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mc:AlternateContent xmlns:mc="http://schemas.openxmlformats.org/markup-compatibility/2006">
    <mc:Choice Requires="x15">
      <x15ac:absPath xmlns:x15ac="http://schemas.microsoft.com/office/spreadsheetml/2010/11/ac" url="/Users/anttitanskanen/Github/Syntyvyyden-tekij-t/data/"/>
    </mc:Choice>
  </mc:AlternateContent>
  <xr:revisionPtr revIDLastSave="0" documentId="13_ncr:1_{FC927041-5254-6447-95F1-424E8252CEA4}" xr6:coauthVersionLast="47" xr6:coauthVersionMax="47" xr10:uidLastSave="{00000000-0000-0000-0000-000000000000}"/>
  <bookViews>
    <workbookView xWindow="0" yWindow="740" windowWidth="30240" windowHeight="18900" activeTab="3" xr2:uid="{00000000-000D-0000-FFFF-FFFF00000000}"/>
  </bookViews>
  <sheets>
    <sheet name="001_121u_2021" sheetId="2" r:id="rId1"/>
    <sheet name="data" sheetId="3" r:id="rId2"/>
    <sheet name="logistic" sheetId="4" r:id="rId3"/>
    <sheet name="inv log" sheetId="5"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5" l="1"/>
  <c r="D48" i="5"/>
  <c r="E47" i="5"/>
  <c r="D47" i="5"/>
  <c r="E46" i="5"/>
  <c r="D46" i="5"/>
  <c r="E45" i="5"/>
  <c r="D45" i="5"/>
  <c r="E44" i="5"/>
  <c r="D44" i="5"/>
  <c r="E43" i="5"/>
  <c r="D43" i="5"/>
  <c r="E42" i="5"/>
  <c r="D42" i="5"/>
  <c r="E41" i="5"/>
  <c r="D41" i="5"/>
  <c r="E40" i="5"/>
  <c r="D40" i="5"/>
  <c r="E39" i="5"/>
  <c r="D39" i="5"/>
  <c r="E38" i="5"/>
  <c r="D38" i="5"/>
  <c r="E37" i="5"/>
  <c r="D37" i="5"/>
  <c r="E36" i="5"/>
  <c r="D36" i="5"/>
  <c r="E35" i="5"/>
  <c r="D35" i="5"/>
  <c r="E34" i="5"/>
  <c r="D34" i="5"/>
  <c r="E33" i="5"/>
  <c r="D33" i="5"/>
  <c r="E32" i="5"/>
  <c r="D32" i="5"/>
  <c r="E31" i="5"/>
  <c r="D31" i="5"/>
  <c r="E30" i="5"/>
  <c r="D30" i="5"/>
  <c r="E29" i="5"/>
  <c r="D29" i="5"/>
  <c r="E28" i="5"/>
  <c r="D28" i="5"/>
  <c r="E27" i="5"/>
  <c r="D27" i="5"/>
  <c r="E26" i="5"/>
  <c r="D26" i="5"/>
  <c r="E25" i="5"/>
  <c r="D25" i="5"/>
  <c r="E24" i="5"/>
  <c r="D24" i="5"/>
  <c r="E23" i="5"/>
  <c r="D23" i="5"/>
  <c r="E22" i="5"/>
  <c r="D22" i="5"/>
  <c r="E21" i="5"/>
  <c r="D21" i="5"/>
  <c r="E20" i="5"/>
  <c r="D20" i="5"/>
  <c r="E19" i="5"/>
  <c r="D19" i="5"/>
  <c r="E18" i="5"/>
  <c r="D18" i="5"/>
  <c r="E17" i="5"/>
  <c r="D17" i="5"/>
  <c r="E16" i="5"/>
  <c r="D16" i="5"/>
  <c r="E15" i="5"/>
  <c r="D15" i="5"/>
  <c r="E14" i="5"/>
  <c r="D14" i="5"/>
  <c r="E13" i="5"/>
  <c r="D13" i="5"/>
  <c r="E12" i="5"/>
  <c r="D12" i="5"/>
  <c r="E11" i="5"/>
  <c r="D11" i="5"/>
  <c r="E10" i="5"/>
  <c r="D10" i="5"/>
  <c r="E9" i="5"/>
  <c r="D9" i="5"/>
  <c r="E8" i="5"/>
  <c r="D8" i="5"/>
  <c r="E7" i="5"/>
  <c r="D7" i="5"/>
  <c r="E6" i="5"/>
  <c r="D6" i="5"/>
  <c r="E5" i="5"/>
  <c r="D5" i="5"/>
  <c r="E4" i="5"/>
  <c r="D4" i="5"/>
  <c r="C45" i="5"/>
  <c r="C46" i="5"/>
  <c r="C47" i="5"/>
  <c r="C48" i="5"/>
  <c r="C45" i="4"/>
  <c r="D45" i="4"/>
  <c r="E45" i="4"/>
  <c r="C46" i="4"/>
  <c r="D46" i="4"/>
  <c r="E46" i="4"/>
  <c r="C47" i="4"/>
  <c r="D47" i="4"/>
  <c r="E47" i="4"/>
  <c r="C48" i="4"/>
  <c r="D48" i="4"/>
  <c r="E48" i="4"/>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E38" i="4"/>
  <c r="E39" i="4"/>
  <c r="E40" i="4"/>
  <c r="E41" i="4"/>
  <c r="E42" i="4"/>
  <c r="E43" i="4"/>
  <c r="E44" i="4"/>
  <c r="E37" i="4"/>
  <c r="D38" i="4"/>
  <c r="D39" i="4"/>
  <c r="D40" i="4"/>
  <c r="D41" i="4"/>
  <c r="D42" i="4"/>
  <c r="D43" i="4"/>
  <c r="D44" i="4"/>
  <c r="D37"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N36" i="4"/>
  <c r="M3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6" i="4"/>
  <c r="J5" i="4"/>
  <c r="I5" i="4"/>
  <c r="K36" i="3"/>
  <c r="K35" i="3"/>
  <c r="K34" i="3"/>
  <c r="K33" i="3"/>
  <c r="K32" i="3"/>
  <c r="K31" i="3"/>
  <c r="K30" i="3"/>
  <c r="K29" i="3"/>
  <c r="K28" i="3"/>
  <c r="K27" i="3"/>
  <c r="K26" i="3"/>
  <c r="K25" i="3"/>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G24" i="4"/>
  <c r="G23" i="4"/>
  <c r="G22" i="4"/>
  <c r="G21" i="4"/>
  <c r="G20" i="4"/>
  <c r="G19" i="4"/>
  <c r="G18" i="4"/>
  <c r="G17" i="4"/>
  <c r="G16" i="4"/>
  <c r="G15" i="4"/>
  <c r="G14" i="4"/>
  <c r="G13" i="4"/>
  <c r="G12" i="4"/>
  <c r="G11" i="4"/>
  <c r="G10" i="4"/>
  <c r="G9" i="4"/>
  <c r="G8" i="4"/>
  <c r="G7" i="4"/>
  <c r="G6" i="4"/>
  <c r="G5" i="4"/>
  <c r="P36"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5" i="4"/>
  <c r="E36" i="4"/>
  <c r="D36" i="4"/>
  <c r="E35" i="4"/>
  <c r="D35" i="4"/>
  <c r="E34" i="4"/>
  <c r="D34" i="4"/>
  <c r="E33" i="4"/>
  <c r="D33" i="4"/>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E16" i="4"/>
  <c r="D16" i="4"/>
  <c r="E15" i="4"/>
  <c r="D15" i="4"/>
  <c r="E14" i="4"/>
  <c r="D14" i="4"/>
  <c r="E13" i="4"/>
  <c r="D13" i="4"/>
  <c r="E12" i="4"/>
  <c r="D12" i="4"/>
  <c r="E11" i="4"/>
  <c r="D11" i="4"/>
  <c r="E10" i="4"/>
  <c r="D10" i="4"/>
  <c r="E9" i="4"/>
  <c r="D9" i="4"/>
  <c r="E8" i="4"/>
  <c r="D8" i="4"/>
  <c r="E7" i="4"/>
  <c r="D7" i="4"/>
  <c r="E6" i="4"/>
  <c r="D6" i="4"/>
  <c r="E5" i="4"/>
  <c r="D5" i="4"/>
  <c r="E4" i="4"/>
  <c r="D4" i="4"/>
  <c r="G32" i="4"/>
  <c r="G33" i="4"/>
  <c r="G34" i="4"/>
  <c r="G35" i="4"/>
  <c r="G36" i="4"/>
  <c r="O36" i="4"/>
  <c r="R36" i="4"/>
  <c r="G25" i="4"/>
  <c r="G26" i="4"/>
  <c r="G27" i="4"/>
  <c r="G28" i="4"/>
  <c r="G29" i="4"/>
  <c r="G30" i="4"/>
  <c r="G31" i="4"/>
  <c r="Q36" i="4"/>
  <c r="N36" i="3"/>
  <c r="M36" i="3"/>
  <c r="J36" i="3"/>
  <c r="J35" i="3"/>
  <c r="J34" i="3"/>
  <c r="J33" i="3"/>
  <c r="J32" i="3"/>
  <c r="J31" i="3"/>
  <c r="J30" i="3"/>
  <c r="J29" i="3"/>
  <c r="J28" i="3"/>
  <c r="J27" i="3"/>
  <c r="J26" i="3"/>
  <c r="J25" i="3"/>
  <c r="P36" i="3"/>
  <c r="O36" i="3"/>
  <c r="C37" i="3"/>
  <c r="C38" i="3"/>
  <c r="C39" i="3"/>
  <c r="C40" i="3"/>
  <c r="C41" i="3"/>
  <c r="C42" i="3"/>
  <c r="C43" i="3"/>
  <c r="C44" i="3"/>
  <c r="H37" i="3"/>
  <c r="H38" i="3"/>
  <c r="H39" i="3"/>
  <c r="H40" i="3"/>
  <c r="H41" i="3"/>
  <c r="H42" i="3"/>
  <c r="H43" i="3"/>
  <c r="H44" i="3"/>
  <c r="G37" i="3"/>
  <c r="G38" i="3"/>
  <c r="G39" i="3"/>
  <c r="G40" i="3"/>
  <c r="G41" i="3"/>
  <c r="G42" i="3"/>
  <c r="G43" i="3"/>
  <c r="G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00000000-0006-0000-0000-000001000000}">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92D1318F-6F5D-AA43-8DCD-D7EC4980B706}">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C9C9632D-F34A-F646-BF6B-004FDE023A66}">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AF4917A2-5E89-424B-9D23-0A2F9669C9E3}">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sharedStrings.xml><?xml version="1.0" encoding="utf-8"?>
<sst xmlns="http://schemas.openxmlformats.org/spreadsheetml/2006/main" count="328" uniqueCount="68">
  <si>
    <t>Avioituvuus ja eronneisuus muuttujina Tiedot, Vuosi, Sukupuoli ja Ikä</t>
  </si>
  <si>
    <t>25 - 29</t>
  </si>
  <si>
    <t>30 - 34</t>
  </si>
  <si>
    <t>vm21_alttius</t>
  </si>
  <si>
    <t>Avioituvuus, promillea</t>
  </si>
  <si>
    <t>1990</t>
  </si>
  <si>
    <t>2</t>
  </si>
  <si>
    <t>Naiset</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</si>
  <si>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</si>
  <si>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</si>
  <si>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</si>
  <si>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</si>
  <si>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</si>
  <si>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</si>
  <si>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</si>
  <si>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</si>
  <si>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</si>
  <si>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</si>
  <si>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</si>
  <si>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</si>
  <si>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</si>
  <si>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</si>
  <si>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</si>
  <si>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</si>
  <si>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</si>
  <si>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</si>
  <si>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</si>
  <si>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</si>
  <si>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</si>
  <si>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</si>
  <si>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</si>
  <si>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</si>
  <si>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</si>
  <si>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</si>
  <si>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</si>
  <si>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</si>
  <si>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</si>
  <si>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</si>
  <si>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</si>
  <si>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&lt;A HREF='https://stat.fi/tilasto/dokumentaatio/ssaaty' TARGET=_blank&gt;Tilaston dokumentaatio&lt;/A&gt;</t>
  </si>
  <si>
    <t>Avioliittojen ja -erojen käsitteet muuttuneet vuonna 2017, &lt;A HREF=http://tilastokeskus.fi/til/ssaaty/laa.html TARGET=_blank&gt;ks. laatuseloste&lt;/A&gt;.</t>
  </si>
  <si>
    <t xml:space="preserve">Naimisiin menneiden miesten ja naisten määrä ei ole sama, koska niiden solmittujen avioliittojen luku, joissa osapuolina ovat Suomessa vakinaisesti asuva nainen ja ulkomailla vakinaisesti asuva mies, on eri kuin niiden, joissa osapuolina ovat Suomessa vakinaisesti asuva mies ja ulkomailla vakinaisesti asuva nainen. </t>
  </si>
  <si>
    <t>Eronneiden miesten ja naisten määrä ei ole sama, koska niiden avioerojen luku, joissa osapuolina ovat Suomessa vakinaisesti asuva nainen ja ulkomailla vakinaisesti asuva mies, on eri kuin niiden, joissa osapuolina ovat Suomessa vakinaisesti asuva mies ja ulkomailla vakinaisesti asuva nainen.</t>
  </si>
  <si>
    <t>Tiedot:</t>
  </si>
  <si>
    <t>Avioituvuus, promillea:</t>
  </si>
  <si>
    <t>Avioliiton solmineet henkilöt vastaavan keskiväkiluvun 1 000 ei-naimisissa ja ei-rekisteröidyssä parisuhteessa olevaa 15 vuotta täyttänyttä henkilöä kohti. Tieto lasketaan vain avioliitoille, joissa puolisot ovat eri sukupuolta.</t>
  </si>
  <si>
    <t>Päivitetty viimeksi:</t>
  </si>
  <si>
    <t>20220429 08:00</t>
  </si>
  <si>
    <t>Lähde:</t>
  </si>
  <si>
    <t>Tilastokeskus, Siviilisäädyn muutokset</t>
  </si>
  <si>
    <t>Yhteystiedot:</t>
  </si>
  <si>
    <t>&lt;A HREF='https://stat.fi/tilasto/ssaaty' TARGET=_blank&gt;Tilaston kotisivu&lt;/A&gt;</t>
  </si>
  <si>
    <t>Tekijänoikeus</t>
  </si>
  <si>
    <t>Yksikkö:</t>
  </si>
  <si>
    <t>promille</t>
  </si>
  <si>
    <t>Virallinen tilasto</t>
  </si>
  <si>
    <t>Sisäinen viitekoodi:</t>
  </si>
  <si>
    <t>001_121u_2021</t>
  </si>
  <si>
    <t>5v ka</t>
  </si>
  <si>
    <t>d</t>
  </si>
  <si>
    <t>10ka</t>
  </si>
  <si>
    <t>vuosi</t>
  </si>
  <si>
    <t>delta2529</t>
  </si>
  <si>
    <t>delta3034</t>
  </si>
  <si>
    <t>ewma2529</t>
  </si>
  <si>
    <t>alpha</t>
  </si>
  <si>
    <t>ewma</t>
  </si>
  <si>
    <t>ewma3034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</si>
</sst>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8">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0" fontId="0" fillId="0" borderId="0" xfId="0"/>
    <xf numFmtId="165" fontId="0" fillId="0" borderId="0" xfId="0" applyNumberFormat="1"/>
    <xf numFmtId="166" fontId="0" fillId="0" borderId="0" xfId="0" applyNumberFormat="1"/>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lineChart>
        <c:grouping val="standard"/>
        <c:varyColors val="0"/>
        <c:ser>
          <c:idx val="0"/>
          <c:order val="0"/>
          <c:tx>
            <c:strRef>
              <c:f>data!$H$1:$H$2</c:f>
              <c:strCache>
                <c:ptCount val="2"/>
              </c:strCache>
            </c:strRef>
          </c:tx>
          <c:spPr>
            <a:ln w="28575" cap="rnd">
              <a:solidFill>
                <a:schemeClr val="accent1"/>
              </a:solidFill>
              <a:round/>
            </a:ln>
            <a:effectLst/>
          </c:spPr>
          <c:marker>
            <c:symbol val="none"/>
          </c:marker>
          <c:cat>
            <c:strRef>
              <c:f>data!$G$3:$G$46</c:f>
              <c:strCache>
                <c:ptCount val="42"/>
                <c:pt idx="0">
                  <c:v>25 - 29</c:v>
                </c:pt>
                <c:pt idx="1">
                  <c:v>87,5</c:v>
                </c:pt>
                <c:pt idx="2">
                  <c:v>86,0</c:v>
                </c:pt>
                <c:pt idx="3">
                  <c:v>81,1</c:v>
                </c:pt>
                <c:pt idx="4">
                  <c:v>84,8</c:v>
                </c:pt>
                <c:pt idx="5">
                  <c:v>84,1</c:v>
                </c:pt>
                <c:pt idx="6">
                  <c:v>78,5</c:v>
                </c:pt>
                <c:pt idx="7">
                  <c:v>78,5</c:v>
                </c:pt>
                <c:pt idx="8">
                  <c:v>75,5</c:v>
                </c:pt>
                <c:pt idx="9">
                  <c:v>74,8</c:v>
                </c:pt>
                <c:pt idx="10">
                  <c:v>74,4</c:v>
                </c:pt>
                <c:pt idx="11">
                  <c:v>76,9</c:v>
                </c:pt>
                <c:pt idx="12">
                  <c:v>72,7</c:v>
                </c:pt>
                <c:pt idx="13">
                  <c:v>79,4</c:v>
                </c:pt>
                <c:pt idx="14">
                  <c:v>75,6</c:v>
                </c:pt>
                <c:pt idx="15">
                  <c:v>81,1</c:v>
                </c:pt>
                <c:pt idx="16">
                  <c:v>80,5</c:v>
                </c:pt>
                <c:pt idx="17">
                  <c:v>77,0</c:v>
                </c:pt>
                <c:pt idx="18">
                  <c:v>78,8</c:v>
                </c:pt>
                <c:pt idx="19">
                  <c:v>80,5</c:v>
                </c:pt>
                <c:pt idx="20">
                  <c:v>76,5</c:v>
                </c:pt>
                <c:pt idx="21">
                  <c:v>75,9</c:v>
                </c:pt>
                <c:pt idx="22">
                  <c:v>68,9</c:v>
                </c:pt>
                <c:pt idx="23">
                  <c:v>69,6</c:v>
                </c:pt>
                <c:pt idx="24">
                  <c:v>59,7</c:v>
                </c:pt>
                <c:pt idx="25">
                  <c:v>56,7</c:v>
                </c:pt>
                <c:pt idx="26">
                  <c:v>54,7</c:v>
                </c:pt>
                <c:pt idx="27">
                  <c:v>52,6</c:v>
                </c:pt>
                <c:pt idx="28">
                  <c:v>48,7</c:v>
                </c:pt>
                <c:pt idx="29">
                  <c:v>45,3</c:v>
                </c:pt>
                <c:pt idx="30">
                  <c:v>39,3</c:v>
                </c:pt>
                <c:pt idx="31">
                  <c:v>36,3</c:v>
                </c:pt>
                <c:pt idx="32">
                  <c:v>35,0</c:v>
                </c:pt>
                <c:pt idx="33">
                  <c:v>36,5</c:v>
                </c:pt>
                <c:pt idx="34">
                  <c:v>34,1</c:v>
                </c:pt>
                <c:pt idx="35">
                  <c:v>31,6</c:v>
                </c:pt>
                <c:pt idx="36">
                  <c:v>29,2</c:v>
                </c:pt>
                <c:pt idx="37">
                  <c:v>26,7</c:v>
                </c:pt>
                <c:pt idx="38">
                  <c:v>24,3</c:v>
                </c:pt>
                <c:pt idx="39">
                  <c:v>21,9</c:v>
                </c:pt>
                <c:pt idx="40">
                  <c:v>19,4</c:v>
                </c:pt>
                <c:pt idx="41">
                  <c:v>17,0</c:v>
                </c:pt>
              </c:strCache>
            </c:strRef>
          </c:cat>
          <c:val>
            <c:numRef>
              <c:f>data!$H$3:$H$46</c:f>
              <c:numCache>
                <c:formatCode>0.0</c:formatCode>
                <c:ptCount val="44"/>
                <c:pt idx="0" formatCode="General">
                  <c:v>0</c:v>
                </c:pt>
                <c:pt idx="1">
                  <c:v>51.4</c:v>
                </c:pt>
                <c:pt idx="2">
                  <c:v>50.5</c:v>
                </c:pt>
                <c:pt idx="3">
                  <c:v>49.5</c:v>
                </c:pt>
                <c:pt idx="4">
                  <c:v>53.6</c:v>
                </c:pt>
                <c:pt idx="5">
                  <c:v>54.2</c:v>
                </c:pt>
                <c:pt idx="6">
                  <c:v>52.6</c:v>
                </c:pt>
                <c:pt idx="7">
                  <c:v>55.4</c:v>
                </c:pt>
                <c:pt idx="8">
                  <c:v>51.1</c:v>
                </c:pt>
                <c:pt idx="9">
                  <c:v>52.7</c:v>
                </c:pt>
                <c:pt idx="10">
                  <c:v>53</c:v>
                </c:pt>
                <c:pt idx="11">
                  <c:v>59.1</c:v>
                </c:pt>
                <c:pt idx="12">
                  <c:v>55.2</c:v>
                </c:pt>
                <c:pt idx="13">
                  <c:v>59.7</c:v>
                </c:pt>
                <c:pt idx="14">
                  <c:v>59.8</c:v>
                </c:pt>
                <c:pt idx="15">
                  <c:v>69.099999999999994</c:v>
                </c:pt>
                <c:pt idx="16">
                  <c:v>71.8</c:v>
                </c:pt>
                <c:pt idx="17">
                  <c:v>69.099999999999994</c:v>
                </c:pt>
                <c:pt idx="18">
                  <c:v>73.3</c:v>
                </c:pt>
                <c:pt idx="19">
                  <c:v>75.099999999999994</c:v>
                </c:pt>
                <c:pt idx="20">
                  <c:v>72.7</c:v>
                </c:pt>
                <c:pt idx="21">
                  <c:v>73.599999999999994</c:v>
                </c:pt>
                <c:pt idx="22">
                  <c:v>70.2</c:v>
                </c:pt>
                <c:pt idx="23">
                  <c:v>66.400000000000006</c:v>
                </c:pt>
                <c:pt idx="24">
                  <c:v>59.8</c:v>
                </c:pt>
                <c:pt idx="25">
                  <c:v>57.6</c:v>
                </c:pt>
                <c:pt idx="26">
                  <c:v>56</c:v>
                </c:pt>
                <c:pt idx="27">
                  <c:v>53.8</c:v>
                </c:pt>
                <c:pt idx="28">
                  <c:v>51.1</c:v>
                </c:pt>
                <c:pt idx="29">
                  <c:v>46.6</c:v>
                </c:pt>
                <c:pt idx="30">
                  <c:v>42.9</c:v>
                </c:pt>
                <c:pt idx="31">
                  <c:v>42.5</c:v>
                </c:pt>
                <c:pt idx="32">
                  <c:v>40.700000000000003</c:v>
                </c:pt>
                <c:pt idx="33">
                  <c:v>43.2</c:v>
                </c:pt>
                <c:pt idx="34">
                  <c:v>41.620000000000005</c:v>
                </c:pt>
                <c:pt idx="35">
                  <c:v>40.040000000000006</c:v>
                </c:pt>
                <c:pt idx="36">
                  <c:v>38.460000000000008</c:v>
                </c:pt>
                <c:pt idx="37">
                  <c:v>36.88000000000001</c:v>
                </c:pt>
                <c:pt idx="38">
                  <c:v>35.300000000000011</c:v>
                </c:pt>
                <c:pt idx="39">
                  <c:v>33.720000000000013</c:v>
                </c:pt>
                <c:pt idx="40">
                  <c:v>32.140000000000015</c:v>
                </c:pt>
                <c:pt idx="41">
                  <c:v>30.560000000000016</c:v>
                </c:pt>
              </c:numCache>
            </c:numRef>
          </c:val>
          <c:smooth val="0"/>
          <c:extLst>
            <c:ext xmlns:c16="http://schemas.microsoft.com/office/drawing/2014/chart" uri="{C3380CC4-5D6E-409C-BE32-E72D297353CC}">
              <c16:uniqueId val="{00000000-F29A-4B45-924C-6F994319F942}"/>
            </c:ext>
          </c:extLst>
        </c:ser>
        <c:dLbls>
          <c:showLegendKey val="0"/>
          <c:showVal val="0"/>
          <c:showCatName val="0"/>
          <c:showSerName val="0"/>
          <c:showPercent val="0"/>
          <c:showBubbleSize val="0"/>
        </c:dLbls>
        <c:smooth val="0"/>
        <c:axId val="2146848224"/>
        <c:axId val="135197439"/>
      </c:lineChart>
      <c:catAx>
        <c:axId val="21468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35197439"/>
        <c:crosses val="autoZero"/>
        <c:auto val="1"/>
        <c:lblAlgn val="ctr"/>
        <c:lblOffset val="100"/>
        <c:noMultiLvlLbl val="0"/>
      </c:catAx>
      <c:valAx>
        <c:axId val="13519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468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scatterChart>
        <c:scatterStyle val="lineMarker"/>
        <c:varyColors val="0"/>
        <c:ser>
          <c:idx val="0"/>
          <c:order val="0"/>
          <c:tx>
            <c:strRef>
              <c:f>logistic!$D$3</c:f>
              <c:strCache>
                <c:ptCount val="1"/>
                <c:pt idx="0">
                  <c:v>25 - 29</c:v>
                </c:pt>
              </c:strCache>
            </c:strRef>
          </c:tx>
          <c:spPr>
            <a:ln w="19050" cap="rnd">
              <a:solidFill>
                <a:schemeClr val="accent1"/>
              </a:solidFill>
              <a:round/>
            </a:ln>
            <a:effectLst/>
          </c:spPr>
          <c:marker>
            <c:symbol val="none"/>
          </c:marker>
          <c:xVal>
            <c:numRef>
              <c:f>logistic!$C$4:$C$44</c:f>
              <c:numCache>
                <c:formatCode>General</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xVal>
          <c:yVal>
            <c:numRef>
              <c:f>logistic!$D$4:$D$44</c:f>
              <c:numCache>
                <c:formatCode>0.0000</c:formatCode>
                <c:ptCount val="41"/>
                <c:pt idx="0">
                  <c:v>1.9459101490553132</c:v>
                </c:pt>
                <c:pt idx="1">
                  <c:v>1.8152899666382489</c:v>
                </c:pt>
                <c:pt idx="2">
                  <c:v>1.4565210390557701</c:v>
                </c:pt>
                <c:pt idx="3">
                  <c:v>1.7190001149456264</c:v>
                </c:pt>
                <c:pt idx="4">
                  <c:v>1.6656874577527163</c:v>
                </c:pt>
                <c:pt idx="5">
                  <c:v>1.2950456896547458</c:v>
                </c:pt>
                <c:pt idx="6">
                  <c:v>1.2950456896547458</c:v>
                </c:pt>
                <c:pt idx="7">
                  <c:v>1.1254595387042978</c:v>
                </c:pt>
                <c:pt idx="8">
                  <c:v>1.087973890463054</c:v>
                </c:pt>
                <c:pt idx="9">
                  <c:v>1.06686359035353</c:v>
                </c:pt>
                <c:pt idx="10">
                  <c:v>1.2026732589838505</c:v>
                </c:pt>
                <c:pt idx="11">
                  <c:v>0.97945468234855959</c:v>
                </c:pt>
                <c:pt idx="12">
                  <c:v>1.3492072924575549</c:v>
                </c:pt>
                <c:pt idx="13">
                  <c:v>1.1308731508863306</c:v>
                </c:pt>
                <c:pt idx="14">
                  <c:v>1.4565210390557701</c:v>
                </c:pt>
                <c:pt idx="15">
                  <c:v>1.4178427188548168</c:v>
                </c:pt>
                <c:pt idx="16">
                  <c:v>1.2083112059245342</c:v>
                </c:pt>
                <c:pt idx="17">
                  <c:v>1.3129118151858661</c:v>
                </c:pt>
                <c:pt idx="18">
                  <c:v>1.4178427188548168</c:v>
                </c:pt>
                <c:pt idx="19">
                  <c:v>1.1802903196823771</c:v>
                </c:pt>
                <c:pt idx="20">
                  <c:v>1.1472048439049751</c:v>
                </c:pt>
                <c:pt idx="21">
                  <c:v>0.79544835883442477</c:v>
                </c:pt>
                <c:pt idx="22">
                  <c:v>0.82832195892819771</c:v>
                </c:pt>
                <c:pt idx="23">
                  <c:v>0.39298055144591904</c:v>
                </c:pt>
                <c:pt idx="24">
                  <c:v>0.26962157572526246</c:v>
                </c:pt>
                <c:pt idx="25">
                  <c:v>0.18855667693894732</c:v>
                </c:pt>
                <c:pt idx="26">
                  <c:v>0.10409389104263336</c:v>
                </c:pt>
                <c:pt idx="27">
                  <c:v>-5.2011722088179509E-2</c:v>
                </c:pt>
                <c:pt idx="28">
                  <c:v>-0.18855667693894729</c:v>
                </c:pt>
                <c:pt idx="29">
                  <c:v>-0.43471917919023717</c:v>
                </c:pt>
                <c:pt idx="30">
                  <c:v>-0.56236682130731264</c:v>
                </c:pt>
                <c:pt idx="31">
                  <c:v>-0.61903920840622351</c:v>
                </c:pt>
                <c:pt idx="32">
                  <c:v>-0.55372764531020013</c:v>
                </c:pt>
                <c:pt idx="33">
                  <c:v>-0.57501461740107962</c:v>
                </c:pt>
                <c:pt idx="34">
                  <c:v>-0.59630158949195911</c:v>
                </c:pt>
                <c:pt idx="35">
                  <c:v>-0.61758856158283859</c:v>
                </c:pt>
                <c:pt idx="36">
                  <c:v>-0.63887553367371808</c:v>
                </c:pt>
                <c:pt idx="37">
                  <c:v>-0.66016250576459756</c:v>
                </c:pt>
                <c:pt idx="38">
                  <c:v>-0.68144947785547705</c:v>
                </c:pt>
                <c:pt idx="39">
                  <c:v>-0.70273644994635653</c:v>
                </c:pt>
                <c:pt idx="40">
                  <c:v>-0.72402342203723602</c:v>
                </c:pt>
              </c:numCache>
            </c:numRef>
          </c:yVal>
          <c:smooth val="0"/>
          <c:extLst>
            <c:ext xmlns:c16="http://schemas.microsoft.com/office/drawing/2014/chart" uri="{C3380CC4-5D6E-409C-BE32-E72D297353CC}">
              <c16:uniqueId val="{00000000-85A0-454A-A37F-61CCF5EFB902}"/>
            </c:ext>
          </c:extLst>
        </c:ser>
        <c:ser>
          <c:idx val="1"/>
          <c:order val="1"/>
          <c:tx>
            <c:strRef>
              <c:f>logistic!$E$3</c:f>
              <c:strCache>
                <c:ptCount val="1"/>
                <c:pt idx="0">
                  <c:v>30 - 34</c:v>
                </c:pt>
              </c:strCache>
            </c:strRef>
          </c:tx>
          <c:spPr>
            <a:ln w="19050" cap="rnd">
              <a:solidFill>
                <a:schemeClr val="accent2"/>
              </a:solidFill>
              <a:round/>
            </a:ln>
            <a:effectLst/>
          </c:spPr>
          <c:marker>
            <c:symbol val="none"/>
          </c:marker>
          <c:xVal>
            <c:numRef>
              <c:f>logistic!$C$4:$C$44</c:f>
              <c:numCache>
                <c:formatCode>General</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xVal>
          <c:yVal>
            <c:numRef>
              <c:f>logistic!$E$4:$E$44</c:f>
              <c:numCache>
                <c:formatCode>0.0000</c:formatCode>
                <c:ptCount val="41"/>
                <c:pt idx="0">
                  <c:v>5.6014641554671306E-2</c:v>
                </c:pt>
                <c:pt idx="1">
                  <c:v>2.0000666706669435E-2</c:v>
                </c:pt>
                <c:pt idx="2">
                  <c:v>-2.0000666706669543E-2</c:v>
                </c:pt>
                <c:pt idx="3">
                  <c:v>0.14424960884454691</c:v>
                </c:pt>
                <c:pt idx="4">
                  <c:v>0.16839681732546141</c:v>
                </c:pt>
                <c:pt idx="5">
                  <c:v>0.10409389104263336</c:v>
                </c:pt>
                <c:pt idx="6">
                  <c:v>0.21684573472721941</c:v>
                </c:pt>
                <c:pt idx="7">
                  <c:v>4.4007100728832446E-2</c:v>
                </c:pt>
                <c:pt idx="8">
                  <c:v>0.10810516004942952</c:v>
                </c:pt>
                <c:pt idx="9">
                  <c:v>0.12014431184206341</c:v>
                </c:pt>
                <c:pt idx="10">
                  <c:v>0.36810086136329628</c:v>
                </c:pt>
                <c:pt idx="11">
                  <c:v>0.20875481386211039</c:v>
                </c:pt>
                <c:pt idx="12">
                  <c:v>0.39298055144591904</c:v>
                </c:pt>
                <c:pt idx="13">
                  <c:v>0.39713866533161052</c:v>
                </c:pt>
                <c:pt idx="14">
                  <c:v>0.80479854686992414</c:v>
                </c:pt>
                <c:pt idx="15">
                  <c:v>0.9345624981101105</c:v>
                </c:pt>
                <c:pt idx="16">
                  <c:v>0.80479854686992414</c:v>
                </c:pt>
                <c:pt idx="17">
                  <c:v>1.0098970434864019</c:v>
                </c:pt>
                <c:pt idx="18">
                  <c:v>1.1039527552994266</c:v>
                </c:pt>
                <c:pt idx="19">
                  <c:v>0.97945468234855959</c:v>
                </c:pt>
                <c:pt idx="20">
                  <c:v>1.02528101558256</c:v>
                </c:pt>
                <c:pt idx="21">
                  <c:v>0.85683991752040711</c:v>
                </c:pt>
                <c:pt idx="22">
                  <c:v>0.68117098951322974</c:v>
                </c:pt>
                <c:pt idx="23">
                  <c:v>0.39713866533161052</c:v>
                </c:pt>
                <c:pt idx="24">
                  <c:v>0.30637420546393374</c:v>
                </c:pt>
                <c:pt idx="25">
                  <c:v>0.24116205681688824</c:v>
                </c:pt>
                <c:pt idx="26">
                  <c:v>0.15229366908004516</c:v>
                </c:pt>
                <c:pt idx="27">
                  <c:v>4.4007100728832446E-2</c:v>
                </c:pt>
                <c:pt idx="28">
                  <c:v>-0.13621020483454893</c:v>
                </c:pt>
                <c:pt idx="29">
                  <c:v>-0.28593229072799314</c:v>
                </c:pt>
                <c:pt idx="30">
                  <c:v>-0.30228087187293351</c:v>
                </c:pt>
                <c:pt idx="31">
                  <c:v>-0.37638121355513038</c:v>
                </c:pt>
                <c:pt idx="32">
                  <c:v>-0.27369583047704077</c:v>
                </c:pt>
                <c:pt idx="33">
                  <c:v>-0.26112940192886108</c:v>
                </c:pt>
                <c:pt idx="34">
                  <c:v>-0.2485629733806814</c:v>
                </c:pt>
                <c:pt idx="35">
                  <c:v>-0.23599654483250171</c:v>
                </c:pt>
                <c:pt idx="36">
                  <c:v>-0.22343011628432202</c:v>
                </c:pt>
                <c:pt idx="37">
                  <c:v>-0.21086368773614234</c:v>
                </c:pt>
                <c:pt idx="38">
                  <c:v>-0.19829725918796265</c:v>
                </c:pt>
                <c:pt idx="39">
                  <c:v>-0.18573083063978296</c:v>
                </c:pt>
                <c:pt idx="40">
                  <c:v>-0.17316440209160328</c:v>
                </c:pt>
              </c:numCache>
            </c:numRef>
          </c:yVal>
          <c:smooth val="0"/>
          <c:extLst>
            <c:ext xmlns:c16="http://schemas.microsoft.com/office/drawing/2014/chart" uri="{C3380CC4-5D6E-409C-BE32-E72D297353CC}">
              <c16:uniqueId val="{00000001-85A0-454A-A37F-61CCF5EFB902}"/>
            </c:ext>
          </c:extLst>
        </c:ser>
        <c:dLbls>
          <c:showLegendKey val="0"/>
          <c:showVal val="0"/>
          <c:showCatName val="0"/>
          <c:showSerName val="0"/>
          <c:showPercent val="0"/>
          <c:showBubbleSize val="0"/>
        </c:dLbls>
        <c:axId val="376256976"/>
        <c:axId val="376258704"/>
      </c:scatterChart>
      <c:valAx>
        <c:axId val="37625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376258704"/>
        <c:crosses val="autoZero"/>
        <c:crossBetween val="midCat"/>
      </c:valAx>
      <c:valAx>
        <c:axId val="37625870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37625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scatterChart>
        <c:scatterStyle val="lineMarker"/>
        <c:varyColors val="0"/>
        <c:ser>
          <c:idx val="0"/>
          <c:order val="0"/>
          <c:tx>
            <c:strRef>
              <c:f>'inv log'!$D$3</c:f>
              <c:strCache>
                <c:ptCount val="1"/>
                <c:pt idx="0">
                  <c:v>25 - 29</c:v>
                </c:pt>
              </c:strCache>
            </c:strRef>
          </c:tx>
          <c:spPr>
            <a:ln w="19050" cap="rnd">
              <a:solidFill>
                <a:schemeClr val="accent1"/>
              </a:solidFill>
              <a:round/>
            </a:ln>
            <a:effectLst/>
          </c:spPr>
          <c:marker>
            <c:symbol val="none"/>
          </c:marker>
          <c:xVal>
            <c:numRef>
              <c:f>'inv log'!$C$4:$C$44</c:f>
              <c:numCache>
                <c:formatCode>General</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xVal>
          <c:yVal>
            <c:numRef>
              <c:f>'inv log'!$D$4:$D$44</c:f>
              <c:numCache>
                <c:formatCode>0.0000</c:formatCode>
                <c:ptCount val="41"/>
                <c:pt idx="0">
                  <c:v>87.5</c:v>
                </c:pt>
                <c:pt idx="1">
                  <c:v>86</c:v>
                </c:pt>
                <c:pt idx="2">
                  <c:v>81.099999999999994</c:v>
                </c:pt>
                <c:pt idx="3">
                  <c:v>84.8</c:v>
                </c:pt>
                <c:pt idx="4">
                  <c:v>84.1</c:v>
                </c:pt>
                <c:pt idx="5">
                  <c:v>78.5</c:v>
                </c:pt>
                <c:pt idx="6">
                  <c:v>78.5</c:v>
                </c:pt>
                <c:pt idx="7">
                  <c:v>75.5</c:v>
                </c:pt>
                <c:pt idx="8">
                  <c:v>74.8</c:v>
                </c:pt>
                <c:pt idx="9">
                  <c:v>74.400000000000006</c:v>
                </c:pt>
                <c:pt idx="10">
                  <c:v>76.900000000000006</c:v>
                </c:pt>
                <c:pt idx="11">
                  <c:v>72.7</c:v>
                </c:pt>
                <c:pt idx="12">
                  <c:v>79.399999999999991</c:v>
                </c:pt>
                <c:pt idx="13">
                  <c:v>75.59999999999998</c:v>
                </c:pt>
                <c:pt idx="14">
                  <c:v>81.099999999999994</c:v>
                </c:pt>
                <c:pt idx="15">
                  <c:v>80.5</c:v>
                </c:pt>
                <c:pt idx="16">
                  <c:v>77.000000000000014</c:v>
                </c:pt>
                <c:pt idx="17">
                  <c:v>78.8</c:v>
                </c:pt>
                <c:pt idx="18">
                  <c:v>80.5</c:v>
                </c:pt>
                <c:pt idx="19">
                  <c:v>76.5</c:v>
                </c:pt>
                <c:pt idx="20">
                  <c:v>75.900000000000006</c:v>
                </c:pt>
                <c:pt idx="21">
                  <c:v>68.900000000000006</c:v>
                </c:pt>
                <c:pt idx="22">
                  <c:v>69.599999999999994</c:v>
                </c:pt>
                <c:pt idx="23">
                  <c:v>59.699999999999996</c:v>
                </c:pt>
                <c:pt idx="24">
                  <c:v>56.7</c:v>
                </c:pt>
                <c:pt idx="25">
                  <c:v>54.7</c:v>
                </c:pt>
                <c:pt idx="26">
                  <c:v>52.6</c:v>
                </c:pt>
                <c:pt idx="27">
                  <c:v>48.7</c:v>
                </c:pt>
                <c:pt idx="28">
                  <c:v>45.3</c:v>
                </c:pt>
                <c:pt idx="29">
                  <c:v>39.300000000000004</c:v>
                </c:pt>
                <c:pt idx="30">
                  <c:v>36.29999999999999</c:v>
                </c:pt>
                <c:pt idx="31">
                  <c:v>35</c:v>
                </c:pt>
                <c:pt idx="32">
                  <c:v>36.5</c:v>
                </c:pt>
                <c:pt idx="33">
                  <c:v>36.008053507664343</c:v>
                </c:pt>
                <c:pt idx="34">
                  <c:v>35.519028690521381</c:v>
                </c:pt>
                <c:pt idx="35">
                  <c:v>35.033009392188816</c:v>
                </c:pt>
                <c:pt idx="36">
                  <c:v>34.550077075653839</c:v>
                </c:pt>
                <c:pt idx="37">
                  <c:v>34.070310782759208</c:v>
                </c:pt>
                <c:pt idx="38">
                  <c:v>33.593787097485503</c:v>
                </c:pt>
                <c:pt idx="39">
                  <c:v>33.120580113028318</c:v>
                </c:pt>
                <c:pt idx="40">
                  <c:v>32.650761402659732</c:v>
                </c:pt>
              </c:numCache>
            </c:numRef>
          </c:yVal>
          <c:smooth val="0"/>
          <c:extLst>
            <c:ext xmlns:c16="http://schemas.microsoft.com/office/drawing/2014/chart" uri="{C3380CC4-5D6E-409C-BE32-E72D297353CC}">
              <c16:uniqueId val="{00000000-F0C6-8841-845B-77F2C65E0853}"/>
            </c:ext>
          </c:extLst>
        </c:ser>
        <c:ser>
          <c:idx val="1"/>
          <c:order val="1"/>
          <c:tx>
            <c:strRef>
              <c:f>'inv log'!$E$3</c:f>
              <c:strCache>
                <c:ptCount val="1"/>
                <c:pt idx="0">
                  <c:v>30 - 34</c:v>
                </c:pt>
              </c:strCache>
            </c:strRef>
          </c:tx>
          <c:spPr>
            <a:ln w="19050" cap="rnd">
              <a:solidFill>
                <a:schemeClr val="accent2"/>
              </a:solidFill>
              <a:round/>
            </a:ln>
            <a:effectLst/>
          </c:spPr>
          <c:marker>
            <c:symbol val="none"/>
          </c:marker>
          <c:xVal>
            <c:numRef>
              <c:f>'inv log'!$C$4:$C$44</c:f>
              <c:numCache>
                <c:formatCode>General</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xVal>
          <c:yVal>
            <c:numRef>
              <c:f>'inv log'!$E$4:$E$44</c:f>
              <c:numCache>
                <c:formatCode>0.0000</c:formatCode>
                <c:ptCount val="41"/>
                <c:pt idx="0">
                  <c:v>51.4</c:v>
                </c:pt>
                <c:pt idx="1">
                  <c:v>50.5</c:v>
                </c:pt>
                <c:pt idx="2">
                  <c:v>49.5</c:v>
                </c:pt>
                <c:pt idx="3">
                  <c:v>53.6</c:v>
                </c:pt>
                <c:pt idx="4">
                  <c:v>54.2</c:v>
                </c:pt>
                <c:pt idx="5">
                  <c:v>52.6</c:v>
                </c:pt>
                <c:pt idx="6">
                  <c:v>55.399999999999991</c:v>
                </c:pt>
                <c:pt idx="7">
                  <c:v>51.1</c:v>
                </c:pt>
                <c:pt idx="8">
                  <c:v>52.700000000000017</c:v>
                </c:pt>
                <c:pt idx="9">
                  <c:v>53.000000000000014</c:v>
                </c:pt>
                <c:pt idx="10">
                  <c:v>59.099999999999994</c:v>
                </c:pt>
                <c:pt idx="11">
                  <c:v>55.2</c:v>
                </c:pt>
                <c:pt idx="12">
                  <c:v>59.699999999999996</c:v>
                </c:pt>
                <c:pt idx="13">
                  <c:v>59.8</c:v>
                </c:pt>
                <c:pt idx="14">
                  <c:v>69.099999999999994</c:v>
                </c:pt>
                <c:pt idx="15">
                  <c:v>71.8</c:v>
                </c:pt>
                <c:pt idx="16">
                  <c:v>69.099999999999994</c:v>
                </c:pt>
                <c:pt idx="17">
                  <c:v>73.3</c:v>
                </c:pt>
                <c:pt idx="18">
                  <c:v>75.099999999999994</c:v>
                </c:pt>
                <c:pt idx="19">
                  <c:v>72.7</c:v>
                </c:pt>
                <c:pt idx="20">
                  <c:v>73.599999999999994</c:v>
                </c:pt>
                <c:pt idx="21">
                  <c:v>70.2</c:v>
                </c:pt>
                <c:pt idx="22">
                  <c:v>66.400000000000006</c:v>
                </c:pt>
                <c:pt idx="23">
                  <c:v>59.8</c:v>
                </c:pt>
                <c:pt idx="24">
                  <c:v>57.599999999999994</c:v>
                </c:pt>
                <c:pt idx="25">
                  <c:v>56.000000000000007</c:v>
                </c:pt>
                <c:pt idx="26">
                  <c:v>53.79999999999999</c:v>
                </c:pt>
                <c:pt idx="27">
                  <c:v>51.1</c:v>
                </c:pt>
                <c:pt idx="28">
                  <c:v>46.599999999999994</c:v>
                </c:pt>
                <c:pt idx="29">
                  <c:v>42.900000000000006</c:v>
                </c:pt>
                <c:pt idx="30">
                  <c:v>42.5</c:v>
                </c:pt>
                <c:pt idx="31">
                  <c:v>40.699999999999996</c:v>
                </c:pt>
                <c:pt idx="32">
                  <c:v>43.2</c:v>
                </c:pt>
                <c:pt idx="33">
                  <c:v>43.508609648211234</c:v>
                </c:pt>
                <c:pt idx="34">
                  <c:v>43.817723188791561</c:v>
                </c:pt>
                <c:pt idx="35">
                  <c:v>44.127317391770511</c:v>
                </c:pt>
                <c:pt idx="36">
                  <c:v>44.437368878863445</c:v>
                </c:pt>
                <c:pt idx="37">
                  <c:v>44.747854130361873</c:v>
                </c:pt>
                <c:pt idx="38">
                  <c:v>45.058749492115986</c:v>
                </c:pt>
                <c:pt idx="39">
                  <c:v>45.37003118260516</c:v>
                </c:pt>
                <c:pt idx="40">
                  <c:v>45.681675300092024</c:v>
                </c:pt>
              </c:numCache>
            </c:numRef>
          </c:yVal>
          <c:smooth val="0"/>
          <c:extLst>
            <c:ext xmlns:c16="http://schemas.microsoft.com/office/drawing/2014/chart" uri="{C3380CC4-5D6E-409C-BE32-E72D297353CC}">
              <c16:uniqueId val="{00000001-F0C6-8841-845B-77F2C65E0853}"/>
            </c:ext>
          </c:extLst>
        </c:ser>
        <c:dLbls>
          <c:showLegendKey val="0"/>
          <c:showVal val="0"/>
          <c:showCatName val="0"/>
          <c:showSerName val="0"/>
          <c:showPercent val="0"/>
          <c:showBubbleSize val="0"/>
        </c:dLbls>
        <c:axId val="376306400"/>
        <c:axId val="376298064"/>
      </c:scatterChart>
      <c:valAx>
        <c:axId val="37630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376298064"/>
        <c:crosses val="autoZero"/>
        <c:crossBetween val="midCat"/>
      </c:valAx>
      <c:valAx>
        <c:axId val="37629806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376306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298899</xdr:colOff>
      <xdr:row>4</xdr:row>
      <xdr:rowOff>110067</xdr:rowOff>
    </xdr:from>
    <xdr:to>
      <xdr:col>18</xdr:col>
      <xdr:colOff>201404</xdr:colOff>
      <xdr:row>18</xdr:row>
      <xdr:rowOff>159328</xdr:rowOff>
    </xdr:to>
    <xdr:graphicFrame macro="">
      <xdr:nvGraphicFramePr>
        <xdr:cNvPr id="2" name="Kaavio 1">
          <a:extLst>
            <a:ext uri="{FF2B5EF4-FFF2-40B4-BE49-F238E27FC236}">
              <a16:creationId xmlns:a16="http://schemas.microsoft.com/office/drawing/2014/main" id="{F4A6686F-754B-D444-9666-1A4ABA4A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234950</xdr:colOff>
      <xdr:row>6</xdr:row>
      <xdr:rowOff>63500</xdr:rowOff>
    </xdr:from>
    <xdr:to>
      <xdr:col>18</xdr:col>
      <xdr:colOff>95250</xdr:colOff>
      <xdr:row>20</xdr:row>
      <xdr:rowOff>139700</xdr:rowOff>
    </xdr:to>
    <xdr:graphicFrame macro="">
      <xdr:nvGraphicFramePr>
        <xdr:cNvPr id="3" name="Kaavio 2">
          <a:extLst>
            <a:ext uri="{FF2B5EF4-FFF2-40B4-BE49-F238E27FC236}">
              <a16:creationId xmlns:a16="http://schemas.microsoft.com/office/drawing/2014/main" id="{B79CB419-DE73-8613-275A-0DB3E4080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412750</xdr:colOff>
      <xdr:row>7</xdr:row>
      <xdr:rowOff>76200</xdr:rowOff>
    </xdr:from>
    <xdr:to>
      <xdr:col>19</xdr:col>
      <xdr:colOff>431800</xdr:colOff>
      <xdr:row>36</xdr:row>
      <xdr:rowOff>165100</xdr:rowOff>
    </xdr:to>
    <xdr:graphicFrame macro="">
      <xdr:nvGraphicFramePr>
        <xdr:cNvPr id="4" name="Kaavio 3">
          <a:extLst>
            <a:ext uri="{FF2B5EF4-FFF2-40B4-BE49-F238E27FC236}">
              <a16:creationId xmlns:a16="http://schemas.microsoft.com/office/drawing/2014/main" id="{8BC85F30-F3D4-932E-85DE-303FDF13A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
  <sheetViews>
    <sheetView workbookViewId="0">
      <selection activeCell="I34" sqref="I34"/>
    </sheetView>
  </sheetViews>
  <sheetFormatPr baseColWidth="10" defaultColWidth="8.83203125" defaultRowHeight="15" x14ac:dyDescent="0.2"/>
  <cols>
    <col min="1" max="8" width="9.1640625" customWidth="1"/>
  </cols>
  <sheetData>
    <row r="1" spans="1:8" ht="19" x14ac:dyDescent="0.25">
      <c r="A1" s="1" t="s">
        <v>0</v>
      </c>
    </row>
    <row r="3" spans="1:8" x14ac:dyDescent="0.2">
      <c r="G3" s="2" t="s">
        <v>1</v>
      </c>
      <c r="H3" s="2" t="s">
        <v>2</v>
      </c>
    </row>
    <row r="4" spans="1:8" x14ac:dyDescent="0.2">
      <c r="A4" s="2" t="s">
        <v>3</v>
      </c>
      <c r="B4" s="2" t="s">
        <v>4</v>
      </c>
      <c r="C4" s="2" t="s">
        <v>5</v>
      </c>
      <c r="D4" s="2" t="s">
        <v>5</v>
      </c>
      <c r="E4" s="2" t="s">
        <v>6</v>
      </c>
      <c r="F4" s="2" t="s">
        <v>7</v>
      </c>
      <c r="G4" s="3">
        <v>87.5</v>
      </c>
      <c r="H4" s="3">
        <v>51.4</v>
      </c>
    </row>
    <row r="5" spans="1:8" x14ac:dyDescent="0.2">
      <c r="C5" s="2" t="s">
        <v>8</v>
      </c>
      <c r="D5" s="2" t="s">
        <v>8</v>
      </c>
      <c r="E5" s="2" t="s">
        <v>6</v>
      </c>
      <c r="F5" s="2" t="s">
        <v>7</v>
      </c>
      <c r="G5" s="3">
        <v>86</v>
      </c>
      <c r="H5" s="3">
        <v>50.5</v>
      </c>
    </row>
    <row r="6" spans="1:8" x14ac:dyDescent="0.2">
      <c r="C6" s="2" t="s">
        <v>9</v>
      </c>
      <c r="D6" s="2" t="s">
        <v>9</v>
      </c>
      <c r="E6" s="2" t="s">
        <v>6</v>
      </c>
      <c r="F6" s="2" t="s">
        <v>7</v>
      </c>
      <c r="G6" s="3">
        <v>81.099999999999994</v>
      </c>
      <c r="H6" s="3">
        <v>49.5</v>
      </c>
    </row>
    <row r="7" spans="1:8" x14ac:dyDescent="0.2">
      <c r="C7" s="2" t="s">
        <v>10</v>
      </c>
      <c r="D7" s="2" t="s">
        <v>10</v>
      </c>
      <c r="E7" s="2" t="s">
        <v>6</v>
      </c>
      <c r="F7" s="2" t="s">
        <v>7</v>
      </c>
      <c r="G7" s="3">
        <v>84.8</v>
      </c>
      <c r="H7" s="3">
        <v>53.6</v>
      </c>
    </row>
    <row r="8" spans="1:8" x14ac:dyDescent="0.2">
      <c r="C8" s="2" t="s">
        <v>11</v>
      </c>
      <c r="D8" s="2" t="s">
        <v>11</v>
      </c>
      <c r="E8" s="2" t="s">
        <v>6</v>
      </c>
      <c r="F8" s="2" t="s">
        <v>7</v>
      </c>
      <c r="G8" s="3">
        <v>84.1</v>
      </c>
      <c r="H8" s="3">
        <v>54.2</v>
      </c>
    </row>
    <row r="9" spans="1:8" x14ac:dyDescent="0.2">
      <c r="C9" s="2" t="s">
        <v>12</v>
      </c>
      <c r="D9" s="2" t="s">
        <v>12</v>
      </c>
      <c r="E9" s="2" t="s">
        <v>6</v>
      </c>
      <c r="F9" s="2" t="s">
        <v>7</v>
      </c>
      <c r="G9" s="3">
        <v>78.5</v>
      </c>
      <c r="H9" s="3">
        <v>52.6</v>
      </c>
    </row>
    <row r="10" spans="1:8" x14ac:dyDescent="0.2">
      <c r="C10" s="2" t="s">
        <v>13</v>
      </c>
      <c r="D10" s="2" t="s">
        <v>13</v>
      </c>
      <c r="E10" s="2" t="s">
        <v>6</v>
      </c>
      <c r="F10" s="2" t="s">
        <v>7</v>
      </c>
      <c r="G10" s="3">
        <v>78.5</v>
      </c>
      <c r="H10" s="3">
        <v>55.4</v>
      </c>
    </row>
    <row r="11" spans="1:8" x14ac:dyDescent="0.2">
      <c r="C11" s="2" t="s">
        <v>14</v>
      </c>
      <c r="D11" s="2" t="s">
        <v>14</v>
      </c>
      <c r="E11" s="2" t="s">
        <v>6</v>
      </c>
      <c r="F11" s="2" t="s">
        <v>7</v>
      </c>
      <c r="G11" s="3">
        <v>75.5</v>
      </c>
      <c r="H11" s="3">
        <v>51.1</v>
      </c>
    </row>
    <row r="12" spans="1:8" x14ac:dyDescent="0.2">
      <c r="C12" s="2" t="s">
        <v>15</v>
      </c>
      <c r="D12" s="2" t="s">
        <v>15</v>
      </c>
      <c r="E12" s="2" t="s">
        <v>6</v>
      </c>
      <c r="F12" s="2" t="s">
        <v>7</v>
      </c>
      <c r="G12" s="3">
        <v>74.8</v>
      </c>
      <c r="H12" s="3">
        <v>52.7</v>
      </c>
    </row>
    <row r="13" spans="1:8" x14ac:dyDescent="0.2">
      <c r="C13" s="2" t="s">
        <v>16</v>
      </c>
      <c r="D13" s="2" t="s">
        <v>16</v>
      </c>
      <c r="E13" s="2" t="s">
        <v>6</v>
      </c>
      <c r="F13" s="2" t="s">
        <v>7</v>
      </c>
      <c r="G13" s="3">
        <v>74.400000000000006</v>
      </c>
      <c r="H13" s="3">
        <v>53</v>
      </c>
    </row>
    <row r="14" spans="1:8" x14ac:dyDescent="0.2">
      <c r="C14" s="2" t="s">
        <v>17</v>
      </c>
      <c r="D14" s="2" t="s">
        <v>17</v>
      </c>
      <c r="E14" s="2" t="s">
        <v>6</v>
      </c>
      <c r="F14" s="2" t="s">
        <v>7</v>
      </c>
      <c r="G14" s="3">
        <v>76.900000000000006</v>
      </c>
      <c r="H14" s="3">
        <v>59.1</v>
      </c>
    </row>
    <row r="15" spans="1:8" x14ac:dyDescent="0.2">
      <c r="C15" s="2" t="s">
        <v>18</v>
      </c>
      <c r="D15" s="2" t="s">
        <v>18</v>
      </c>
      <c r="E15" s="2" t="s">
        <v>6</v>
      </c>
      <c r="F15" s="2" t="s">
        <v>7</v>
      </c>
      <c r="G15" s="3">
        <v>72.7</v>
      </c>
      <c r="H15" s="3">
        <v>55.2</v>
      </c>
    </row>
    <row r="16" spans="1:8" x14ac:dyDescent="0.2">
      <c r="C16" s="2" t="s">
        <v>19</v>
      </c>
      <c r="D16" s="2" t="s">
        <v>19</v>
      </c>
      <c r="E16" s="2" t="s">
        <v>6</v>
      </c>
      <c r="F16" s="2" t="s">
        <v>7</v>
      </c>
      <c r="G16" s="3">
        <v>79.400000000000006</v>
      </c>
      <c r="H16" s="3">
        <v>59.7</v>
      </c>
    </row>
    <row r="17" spans="3:8" x14ac:dyDescent="0.2">
      <c r="C17" s="2" t="s">
        <v>20</v>
      </c>
      <c r="D17" s="2" t="s">
        <v>20</v>
      </c>
      <c r="E17" s="2" t="s">
        <v>6</v>
      </c>
      <c r="F17" s="2" t="s">
        <v>7</v>
      </c>
      <c r="G17" s="3">
        <v>75.599999999999994</v>
      </c>
      <c r="H17" s="3">
        <v>59.8</v>
      </c>
    </row>
    <row r="18" spans="3:8" x14ac:dyDescent="0.2">
      <c r="C18" s="2" t="s">
        <v>21</v>
      </c>
      <c r="D18" s="2" t="s">
        <v>21</v>
      </c>
      <c r="E18" s="2" t="s">
        <v>6</v>
      </c>
      <c r="F18" s="2" t="s">
        <v>7</v>
      </c>
      <c r="G18" s="3">
        <v>81.099999999999994</v>
      </c>
      <c r="H18" s="3">
        <v>69.099999999999994</v>
      </c>
    </row>
    <row r="19" spans="3:8" x14ac:dyDescent="0.2">
      <c r="C19" s="2" t="s">
        <v>22</v>
      </c>
      <c r="D19" s="2" t="s">
        <v>22</v>
      </c>
      <c r="E19" s="2" t="s">
        <v>6</v>
      </c>
      <c r="F19" s="2" t="s">
        <v>7</v>
      </c>
      <c r="G19" s="3">
        <v>80.5</v>
      </c>
      <c r="H19" s="3">
        <v>71.8</v>
      </c>
    </row>
    <row r="20" spans="3:8" x14ac:dyDescent="0.2">
      <c r="C20" s="2" t="s">
        <v>23</v>
      </c>
      <c r="D20" s="2" t="s">
        <v>23</v>
      </c>
      <c r="E20" s="2" t="s">
        <v>6</v>
      </c>
      <c r="F20" s="2" t="s">
        <v>7</v>
      </c>
      <c r="G20" s="3">
        <v>77</v>
      </c>
      <c r="H20" s="3">
        <v>69.099999999999994</v>
      </c>
    </row>
    <row r="21" spans="3:8" x14ac:dyDescent="0.2">
      <c r="C21" s="2" t="s">
        <v>24</v>
      </c>
      <c r="D21" s="2" t="s">
        <v>24</v>
      </c>
      <c r="E21" s="2" t="s">
        <v>6</v>
      </c>
      <c r="F21" s="2" t="s">
        <v>7</v>
      </c>
      <c r="G21" s="3">
        <v>78.8</v>
      </c>
      <c r="H21" s="3">
        <v>73.3</v>
      </c>
    </row>
    <row r="22" spans="3:8" x14ac:dyDescent="0.2">
      <c r="C22" s="2" t="s">
        <v>25</v>
      </c>
      <c r="D22" s="2" t="s">
        <v>25</v>
      </c>
      <c r="E22" s="2" t="s">
        <v>6</v>
      </c>
      <c r="F22" s="2" t="s">
        <v>7</v>
      </c>
      <c r="G22" s="3">
        <v>80.5</v>
      </c>
      <c r="H22" s="3">
        <v>75.099999999999994</v>
      </c>
    </row>
    <row r="23" spans="3:8" x14ac:dyDescent="0.2">
      <c r="C23" s="2" t="s">
        <v>26</v>
      </c>
      <c r="D23" s="2" t="s">
        <v>26</v>
      </c>
      <c r="E23" s="2" t="s">
        <v>6</v>
      </c>
      <c r="F23" s="2" t="s">
        <v>7</v>
      </c>
      <c r="G23" s="3">
        <v>76.5</v>
      </c>
      <c r="H23" s="3">
        <v>72.7</v>
      </c>
    </row>
    <row r="24" spans="3:8" x14ac:dyDescent="0.2">
      <c r="C24" s="2" t="s">
        <v>27</v>
      </c>
      <c r="D24" s="2" t="s">
        <v>27</v>
      </c>
      <c r="E24" s="2" t="s">
        <v>6</v>
      </c>
      <c r="F24" s="2" t="s">
        <v>7</v>
      </c>
      <c r="G24" s="3">
        <v>75.900000000000006</v>
      </c>
      <c r="H24" s="3">
        <v>73.599999999999994</v>
      </c>
    </row>
    <row r="25" spans="3:8" x14ac:dyDescent="0.2">
      <c r="C25" s="2" t="s">
        <v>28</v>
      </c>
      <c r="D25" s="2" t="s">
        <v>28</v>
      </c>
      <c r="E25" s="2" t="s">
        <v>6</v>
      </c>
      <c r="F25" s="2" t="s">
        <v>7</v>
      </c>
      <c r="G25" s="3">
        <v>68.900000000000006</v>
      </c>
      <c r="H25" s="3">
        <v>70.2</v>
      </c>
    </row>
    <row r="26" spans="3:8" x14ac:dyDescent="0.2">
      <c r="C26" s="2" t="s">
        <v>29</v>
      </c>
      <c r="D26" s="2" t="s">
        <v>29</v>
      </c>
      <c r="E26" s="2" t="s">
        <v>6</v>
      </c>
      <c r="F26" s="2" t="s">
        <v>7</v>
      </c>
      <c r="G26" s="3">
        <v>69.599999999999994</v>
      </c>
      <c r="H26" s="3">
        <v>66.400000000000006</v>
      </c>
    </row>
    <row r="27" spans="3:8" x14ac:dyDescent="0.2">
      <c r="C27" s="2" t="s">
        <v>30</v>
      </c>
      <c r="D27" s="2" t="s">
        <v>30</v>
      </c>
      <c r="E27" s="2" t="s">
        <v>6</v>
      </c>
      <c r="F27" s="2" t="s">
        <v>7</v>
      </c>
      <c r="G27" s="3">
        <v>59.7</v>
      </c>
      <c r="H27" s="3">
        <v>59.8</v>
      </c>
    </row>
    <row r="28" spans="3:8" x14ac:dyDescent="0.2">
      <c r="C28" s="2" t="s">
        <v>31</v>
      </c>
      <c r="D28" s="2" t="s">
        <v>31</v>
      </c>
      <c r="E28" s="2" t="s">
        <v>6</v>
      </c>
      <c r="F28" s="2" t="s">
        <v>7</v>
      </c>
      <c r="G28" s="3">
        <v>56.7</v>
      </c>
      <c r="H28" s="3">
        <v>57.6</v>
      </c>
    </row>
    <row r="29" spans="3:8" x14ac:dyDescent="0.2">
      <c r="C29" s="2" t="s">
        <v>32</v>
      </c>
      <c r="D29" s="2" t="s">
        <v>32</v>
      </c>
      <c r="E29" s="2" t="s">
        <v>6</v>
      </c>
      <c r="F29" s="2" t="s">
        <v>7</v>
      </c>
      <c r="G29" s="3">
        <v>54.7</v>
      </c>
      <c r="H29" s="3">
        <v>56</v>
      </c>
    </row>
    <row r="30" spans="3:8" x14ac:dyDescent="0.2">
      <c r="C30" s="2" t="s">
        <v>33</v>
      </c>
      <c r="D30" s="2" t="s">
        <v>33</v>
      </c>
      <c r="E30" s="2" t="s">
        <v>6</v>
      </c>
      <c r="F30" s="2" t="s">
        <v>7</v>
      </c>
      <c r="G30" s="3">
        <v>52.6</v>
      </c>
      <c r="H30" s="3">
        <v>53.8</v>
      </c>
    </row>
    <row r="31" spans="3:8" x14ac:dyDescent="0.2">
      <c r="C31" s="2" t="s">
        <v>34</v>
      </c>
      <c r="D31" s="2" t="s">
        <v>34</v>
      </c>
      <c r="E31" s="2" t="s">
        <v>6</v>
      </c>
      <c r="F31" s="2" t="s">
        <v>7</v>
      </c>
      <c r="G31" s="3">
        <v>48.7</v>
      </c>
      <c r="H31" s="3">
        <v>51.1</v>
      </c>
    </row>
    <row r="32" spans="3:8" x14ac:dyDescent="0.2">
      <c r="C32" s="2" t="s">
        <v>35</v>
      </c>
      <c r="D32" s="2" t="s">
        <v>35</v>
      </c>
      <c r="E32" s="2" t="s">
        <v>6</v>
      </c>
      <c r="F32" s="2" t="s">
        <v>7</v>
      </c>
      <c r="G32" s="3">
        <v>45.3</v>
      </c>
      <c r="H32" s="3">
        <v>46.6</v>
      </c>
    </row>
    <row r="33" spans="1:8" x14ac:dyDescent="0.2">
      <c r="C33" s="2" t="s">
        <v>36</v>
      </c>
      <c r="D33" s="2" t="s">
        <v>36</v>
      </c>
      <c r="E33" s="2" t="s">
        <v>6</v>
      </c>
      <c r="F33" s="2" t="s">
        <v>7</v>
      </c>
      <c r="G33" s="3">
        <v>39.299999999999997</v>
      </c>
      <c r="H33" s="3">
        <v>42.9</v>
      </c>
    </row>
    <row r="34" spans="1:8" x14ac:dyDescent="0.2">
      <c r="C34" s="2" t="s">
        <v>37</v>
      </c>
      <c r="D34" s="2" t="s">
        <v>37</v>
      </c>
      <c r="E34" s="2" t="s">
        <v>6</v>
      </c>
      <c r="F34" s="2" t="s">
        <v>7</v>
      </c>
      <c r="G34" s="3">
        <v>36.299999999999997</v>
      </c>
      <c r="H34" s="3">
        <v>42.5</v>
      </c>
    </row>
    <row r="35" spans="1:8" x14ac:dyDescent="0.2">
      <c r="C35" s="2" t="s">
        <v>38</v>
      </c>
      <c r="D35" s="2" t="s">
        <v>38</v>
      </c>
      <c r="E35" s="2" t="s">
        <v>6</v>
      </c>
      <c r="F35" s="2" t="s">
        <v>7</v>
      </c>
      <c r="G35" s="3">
        <v>35</v>
      </c>
      <c r="H35" s="3">
        <v>40.700000000000003</v>
      </c>
    </row>
    <row r="36" spans="1:8" x14ac:dyDescent="0.2">
      <c r="C36" s="2">
        <v>2022</v>
      </c>
      <c r="D36" s="2">
        <v>2022</v>
      </c>
      <c r="E36">
        <v>2</v>
      </c>
      <c r="F36" s="2" t="s">
        <v>7</v>
      </c>
      <c r="G36" s="3">
        <v>36.5</v>
      </c>
      <c r="H36" s="3">
        <v>43.2</v>
      </c>
    </row>
    <row r="37" spans="1:8" x14ac:dyDescent="0.2">
      <c r="A37" s="4" t="s">
        <v>39</v>
      </c>
      <c r="B37" s="5"/>
      <c r="C37" s="5"/>
      <c r="D37" s="5"/>
      <c r="E37" s="5"/>
      <c r="F37" s="5"/>
      <c r="G37" s="5"/>
      <c r="H37" s="5"/>
    </row>
    <row r="38" spans="1:8" x14ac:dyDescent="0.2">
      <c r="A38" s="4" t="s">
        <v>40</v>
      </c>
      <c r="B38" s="5"/>
      <c r="C38" s="5"/>
      <c r="D38" s="5"/>
      <c r="E38" s="5"/>
      <c r="F38" s="5"/>
      <c r="G38" s="5"/>
      <c r="H38" s="5"/>
    </row>
    <row r="39" spans="1:8" x14ac:dyDescent="0.2">
      <c r="A39" s="4" t="s">
        <v>41</v>
      </c>
      <c r="B39" s="5"/>
      <c r="C39" s="5"/>
      <c r="D39" s="5"/>
      <c r="E39" s="5"/>
      <c r="F39" s="5"/>
      <c r="G39" s="5"/>
      <c r="H39" s="5"/>
    </row>
    <row r="40" spans="1:8" x14ac:dyDescent="0.2">
      <c r="A40" s="4" t="s">
        <v>42</v>
      </c>
      <c r="B40" s="5"/>
      <c r="C40" s="5"/>
      <c r="D40" s="5"/>
      <c r="E40" s="5"/>
      <c r="F40" s="5"/>
      <c r="G40" s="5"/>
      <c r="H40" s="5"/>
    </row>
    <row r="41" spans="1:8" x14ac:dyDescent="0.2">
      <c r="A41" t="s">
        <v>43</v>
      </c>
    </row>
    <row r="42" spans="1:8" x14ac:dyDescent="0.2">
      <c r="A42" t="s">
        <v>44</v>
      </c>
    </row>
    <row r="43" spans="1:8" x14ac:dyDescent="0.2">
      <c r="A43" s="5" t="s">
        <v>45</v>
      </c>
      <c r="B43" s="5"/>
      <c r="C43" s="5"/>
      <c r="D43" s="5"/>
      <c r="E43" s="5"/>
      <c r="F43" s="5"/>
      <c r="G43" s="5"/>
      <c r="H43" s="5"/>
    </row>
    <row r="46" spans="1:8" x14ac:dyDescent="0.2">
      <c r="A46" t="s">
        <v>46</v>
      </c>
    </row>
    <row r="47" spans="1:8" x14ac:dyDescent="0.2">
      <c r="A47" t="s">
        <v>44</v>
      </c>
    </row>
    <row r="48" spans="1:8" x14ac:dyDescent="0.2">
      <c r="A48" t="s">
        <v>47</v>
      </c>
    </row>
    <row r="50" spans="1:1" x14ac:dyDescent="0.2">
      <c r="A50" t="s">
        <v>48</v>
      </c>
    </row>
    <row r="51" spans="1:1" x14ac:dyDescent="0.2">
      <c r="A51" t="s">
        <v>49</v>
      </c>
    </row>
    <row r="53" spans="1:1" x14ac:dyDescent="0.2">
      <c r="A53" t="s">
        <v>50</v>
      </c>
    </row>
    <row r="54" spans="1:1" x14ac:dyDescent="0.2">
      <c r="A54" t="s">
        <v>44</v>
      </c>
    </row>
    <row r="55" spans="1:1" x14ac:dyDescent="0.2">
      <c r="A55" t="s">
        <v>51</v>
      </c>
    </row>
    <row r="57" spans="1:1" x14ac:dyDescent="0.2">
      <c r="A57" t="s">
        <v>52</v>
      </c>
    </row>
    <row r="59" spans="1:1" x14ac:dyDescent="0.2">
      <c r="A59" t="s">
        <v>53</v>
      </c>
    </row>
    <row r="60" spans="1:1" x14ac:dyDescent="0.2">
      <c r="A60" t="s">
        <v>44</v>
      </c>
    </row>
    <row r="61" spans="1:1" x14ac:dyDescent="0.2">
      <c r="A61" t="s">
        <v>54</v>
      </c>
    </row>
    <row r="68" spans="1:1" x14ac:dyDescent="0.2">
      <c r="A68" t="s">
        <v>55</v>
      </c>
    </row>
    <row r="71" spans="1:1" x14ac:dyDescent="0.2">
      <c r="A71" t="s">
        <v>56</v>
      </c>
    </row>
    <row r="72" spans="1:1" x14ac:dyDescent="0.2">
      <c r="A72" t="s">
        <v>57</v>
      </c>
    </row>
  </sheetData>
  <mergeCells count="5">
    <mergeCell ref="A37:H37"/>
    <mergeCell ref="A38:H38"/>
    <mergeCell ref="A39:H39"/>
    <mergeCell ref="A40:H40"/>
    <mergeCell ref="A43:H43"/>
  </mergeCells>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92E-C3B7-934F-B598-CDE2058E60AA}">
  <dimension ref="A1:P46"/>
  <sheetViews>
    <sheetView zoomScale="99" workbookViewId="0">
      <selection activeCell="J25" sqref="J25"/>
    </sheetView>
  </sheetViews>
  <sheetFormatPr baseColWidth="10" defaultColWidth="8.83203125" defaultRowHeight="15" x14ac:dyDescent="0.2"/>
  <cols>
    <col min="1" max="8" width="9.1640625" customWidth="1"/>
  </cols>
  <sheetData>
    <row r="1" spans="1:8" ht="19" x14ac:dyDescent="0.25">
      <c r="A1" s="1" t="s">
        <v>0</v>
      </c>
    </row>
    <row r="3" spans="1:8" x14ac:dyDescent="0.2">
      <c r="G3" s="2" t="s">
        <v>1</v>
      </c>
      <c r="H3" s="2" t="s">
        <v>2</v>
      </c>
    </row>
    <row r="4" spans="1:8" x14ac:dyDescent="0.2">
      <c r="A4" s="2" t="s">
        <v>3</v>
      </c>
      <c r="B4" s="2" t="s">
        <v>4</v>
      </c>
      <c r="C4" s="2" t="s">
        <v>5</v>
      </c>
      <c r="D4" s="2" t="s">
        <v>5</v>
      </c>
      <c r="E4" s="2" t="s">
        <v>6</v>
      </c>
      <c r="F4" s="2" t="s">
        <v>7</v>
      </c>
      <c r="G4" s="3">
        <v>87.5</v>
      </c>
      <c r="H4" s="3">
        <v>51.4</v>
      </c>
    </row>
    <row r="5" spans="1:8" x14ac:dyDescent="0.2">
      <c r="C5" s="2" t="s">
        <v>8</v>
      </c>
      <c r="D5" s="2" t="s">
        <v>8</v>
      </c>
      <c r="E5" s="2" t="s">
        <v>6</v>
      </c>
      <c r="F5" s="2" t="s">
        <v>7</v>
      </c>
      <c r="G5" s="3">
        <v>86</v>
      </c>
      <c r="H5" s="3">
        <v>50.5</v>
      </c>
    </row>
    <row r="6" spans="1:8" x14ac:dyDescent="0.2">
      <c r="C6" s="2" t="s">
        <v>9</v>
      </c>
      <c r="D6" s="2" t="s">
        <v>9</v>
      </c>
      <c r="E6" s="2" t="s">
        <v>6</v>
      </c>
      <c r="F6" s="2" t="s">
        <v>7</v>
      </c>
      <c r="G6" s="3">
        <v>81.099999999999994</v>
      </c>
      <c r="H6" s="3">
        <v>49.5</v>
      </c>
    </row>
    <row r="7" spans="1:8" x14ac:dyDescent="0.2">
      <c r="C7" s="2" t="s">
        <v>10</v>
      </c>
      <c r="D7" s="2" t="s">
        <v>10</v>
      </c>
      <c r="E7" s="2" t="s">
        <v>6</v>
      </c>
      <c r="F7" s="2" t="s">
        <v>7</v>
      </c>
      <c r="G7" s="3">
        <v>84.8</v>
      </c>
      <c r="H7" s="3">
        <v>53.6</v>
      </c>
    </row>
    <row r="8" spans="1:8" x14ac:dyDescent="0.2">
      <c r="C8" s="2" t="s">
        <v>11</v>
      </c>
      <c r="D8" s="2" t="s">
        <v>11</v>
      </c>
      <c r="E8" s="2" t="s">
        <v>6</v>
      </c>
      <c r="F8" s="2" t="s">
        <v>7</v>
      </c>
      <c r="G8" s="3">
        <v>84.1</v>
      </c>
      <c r="H8" s="3">
        <v>54.2</v>
      </c>
    </row>
    <row r="9" spans="1:8" x14ac:dyDescent="0.2">
      <c r="C9" s="2" t="s">
        <v>12</v>
      </c>
      <c r="D9" s="2" t="s">
        <v>12</v>
      </c>
      <c r="E9" s="2" t="s">
        <v>6</v>
      </c>
      <c r="F9" s="2" t="s">
        <v>7</v>
      </c>
      <c r="G9" s="3">
        <v>78.5</v>
      </c>
      <c r="H9" s="3">
        <v>52.6</v>
      </c>
    </row>
    <row r="10" spans="1:8" x14ac:dyDescent="0.2">
      <c r="C10" s="2" t="s">
        <v>13</v>
      </c>
      <c r="D10" s="2" t="s">
        <v>13</v>
      </c>
      <c r="E10" s="2" t="s">
        <v>6</v>
      </c>
      <c r="F10" s="2" t="s">
        <v>7</v>
      </c>
      <c r="G10" s="3">
        <v>78.5</v>
      </c>
      <c r="H10" s="3">
        <v>55.4</v>
      </c>
    </row>
    <row r="11" spans="1:8" x14ac:dyDescent="0.2">
      <c r="C11" s="2" t="s">
        <v>14</v>
      </c>
      <c r="D11" s="2" t="s">
        <v>14</v>
      </c>
      <c r="E11" s="2" t="s">
        <v>6</v>
      </c>
      <c r="F11" s="2" t="s">
        <v>7</v>
      </c>
      <c r="G11" s="3">
        <v>75.5</v>
      </c>
      <c r="H11" s="3">
        <v>51.1</v>
      </c>
    </row>
    <row r="12" spans="1:8" x14ac:dyDescent="0.2">
      <c r="C12" s="2" t="s">
        <v>15</v>
      </c>
      <c r="D12" s="2" t="s">
        <v>15</v>
      </c>
      <c r="E12" s="2" t="s">
        <v>6</v>
      </c>
      <c r="F12" s="2" t="s">
        <v>7</v>
      </c>
      <c r="G12" s="3">
        <v>74.8</v>
      </c>
      <c r="H12" s="3">
        <v>52.7</v>
      </c>
    </row>
    <row r="13" spans="1:8" x14ac:dyDescent="0.2">
      <c r="C13" s="2" t="s">
        <v>16</v>
      </c>
      <c r="D13" s="2" t="s">
        <v>16</v>
      </c>
      <c r="E13" s="2" t="s">
        <v>6</v>
      </c>
      <c r="F13" s="2" t="s">
        <v>7</v>
      </c>
      <c r="G13" s="3">
        <v>74.400000000000006</v>
      </c>
      <c r="H13" s="3">
        <v>53</v>
      </c>
    </row>
    <row r="14" spans="1:8" x14ac:dyDescent="0.2">
      <c r="C14" s="2" t="s">
        <v>17</v>
      </c>
      <c r="D14" s="2" t="s">
        <v>17</v>
      </c>
      <c r="E14" s="2" t="s">
        <v>6</v>
      </c>
      <c r="F14" s="2" t="s">
        <v>7</v>
      </c>
      <c r="G14" s="3">
        <v>76.900000000000006</v>
      </c>
      <c r="H14" s="3">
        <v>59.1</v>
      </c>
    </row>
    <row r="15" spans="1:8" x14ac:dyDescent="0.2">
      <c r="C15" s="2" t="s">
        <v>18</v>
      </c>
      <c r="D15" s="2" t="s">
        <v>18</v>
      </c>
      <c r="E15" s="2" t="s">
        <v>6</v>
      </c>
      <c r="F15" s="2" t="s">
        <v>7</v>
      </c>
      <c r="G15" s="3">
        <v>72.7</v>
      </c>
      <c r="H15" s="3">
        <v>55.2</v>
      </c>
    </row>
    <row r="16" spans="1:8" x14ac:dyDescent="0.2">
      <c r="C16" s="2" t="s">
        <v>19</v>
      </c>
      <c r="D16" s="2" t="s">
        <v>19</v>
      </c>
      <c r="E16" s="2" t="s">
        <v>6</v>
      </c>
      <c r="F16" s="2" t="s">
        <v>7</v>
      </c>
      <c r="G16" s="3">
        <v>79.400000000000006</v>
      </c>
      <c r="H16" s="3">
        <v>59.7</v>
      </c>
    </row>
    <row r="17" spans="3:11" x14ac:dyDescent="0.2">
      <c r="C17" s="2" t="s">
        <v>20</v>
      </c>
      <c r="D17" s="2" t="s">
        <v>20</v>
      </c>
      <c r="E17" s="2" t="s">
        <v>6</v>
      </c>
      <c r="F17" s="2" t="s">
        <v>7</v>
      </c>
      <c r="G17" s="3">
        <v>75.599999999999994</v>
      </c>
      <c r="H17" s="3">
        <v>59.8</v>
      </c>
    </row>
    <row r="18" spans="3:11" x14ac:dyDescent="0.2">
      <c r="C18" s="2" t="s">
        <v>21</v>
      </c>
      <c r="D18" s="2" t="s">
        <v>21</v>
      </c>
      <c r="E18" s="2" t="s">
        <v>6</v>
      </c>
      <c r="F18" s="2" t="s">
        <v>7</v>
      </c>
      <c r="G18" s="3">
        <v>81.099999999999994</v>
      </c>
      <c r="H18" s="3">
        <v>69.099999999999994</v>
      </c>
    </row>
    <row r="19" spans="3:11" x14ac:dyDescent="0.2">
      <c r="C19" s="2" t="s">
        <v>22</v>
      </c>
      <c r="D19" s="2" t="s">
        <v>22</v>
      </c>
      <c r="E19" s="2" t="s">
        <v>6</v>
      </c>
      <c r="F19" s="2" t="s">
        <v>7</v>
      </c>
      <c r="G19" s="3">
        <v>80.5</v>
      </c>
      <c r="H19" s="3">
        <v>71.8</v>
      </c>
    </row>
    <row r="20" spans="3:11" x14ac:dyDescent="0.2">
      <c r="C20" s="2" t="s">
        <v>23</v>
      </c>
      <c r="D20" s="2" t="s">
        <v>23</v>
      </c>
      <c r="E20" s="2" t="s">
        <v>6</v>
      </c>
      <c r="F20" s="2" t="s">
        <v>7</v>
      </c>
      <c r="G20" s="3">
        <v>77</v>
      </c>
      <c r="H20" s="3">
        <v>69.099999999999994</v>
      </c>
    </row>
    <row r="21" spans="3:11" x14ac:dyDescent="0.2">
      <c r="C21" s="2" t="s">
        <v>24</v>
      </c>
      <c r="D21" s="2" t="s">
        <v>24</v>
      </c>
      <c r="E21" s="2" t="s">
        <v>6</v>
      </c>
      <c r="F21" s="2" t="s">
        <v>7</v>
      </c>
      <c r="G21" s="3">
        <v>78.8</v>
      </c>
      <c r="H21" s="3">
        <v>73.3</v>
      </c>
    </row>
    <row r="22" spans="3:11" x14ac:dyDescent="0.2">
      <c r="C22" s="2" t="s">
        <v>25</v>
      </c>
      <c r="D22" s="2" t="s">
        <v>25</v>
      </c>
      <c r="E22" s="2" t="s">
        <v>6</v>
      </c>
      <c r="F22" s="2" t="s">
        <v>7</v>
      </c>
      <c r="G22" s="3">
        <v>80.5</v>
      </c>
      <c r="H22" s="3">
        <v>75.099999999999994</v>
      </c>
    </row>
    <row r="23" spans="3:11" x14ac:dyDescent="0.2">
      <c r="C23" s="2" t="s">
        <v>26</v>
      </c>
      <c r="D23" s="2" t="s">
        <v>26</v>
      </c>
      <c r="E23" s="2" t="s">
        <v>6</v>
      </c>
      <c r="F23" s="2" t="s">
        <v>7</v>
      </c>
      <c r="G23" s="3">
        <v>76.5</v>
      </c>
      <c r="H23" s="3">
        <v>72.7</v>
      </c>
    </row>
    <row r="24" spans="3:11" x14ac:dyDescent="0.2">
      <c r="C24" s="2" t="s">
        <v>27</v>
      </c>
      <c r="D24" s="2" t="s">
        <v>27</v>
      </c>
      <c r="E24" s="2" t="s">
        <v>6</v>
      </c>
      <c r="F24" s="2" t="s">
        <v>7</v>
      </c>
      <c r="G24" s="3">
        <v>75.900000000000006</v>
      </c>
      <c r="H24" s="3">
        <v>73.599999999999994</v>
      </c>
      <c r="J24" t="s">
        <v>59</v>
      </c>
      <c r="K24" t="s">
        <v>59</v>
      </c>
    </row>
    <row r="25" spans="3:11" x14ac:dyDescent="0.2">
      <c r="C25" s="2" t="s">
        <v>28</v>
      </c>
      <c r="D25" s="2" t="s">
        <v>28</v>
      </c>
      <c r="E25" s="2" t="s">
        <v>6</v>
      </c>
      <c r="F25" s="2" t="s">
        <v>7</v>
      </c>
      <c r="G25" s="3">
        <v>68.900000000000006</v>
      </c>
      <c r="H25" s="3">
        <v>70.2</v>
      </c>
      <c r="J25" s="3">
        <f>G25-G24</f>
        <v>-7</v>
      </c>
      <c r="K25" s="3">
        <f>H25-H24</f>
        <v>-3.3999999999999915</v>
      </c>
    </row>
    <row r="26" spans="3:11" x14ac:dyDescent="0.2">
      <c r="C26" s="2" t="s">
        <v>29</v>
      </c>
      <c r="D26" s="2" t="s">
        <v>29</v>
      </c>
      <c r="E26" s="2" t="s">
        <v>6</v>
      </c>
      <c r="F26" s="2" t="s">
        <v>7</v>
      </c>
      <c r="G26" s="3">
        <v>69.599999999999994</v>
      </c>
      <c r="H26" s="3">
        <v>66.400000000000006</v>
      </c>
      <c r="J26" s="3">
        <f t="shared" ref="J26:J36" si="0">G26-G25</f>
        <v>0.69999999999998863</v>
      </c>
      <c r="K26" s="3">
        <f t="shared" ref="K26:K36" si="1">H26-H25</f>
        <v>-3.7999999999999972</v>
      </c>
    </row>
    <row r="27" spans="3:11" x14ac:dyDescent="0.2">
      <c r="C27" s="2" t="s">
        <v>30</v>
      </c>
      <c r="D27" s="2" t="s">
        <v>30</v>
      </c>
      <c r="E27" s="2" t="s">
        <v>6</v>
      </c>
      <c r="F27" s="2" t="s">
        <v>7</v>
      </c>
      <c r="G27" s="3">
        <v>59.7</v>
      </c>
      <c r="H27" s="3">
        <v>59.8</v>
      </c>
      <c r="J27" s="3">
        <f t="shared" si="0"/>
        <v>-9.8999999999999915</v>
      </c>
      <c r="K27" s="3">
        <f t="shared" si="1"/>
        <v>-6.6000000000000085</v>
      </c>
    </row>
    <row r="28" spans="3:11" x14ac:dyDescent="0.2">
      <c r="C28" s="2" t="s">
        <v>31</v>
      </c>
      <c r="D28" s="2" t="s">
        <v>31</v>
      </c>
      <c r="E28" s="2" t="s">
        <v>6</v>
      </c>
      <c r="F28" s="2" t="s">
        <v>7</v>
      </c>
      <c r="G28" s="3">
        <v>56.7</v>
      </c>
      <c r="H28" s="3">
        <v>57.6</v>
      </c>
      <c r="J28" s="3">
        <f t="shared" si="0"/>
        <v>-3</v>
      </c>
      <c r="K28" s="3">
        <f t="shared" si="1"/>
        <v>-2.1999999999999957</v>
      </c>
    </row>
    <row r="29" spans="3:11" x14ac:dyDescent="0.2">
      <c r="C29" s="2" t="s">
        <v>32</v>
      </c>
      <c r="D29" s="2" t="s">
        <v>32</v>
      </c>
      <c r="E29" s="2" t="s">
        <v>6</v>
      </c>
      <c r="F29" s="2" t="s">
        <v>7</v>
      </c>
      <c r="G29" s="3">
        <v>54.7</v>
      </c>
      <c r="H29" s="3">
        <v>56</v>
      </c>
      <c r="J29" s="3">
        <f t="shared" si="0"/>
        <v>-2</v>
      </c>
      <c r="K29" s="3">
        <f t="shared" si="1"/>
        <v>-1.6000000000000014</v>
      </c>
    </row>
    <row r="30" spans="3:11" x14ac:dyDescent="0.2">
      <c r="C30" s="2" t="s">
        <v>33</v>
      </c>
      <c r="D30" s="2" t="s">
        <v>33</v>
      </c>
      <c r="E30" s="2" t="s">
        <v>6</v>
      </c>
      <c r="F30" s="2" t="s">
        <v>7</v>
      </c>
      <c r="G30" s="3">
        <v>52.6</v>
      </c>
      <c r="H30" s="3">
        <v>53.8</v>
      </c>
      <c r="J30" s="3">
        <f t="shared" si="0"/>
        <v>-2.1000000000000014</v>
      </c>
      <c r="K30" s="3">
        <f t="shared" si="1"/>
        <v>-2.2000000000000028</v>
      </c>
    </row>
    <row r="31" spans="3:11" x14ac:dyDescent="0.2">
      <c r="C31" s="2" t="s">
        <v>34</v>
      </c>
      <c r="D31" s="2" t="s">
        <v>34</v>
      </c>
      <c r="E31" s="2" t="s">
        <v>6</v>
      </c>
      <c r="F31" s="2" t="s">
        <v>7</v>
      </c>
      <c r="G31" s="3">
        <v>48.7</v>
      </c>
      <c r="H31" s="3">
        <v>51.1</v>
      </c>
      <c r="J31" s="3">
        <f t="shared" si="0"/>
        <v>-3.8999999999999986</v>
      </c>
      <c r="K31" s="3">
        <f t="shared" si="1"/>
        <v>-2.6999999999999957</v>
      </c>
    </row>
    <row r="32" spans="3:11" x14ac:dyDescent="0.2">
      <c r="C32" s="2" t="s">
        <v>35</v>
      </c>
      <c r="D32" s="2" t="s">
        <v>35</v>
      </c>
      <c r="E32" s="2" t="s">
        <v>6</v>
      </c>
      <c r="F32" s="2" t="s">
        <v>7</v>
      </c>
      <c r="G32" s="3">
        <v>45.3</v>
      </c>
      <c r="H32" s="3">
        <v>46.6</v>
      </c>
      <c r="J32" s="3">
        <f t="shared" si="0"/>
        <v>-3.4000000000000057</v>
      </c>
      <c r="K32" s="3">
        <f t="shared" si="1"/>
        <v>-4.5</v>
      </c>
    </row>
    <row r="33" spans="1:16" x14ac:dyDescent="0.2">
      <c r="C33" s="2" t="s">
        <v>36</v>
      </c>
      <c r="D33" s="2" t="s">
        <v>36</v>
      </c>
      <c r="E33" s="2" t="s">
        <v>6</v>
      </c>
      <c r="F33" s="2" t="s">
        <v>7</v>
      </c>
      <c r="G33" s="3">
        <v>39.299999999999997</v>
      </c>
      <c r="H33" s="3">
        <v>42.9</v>
      </c>
      <c r="J33" s="3">
        <f t="shared" si="0"/>
        <v>-6</v>
      </c>
      <c r="K33" s="3">
        <f t="shared" si="1"/>
        <v>-3.7000000000000028</v>
      </c>
    </row>
    <row r="34" spans="1:16" x14ac:dyDescent="0.2">
      <c r="C34" s="2" t="s">
        <v>37</v>
      </c>
      <c r="D34" s="2" t="s">
        <v>37</v>
      </c>
      <c r="E34" s="2" t="s">
        <v>6</v>
      </c>
      <c r="F34" s="2" t="s">
        <v>7</v>
      </c>
      <c r="G34" s="3">
        <v>36.299999999999997</v>
      </c>
      <c r="H34" s="3">
        <v>42.5</v>
      </c>
      <c r="J34" s="3">
        <f t="shared" si="0"/>
        <v>-3</v>
      </c>
      <c r="K34" s="3">
        <f t="shared" si="1"/>
        <v>-0.39999999999999858</v>
      </c>
      <c r="M34" t="s">
        <v>58</v>
      </c>
      <c r="N34" t="s">
        <v>58</v>
      </c>
      <c r="O34" t="s">
        <v>60</v>
      </c>
      <c r="P34" t="s">
        <v>60</v>
      </c>
    </row>
    <row r="35" spans="1:16" x14ac:dyDescent="0.2">
      <c r="C35" s="2" t="s">
        <v>38</v>
      </c>
      <c r="D35" s="2" t="s">
        <v>38</v>
      </c>
      <c r="E35" s="2" t="s">
        <v>6</v>
      </c>
      <c r="F35" s="2" t="s">
        <v>7</v>
      </c>
      <c r="G35" s="3">
        <v>35</v>
      </c>
      <c r="H35" s="3">
        <v>40.700000000000003</v>
      </c>
      <c r="J35" s="3">
        <f t="shared" si="0"/>
        <v>-1.2999999999999972</v>
      </c>
      <c r="K35" s="3">
        <f t="shared" si="1"/>
        <v>-1.7999999999999972</v>
      </c>
    </row>
    <row r="36" spans="1:16" x14ac:dyDescent="0.2">
      <c r="C36" s="2">
        <v>2022</v>
      </c>
      <c r="D36" s="2">
        <v>2022</v>
      </c>
      <c r="E36">
        <v>2</v>
      </c>
      <c r="F36" s="2" t="s">
        <v>7</v>
      </c>
      <c r="G36" s="3">
        <v>36.5</v>
      </c>
      <c r="H36" s="3">
        <v>43.2</v>
      </c>
      <c r="J36" s="3">
        <f t="shared" si="0"/>
        <v>1.5</v>
      </c>
      <c r="K36" s="3">
        <f t="shared" si="1"/>
        <v>2.5</v>
      </c>
      <c r="M36" s="3">
        <f>AVERAGE(J32:J36)</f>
        <v>-2.4400000000000004</v>
      </c>
      <c r="N36" s="3">
        <f>AVERAGE(K32:K36)</f>
        <v>-1.5799999999999996</v>
      </c>
      <c r="O36" s="3">
        <f>AVERAGE(J25:J36)</f>
        <v>-3.2833333333333337</v>
      </c>
      <c r="P36" s="3">
        <f>AVERAGE(K25:K36)</f>
        <v>-2.5333333333333328</v>
      </c>
    </row>
    <row r="37" spans="1:16" x14ac:dyDescent="0.2">
      <c r="C37">
        <f t="shared" ref="C37:C44" si="2">1+C36</f>
        <v>2023</v>
      </c>
      <c r="G37" s="3">
        <f>G36+$M$36</f>
        <v>34.06</v>
      </c>
      <c r="H37" s="3">
        <f>H36+$N$36</f>
        <v>41.620000000000005</v>
      </c>
    </row>
    <row r="38" spans="1:16" x14ac:dyDescent="0.2">
      <c r="C38">
        <f t="shared" si="2"/>
        <v>2024</v>
      </c>
      <c r="G38" s="3">
        <f>G37+$M$36</f>
        <v>31.62</v>
      </c>
      <c r="H38" s="3">
        <f>H37+$N$36</f>
        <v>40.040000000000006</v>
      </c>
    </row>
    <row r="39" spans="1:16" x14ac:dyDescent="0.2">
      <c r="C39">
        <f t="shared" si="2"/>
        <v>2025</v>
      </c>
      <c r="G39" s="3">
        <f>G38+$M$36</f>
        <v>29.18</v>
      </c>
      <c r="H39" s="3">
        <f>H38+$N$36</f>
        <v>38.460000000000008</v>
      </c>
    </row>
    <row r="40" spans="1:16" x14ac:dyDescent="0.2">
      <c r="C40">
        <f t="shared" si="2"/>
        <v>2026</v>
      </c>
      <c r="G40" s="3">
        <f>G39+$M$36</f>
        <v>26.74</v>
      </c>
      <c r="H40" s="3">
        <f>H39+$N$36</f>
        <v>36.88000000000001</v>
      </c>
    </row>
    <row r="41" spans="1:16" x14ac:dyDescent="0.2">
      <c r="C41">
        <f t="shared" si="2"/>
        <v>2027</v>
      </c>
      <c r="G41" s="3">
        <f>G40+$M$36</f>
        <v>24.299999999999997</v>
      </c>
      <c r="H41" s="3">
        <f>H40+$N$36</f>
        <v>35.300000000000011</v>
      </c>
    </row>
    <row r="42" spans="1:16" x14ac:dyDescent="0.2">
      <c r="A42" t="s">
        <v>55</v>
      </c>
      <c r="C42">
        <f t="shared" si="2"/>
        <v>2028</v>
      </c>
      <c r="G42" s="3">
        <f>G41+$M$36</f>
        <v>21.859999999999996</v>
      </c>
      <c r="H42" s="3">
        <f>H41+$N$36</f>
        <v>33.720000000000013</v>
      </c>
    </row>
    <row r="43" spans="1:16" x14ac:dyDescent="0.2">
      <c r="C43">
        <f t="shared" si="2"/>
        <v>2029</v>
      </c>
      <c r="G43" s="3">
        <f>G42+$M$36</f>
        <v>19.419999999999995</v>
      </c>
      <c r="H43" s="3">
        <f>H42+$N$36</f>
        <v>32.140000000000015</v>
      </c>
    </row>
    <row r="44" spans="1:16" x14ac:dyDescent="0.2">
      <c r="C44">
        <f t="shared" si="2"/>
        <v>2030</v>
      </c>
      <c r="G44" s="3">
        <f>G43+$M$36</f>
        <v>16.979999999999993</v>
      </c>
      <c r="H44" s="3">
        <f>H43+$N$36</f>
        <v>30.560000000000016</v>
      </c>
    </row>
    <row r="45" spans="1:16" x14ac:dyDescent="0.2">
      <c r="A45" t="s">
        <v>56</v>
      </c>
      <c r="G45" s="3"/>
      <c r="H45" s="3"/>
    </row>
    <row r="46" spans="1:16" x14ac:dyDescent="0.2">
      <c r="A46" t="s">
        <v>57</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610C-9CB8-7D45-B695-588E1C259355}">
  <dimension ref="A1:R48"/>
  <sheetViews>
    <sheetView topLeftCell="A34" zoomScale="237" workbookViewId="0">
      <selection activeCell="F48" sqref="F48"/>
    </sheetView>
  </sheetViews>
  <sheetFormatPr baseColWidth="10" defaultColWidth="8.83203125" defaultRowHeight="15" x14ac:dyDescent="0.2"/>
  <cols>
    <col min="1" max="5" width="9.1640625" customWidth="1"/>
  </cols>
  <sheetData>
    <row r="1" spans="1:13" ht="19" x14ac:dyDescent="0.25">
      <c r="A1" s="1" t="s">
        <v>0</v>
      </c>
    </row>
    <row r="3" spans="1:13" x14ac:dyDescent="0.2">
      <c r="C3" t="s">
        <v>61</v>
      </c>
      <c r="D3" s="2" t="s">
        <v>1</v>
      </c>
      <c r="E3" s="2" t="s">
        <v>2</v>
      </c>
      <c r="L3" t="s">
        <v>65</v>
      </c>
      <c r="M3">
        <v>0.5</v>
      </c>
    </row>
    <row r="4" spans="1:13" x14ac:dyDescent="0.2">
      <c r="A4" s="2" t="s">
        <v>3</v>
      </c>
      <c r="B4" s="2" t="s">
        <v>4</v>
      </c>
      <c r="C4" s="2">
        <v>1990</v>
      </c>
      <c r="D4" s="7">
        <f>LN(data!G4/100/(1-data!G4/100))</f>
        <v>1.9459101490553132</v>
      </c>
      <c r="E4" s="7">
        <f>LN(data!H4/100/(1-data!H4/100))</f>
        <v>5.6014641554671306E-2</v>
      </c>
      <c r="G4" t="s">
        <v>62</v>
      </c>
      <c r="H4" t="s">
        <v>63</v>
      </c>
      <c r="I4" t="s">
        <v>64</v>
      </c>
      <c r="J4" t="s">
        <v>67</v>
      </c>
    </row>
    <row r="5" spans="1:13" x14ac:dyDescent="0.2">
      <c r="C5" s="2">
        <f>1+C4</f>
        <v>1991</v>
      </c>
      <c r="D5" s="7">
        <f>LN(data!G5/100/(1-data!G5/100))</f>
        <v>1.8152899666382489</v>
      </c>
      <c r="E5" s="7">
        <f>LN(data!H5/100/(1-data!H5/100))</f>
        <v>2.0000666706669435E-2</v>
      </c>
      <c r="G5" s="3">
        <f t="shared" ref="G5:G24" si="0">D5-D4</f>
        <v>-0.1306201824170643</v>
      </c>
      <c r="H5" s="3">
        <f>E5-E4</f>
        <v>-3.6013974848001867E-2</v>
      </c>
      <c r="I5" s="3">
        <f>G5</f>
        <v>-0.1306201824170643</v>
      </c>
      <c r="J5" s="3">
        <f>H5</f>
        <v>-3.6013974848001867E-2</v>
      </c>
    </row>
    <row r="6" spans="1:13" x14ac:dyDescent="0.2">
      <c r="C6" s="2">
        <f t="shared" ref="C6:C44" si="1">1+C5</f>
        <v>1992</v>
      </c>
      <c r="D6" s="7">
        <f>LN(data!G6/100/(1-data!G6/100))</f>
        <v>1.4565210390557701</v>
      </c>
      <c r="E6" s="7">
        <f>LN(data!H6/100/(1-data!H6/100))</f>
        <v>-2.0000666706669543E-2</v>
      </c>
      <c r="G6" s="3">
        <f t="shared" si="0"/>
        <v>-0.3587689275824788</v>
      </c>
      <c r="H6" s="3">
        <f t="shared" ref="H6:H36" si="2">E6-E5</f>
        <v>-4.0001333413338974E-2</v>
      </c>
      <c r="I6">
        <f>(1-$M$3)*I5+$M$3*G6</f>
        <v>-0.24469455499977155</v>
      </c>
      <c r="J6">
        <f t="shared" ref="J6:J36" si="3">(1-$M$3)*J5+$M$3*H6</f>
        <v>-3.8007654130670421E-2</v>
      </c>
    </row>
    <row r="7" spans="1:13" x14ac:dyDescent="0.2">
      <c r="C7" s="2">
        <f t="shared" si="1"/>
        <v>1993</v>
      </c>
      <c r="D7" s="7">
        <f>LN(data!G7/100/(1-data!G7/100))</f>
        <v>1.7190001149456264</v>
      </c>
      <c r="E7" s="7">
        <f>LN(data!H7/100/(1-data!H7/100))</f>
        <v>0.14424960884454691</v>
      </c>
      <c r="G7" s="3">
        <f t="shared" si="0"/>
        <v>0.26247907588985631</v>
      </c>
      <c r="H7" s="3">
        <f t="shared" si="2"/>
        <v>0.16425027555121646</v>
      </c>
      <c r="I7">
        <f t="shared" ref="I7:I36" si="4">(1-$M$3)*I6+$M$3*G7</f>
        <v>8.892260445042377E-3</v>
      </c>
      <c r="J7">
        <f t="shared" si="3"/>
        <v>6.3121310710273021E-2</v>
      </c>
    </row>
    <row r="8" spans="1:13" x14ac:dyDescent="0.2">
      <c r="C8" s="2">
        <f t="shared" si="1"/>
        <v>1994</v>
      </c>
      <c r="D8" s="7">
        <f>LN(data!G8/100/(1-data!G8/100))</f>
        <v>1.6656874577527163</v>
      </c>
      <c r="E8" s="7">
        <f>LN(data!H8/100/(1-data!H8/100))</f>
        <v>0.16839681732546141</v>
      </c>
      <c r="G8" s="3">
        <f t="shared" si="0"/>
        <v>-5.3312657192910118E-2</v>
      </c>
      <c r="H8" s="3">
        <f t="shared" si="2"/>
        <v>2.4147208480914506E-2</v>
      </c>
      <c r="I8">
        <f t="shared" si="4"/>
        <v>-2.221019837393387E-2</v>
      </c>
      <c r="J8">
        <f t="shared" si="3"/>
        <v>4.3634259595593763E-2</v>
      </c>
    </row>
    <row r="9" spans="1:13" x14ac:dyDescent="0.2">
      <c r="C9" s="2">
        <f t="shared" si="1"/>
        <v>1995</v>
      </c>
      <c r="D9" s="7">
        <f>LN(data!G9/100/(1-data!G9/100))</f>
        <v>1.2950456896547458</v>
      </c>
      <c r="E9" s="7">
        <f>LN(data!H9/100/(1-data!H9/100))</f>
        <v>0.10409389104263336</v>
      </c>
      <c r="G9" s="3">
        <f t="shared" si="0"/>
        <v>-0.37064176809797056</v>
      </c>
      <c r="H9" s="3">
        <f t="shared" si="2"/>
        <v>-6.4302926282828049E-2</v>
      </c>
      <c r="I9">
        <f t="shared" si="4"/>
        <v>-0.19642598323595223</v>
      </c>
      <c r="J9">
        <f t="shared" si="3"/>
        <v>-1.0334333343617143E-2</v>
      </c>
    </row>
    <row r="10" spans="1:13" x14ac:dyDescent="0.2">
      <c r="C10" s="2">
        <f t="shared" si="1"/>
        <v>1996</v>
      </c>
      <c r="D10" s="7">
        <f>LN(data!G10/100/(1-data!G10/100))</f>
        <v>1.2950456896547458</v>
      </c>
      <c r="E10" s="7">
        <f>LN(data!H10/100/(1-data!H10/100))</f>
        <v>0.21684573472721941</v>
      </c>
      <c r="G10" s="3">
        <f t="shared" si="0"/>
        <v>0</v>
      </c>
      <c r="H10" s="3">
        <f t="shared" si="2"/>
        <v>0.11275184368458605</v>
      </c>
      <c r="I10">
        <f t="shared" si="4"/>
        <v>-9.8212991617976114E-2</v>
      </c>
      <c r="J10">
        <f t="shared" si="3"/>
        <v>5.1208755170484455E-2</v>
      </c>
    </row>
    <row r="11" spans="1:13" x14ac:dyDescent="0.2">
      <c r="C11" s="2">
        <f t="shared" si="1"/>
        <v>1997</v>
      </c>
      <c r="D11" s="7">
        <f>LN(data!G11/100/(1-data!G11/100))</f>
        <v>1.1254595387042978</v>
      </c>
      <c r="E11" s="7">
        <f>LN(data!H11/100/(1-data!H11/100))</f>
        <v>4.4007100728832446E-2</v>
      </c>
      <c r="G11" s="3">
        <f t="shared" si="0"/>
        <v>-0.16958615095044793</v>
      </c>
      <c r="H11" s="3">
        <f t="shared" si="2"/>
        <v>-0.17283863399838695</v>
      </c>
      <c r="I11">
        <f t="shared" si="4"/>
        <v>-0.13389957128421204</v>
      </c>
      <c r="J11">
        <f t="shared" si="3"/>
        <v>-6.0814939413951247E-2</v>
      </c>
    </row>
    <row r="12" spans="1:13" x14ac:dyDescent="0.2">
      <c r="C12" s="2">
        <f t="shared" si="1"/>
        <v>1998</v>
      </c>
      <c r="D12" s="7">
        <f>LN(data!G12/100/(1-data!G12/100))</f>
        <v>1.087973890463054</v>
      </c>
      <c r="E12" s="7">
        <f>LN(data!H12/100/(1-data!H12/100))</f>
        <v>0.10810516004942952</v>
      </c>
      <c r="G12" s="3">
        <f t="shared" si="0"/>
        <v>-3.7485648241243785E-2</v>
      </c>
      <c r="H12" s="3">
        <f t="shared" si="2"/>
        <v>6.4098059320597076E-2</v>
      </c>
      <c r="I12">
        <f t="shared" si="4"/>
        <v>-8.5692609762727912E-2</v>
      </c>
      <c r="J12">
        <f t="shared" si="3"/>
        <v>1.6415599533229144E-3</v>
      </c>
    </row>
    <row r="13" spans="1:13" x14ac:dyDescent="0.2">
      <c r="C13" s="2">
        <f t="shared" si="1"/>
        <v>1999</v>
      </c>
      <c r="D13" s="7">
        <f>LN(data!G13/100/(1-data!G13/100))</f>
        <v>1.06686359035353</v>
      </c>
      <c r="E13" s="7">
        <f>LN(data!H13/100/(1-data!H13/100))</f>
        <v>0.12014431184206341</v>
      </c>
      <c r="G13" s="3">
        <f t="shared" si="0"/>
        <v>-2.1110300109524083E-2</v>
      </c>
      <c r="H13" s="3">
        <f t="shared" si="2"/>
        <v>1.2039151792633887E-2</v>
      </c>
      <c r="I13">
        <f t="shared" si="4"/>
        <v>-5.3401454936125997E-2</v>
      </c>
      <c r="J13">
        <f t="shared" si="3"/>
        <v>6.8403558729784007E-3</v>
      </c>
    </row>
    <row r="14" spans="1:13" x14ac:dyDescent="0.2">
      <c r="C14" s="2">
        <f t="shared" si="1"/>
        <v>2000</v>
      </c>
      <c r="D14" s="7">
        <f>LN(data!G14/100/(1-data!G14/100))</f>
        <v>1.2026732589838505</v>
      </c>
      <c r="E14" s="7">
        <f>LN(data!H14/100/(1-data!H14/100))</f>
        <v>0.36810086136329628</v>
      </c>
      <c r="G14" s="3">
        <f t="shared" si="0"/>
        <v>0.13580966863032051</v>
      </c>
      <c r="H14" s="3">
        <f t="shared" si="2"/>
        <v>0.24795654952123286</v>
      </c>
      <c r="I14">
        <f t="shared" si="4"/>
        <v>4.1204106847097258E-2</v>
      </c>
      <c r="J14">
        <f t="shared" si="3"/>
        <v>0.12739845269710562</v>
      </c>
    </row>
    <row r="15" spans="1:13" x14ac:dyDescent="0.2">
      <c r="C15" s="2">
        <f t="shared" si="1"/>
        <v>2001</v>
      </c>
      <c r="D15" s="7">
        <f>LN(data!G15/100/(1-data!G15/100))</f>
        <v>0.97945468234855959</v>
      </c>
      <c r="E15" s="7">
        <f>LN(data!H15/100/(1-data!H15/100))</f>
        <v>0.20875481386211039</v>
      </c>
      <c r="G15" s="3">
        <f t="shared" si="0"/>
        <v>-0.22321857663529088</v>
      </c>
      <c r="H15" s="3">
        <f t="shared" si="2"/>
        <v>-0.15934604750118589</v>
      </c>
      <c r="I15">
        <f t="shared" si="4"/>
        <v>-9.1007234894096817E-2</v>
      </c>
      <c r="J15">
        <f t="shared" si="3"/>
        <v>-1.5973797402040135E-2</v>
      </c>
    </row>
    <row r="16" spans="1:13" x14ac:dyDescent="0.2">
      <c r="C16" s="2">
        <f t="shared" si="1"/>
        <v>2002</v>
      </c>
      <c r="D16" s="7">
        <f>LN(data!G16/100/(1-data!G16/100))</f>
        <v>1.3492072924575549</v>
      </c>
      <c r="E16" s="7">
        <f>LN(data!H16/100/(1-data!H16/100))</f>
        <v>0.39298055144591904</v>
      </c>
      <c r="G16" s="3">
        <f t="shared" si="0"/>
        <v>0.36975261010899529</v>
      </c>
      <c r="H16" s="3">
        <f t="shared" si="2"/>
        <v>0.18422573758380864</v>
      </c>
      <c r="I16">
        <f t="shared" si="4"/>
        <v>0.13937268760744925</v>
      </c>
      <c r="J16">
        <f t="shared" si="3"/>
        <v>8.4125970090884253E-2</v>
      </c>
    </row>
    <row r="17" spans="3:10" x14ac:dyDescent="0.2">
      <c r="C17" s="2">
        <f t="shared" si="1"/>
        <v>2003</v>
      </c>
      <c r="D17" s="7">
        <f>LN(data!G17/100/(1-data!G17/100))</f>
        <v>1.1308731508863306</v>
      </c>
      <c r="E17" s="7">
        <f>LN(data!H17/100/(1-data!H17/100))</f>
        <v>0.39713866533161052</v>
      </c>
      <c r="G17" s="3">
        <f t="shared" si="0"/>
        <v>-0.21833414157122433</v>
      </c>
      <c r="H17" s="3">
        <f t="shared" si="2"/>
        <v>4.1581138856914834E-3</v>
      </c>
      <c r="I17">
        <f t="shared" si="4"/>
        <v>-3.9480726981887537E-2</v>
      </c>
      <c r="J17">
        <f t="shared" si="3"/>
        <v>4.4142041988287868E-2</v>
      </c>
    </row>
    <row r="18" spans="3:10" x14ac:dyDescent="0.2">
      <c r="C18" s="2">
        <f t="shared" si="1"/>
        <v>2004</v>
      </c>
      <c r="D18" s="7">
        <f>LN(data!G18/100/(1-data!G18/100))</f>
        <v>1.4565210390557701</v>
      </c>
      <c r="E18" s="7">
        <f>LN(data!H18/100/(1-data!H18/100))</f>
        <v>0.80479854686992414</v>
      </c>
      <c r="G18" s="3">
        <f t="shared" si="0"/>
        <v>0.32564788816943957</v>
      </c>
      <c r="H18" s="3">
        <f t="shared" si="2"/>
        <v>0.40765988153831362</v>
      </c>
      <c r="I18">
        <f t="shared" si="4"/>
        <v>0.14308358059377602</v>
      </c>
      <c r="J18">
        <f t="shared" si="3"/>
        <v>0.22590096176330074</v>
      </c>
    </row>
    <row r="19" spans="3:10" x14ac:dyDescent="0.2">
      <c r="C19" s="2">
        <f t="shared" si="1"/>
        <v>2005</v>
      </c>
      <c r="D19" s="7">
        <f>LN(data!G19/100/(1-data!G19/100))</f>
        <v>1.4178427188548168</v>
      </c>
      <c r="E19" s="7">
        <f>LN(data!H19/100/(1-data!H19/100))</f>
        <v>0.9345624981101105</v>
      </c>
      <c r="G19" s="3">
        <f t="shared" si="0"/>
        <v>-3.8678320200953298E-2</v>
      </c>
      <c r="H19" s="3">
        <f t="shared" si="2"/>
        <v>0.12976395124018636</v>
      </c>
      <c r="I19">
        <f t="shared" si="4"/>
        <v>5.2202630196411359E-2</v>
      </c>
      <c r="J19">
        <f t="shared" si="3"/>
        <v>0.17783245650174356</v>
      </c>
    </row>
    <row r="20" spans="3:10" x14ac:dyDescent="0.2">
      <c r="C20" s="2">
        <f t="shared" si="1"/>
        <v>2006</v>
      </c>
      <c r="D20" s="7">
        <f>LN(data!G20/100/(1-data!G20/100))</f>
        <v>1.2083112059245342</v>
      </c>
      <c r="E20" s="7">
        <f>LN(data!H20/100/(1-data!H20/100))</f>
        <v>0.80479854686992414</v>
      </c>
      <c r="G20" s="3">
        <f t="shared" si="0"/>
        <v>-0.2095315129302826</v>
      </c>
      <c r="H20" s="3">
        <f t="shared" si="2"/>
        <v>-0.12976395124018636</v>
      </c>
      <c r="I20">
        <f t="shared" si="4"/>
        <v>-7.8664441366935622E-2</v>
      </c>
      <c r="J20">
        <f t="shared" si="3"/>
        <v>2.4034252630778602E-2</v>
      </c>
    </row>
    <row r="21" spans="3:10" x14ac:dyDescent="0.2">
      <c r="C21" s="2">
        <f t="shared" si="1"/>
        <v>2007</v>
      </c>
      <c r="D21" s="7">
        <f>LN(data!G21/100/(1-data!G21/100))</f>
        <v>1.3129118151858661</v>
      </c>
      <c r="E21" s="7">
        <f>LN(data!H21/100/(1-data!H21/100))</f>
        <v>1.0098970434864019</v>
      </c>
      <c r="G21" s="3">
        <f t="shared" si="0"/>
        <v>0.10460060926133186</v>
      </c>
      <c r="H21" s="3">
        <f t="shared" si="2"/>
        <v>0.20509849661647772</v>
      </c>
      <c r="I21">
        <f t="shared" si="4"/>
        <v>1.2968083947198117E-2</v>
      </c>
      <c r="J21">
        <f t="shared" si="3"/>
        <v>0.11456637462362816</v>
      </c>
    </row>
    <row r="22" spans="3:10" x14ac:dyDescent="0.2">
      <c r="C22" s="2">
        <f t="shared" si="1"/>
        <v>2008</v>
      </c>
      <c r="D22" s="7">
        <f>LN(data!G22/100/(1-data!G22/100))</f>
        <v>1.4178427188548168</v>
      </c>
      <c r="E22" s="7">
        <f>LN(data!H22/100/(1-data!H22/100))</f>
        <v>1.1039527552994266</v>
      </c>
      <c r="G22" s="3">
        <f t="shared" si="0"/>
        <v>0.10493090366895075</v>
      </c>
      <c r="H22" s="3">
        <f t="shared" si="2"/>
        <v>9.4055711813024745E-2</v>
      </c>
      <c r="I22">
        <f t="shared" si="4"/>
        <v>5.8949493808074432E-2</v>
      </c>
      <c r="J22">
        <f t="shared" si="3"/>
        <v>0.10431104321832646</v>
      </c>
    </row>
    <row r="23" spans="3:10" x14ac:dyDescent="0.2">
      <c r="C23" s="2">
        <f t="shared" si="1"/>
        <v>2009</v>
      </c>
      <c r="D23" s="7">
        <f>LN(data!G23/100/(1-data!G23/100))</f>
        <v>1.1802903196823771</v>
      </c>
      <c r="E23" s="7">
        <f>LN(data!H23/100/(1-data!H23/100))</f>
        <v>0.97945468234855959</v>
      </c>
      <c r="G23" s="3">
        <f t="shared" si="0"/>
        <v>-0.23755239917243975</v>
      </c>
      <c r="H23" s="3">
        <f t="shared" si="2"/>
        <v>-0.12449807295086701</v>
      </c>
      <c r="I23">
        <f t="shared" si="4"/>
        <v>-8.9301452682182661E-2</v>
      </c>
      <c r="J23">
        <f t="shared" si="3"/>
        <v>-1.0093514866270276E-2</v>
      </c>
    </row>
    <row r="24" spans="3:10" x14ac:dyDescent="0.2">
      <c r="C24" s="2">
        <f t="shared" si="1"/>
        <v>2010</v>
      </c>
      <c r="D24" s="7">
        <f>LN(data!G24/100/(1-data!G24/100))</f>
        <v>1.1472048439049751</v>
      </c>
      <c r="E24" s="7">
        <f>LN(data!H24/100/(1-data!H24/100))</f>
        <v>1.02528101558256</v>
      </c>
      <c r="G24" s="3">
        <f t="shared" si="0"/>
        <v>-3.3085475777401951E-2</v>
      </c>
      <c r="H24" s="3">
        <f t="shared" si="2"/>
        <v>4.5826333234000427E-2</v>
      </c>
      <c r="I24">
        <f t="shared" si="4"/>
        <v>-6.1193464229792306E-2</v>
      </c>
      <c r="J24">
        <f t="shared" si="3"/>
        <v>1.7866409183865076E-2</v>
      </c>
    </row>
    <row r="25" spans="3:10" x14ac:dyDescent="0.2">
      <c r="C25" s="2">
        <f t="shared" si="1"/>
        <v>2011</v>
      </c>
      <c r="D25" s="7">
        <f>LN(data!G25/100/(1-data!G25/100))</f>
        <v>0.79544835883442477</v>
      </c>
      <c r="E25" s="7">
        <f>LN(data!H25/100/(1-data!H25/100))</f>
        <v>0.85683991752040711</v>
      </c>
      <c r="G25" s="3">
        <f>D25-D24</f>
        <v>-0.35175648507055035</v>
      </c>
      <c r="H25" s="3">
        <f t="shared" si="2"/>
        <v>-0.16844109806215291</v>
      </c>
      <c r="I25">
        <f t="shared" si="4"/>
        <v>-0.20647497465017134</v>
      </c>
      <c r="J25">
        <f t="shared" si="3"/>
        <v>-7.5287344439143922E-2</v>
      </c>
    </row>
    <row r="26" spans="3:10" x14ac:dyDescent="0.2">
      <c r="C26" s="2">
        <f t="shared" si="1"/>
        <v>2012</v>
      </c>
      <c r="D26" s="7">
        <f>LN(data!G26/100/(1-data!G26/100))</f>
        <v>0.82832195892819771</v>
      </c>
      <c r="E26" s="7">
        <f>LN(data!H26/100/(1-data!H26/100))</f>
        <v>0.68117098951322974</v>
      </c>
      <c r="G26" s="3">
        <f t="shared" ref="G26:G36" si="5">D26-D25</f>
        <v>3.2873600093772937E-2</v>
      </c>
      <c r="H26" s="3">
        <f t="shared" si="2"/>
        <v>-0.17566892800717737</v>
      </c>
      <c r="I26">
        <f t="shared" si="4"/>
        <v>-8.6800687278199201E-2</v>
      </c>
      <c r="J26">
        <f t="shared" si="3"/>
        <v>-0.12547813622316065</v>
      </c>
    </row>
    <row r="27" spans="3:10" x14ac:dyDescent="0.2">
      <c r="C27" s="2">
        <f t="shared" si="1"/>
        <v>2013</v>
      </c>
      <c r="D27" s="7">
        <f>LN(data!G27/100/(1-data!G27/100))</f>
        <v>0.39298055144591904</v>
      </c>
      <c r="E27" s="7">
        <f>LN(data!H27/100/(1-data!H27/100))</f>
        <v>0.39713866533161052</v>
      </c>
      <c r="G27" s="3">
        <f t="shared" si="5"/>
        <v>-0.43534140748227868</v>
      </c>
      <c r="H27" s="3">
        <f t="shared" si="2"/>
        <v>-0.28403232418161922</v>
      </c>
      <c r="I27">
        <f t="shared" si="4"/>
        <v>-0.26107104738023895</v>
      </c>
      <c r="J27">
        <f t="shared" si="3"/>
        <v>-0.20475523020238995</v>
      </c>
    </row>
    <row r="28" spans="3:10" x14ac:dyDescent="0.2">
      <c r="C28" s="2">
        <f t="shared" si="1"/>
        <v>2014</v>
      </c>
      <c r="D28" s="7">
        <f>LN(data!G28/100/(1-data!G28/100))</f>
        <v>0.26962157572526246</v>
      </c>
      <c r="E28" s="7">
        <f>LN(data!H28/100/(1-data!H28/100))</f>
        <v>0.30637420546393374</v>
      </c>
      <c r="G28" s="3">
        <f t="shared" si="5"/>
        <v>-0.12335897572065657</v>
      </c>
      <c r="H28" s="3">
        <f t="shared" si="2"/>
        <v>-9.0764459867676783E-2</v>
      </c>
      <c r="I28">
        <f t="shared" si="4"/>
        <v>-0.19221501155044776</v>
      </c>
      <c r="J28">
        <f t="shared" si="3"/>
        <v>-0.14775984503503337</v>
      </c>
    </row>
    <row r="29" spans="3:10" x14ac:dyDescent="0.2">
      <c r="C29" s="2">
        <f t="shared" si="1"/>
        <v>2015</v>
      </c>
      <c r="D29" s="7">
        <f>LN(data!G29/100/(1-data!G29/100))</f>
        <v>0.18855667693894732</v>
      </c>
      <c r="E29" s="7">
        <f>LN(data!H29/100/(1-data!H29/100))</f>
        <v>0.24116205681688824</v>
      </c>
      <c r="G29" s="3">
        <f t="shared" si="5"/>
        <v>-8.1064898786315148E-2</v>
      </c>
      <c r="H29" s="3">
        <f t="shared" si="2"/>
        <v>-6.5212148647045498E-2</v>
      </c>
      <c r="I29">
        <f t="shared" si="4"/>
        <v>-0.13663995516838146</v>
      </c>
      <c r="J29">
        <f t="shared" si="3"/>
        <v>-0.10648599684103943</v>
      </c>
    </row>
    <row r="30" spans="3:10" x14ac:dyDescent="0.2">
      <c r="C30" s="2">
        <f t="shared" si="1"/>
        <v>2016</v>
      </c>
      <c r="D30" s="7">
        <f>LN(data!G30/100/(1-data!G30/100))</f>
        <v>0.10409389104263336</v>
      </c>
      <c r="E30" s="7">
        <f>LN(data!H30/100/(1-data!H30/100))</f>
        <v>0.15229366908004516</v>
      </c>
      <c r="G30" s="3">
        <f t="shared" si="5"/>
        <v>-8.4462785896313952E-2</v>
      </c>
      <c r="H30" s="3">
        <f t="shared" si="2"/>
        <v>-8.886838773684308E-2</v>
      </c>
      <c r="I30">
        <f t="shared" si="4"/>
        <v>-0.1105513705323477</v>
      </c>
      <c r="J30">
        <f t="shared" si="3"/>
        <v>-9.7677192288941256E-2</v>
      </c>
    </row>
    <row r="31" spans="3:10" x14ac:dyDescent="0.2">
      <c r="C31" s="2">
        <f t="shared" si="1"/>
        <v>2017</v>
      </c>
      <c r="D31" s="7">
        <f>LN(data!G31/100/(1-data!G31/100))</f>
        <v>-5.2011722088179509E-2</v>
      </c>
      <c r="E31" s="7">
        <f>LN(data!H31/100/(1-data!H31/100))</f>
        <v>4.4007100728832446E-2</v>
      </c>
      <c r="G31" s="3">
        <f t="shared" si="5"/>
        <v>-0.15610561313081286</v>
      </c>
      <c r="H31" s="3">
        <f t="shared" si="2"/>
        <v>-0.10828656835121271</v>
      </c>
      <c r="I31">
        <f t="shared" si="4"/>
        <v>-0.1333284918315803</v>
      </c>
      <c r="J31">
        <f t="shared" si="3"/>
        <v>-0.10298188032007699</v>
      </c>
    </row>
    <row r="32" spans="3:10" x14ac:dyDescent="0.2">
      <c r="C32" s="2">
        <f t="shared" si="1"/>
        <v>2018</v>
      </c>
      <c r="D32" s="7">
        <f>LN(data!G32/100/(1-data!G32/100))</f>
        <v>-0.18855667693894729</v>
      </c>
      <c r="E32" s="7">
        <f>LN(data!H32/100/(1-data!H32/100))</f>
        <v>-0.13621020483454893</v>
      </c>
      <c r="G32" s="3">
        <f t="shared" si="5"/>
        <v>-0.13654495485076779</v>
      </c>
      <c r="H32" s="3">
        <f t="shared" si="2"/>
        <v>-0.18021730556338139</v>
      </c>
      <c r="I32">
        <f t="shared" si="4"/>
        <v>-0.13493672334117404</v>
      </c>
      <c r="J32">
        <f t="shared" si="3"/>
        <v>-0.14159959294172919</v>
      </c>
    </row>
    <row r="33" spans="1:18" x14ac:dyDescent="0.2">
      <c r="C33" s="2">
        <f t="shared" si="1"/>
        <v>2019</v>
      </c>
      <c r="D33" s="7">
        <f>LN(data!G33/100/(1-data!G33/100))</f>
        <v>-0.43471917919023717</v>
      </c>
      <c r="E33" s="7">
        <f>LN(data!H33/100/(1-data!H33/100))</f>
        <v>-0.28593229072799314</v>
      </c>
      <c r="G33" s="3">
        <f t="shared" si="5"/>
        <v>-0.24616250225128988</v>
      </c>
      <c r="H33" s="3">
        <f t="shared" si="2"/>
        <v>-0.14972208589344421</v>
      </c>
      <c r="I33">
        <f t="shared" si="4"/>
        <v>-0.19054961279623195</v>
      </c>
      <c r="J33">
        <f t="shared" si="3"/>
        <v>-0.1456608394175867</v>
      </c>
    </row>
    <row r="34" spans="1:18" x14ac:dyDescent="0.2">
      <c r="C34" s="2">
        <f t="shared" si="1"/>
        <v>2020</v>
      </c>
      <c r="D34" s="7">
        <f>LN(data!G34/100/(1-data!G34/100))</f>
        <v>-0.56236682130731264</v>
      </c>
      <c r="E34" s="7">
        <f>LN(data!H34/100/(1-data!H34/100))</f>
        <v>-0.30228087187293351</v>
      </c>
      <c r="G34" s="3">
        <f t="shared" si="5"/>
        <v>-0.12764764211707547</v>
      </c>
      <c r="H34" s="3">
        <f t="shared" si="2"/>
        <v>-1.6348581144940366E-2</v>
      </c>
      <c r="I34">
        <f t="shared" si="4"/>
        <v>-0.15909862745665371</v>
      </c>
      <c r="J34">
        <f t="shared" si="3"/>
        <v>-8.1004710281263534E-2</v>
      </c>
      <c r="M34" t="s">
        <v>66</v>
      </c>
      <c r="N34" t="s">
        <v>66</v>
      </c>
      <c r="O34" t="s">
        <v>58</v>
      </c>
      <c r="P34" t="s">
        <v>58</v>
      </c>
      <c r="Q34" t="s">
        <v>60</v>
      </c>
      <c r="R34" t="s">
        <v>60</v>
      </c>
    </row>
    <row r="35" spans="1:18" x14ac:dyDescent="0.2">
      <c r="C35" s="2">
        <f t="shared" si="1"/>
        <v>2021</v>
      </c>
      <c r="D35" s="7">
        <f>LN(data!G35/100/(1-data!G35/100))</f>
        <v>-0.61903920840622351</v>
      </c>
      <c r="E35" s="7">
        <f>LN(data!H35/100/(1-data!H35/100))</f>
        <v>-0.37638121355513038</v>
      </c>
      <c r="G35" s="3">
        <f t="shared" si="5"/>
        <v>-5.667238709891087E-2</v>
      </c>
      <c r="H35" s="3">
        <f t="shared" si="2"/>
        <v>-7.4100341682196869E-2</v>
      </c>
      <c r="I35">
        <f t="shared" si="4"/>
        <v>-0.10788550727778229</v>
      </c>
      <c r="J35">
        <f t="shared" si="3"/>
        <v>-7.7552525981730208E-2</v>
      </c>
    </row>
    <row r="36" spans="1:18" x14ac:dyDescent="0.2">
      <c r="C36" s="2">
        <f t="shared" si="1"/>
        <v>2022</v>
      </c>
      <c r="D36" s="7">
        <f>LN(data!G36/100/(1-data!G36/100))</f>
        <v>-0.55372764531020013</v>
      </c>
      <c r="E36" s="7">
        <f>LN(data!H36/100/(1-data!H36/100))</f>
        <v>-0.27369583047704077</v>
      </c>
      <c r="G36" s="3">
        <f t="shared" si="5"/>
        <v>6.5311563096023373E-2</v>
      </c>
      <c r="H36" s="3">
        <f t="shared" si="2"/>
        <v>0.10268538307808961</v>
      </c>
      <c r="I36">
        <f t="shared" si="4"/>
        <v>-2.1286972090879458E-2</v>
      </c>
      <c r="J36">
        <f t="shared" si="3"/>
        <v>1.2566428548179701E-2</v>
      </c>
      <c r="M36">
        <f>I36</f>
        <v>-2.1286972090879458E-2</v>
      </c>
      <c r="N36">
        <f>J36</f>
        <v>1.2566428548179701E-2</v>
      </c>
      <c r="O36" s="6">
        <f>AVERAGE(G32:G36)</f>
        <v>-0.10034318464440413</v>
      </c>
      <c r="P36" s="6">
        <f>AVERAGE(H32:H36)</f>
        <v>-6.3540586241174646E-2</v>
      </c>
      <c r="Q36" s="6">
        <f>AVERAGE(G25:G36)</f>
        <v>-0.14174437410126461</v>
      </c>
      <c r="R36" s="6">
        <f>AVERAGE(H25:H36)</f>
        <v>-0.10824807050496675</v>
      </c>
    </row>
    <row r="37" spans="1:18" x14ac:dyDescent="0.2">
      <c r="C37" s="2">
        <f t="shared" si="1"/>
        <v>2023</v>
      </c>
      <c r="D37" s="7">
        <f>D36+$M$36</f>
        <v>-0.57501461740107962</v>
      </c>
      <c r="E37" s="7">
        <f>E36+$N$36</f>
        <v>-0.26112940192886108</v>
      </c>
    </row>
    <row r="38" spans="1:18" x14ac:dyDescent="0.2">
      <c r="C38" s="2">
        <f t="shared" si="1"/>
        <v>2024</v>
      </c>
      <c r="D38" s="7">
        <f t="shared" ref="D38:D44" si="6">D37+$M$36</f>
        <v>-0.59630158949195911</v>
      </c>
      <c r="E38" s="7">
        <f t="shared" ref="E38:E44" si="7">E37+$N$36</f>
        <v>-0.2485629733806814</v>
      </c>
    </row>
    <row r="39" spans="1:18" x14ac:dyDescent="0.2">
      <c r="C39" s="2">
        <f t="shared" si="1"/>
        <v>2025</v>
      </c>
      <c r="D39" s="7">
        <f t="shared" si="6"/>
        <v>-0.61758856158283859</v>
      </c>
      <c r="E39" s="7">
        <f t="shared" si="7"/>
        <v>-0.23599654483250171</v>
      </c>
    </row>
    <row r="40" spans="1:18" x14ac:dyDescent="0.2">
      <c r="C40" s="2">
        <f t="shared" si="1"/>
        <v>2026</v>
      </c>
      <c r="D40" s="7">
        <f t="shared" si="6"/>
        <v>-0.63887553367371808</v>
      </c>
      <c r="E40" s="7">
        <f t="shared" si="7"/>
        <v>-0.22343011628432202</v>
      </c>
    </row>
    <row r="41" spans="1:18" x14ac:dyDescent="0.2">
      <c r="C41" s="2">
        <f t="shared" si="1"/>
        <v>2027</v>
      </c>
      <c r="D41" s="7">
        <f t="shared" si="6"/>
        <v>-0.66016250576459756</v>
      </c>
      <c r="E41" s="7">
        <f t="shared" si="7"/>
        <v>-0.21086368773614234</v>
      </c>
    </row>
    <row r="42" spans="1:18" x14ac:dyDescent="0.2">
      <c r="A42" t="s">
        <v>55</v>
      </c>
      <c r="C42" s="2">
        <f t="shared" si="1"/>
        <v>2028</v>
      </c>
      <c r="D42" s="7">
        <f t="shared" si="6"/>
        <v>-0.68144947785547705</v>
      </c>
      <c r="E42" s="7">
        <f t="shared" si="7"/>
        <v>-0.19829725918796265</v>
      </c>
    </row>
    <row r="43" spans="1:18" x14ac:dyDescent="0.2">
      <c r="C43" s="2">
        <f t="shared" si="1"/>
        <v>2029</v>
      </c>
      <c r="D43" s="7">
        <f t="shared" si="6"/>
        <v>-0.70273644994635653</v>
      </c>
      <c r="E43" s="7">
        <f t="shared" si="7"/>
        <v>-0.18573083063978296</v>
      </c>
    </row>
    <row r="44" spans="1:18" x14ac:dyDescent="0.2">
      <c r="C44" s="2">
        <f t="shared" si="1"/>
        <v>2030</v>
      </c>
      <c r="D44" s="7">
        <f t="shared" si="6"/>
        <v>-0.72402342203723602</v>
      </c>
      <c r="E44" s="7">
        <f t="shared" si="7"/>
        <v>-0.17316440209160328</v>
      </c>
    </row>
    <row r="45" spans="1:18" x14ac:dyDescent="0.2">
      <c r="A45" t="s">
        <v>56</v>
      </c>
      <c r="C45" s="2">
        <f t="shared" ref="C45:C48" si="8">1+C44</f>
        <v>2031</v>
      </c>
      <c r="D45" s="7">
        <f t="shared" ref="D45:D48" si="9">D44+$M$36</f>
        <v>-0.74531039412811551</v>
      </c>
      <c r="E45" s="7">
        <f t="shared" ref="E45:E48" si="10">E44+$N$36</f>
        <v>-0.16059797354342359</v>
      </c>
    </row>
    <row r="46" spans="1:18" x14ac:dyDescent="0.2">
      <c r="A46" t="s">
        <v>57</v>
      </c>
      <c r="C46" s="2">
        <f t="shared" si="8"/>
        <v>2032</v>
      </c>
      <c r="D46" s="7">
        <f t="shared" si="9"/>
        <v>-0.76659736621899499</v>
      </c>
      <c r="E46" s="7">
        <f t="shared" si="10"/>
        <v>-0.1480315449952439</v>
      </c>
    </row>
    <row r="47" spans="1:18" x14ac:dyDescent="0.2">
      <c r="C47" s="2">
        <f t="shared" si="8"/>
        <v>2033</v>
      </c>
      <c r="D47" s="7">
        <f t="shared" si="9"/>
        <v>-0.78788433830987448</v>
      </c>
      <c r="E47" s="7">
        <f t="shared" si="10"/>
        <v>-0.13546511644706422</v>
      </c>
    </row>
    <row r="48" spans="1:18" x14ac:dyDescent="0.2">
      <c r="C48" s="2">
        <f t="shared" si="8"/>
        <v>2034</v>
      </c>
      <c r="D48" s="7">
        <f t="shared" si="9"/>
        <v>-0.80917131040075396</v>
      </c>
      <c r="E48" s="7">
        <f t="shared" si="10"/>
        <v>-0.12289868789888451</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52D8-8149-AC4C-A70E-ED58DEACCD09}">
  <dimension ref="A1:R48"/>
  <sheetViews>
    <sheetView tabSelected="1" topLeftCell="A3" workbookViewId="0">
      <selection activeCell="D4" sqref="D4:E48"/>
    </sheetView>
  </sheetViews>
  <sheetFormatPr baseColWidth="10" defaultColWidth="8.83203125" defaultRowHeight="15" x14ac:dyDescent="0.2"/>
  <cols>
    <col min="1" max="5" width="9.1640625" customWidth="1"/>
  </cols>
  <sheetData>
    <row r="1" spans="1:10" ht="19" x14ac:dyDescent="0.25">
      <c r="A1" s="1" t="s">
        <v>0</v>
      </c>
    </row>
    <row r="3" spans="1:10" x14ac:dyDescent="0.2">
      <c r="C3" t="s">
        <v>61</v>
      </c>
      <c r="D3" s="2" t="s">
        <v>1</v>
      </c>
      <c r="E3" s="2" t="s">
        <v>2</v>
      </c>
    </row>
    <row r="4" spans="1:10" x14ac:dyDescent="0.2">
      <c r="A4" s="2" t="s">
        <v>3</v>
      </c>
      <c r="B4" s="2" t="s">
        <v>4</v>
      </c>
      <c r="C4" s="2">
        <v>1990</v>
      </c>
      <c r="D4" s="7">
        <f>EXP(logistic!D4)/(1+EXP(logistic!D4))*100</f>
        <v>87.5</v>
      </c>
      <c r="E4" s="7">
        <f>EXP(logistic!E4)/(1+EXP(logistic!E4))*100</f>
        <v>51.4</v>
      </c>
    </row>
    <row r="5" spans="1:10" x14ac:dyDescent="0.2">
      <c r="C5" s="2">
        <f>1+C4</f>
        <v>1991</v>
      </c>
      <c r="D5" s="7">
        <f>EXP(logistic!D5)/(1+EXP(logistic!D5))*100</f>
        <v>86</v>
      </c>
      <c r="E5" s="7">
        <f>EXP(logistic!E5)/(1+EXP(logistic!E5))*100</f>
        <v>50.5</v>
      </c>
      <c r="G5" s="3"/>
      <c r="H5" s="3"/>
      <c r="I5" s="3"/>
      <c r="J5" s="3"/>
    </row>
    <row r="6" spans="1:10" x14ac:dyDescent="0.2">
      <c r="C6" s="2">
        <f t="shared" ref="C6:C44" si="0">1+C5</f>
        <v>1992</v>
      </c>
      <c r="D6" s="7">
        <f>EXP(logistic!D6)/(1+EXP(logistic!D6))*100</f>
        <v>81.099999999999994</v>
      </c>
      <c r="E6" s="7">
        <f>EXP(logistic!E6)/(1+EXP(logistic!E6))*100</f>
        <v>49.5</v>
      </c>
      <c r="G6" s="3"/>
      <c r="H6" s="3"/>
    </row>
    <row r="7" spans="1:10" x14ac:dyDescent="0.2">
      <c r="C7" s="2">
        <f t="shared" si="0"/>
        <v>1993</v>
      </c>
      <c r="D7" s="7">
        <f>EXP(logistic!D7)/(1+EXP(logistic!D7))*100</f>
        <v>84.8</v>
      </c>
      <c r="E7" s="7">
        <f>EXP(logistic!E7)/(1+EXP(logistic!E7))*100</f>
        <v>53.6</v>
      </c>
      <c r="G7" s="3"/>
      <c r="H7" s="3"/>
    </row>
    <row r="8" spans="1:10" x14ac:dyDescent="0.2">
      <c r="C8" s="2">
        <f t="shared" si="0"/>
        <v>1994</v>
      </c>
      <c r="D8" s="7">
        <f>EXP(logistic!D8)/(1+EXP(logistic!D8))*100</f>
        <v>84.1</v>
      </c>
      <c r="E8" s="7">
        <f>EXP(logistic!E8)/(1+EXP(logistic!E8))*100</f>
        <v>54.2</v>
      </c>
      <c r="G8" s="3"/>
      <c r="H8" s="3"/>
    </row>
    <row r="9" spans="1:10" x14ac:dyDescent="0.2">
      <c r="C9" s="2">
        <f t="shared" si="0"/>
        <v>1995</v>
      </c>
      <c r="D9" s="7">
        <f>EXP(logistic!D9)/(1+EXP(logistic!D9))*100</f>
        <v>78.5</v>
      </c>
      <c r="E9" s="7">
        <f>EXP(logistic!E9)/(1+EXP(logistic!E9))*100</f>
        <v>52.6</v>
      </c>
      <c r="G9" s="3"/>
      <c r="H9" s="3"/>
    </row>
    <row r="10" spans="1:10" x14ac:dyDescent="0.2">
      <c r="C10" s="2">
        <f t="shared" si="0"/>
        <v>1996</v>
      </c>
      <c r="D10" s="7">
        <f>EXP(logistic!D10)/(1+EXP(logistic!D10))*100</f>
        <v>78.5</v>
      </c>
      <c r="E10" s="7">
        <f>EXP(logistic!E10)/(1+EXP(logistic!E10))*100</f>
        <v>55.399999999999991</v>
      </c>
      <c r="G10" s="3"/>
      <c r="H10" s="3"/>
    </row>
    <row r="11" spans="1:10" x14ac:dyDescent="0.2">
      <c r="C11" s="2">
        <f t="shared" si="0"/>
        <v>1997</v>
      </c>
      <c r="D11" s="7">
        <f>EXP(logistic!D11)/(1+EXP(logistic!D11))*100</f>
        <v>75.5</v>
      </c>
      <c r="E11" s="7">
        <f>EXP(logistic!E11)/(1+EXP(logistic!E11))*100</f>
        <v>51.1</v>
      </c>
      <c r="G11" s="3"/>
      <c r="H11" s="3"/>
    </row>
    <row r="12" spans="1:10" x14ac:dyDescent="0.2">
      <c r="C12" s="2">
        <f t="shared" si="0"/>
        <v>1998</v>
      </c>
      <c r="D12" s="7">
        <f>EXP(logistic!D12)/(1+EXP(logistic!D12))*100</f>
        <v>74.8</v>
      </c>
      <c r="E12" s="7">
        <f>EXP(logistic!E12)/(1+EXP(logistic!E12))*100</f>
        <v>52.700000000000017</v>
      </c>
      <c r="G12" s="3"/>
      <c r="H12" s="3"/>
    </row>
    <row r="13" spans="1:10" x14ac:dyDescent="0.2">
      <c r="C13" s="2">
        <f t="shared" si="0"/>
        <v>1999</v>
      </c>
      <c r="D13" s="7">
        <f>EXP(logistic!D13)/(1+EXP(logistic!D13))*100</f>
        <v>74.400000000000006</v>
      </c>
      <c r="E13" s="7">
        <f>EXP(logistic!E13)/(1+EXP(logistic!E13))*100</f>
        <v>53.000000000000014</v>
      </c>
      <c r="G13" s="3"/>
      <c r="H13" s="3"/>
    </row>
    <row r="14" spans="1:10" x14ac:dyDescent="0.2">
      <c r="C14" s="2">
        <f t="shared" si="0"/>
        <v>2000</v>
      </c>
      <c r="D14" s="7">
        <f>EXP(logistic!D14)/(1+EXP(logistic!D14))*100</f>
        <v>76.900000000000006</v>
      </c>
      <c r="E14" s="7">
        <f>EXP(logistic!E14)/(1+EXP(logistic!E14))*100</f>
        <v>59.099999999999994</v>
      </c>
      <c r="G14" s="3"/>
      <c r="H14" s="3"/>
    </row>
    <row r="15" spans="1:10" x14ac:dyDescent="0.2">
      <c r="C15" s="2">
        <f t="shared" si="0"/>
        <v>2001</v>
      </c>
      <c r="D15" s="7">
        <f>EXP(logistic!D15)/(1+EXP(logistic!D15))*100</f>
        <v>72.7</v>
      </c>
      <c r="E15" s="7">
        <f>EXP(logistic!E15)/(1+EXP(logistic!E15))*100</f>
        <v>55.2</v>
      </c>
      <c r="G15" s="3"/>
      <c r="H15" s="3"/>
    </row>
    <row r="16" spans="1:10" x14ac:dyDescent="0.2">
      <c r="C16" s="2">
        <f t="shared" si="0"/>
        <v>2002</v>
      </c>
      <c r="D16" s="7">
        <f>EXP(logistic!D16)/(1+EXP(logistic!D16))*100</f>
        <v>79.399999999999991</v>
      </c>
      <c r="E16" s="7">
        <f>EXP(logistic!E16)/(1+EXP(logistic!E16))*100</f>
        <v>59.699999999999996</v>
      </c>
      <c r="G16" s="3"/>
      <c r="H16" s="3"/>
    </row>
    <row r="17" spans="3:8" x14ac:dyDescent="0.2">
      <c r="C17" s="2">
        <f t="shared" si="0"/>
        <v>2003</v>
      </c>
      <c r="D17" s="7">
        <f>EXP(logistic!D17)/(1+EXP(logistic!D17))*100</f>
        <v>75.59999999999998</v>
      </c>
      <c r="E17" s="7">
        <f>EXP(logistic!E17)/(1+EXP(logistic!E17))*100</f>
        <v>59.8</v>
      </c>
      <c r="G17" s="3"/>
      <c r="H17" s="3"/>
    </row>
    <row r="18" spans="3:8" x14ac:dyDescent="0.2">
      <c r="C18" s="2">
        <f t="shared" si="0"/>
        <v>2004</v>
      </c>
      <c r="D18" s="7">
        <f>EXP(logistic!D18)/(1+EXP(logistic!D18))*100</f>
        <v>81.099999999999994</v>
      </c>
      <c r="E18" s="7">
        <f>EXP(logistic!E18)/(1+EXP(logistic!E18))*100</f>
        <v>69.099999999999994</v>
      </c>
      <c r="G18" s="3"/>
      <c r="H18" s="3"/>
    </row>
    <row r="19" spans="3:8" x14ac:dyDescent="0.2">
      <c r="C19" s="2">
        <f t="shared" si="0"/>
        <v>2005</v>
      </c>
      <c r="D19" s="7">
        <f>EXP(logistic!D19)/(1+EXP(logistic!D19))*100</f>
        <v>80.5</v>
      </c>
      <c r="E19" s="7">
        <f>EXP(logistic!E19)/(1+EXP(logistic!E19))*100</f>
        <v>71.8</v>
      </c>
      <c r="G19" s="3"/>
      <c r="H19" s="3"/>
    </row>
    <row r="20" spans="3:8" x14ac:dyDescent="0.2">
      <c r="C20" s="2">
        <f t="shared" si="0"/>
        <v>2006</v>
      </c>
      <c r="D20" s="7">
        <f>EXP(logistic!D20)/(1+EXP(logistic!D20))*100</f>
        <v>77.000000000000014</v>
      </c>
      <c r="E20" s="7">
        <f>EXP(logistic!E20)/(1+EXP(logistic!E20))*100</f>
        <v>69.099999999999994</v>
      </c>
      <c r="G20" s="3"/>
      <c r="H20" s="3"/>
    </row>
    <row r="21" spans="3:8" x14ac:dyDescent="0.2">
      <c r="C21" s="2">
        <f t="shared" si="0"/>
        <v>2007</v>
      </c>
      <c r="D21" s="7">
        <f>EXP(logistic!D21)/(1+EXP(logistic!D21))*100</f>
        <v>78.8</v>
      </c>
      <c r="E21" s="7">
        <f>EXP(logistic!E21)/(1+EXP(logistic!E21))*100</f>
        <v>73.3</v>
      </c>
      <c r="G21" s="3"/>
      <c r="H21" s="3"/>
    </row>
    <row r="22" spans="3:8" x14ac:dyDescent="0.2">
      <c r="C22" s="2">
        <f t="shared" si="0"/>
        <v>2008</v>
      </c>
      <c r="D22" s="7">
        <f>EXP(logistic!D22)/(1+EXP(logistic!D22))*100</f>
        <v>80.5</v>
      </c>
      <c r="E22" s="7">
        <f>EXP(logistic!E22)/(1+EXP(logistic!E22))*100</f>
        <v>75.099999999999994</v>
      </c>
      <c r="G22" s="3"/>
      <c r="H22" s="3"/>
    </row>
    <row r="23" spans="3:8" x14ac:dyDescent="0.2">
      <c r="C23" s="2">
        <f t="shared" si="0"/>
        <v>2009</v>
      </c>
      <c r="D23" s="7">
        <f>EXP(logistic!D23)/(1+EXP(logistic!D23))*100</f>
        <v>76.5</v>
      </c>
      <c r="E23" s="7">
        <f>EXP(logistic!E23)/(1+EXP(logistic!E23))*100</f>
        <v>72.7</v>
      </c>
      <c r="G23" s="3"/>
      <c r="H23" s="3"/>
    </row>
    <row r="24" spans="3:8" x14ac:dyDescent="0.2">
      <c r="C24" s="2">
        <f t="shared" si="0"/>
        <v>2010</v>
      </c>
      <c r="D24" s="7">
        <f>EXP(logistic!D24)/(1+EXP(logistic!D24))*100</f>
        <v>75.900000000000006</v>
      </c>
      <c r="E24" s="7">
        <f>EXP(logistic!E24)/(1+EXP(logistic!E24))*100</f>
        <v>73.599999999999994</v>
      </c>
      <c r="G24" s="3"/>
      <c r="H24" s="3"/>
    </row>
    <row r="25" spans="3:8" x14ac:dyDescent="0.2">
      <c r="C25" s="2">
        <f t="shared" si="0"/>
        <v>2011</v>
      </c>
      <c r="D25" s="7">
        <f>EXP(logistic!D25)/(1+EXP(logistic!D25))*100</f>
        <v>68.900000000000006</v>
      </c>
      <c r="E25" s="7">
        <f>EXP(logistic!E25)/(1+EXP(logistic!E25))*100</f>
        <v>70.2</v>
      </c>
      <c r="G25" s="3"/>
      <c r="H25" s="3"/>
    </row>
    <row r="26" spans="3:8" x14ac:dyDescent="0.2">
      <c r="C26" s="2">
        <f t="shared" si="0"/>
        <v>2012</v>
      </c>
      <c r="D26" s="7">
        <f>EXP(logistic!D26)/(1+EXP(logistic!D26))*100</f>
        <v>69.599999999999994</v>
      </c>
      <c r="E26" s="7">
        <f>EXP(logistic!E26)/(1+EXP(logistic!E26))*100</f>
        <v>66.400000000000006</v>
      </c>
      <c r="G26" s="3"/>
      <c r="H26" s="3"/>
    </row>
    <row r="27" spans="3:8" x14ac:dyDescent="0.2">
      <c r="C27" s="2">
        <f t="shared" si="0"/>
        <v>2013</v>
      </c>
      <c r="D27" s="7">
        <f>EXP(logistic!D27)/(1+EXP(logistic!D27))*100</f>
        <v>59.699999999999996</v>
      </c>
      <c r="E27" s="7">
        <f>EXP(logistic!E27)/(1+EXP(logistic!E27))*100</f>
        <v>59.8</v>
      </c>
      <c r="G27" s="3"/>
      <c r="H27" s="3"/>
    </row>
    <row r="28" spans="3:8" x14ac:dyDescent="0.2">
      <c r="C28" s="2">
        <f t="shared" si="0"/>
        <v>2014</v>
      </c>
      <c r="D28" s="7">
        <f>EXP(logistic!D28)/(1+EXP(logistic!D28))*100</f>
        <v>56.7</v>
      </c>
      <c r="E28" s="7">
        <f>EXP(logistic!E28)/(1+EXP(logistic!E28))*100</f>
        <v>57.599999999999994</v>
      </c>
      <c r="G28" s="3"/>
      <c r="H28" s="3"/>
    </row>
    <row r="29" spans="3:8" x14ac:dyDescent="0.2">
      <c r="C29" s="2">
        <f t="shared" si="0"/>
        <v>2015</v>
      </c>
      <c r="D29" s="7">
        <f>EXP(logistic!D29)/(1+EXP(logistic!D29))*100</f>
        <v>54.7</v>
      </c>
      <c r="E29" s="7">
        <f>EXP(logistic!E29)/(1+EXP(logistic!E29))*100</f>
        <v>56.000000000000007</v>
      </c>
      <c r="G29" s="3"/>
      <c r="H29" s="3"/>
    </row>
    <row r="30" spans="3:8" x14ac:dyDescent="0.2">
      <c r="C30" s="2">
        <f t="shared" si="0"/>
        <v>2016</v>
      </c>
      <c r="D30" s="7">
        <f>EXP(logistic!D30)/(1+EXP(logistic!D30))*100</f>
        <v>52.6</v>
      </c>
      <c r="E30" s="7">
        <f>EXP(logistic!E30)/(1+EXP(logistic!E30))*100</f>
        <v>53.79999999999999</v>
      </c>
      <c r="G30" s="3"/>
      <c r="H30" s="3"/>
    </row>
    <row r="31" spans="3:8" x14ac:dyDescent="0.2">
      <c r="C31" s="2">
        <f t="shared" si="0"/>
        <v>2017</v>
      </c>
      <c r="D31" s="7">
        <f>EXP(logistic!D31)/(1+EXP(logistic!D31))*100</f>
        <v>48.7</v>
      </c>
      <c r="E31" s="7">
        <f>EXP(logistic!E31)/(1+EXP(logistic!E31))*100</f>
        <v>51.1</v>
      </c>
      <c r="G31" s="3"/>
      <c r="H31" s="3"/>
    </row>
    <row r="32" spans="3:8" x14ac:dyDescent="0.2">
      <c r="C32" s="2">
        <f t="shared" si="0"/>
        <v>2018</v>
      </c>
      <c r="D32" s="7">
        <f>EXP(logistic!D32)/(1+EXP(logistic!D32))*100</f>
        <v>45.3</v>
      </c>
      <c r="E32" s="7">
        <f>EXP(logistic!E32)/(1+EXP(logistic!E32))*100</f>
        <v>46.599999999999994</v>
      </c>
      <c r="G32" s="3"/>
      <c r="H32" s="3"/>
    </row>
    <row r="33" spans="1:18" x14ac:dyDescent="0.2">
      <c r="C33" s="2">
        <f t="shared" si="0"/>
        <v>2019</v>
      </c>
      <c r="D33" s="7">
        <f>EXP(logistic!D33)/(1+EXP(logistic!D33))*100</f>
        <v>39.300000000000004</v>
      </c>
      <c r="E33" s="7">
        <f>EXP(logistic!E33)/(1+EXP(logistic!E33))*100</f>
        <v>42.900000000000006</v>
      </c>
      <c r="G33" s="3"/>
      <c r="H33" s="3"/>
    </row>
    <row r="34" spans="1:18" x14ac:dyDescent="0.2">
      <c r="C34" s="2">
        <f t="shared" si="0"/>
        <v>2020</v>
      </c>
      <c r="D34" s="7">
        <f>EXP(logistic!D34)/(1+EXP(logistic!D34))*100</f>
        <v>36.29999999999999</v>
      </c>
      <c r="E34" s="7">
        <f>EXP(logistic!E34)/(1+EXP(logistic!E34))*100</f>
        <v>42.5</v>
      </c>
      <c r="G34" s="3"/>
      <c r="H34" s="3"/>
    </row>
    <row r="35" spans="1:18" x14ac:dyDescent="0.2">
      <c r="C35" s="2">
        <f t="shared" si="0"/>
        <v>2021</v>
      </c>
      <c r="D35" s="7">
        <f>EXP(logistic!D35)/(1+EXP(logistic!D35))*100</f>
        <v>35</v>
      </c>
      <c r="E35" s="7">
        <f>EXP(logistic!E35)/(1+EXP(logistic!E35))*100</f>
        <v>40.699999999999996</v>
      </c>
      <c r="G35" s="3"/>
      <c r="H35" s="3"/>
    </row>
    <row r="36" spans="1:18" x14ac:dyDescent="0.2">
      <c r="C36" s="2">
        <f t="shared" si="0"/>
        <v>2022</v>
      </c>
      <c r="D36" s="7">
        <f>EXP(logistic!D36)/(1+EXP(logistic!D36))*100</f>
        <v>36.5</v>
      </c>
      <c r="E36" s="7">
        <f>EXP(logistic!E36)/(1+EXP(logistic!E36))*100</f>
        <v>43.2</v>
      </c>
      <c r="G36" s="3"/>
      <c r="H36" s="3"/>
      <c r="O36" s="6"/>
      <c r="P36" s="6"/>
      <c r="Q36" s="6"/>
      <c r="R36" s="6"/>
    </row>
    <row r="37" spans="1:18" x14ac:dyDescent="0.2">
      <c r="C37" s="2">
        <f t="shared" si="0"/>
        <v>2023</v>
      </c>
      <c r="D37" s="7">
        <f>EXP(logistic!D37)/(1+EXP(logistic!D37))*100</f>
        <v>36.008053507664343</v>
      </c>
      <c r="E37" s="7">
        <f>EXP(logistic!E37)/(1+EXP(logistic!E37))*100</f>
        <v>43.508609648211234</v>
      </c>
    </row>
    <row r="38" spans="1:18" x14ac:dyDescent="0.2">
      <c r="C38" s="2">
        <f t="shared" si="0"/>
        <v>2024</v>
      </c>
      <c r="D38" s="7">
        <f>EXP(logistic!D38)/(1+EXP(logistic!D38))*100</f>
        <v>35.519028690521381</v>
      </c>
      <c r="E38" s="7">
        <f>EXP(logistic!E38)/(1+EXP(logistic!E38))*100</f>
        <v>43.817723188791561</v>
      </c>
    </row>
    <row r="39" spans="1:18" x14ac:dyDescent="0.2">
      <c r="C39" s="2">
        <f t="shared" si="0"/>
        <v>2025</v>
      </c>
      <c r="D39" s="7">
        <f>EXP(logistic!D39)/(1+EXP(logistic!D39))*100</f>
        <v>35.033009392188816</v>
      </c>
      <c r="E39" s="7">
        <f>EXP(logistic!E39)/(1+EXP(logistic!E39))*100</f>
        <v>44.127317391770511</v>
      </c>
    </row>
    <row r="40" spans="1:18" x14ac:dyDescent="0.2">
      <c r="C40" s="2">
        <f t="shared" si="0"/>
        <v>2026</v>
      </c>
      <c r="D40" s="7">
        <f>EXP(logistic!D40)/(1+EXP(logistic!D40))*100</f>
        <v>34.550077075653839</v>
      </c>
      <c r="E40" s="7">
        <f>EXP(logistic!E40)/(1+EXP(logistic!E40))*100</f>
        <v>44.437368878863445</v>
      </c>
    </row>
    <row r="41" spans="1:18" x14ac:dyDescent="0.2">
      <c r="C41" s="2">
        <f t="shared" si="0"/>
        <v>2027</v>
      </c>
      <c r="D41" s="7">
        <f>EXP(logistic!D41)/(1+EXP(logistic!D41))*100</f>
        <v>34.070310782759208</v>
      </c>
      <c r="E41" s="7">
        <f>EXP(logistic!E41)/(1+EXP(logistic!E41))*100</f>
        <v>44.747854130361873</v>
      </c>
    </row>
    <row r="42" spans="1:18" x14ac:dyDescent="0.2">
      <c r="A42" t="s">
        <v>55</v>
      </c>
      <c r="C42" s="2">
        <f t="shared" si="0"/>
        <v>2028</v>
      </c>
      <c r="D42" s="7">
        <f>EXP(logistic!D42)/(1+EXP(logistic!D42))*100</f>
        <v>33.593787097485503</v>
      </c>
      <c r="E42" s="7">
        <f>EXP(logistic!E42)/(1+EXP(logistic!E42))*100</f>
        <v>45.058749492115986</v>
      </c>
    </row>
    <row r="43" spans="1:18" x14ac:dyDescent="0.2">
      <c r="C43" s="2">
        <f t="shared" si="0"/>
        <v>2029</v>
      </c>
      <c r="D43" s="7">
        <f>EXP(logistic!D43)/(1+EXP(logistic!D43))*100</f>
        <v>33.120580113028318</v>
      </c>
      <c r="E43" s="7">
        <f>EXP(logistic!E43)/(1+EXP(logistic!E43))*100</f>
        <v>45.37003118260516</v>
      </c>
    </row>
    <row r="44" spans="1:18" x14ac:dyDescent="0.2">
      <c r="C44" s="2">
        <f t="shared" si="0"/>
        <v>2030</v>
      </c>
      <c r="D44" s="7">
        <f>EXP(logistic!D44)/(1+EXP(logistic!D44))*100</f>
        <v>32.650761402659732</v>
      </c>
      <c r="E44" s="7">
        <f>EXP(logistic!E44)/(1+EXP(logistic!E44))*100</f>
        <v>45.681675300092024</v>
      </c>
    </row>
    <row r="45" spans="1:18" x14ac:dyDescent="0.2">
      <c r="A45" t="s">
        <v>56</v>
      </c>
      <c r="C45" s="2">
        <f t="shared" ref="C45:C48" si="1">1+C44</f>
        <v>2031</v>
      </c>
      <c r="D45" s="7">
        <f>EXP(logistic!D45)/(1+EXP(logistic!D45))*100</f>
        <v>32.184399994354465</v>
      </c>
      <c r="E45" s="7">
        <f>EXP(logistic!E45)/(1+EXP(logistic!E45))*100</f>
        <v>45.993657829855458</v>
      </c>
    </row>
    <row r="46" spans="1:18" x14ac:dyDescent="0.2">
      <c r="A46" t="s">
        <v>57</v>
      </c>
      <c r="C46" s="2">
        <f t="shared" si="1"/>
        <v>2032</v>
      </c>
      <c r="D46" s="7">
        <f>EXP(logistic!D46)/(1+EXP(logistic!D46))*100</f>
        <v>31.721562349152478</v>
      </c>
      <c r="E46" s="7">
        <f>EXP(logistic!E46)/(1+EXP(logistic!E46))*100</f>
        <v>46.305954651498332</v>
      </c>
    </row>
    <row r="47" spans="1:18" x14ac:dyDescent="0.2">
      <c r="C47" s="2">
        <f t="shared" si="1"/>
        <v>2033</v>
      </c>
      <c r="D47" s="7">
        <f>EXP(logistic!D47)/(1+EXP(logistic!D47))*100</f>
        <v>31.262312343221293</v>
      </c>
      <c r="E47" s="7">
        <f>EXP(logistic!E47)/(1+EXP(logistic!E47))*100</f>
        <v>46.618541546324828</v>
      </c>
    </row>
    <row r="48" spans="1:18" x14ac:dyDescent="0.2">
      <c r="C48" s="2">
        <f t="shared" si="1"/>
        <v>2034</v>
      </c>
      <c r="D48" s="7">
        <f>EXP(logistic!D48)/(1+EXP(logistic!D48))*100</f>
        <v>30.806711253573337</v>
      </c>
      <c r="E48" s="7">
        <f>EXP(logistic!E48)/(1+EXP(logistic!E48))*100</f>
        <v>46.931394204783025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001_121u_2021</vt:lpstr>
      <vt:lpstr>data</vt:lpstr>
      <vt:lpstr>logistic</vt:lpstr>
      <vt:lpstr>inv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2023-02-27T14:54:33Z</dcterms:created>
  <dcterms:modified xsi:type="dcterms:W3CDTF">2023-08-20T13:11:19Z</dcterms:modified>
</cp:coreProperties>
</file>