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420" yWindow="420" windowWidth="24640" windowHeight="13540" tabRatio="689"/>
  </bookViews>
  <sheets>
    <sheet name="KNeighbors_NOPCA" sheetId="1" r:id="rId1"/>
    <sheet name="TOR_by_date" sheetId="14" r:id="rId2"/>
    <sheet name="CLE_by_date" sheetId="15" r:id="rId3"/>
    <sheet name="OKC_by_date" sheetId="28" r:id="rId4"/>
    <sheet name="CHO_by_date" sheetId="19" r:id="rId5"/>
    <sheet name="MIL_by_date" sheetId="2" r:id="rId6"/>
    <sheet name="GSW_by_date" sheetId="3" r:id="rId7"/>
    <sheet name="MIN_by_date" sheetId="4" r:id="rId8"/>
    <sheet name="MIA_by_date" sheetId="5" r:id="rId9"/>
    <sheet name="ATL_by_date" sheetId="6" r:id="rId10"/>
    <sheet name="BOS_by_date" sheetId="7" r:id="rId11"/>
    <sheet name="DET_by_date" sheetId="8" r:id="rId12"/>
    <sheet name="NYK_by_date" sheetId="9" r:id="rId13"/>
    <sheet name="DEN_by_date" sheetId="10" r:id="rId14"/>
    <sheet name="SAC_by_date" sheetId="11" r:id="rId15"/>
    <sheet name="POR_by_date" sheetId="12" r:id="rId16"/>
    <sheet name="ORL_by_date" sheetId="13" r:id="rId17"/>
    <sheet name="SAS_by_date" sheetId="16" r:id="rId18"/>
    <sheet name="UTA_by_date" sheetId="17" r:id="rId19"/>
    <sheet name="CHI_by_date" sheetId="18" r:id="rId20"/>
    <sheet name="HOU_by_date" sheetId="20" r:id="rId21"/>
    <sheet name="WAS_by_date" sheetId="21" r:id="rId22"/>
    <sheet name="LAL_by_date" sheetId="22" r:id="rId23"/>
    <sheet name="PHI_by_date" sheetId="23" r:id="rId24"/>
    <sheet name="PHO_by_date" sheetId="24" r:id="rId25"/>
    <sheet name="MEM_by_date" sheetId="25" r:id="rId26"/>
    <sheet name="LAC_by_date" sheetId="26" r:id="rId27"/>
    <sheet name="DAL_by_date" sheetId="27" r:id="rId28"/>
    <sheet name="BRK_by_date" sheetId="29" r:id="rId29"/>
    <sheet name="IND_by_date" sheetId="30" r:id="rId30"/>
    <sheet name="NOP_by_date" sheetId="31" r:id="rId31"/>
    <sheet name="Sheet31" sheetId="32" r:id="rId32"/>
    <sheet name="Sheet32" sheetId="33" r:id="rId33"/>
    <sheet name="Sheet33" sheetId="34" r:id="rId34"/>
    <sheet name="Sheet34" sheetId="35" r:id="rId35"/>
    <sheet name="Sheet35" sheetId="36" r:id="rId36"/>
    <sheet name="Sheet36" sheetId="37" r:id="rId37"/>
    <sheet name="Sheet37" sheetId="38" r:id="rId38"/>
    <sheet name="Sheet38" sheetId="39" r:id="rId39"/>
    <sheet name="Sheet39" sheetId="40" r:id="rId40"/>
    <sheet name="Sheet40" sheetId="41" r:id="rId41"/>
    <sheet name="Sheet41" sheetId="42" r:id="rId42"/>
    <sheet name="Sheet42" sheetId="43" r:id="rId43"/>
    <sheet name="Sheet43" sheetId="44" r:id="rId44"/>
    <sheet name="Sheet44" sheetId="45" r:id="rId45"/>
    <sheet name="Sheet45" sheetId="46" r:id="rId46"/>
    <sheet name="Sheet46" sheetId="47" r:id="rId47"/>
    <sheet name="Sheet47" sheetId="48" r:id="rId48"/>
    <sheet name="Sheet48" sheetId="49" r:id="rId49"/>
    <sheet name="Sheet49" sheetId="50" r:id="rId50"/>
    <sheet name="Sheet50" sheetId="51" r:id="rId51"/>
    <sheet name="Sheet51" sheetId="52" r:id="rId52"/>
    <sheet name="Sheet52" sheetId="53" r:id="rId53"/>
    <sheet name="Sheet53" sheetId="54" r:id="rId54"/>
    <sheet name="Sheet54" sheetId="55" r:id="rId55"/>
    <sheet name="Sheet55" sheetId="56" r:id="rId56"/>
    <sheet name="Sheet56" sheetId="57" r:id="rId57"/>
    <sheet name="Sheet57" sheetId="58" r:id="rId58"/>
    <sheet name="Sheet58" sheetId="59" r:id="rId59"/>
    <sheet name="Sheet59" sheetId="60" r:id="rId60"/>
    <sheet name="Sheet60" sheetId="61" r:id="rId61"/>
  </sheets>
  <definedNames>
    <definedName name="_xlnm._FilterDatabase" localSheetId="0" hidden="1">KNeighbors_NOPCA!$A$1:$Q$1231</definedName>
    <definedName name="_xlnm.Criteria" localSheetId="0">KNeighbors_NOPCA!$B$1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E1237" i="1"/>
  <c r="E1236" i="1"/>
  <c r="F2" i="1"/>
  <c r="G2" i="1"/>
  <c r="E2" i="1"/>
  <c r="H2" i="1"/>
  <c r="F3" i="1"/>
  <c r="G3" i="1"/>
  <c r="I3" i="1"/>
  <c r="E3" i="1"/>
  <c r="H3" i="1"/>
  <c r="F4" i="1"/>
  <c r="G4" i="1"/>
  <c r="I4" i="1"/>
  <c r="E4" i="1"/>
  <c r="H4" i="1"/>
  <c r="F5" i="1"/>
  <c r="G5" i="1"/>
  <c r="I5" i="1"/>
  <c r="E5" i="1"/>
  <c r="H5" i="1"/>
  <c r="F6" i="1"/>
  <c r="G6" i="1"/>
  <c r="I6" i="1"/>
  <c r="E6" i="1"/>
  <c r="H6" i="1"/>
  <c r="F7" i="1"/>
  <c r="G7" i="1"/>
  <c r="I7" i="1"/>
  <c r="E7" i="1"/>
  <c r="H7" i="1"/>
  <c r="F8" i="1"/>
  <c r="G8" i="1"/>
  <c r="I8" i="1"/>
  <c r="E8" i="1"/>
  <c r="H8" i="1"/>
  <c r="F9" i="1"/>
  <c r="G9" i="1"/>
  <c r="I9" i="1"/>
  <c r="E9" i="1"/>
  <c r="H9" i="1"/>
  <c r="F10" i="1"/>
  <c r="G10" i="1"/>
  <c r="I10" i="1"/>
  <c r="E10" i="1"/>
  <c r="H10" i="1"/>
  <c r="F11" i="1"/>
  <c r="G11" i="1"/>
  <c r="I11" i="1"/>
  <c r="E11" i="1"/>
  <c r="H11" i="1"/>
  <c r="F12" i="1"/>
  <c r="G12" i="1"/>
  <c r="I12" i="1"/>
  <c r="E12" i="1"/>
  <c r="H12" i="1"/>
  <c r="F13" i="1"/>
  <c r="G13" i="1"/>
  <c r="I13" i="1"/>
  <c r="E13" i="1"/>
  <c r="H13" i="1"/>
  <c r="F14" i="1"/>
  <c r="G14" i="1"/>
  <c r="I14" i="1"/>
  <c r="E14" i="1"/>
  <c r="H14" i="1"/>
  <c r="F15" i="1"/>
  <c r="G15" i="1"/>
  <c r="I15" i="1"/>
  <c r="E15" i="1"/>
  <c r="H15" i="1"/>
  <c r="F16" i="1"/>
  <c r="G16" i="1"/>
  <c r="I16" i="1"/>
  <c r="E16" i="1"/>
  <c r="H16" i="1"/>
  <c r="F17" i="1"/>
  <c r="G17" i="1"/>
  <c r="I17" i="1"/>
  <c r="E17" i="1"/>
  <c r="H17" i="1"/>
  <c r="F18" i="1"/>
  <c r="G18" i="1"/>
  <c r="I18" i="1"/>
  <c r="E18" i="1"/>
  <c r="H18" i="1"/>
  <c r="F19" i="1"/>
  <c r="G19" i="1"/>
  <c r="I19" i="1"/>
  <c r="E19" i="1"/>
  <c r="H19" i="1"/>
  <c r="F20" i="1"/>
  <c r="G20" i="1"/>
  <c r="I20" i="1"/>
  <c r="E20" i="1"/>
  <c r="H20" i="1"/>
  <c r="F21" i="1"/>
  <c r="G21" i="1"/>
  <c r="I21" i="1"/>
  <c r="E21" i="1"/>
  <c r="H21" i="1"/>
  <c r="F22" i="1"/>
  <c r="G22" i="1"/>
  <c r="I22" i="1"/>
  <c r="E22" i="1"/>
  <c r="H22" i="1"/>
  <c r="F23" i="1"/>
  <c r="G23" i="1"/>
  <c r="I23" i="1"/>
  <c r="E23" i="1"/>
  <c r="H23" i="1"/>
  <c r="F24" i="1"/>
  <c r="G24" i="1"/>
  <c r="I24" i="1"/>
  <c r="E24" i="1"/>
  <c r="H24" i="1"/>
  <c r="F25" i="1"/>
  <c r="G25" i="1"/>
  <c r="I25" i="1"/>
  <c r="E25" i="1"/>
  <c r="H25" i="1"/>
  <c r="F26" i="1"/>
  <c r="G26" i="1"/>
  <c r="I26" i="1"/>
  <c r="E26" i="1"/>
  <c r="H26" i="1"/>
  <c r="F27" i="1"/>
  <c r="G27" i="1"/>
  <c r="I27" i="1"/>
  <c r="E27" i="1"/>
  <c r="H27" i="1"/>
  <c r="F28" i="1"/>
  <c r="G28" i="1"/>
  <c r="I28" i="1"/>
  <c r="E28" i="1"/>
  <c r="H28" i="1"/>
  <c r="F29" i="1"/>
  <c r="G29" i="1"/>
  <c r="I29" i="1"/>
  <c r="E29" i="1"/>
  <c r="H29" i="1"/>
  <c r="F30" i="1"/>
  <c r="G30" i="1"/>
  <c r="I30" i="1"/>
  <c r="E30" i="1"/>
  <c r="H30" i="1"/>
  <c r="F31" i="1"/>
  <c r="G31" i="1"/>
  <c r="I31" i="1"/>
  <c r="E31" i="1"/>
  <c r="H31" i="1"/>
  <c r="F32" i="1"/>
  <c r="G32" i="1"/>
  <c r="I32" i="1"/>
  <c r="E32" i="1"/>
  <c r="H32" i="1"/>
  <c r="F33" i="1"/>
  <c r="G33" i="1"/>
  <c r="I33" i="1"/>
  <c r="E33" i="1"/>
  <c r="H33" i="1"/>
  <c r="F34" i="1"/>
  <c r="G34" i="1"/>
  <c r="I34" i="1"/>
  <c r="E34" i="1"/>
  <c r="H34" i="1"/>
  <c r="F35" i="1"/>
  <c r="G35" i="1"/>
  <c r="I35" i="1"/>
  <c r="E35" i="1"/>
  <c r="H35" i="1"/>
  <c r="F36" i="1"/>
  <c r="G36" i="1"/>
  <c r="I36" i="1"/>
  <c r="E36" i="1"/>
  <c r="H36" i="1"/>
  <c r="F37" i="1"/>
  <c r="G37" i="1"/>
  <c r="I37" i="1"/>
  <c r="E37" i="1"/>
  <c r="H37" i="1"/>
  <c r="F38" i="1"/>
  <c r="G38" i="1"/>
  <c r="I38" i="1"/>
  <c r="E38" i="1"/>
  <c r="H38" i="1"/>
  <c r="F39" i="1"/>
  <c r="G39" i="1"/>
  <c r="I39" i="1"/>
  <c r="E39" i="1"/>
  <c r="H39" i="1"/>
  <c r="F40" i="1"/>
  <c r="G40" i="1"/>
  <c r="I40" i="1"/>
  <c r="E40" i="1"/>
  <c r="H40" i="1"/>
  <c r="F41" i="1"/>
  <c r="G41" i="1"/>
  <c r="I41" i="1"/>
  <c r="E41" i="1"/>
  <c r="H41" i="1"/>
  <c r="F42" i="1"/>
  <c r="G42" i="1"/>
  <c r="I42" i="1"/>
  <c r="E42" i="1"/>
  <c r="H42" i="1"/>
  <c r="F43" i="1"/>
  <c r="G43" i="1"/>
  <c r="I43" i="1"/>
  <c r="E43" i="1"/>
  <c r="H43" i="1"/>
  <c r="F44" i="1"/>
  <c r="G44" i="1"/>
  <c r="I44" i="1"/>
  <c r="E44" i="1"/>
  <c r="H44" i="1"/>
  <c r="F45" i="1"/>
  <c r="G45" i="1"/>
  <c r="I45" i="1"/>
  <c r="E45" i="1"/>
  <c r="H45" i="1"/>
  <c r="F46" i="1"/>
  <c r="G46" i="1"/>
  <c r="I46" i="1"/>
  <c r="E46" i="1"/>
  <c r="H46" i="1"/>
  <c r="F47" i="1"/>
  <c r="G47" i="1"/>
  <c r="I47" i="1"/>
  <c r="E47" i="1"/>
  <c r="H47" i="1"/>
  <c r="F48" i="1"/>
  <c r="G48" i="1"/>
  <c r="I48" i="1"/>
  <c r="E48" i="1"/>
  <c r="H48" i="1"/>
  <c r="F49" i="1"/>
  <c r="G49" i="1"/>
  <c r="I49" i="1"/>
  <c r="E49" i="1"/>
  <c r="H49" i="1"/>
  <c r="F50" i="1"/>
  <c r="G50" i="1"/>
  <c r="I50" i="1"/>
  <c r="E50" i="1"/>
  <c r="H50" i="1"/>
  <c r="F51" i="1"/>
  <c r="G51" i="1"/>
  <c r="I51" i="1"/>
  <c r="E51" i="1"/>
  <c r="H51" i="1"/>
  <c r="F52" i="1"/>
  <c r="G52" i="1"/>
  <c r="I52" i="1"/>
  <c r="E52" i="1"/>
  <c r="H52" i="1"/>
  <c r="F53" i="1"/>
  <c r="G53" i="1"/>
  <c r="I53" i="1"/>
  <c r="E53" i="1"/>
  <c r="H53" i="1"/>
  <c r="F54" i="1"/>
  <c r="G54" i="1"/>
  <c r="I54" i="1"/>
  <c r="E54" i="1"/>
  <c r="H54" i="1"/>
  <c r="F55" i="1"/>
  <c r="G55" i="1"/>
  <c r="I55" i="1"/>
  <c r="E55" i="1"/>
  <c r="H55" i="1"/>
  <c r="F56" i="1"/>
  <c r="G56" i="1"/>
  <c r="I56" i="1"/>
  <c r="E56" i="1"/>
  <c r="H56" i="1"/>
  <c r="F57" i="1"/>
  <c r="G57" i="1"/>
  <c r="I57" i="1"/>
  <c r="E57" i="1"/>
  <c r="H57" i="1"/>
  <c r="F58" i="1"/>
  <c r="G58" i="1"/>
  <c r="I58" i="1"/>
  <c r="E58" i="1"/>
  <c r="H58" i="1"/>
  <c r="F59" i="1"/>
  <c r="G59" i="1"/>
  <c r="I59" i="1"/>
  <c r="E59" i="1"/>
  <c r="H59" i="1"/>
  <c r="F60" i="1"/>
  <c r="G60" i="1"/>
  <c r="I60" i="1"/>
  <c r="E60" i="1"/>
  <c r="H60" i="1"/>
  <c r="F61" i="1"/>
  <c r="G61" i="1"/>
  <c r="I61" i="1"/>
  <c r="E61" i="1"/>
  <c r="H61" i="1"/>
  <c r="F62" i="1"/>
  <c r="G62" i="1"/>
  <c r="I62" i="1"/>
  <c r="E62" i="1"/>
  <c r="H62" i="1"/>
  <c r="F63" i="1"/>
  <c r="G63" i="1"/>
  <c r="I63" i="1"/>
  <c r="E63" i="1"/>
  <c r="H63" i="1"/>
  <c r="F64" i="1"/>
  <c r="G64" i="1"/>
  <c r="I64" i="1"/>
  <c r="E64" i="1"/>
  <c r="H64" i="1"/>
  <c r="F65" i="1"/>
  <c r="G65" i="1"/>
  <c r="I65" i="1"/>
  <c r="E65" i="1"/>
  <c r="H65" i="1"/>
  <c r="F66" i="1"/>
  <c r="G66" i="1"/>
  <c r="I66" i="1"/>
  <c r="E66" i="1"/>
  <c r="H66" i="1"/>
  <c r="F67" i="1"/>
  <c r="G67" i="1"/>
  <c r="I67" i="1"/>
  <c r="E67" i="1"/>
  <c r="H67" i="1"/>
  <c r="F68" i="1"/>
  <c r="G68" i="1"/>
  <c r="I68" i="1"/>
  <c r="E68" i="1"/>
  <c r="H68" i="1"/>
  <c r="F69" i="1"/>
  <c r="G69" i="1"/>
  <c r="I69" i="1"/>
  <c r="E69" i="1"/>
  <c r="H69" i="1"/>
  <c r="F70" i="1"/>
  <c r="G70" i="1"/>
  <c r="I70" i="1"/>
  <c r="E70" i="1"/>
  <c r="H70" i="1"/>
  <c r="F71" i="1"/>
  <c r="G71" i="1"/>
  <c r="I71" i="1"/>
  <c r="E71" i="1"/>
  <c r="H71" i="1"/>
  <c r="F72" i="1"/>
  <c r="G72" i="1"/>
  <c r="I72" i="1"/>
  <c r="E72" i="1"/>
  <c r="H72" i="1"/>
  <c r="F73" i="1"/>
  <c r="G73" i="1"/>
  <c r="I73" i="1"/>
  <c r="E73" i="1"/>
  <c r="H73" i="1"/>
  <c r="F74" i="1"/>
  <c r="G74" i="1"/>
  <c r="I74" i="1"/>
  <c r="E74" i="1"/>
  <c r="H74" i="1"/>
  <c r="F75" i="1"/>
  <c r="G75" i="1"/>
  <c r="I75" i="1"/>
  <c r="E75" i="1"/>
  <c r="H75" i="1"/>
  <c r="F76" i="1"/>
  <c r="G76" i="1"/>
  <c r="I76" i="1"/>
  <c r="E76" i="1"/>
  <c r="H76" i="1"/>
  <c r="F77" i="1"/>
  <c r="G77" i="1"/>
  <c r="I77" i="1"/>
  <c r="E77" i="1"/>
  <c r="H77" i="1"/>
  <c r="F78" i="1"/>
  <c r="G78" i="1"/>
  <c r="I78" i="1"/>
  <c r="E78" i="1"/>
  <c r="H78" i="1"/>
  <c r="F79" i="1"/>
  <c r="G79" i="1"/>
  <c r="I79" i="1"/>
  <c r="E79" i="1"/>
  <c r="H79" i="1"/>
  <c r="F80" i="1"/>
  <c r="G80" i="1"/>
  <c r="I80" i="1"/>
  <c r="E80" i="1"/>
  <c r="H80" i="1"/>
  <c r="F81" i="1"/>
  <c r="G81" i="1"/>
  <c r="I81" i="1"/>
  <c r="E81" i="1"/>
  <c r="H81" i="1"/>
  <c r="F82" i="1"/>
  <c r="G82" i="1"/>
  <c r="I82" i="1"/>
  <c r="E82" i="1"/>
  <c r="H82" i="1"/>
  <c r="F83" i="1"/>
  <c r="G83" i="1"/>
  <c r="I83" i="1"/>
  <c r="E83" i="1"/>
  <c r="H83" i="1"/>
  <c r="F84" i="1"/>
  <c r="G84" i="1"/>
  <c r="I84" i="1"/>
  <c r="E84" i="1"/>
  <c r="H84" i="1"/>
  <c r="F85" i="1"/>
  <c r="G85" i="1"/>
  <c r="I85" i="1"/>
  <c r="E85" i="1"/>
  <c r="H85" i="1"/>
  <c r="F86" i="1"/>
  <c r="G86" i="1"/>
  <c r="I86" i="1"/>
  <c r="E86" i="1"/>
  <c r="H86" i="1"/>
  <c r="F87" i="1"/>
  <c r="G87" i="1"/>
  <c r="I87" i="1"/>
  <c r="E87" i="1"/>
  <c r="H87" i="1"/>
  <c r="F88" i="1"/>
  <c r="G88" i="1"/>
  <c r="I88" i="1"/>
  <c r="E88" i="1"/>
  <c r="H88" i="1"/>
  <c r="F89" i="1"/>
  <c r="G89" i="1"/>
  <c r="I89" i="1"/>
  <c r="E89" i="1"/>
  <c r="H89" i="1"/>
  <c r="F90" i="1"/>
  <c r="G90" i="1"/>
  <c r="I90" i="1"/>
  <c r="E90" i="1"/>
  <c r="H90" i="1"/>
  <c r="F91" i="1"/>
  <c r="G91" i="1"/>
  <c r="I91" i="1"/>
  <c r="E91" i="1"/>
  <c r="H91" i="1"/>
  <c r="F92" i="1"/>
  <c r="G92" i="1"/>
  <c r="I92" i="1"/>
  <c r="E92" i="1"/>
  <c r="H92" i="1"/>
  <c r="F93" i="1"/>
  <c r="G93" i="1"/>
  <c r="I93" i="1"/>
  <c r="E93" i="1"/>
  <c r="H93" i="1"/>
  <c r="F94" i="1"/>
  <c r="G94" i="1"/>
  <c r="I94" i="1"/>
  <c r="E94" i="1"/>
  <c r="H94" i="1"/>
  <c r="F95" i="1"/>
  <c r="G95" i="1"/>
  <c r="I95" i="1"/>
  <c r="E95" i="1"/>
  <c r="H95" i="1"/>
  <c r="F96" i="1"/>
  <c r="G96" i="1"/>
  <c r="I96" i="1"/>
  <c r="E96" i="1"/>
  <c r="H96" i="1"/>
  <c r="F97" i="1"/>
  <c r="G97" i="1"/>
  <c r="I97" i="1"/>
  <c r="E97" i="1"/>
  <c r="H97" i="1"/>
  <c r="F98" i="1"/>
  <c r="G98" i="1"/>
  <c r="I98" i="1"/>
  <c r="E98" i="1"/>
  <c r="H98" i="1"/>
  <c r="F99" i="1"/>
  <c r="G99" i="1"/>
  <c r="I99" i="1"/>
  <c r="E99" i="1"/>
  <c r="H99" i="1"/>
  <c r="F100" i="1"/>
  <c r="G100" i="1"/>
  <c r="I100" i="1"/>
  <c r="E100" i="1"/>
  <c r="H100" i="1"/>
  <c r="F101" i="1"/>
  <c r="G101" i="1"/>
  <c r="I101" i="1"/>
  <c r="E101" i="1"/>
  <c r="H101" i="1"/>
  <c r="F102" i="1"/>
  <c r="G102" i="1"/>
  <c r="I102" i="1"/>
  <c r="E102" i="1"/>
  <c r="H102" i="1"/>
  <c r="F103" i="1"/>
  <c r="G103" i="1"/>
  <c r="I103" i="1"/>
  <c r="E103" i="1"/>
  <c r="H103" i="1"/>
  <c r="F104" i="1"/>
  <c r="G104" i="1"/>
  <c r="I104" i="1"/>
  <c r="E104" i="1"/>
  <c r="H104" i="1"/>
  <c r="F105" i="1"/>
  <c r="G105" i="1"/>
  <c r="I105" i="1"/>
  <c r="E105" i="1"/>
  <c r="H105" i="1"/>
  <c r="F106" i="1"/>
  <c r="G106" i="1"/>
  <c r="I106" i="1"/>
  <c r="E106" i="1"/>
  <c r="H106" i="1"/>
  <c r="F107" i="1"/>
  <c r="G107" i="1"/>
  <c r="I107" i="1"/>
  <c r="E107" i="1"/>
  <c r="H107" i="1"/>
  <c r="F108" i="1"/>
  <c r="G108" i="1"/>
  <c r="I108" i="1"/>
  <c r="E108" i="1"/>
  <c r="H108" i="1"/>
  <c r="F109" i="1"/>
  <c r="G109" i="1"/>
  <c r="I109" i="1"/>
  <c r="E109" i="1"/>
  <c r="H109" i="1"/>
  <c r="F110" i="1"/>
  <c r="G110" i="1"/>
  <c r="I110" i="1"/>
  <c r="E110" i="1"/>
  <c r="H110" i="1"/>
  <c r="F111" i="1"/>
  <c r="G111" i="1"/>
  <c r="I111" i="1"/>
  <c r="E111" i="1"/>
  <c r="H111" i="1"/>
  <c r="F112" i="1"/>
  <c r="G112" i="1"/>
  <c r="I112" i="1"/>
  <c r="E112" i="1"/>
  <c r="H112" i="1"/>
  <c r="F113" i="1"/>
  <c r="G113" i="1"/>
  <c r="I113" i="1"/>
  <c r="E113" i="1"/>
  <c r="H113" i="1"/>
  <c r="F114" i="1"/>
  <c r="G114" i="1"/>
  <c r="I114" i="1"/>
  <c r="E114" i="1"/>
  <c r="H114" i="1"/>
  <c r="F115" i="1"/>
  <c r="G115" i="1"/>
  <c r="I115" i="1"/>
  <c r="E115" i="1"/>
  <c r="H115" i="1"/>
  <c r="F116" i="1"/>
  <c r="G116" i="1"/>
  <c r="I116" i="1"/>
  <c r="E116" i="1"/>
  <c r="H116" i="1"/>
  <c r="F117" i="1"/>
  <c r="G117" i="1"/>
  <c r="I117" i="1"/>
  <c r="E117" i="1"/>
  <c r="H117" i="1"/>
  <c r="F118" i="1"/>
  <c r="G118" i="1"/>
  <c r="I118" i="1"/>
  <c r="E118" i="1"/>
  <c r="H118" i="1"/>
  <c r="F119" i="1"/>
  <c r="G119" i="1"/>
  <c r="I119" i="1"/>
  <c r="E119" i="1"/>
  <c r="H119" i="1"/>
  <c r="F120" i="1"/>
  <c r="G120" i="1"/>
  <c r="I120" i="1"/>
  <c r="E120" i="1"/>
  <c r="H120" i="1"/>
  <c r="F121" i="1"/>
  <c r="G121" i="1"/>
  <c r="I121" i="1"/>
  <c r="E121" i="1"/>
  <c r="H121" i="1"/>
  <c r="F122" i="1"/>
  <c r="G122" i="1"/>
  <c r="I122" i="1"/>
  <c r="E122" i="1"/>
  <c r="H122" i="1"/>
  <c r="F123" i="1"/>
  <c r="G123" i="1"/>
  <c r="I123" i="1"/>
  <c r="E123" i="1"/>
  <c r="H123" i="1"/>
  <c r="F124" i="1"/>
  <c r="G124" i="1"/>
  <c r="I124" i="1"/>
  <c r="E124" i="1"/>
  <c r="H124" i="1"/>
  <c r="F125" i="1"/>
  <c r="G125" i="1"/>
  <c r="I125" i="1"/>
  <c r="E125" i="1"/>
  <c r="H125" i="1"/>
  <c r="F126" i="1"/>
  <c r="G126" i="1"/>
  <c r="I126" i="1"/>
  <c r="E126" i="1"/>
  <c r="H126" i="1"/>
  <c r="F127" i="1"/>
  <c r="G127" i="1"/>
  <c r="I127" i="1"/>
  <c r="E127" i="1"/>
  <c r="H127" i="1"/>
  <c r="F128" i="1"/>
  <c r="G128" i="1"/>
  <c r="I128" i="1"/>
  <c r="E128" i="1"/>
  <c r="H128" i="1"/>
  <c r="F129" i="1"/>
  <c r="G129" i="1"/>
  <c r="I129" i="1"/>
  <c r="E129" i="1"/>
  <c r="H129" i="1"/>
  <c r="F130" i="1"/>
  <c r="G130" i="1"/>
  <c r="I130" i="1"/>
  <c r="E130" i="1"/>
  <c r="H130" i="1"/>
  <c r="F131" i="1"/>
  <c r="G131" i="1"/>
  <c r="I131" i="1"/>
  <c r="E131" i="1"/>
  <c r="H131" i="1"/>
  <c r="F132" i="1"/>
  <c r="G132" i="1"/>
  <c r="I132" i="1"/>
  <c r="E132" i="1"/>
  <c r="H132" i="1"/>
  <c r="F133" i="1"/>
  <c r="G133" i="1"/>
  <c r="I133" i="1"/>
  <c r="E133" i="1"/>
  <c r="H133" i="1"/>
  <c r="F134" i="1"/>
  <c r="G134" i="1"/>
  <c r="I134" i="1"/>
  <c r="E134" i="1"/>
  <c r="H134" i="1"/>
  <c r="F135" i="1"/>
  <c r="G135" i="1"/>
  <c r="I135" i="1"/>
  <c r="E135" i="1"/>
  <c r="H135" i="1"/>
  <c r="F136" i="1"/>
  <c r="G136" i="1"/>
  <c r="I136" i="1"/>
  <c r="E136" i="1"/>
  <c r="H136" i="1"/>
  <c r="F137" i="1"/>
  <c r="G137" i="1"/>
  <c r="I137" i="1"/>
  <c r="E137" i="1"/>
  <c r="H137" i="1"/>
  <c r="F138" i="1"/>
  <c r="G138" i="1"/>
  <c r="I138" i="1"/>
  <c r="E138" i="1"/>
  <c r="H138" i="1"/>
  <c r="F139" i="1"/>
  <c r="G139" i="1"/>
  <c r="I139" i="1"/>
  <c r="E139" i="1"/>
  <c r="H139" i="1"/>
  <c r="F140" i="1"/>
  <c r="G140" i="1"/>
  <c r="I140" i="1"/>
  <c r="E140" i="1"/>
  <c r="H140" i="1"/>
  <c r="F141" i="1"/>
  <c r="G141" i="1"/>
  <c r="I141" i="1"/>
  <c r="E141" i="1"/>
  <c r="H141" i="1"/>
  <c r="F142" i="1"/>
  <c r="G142" i="1"/>
  <c r="I142" i="1"/>
  <c r="E142" i="1"/>
  <c r="H142" i="1"/>
  <c r="F143" i="1"/>
  <c r="G143" i="1"/>
  <c r="I143" i="1"/>
  <c r="E143" i="1"/>
  <c r="H143" i="1"/>
  <c r="F144" i="1"/>
  <c r="G144" i="1"/>
  <c r="I144" i="1"/>
  <c r="E144" i="1"/>
  <c r="H144" i="1"/>
  <c r="F145" i="1"/>
  <c r="G145" i="1"/>
  <c r="I145" i="1"/>
  <c r="E145" i="1"/>
  <c r="H145" i="1"/>
  <c r="F146" i="1"/>
  <c r="G146" i="1"/>
  <c r="I146" i="1"/>
  <c r="E146" i="1"/>
  <c r="H146" i="1"/>
  <c r="F147" i="1"/>
  <c r="G147" i="1"/>
  <c r="I147" i="1"/>
  <c r="E147" i="1"/>
  <c r="H147" i="1"/>
  <c r="F148" i="1"/>
  <c r="G148" i="1"/>
  <c r="I148" i="1"/>
  <c r="E148" i="1"/>
  <c r="H148" i="1"/>
  <c r="F149" i="1"/>
  <c r="G149" i="1"/>
  <c r="I149" i="1"/>
  <c r="E149" i="1"/>
  <c r="H149" i="1"/>
  <c r="F150" i="1"/>
  <c r="G150" i="1"/>
  <c r="I150" i="1"/>
  <c r="E150" i="1"/>
  <c r="H150" i="1"/>
  <c r="F151" i="1"/>
  <c r="G151" i="1"/>
  <c r="I151" i="1"/>
  <c r="E151" i="1"/>
  <c r="H151" i="1"/>
  <c r="F152" i="1"/>
  <c r="G152" i="1"/>
  <c r="I152" i="1"/>
  <c r="E152" i="1"/>
  <c r="H152" i="1"/>
  <c r="F153" i="1"/>
  <c r="G153" i="1"/>
  <c r="I153" i="1"/>
  <c r="E153" i="1"/>
  <c r="H153" i="1"/>
  <c r="F154" i="1"/>
  <c r="G154" i="1"/>
  <c r="I154" i="1"/>
  <c r="E154" i="1"/>
  <c r="H154" i="1"/>
  <c r="F155" i="1"/>
  <c r="G155" i="1"/>
  <c r="I155" i="1"/>
  <c r="E155" i="1"/>
  <c r="H155" i="1"/>
  <c r="F156" i="1"/>
  <c r="G156" i="1"/>
  <c r="I156" i="1"/>
  <c r="E156" i="1"/>
  <c r="H156" i="1"/>
  <c r="F157" i="1"/>
  <c r="G157" i="1"/>
  <c r="I157" i="1"/>
  <c r="E157" i="1"/>
  <c r="H157" i="1"/>
  <c r="F158" i="1"/>
  <c r="G158" i="1"/>
  <c r="I158" i="1"/>
  <c r="E158" i="1"/>
  <c r="H158" i="1"/>
  <c r="F159" i="1"/>
  <c r="G159" i="1"/>
  <c r="I159" i="1"/>
  <c r="E159" i="1"/>
  <c r="H159" i="1"/>
  <c r="F160" i="1"/>
  <c r="G160" i="1"/>
  <c r="I160" i="1"/>
  <c r="E160" i="1"/>
  <c r="H160" i="1"/>
  <c r="F161" i="1"/>
  <c r="G161" i="1"/>
  <c r="I161" i="1"/>
  <c r="E161" i="1"/>
  <c r="H161" i="1"/>
  <c r="F162" i="1"/>
  <c r="G162" i="1"/>
  <c r="I162" i="1"/>
  <c r="E162" i="1"/>
  <c r="H162" i="1"/>
  <c r="F163" i="1"/>
  <c r="G163" i="1"/>
  <c r="I163" i="1"/>
  <c r="E163" i="1"/>
  <c r="H163" i="1"/>
  <c r="F164" i="1"/>
  <c r="G164" i="1"/>
  <c r="I164" i="1"/>
  <c r="E164" i="1"/>
  <c r="H164" i="1"/>
  <c r="F165" i="1"/>
  <c r="G165" i="1"/>
  <c r="I165" i="1"/>
  <c r="E165" i="1"/>
  <c r="H165" i="1"/>
  <c r="F166" i="1"/>
  <c r="G166" i="1"/>
  <c r="I166" i="1"/>
  <c r="E166" i="1"/>
  <c r="H166" i="1"/>
  <c r="F167" i="1"/>
  <c r="G167" i="1"/>
  <c r="I167" i="1"/>
  <c r="E167" i="1"/>
  <c r="H167" i="1"/>
  <c r="F168" i="1"/>
  <c r="G168" i="1"/>
  <c r="I168" i="1"/>
  <c r="E168" i="1"/>
  <c r="H168" i="1"/>
  <c r="F169" i="1"/>
  <c r="G169" i="1"/>
  <c r="I169" i="1"/>
  <c r="E169" i="1"/>
  <c r="H169" i="1"/>
  <c r="F170" i="1"/>
  <c r="G170" i="1"/>
  <c r="I170" i="1"/>
  <c r="E170" i="1"/>
  <c r="H170" i="1"/>
  <c r="F171" i="1"/>
  <c r="G171" i="1"/>
  <c r="I171" i="1"/>
  <c r="E171" i="1"/>
  <c r="H171" i="1"/>
  <c r="F172" i="1"/>
  <c r="G172" i="1"/>
  <c r="I172" i="1"/>
  <c r="E172" i="1"/>
  <c r="H172" i="1"/>
  <c r="F173" i="1"/>
  <c r="G173" i="1"/>
  <c r="I173" i="1"/>
  <c r="E173" i="1"/>
  <c r="H173" i="1"/>
  <c r="F174" i="1"/>
  <c r="G174" i="1"/>
  <c r="I174" i="1"/>
  <c r="E174" i="1"/>
  <c r="H174" i="1"/>
  <c r="F175" i="1"/>
  <c r="G175" i="1"/>
  <c r="I175" i="1"/>
  <c r="E175" i="1"/>
  <c r="H175" i="1"/>
  <c r="F176" i="1"/>
  <c r="G176" i="1"/>
  <c r="I176" i="1"/>
  <c r="E176" i="1"/>
  <c r="H176" i="1"/>
  <c r="F177" i="1"/>
  <c r="G177" i="1"/>
  <c r="I177" i="1"/>
  <c r="E177" i="1"/>
  <c r="H177" i="1"/>
  <c r="F178" i="1"/>
  <c r="G178" i="1"/>
  <c r="I178" i="1"/>
  <c r="E178" i="1"/>
  <c r="H178" i="1"/>
  <c r="F179" i="1"/>
  <c r="G179" i="1"/>
  <c r="I179" i="1"/>
  <c r="E179" i="1"/>
  <c r="H179" i="1"/>
  <c r="F180" i="1"/>
  <c r="G180" i="1"/>
  <c r="I180" i="1"/>
  <c r="E180" i="1"/>
  <c r="H180" i="1"/>
  <c r="F181" i="1"/>
  <c r="G181" i="1"/>
  <c r="I181" i="1"/>
  <c r="E181" i="1"/>
  <c r="H181" i="1"/>
  <c r="F182" i="1"/>
  <c r="G182" i="1"/>
  <c r="I182" i="1"/>
  <c r="E182" i="1"/>
  <c r="H182" i="1"/>
  <c r="F183" i="1"/>
  <c r="G183" i="1"/>
  <c r="I183" i="1"/>
  <c r="E183" i="1"/>
  <c r="H183" i="1"/>
  <c r="F184" i="1"/>
  <c r="G184" i="1"/>
  <c r="I184" i="1"/>
  <c r="E184" i="1"/>
  <c r="H184" i="1"/>
  <c r="F185" i="1"/>
  <c r="G185" i="1"/>
  <c r="I185" i="1"/>
  <c r="E185" i="1"/>
  <c r="H185" i="1"/>
  <c r="F186" i="1"/>
  <c r="G186" i="1"/>
  <c r="I186" i="1"/>
  <c r="E186" i="1"/>
  <c r="H186" i="1"/>
  <c r="F187" i="1"/>
  <c r="G187" i="1"/>
  <c r="I187" i="1"/>
  <c r="E187" i="1"/>
  <c r="H187" i="1"/>
  <c r="F188" i="1"/>
  <c r="G188" i="1"/>
  <c r="I188" i="1"/>
  <c r="E188" i="1"/>
  <c r="H188" i="1"/>
  <c r="F189" i="1"/>
  <c r="G189" i="1"/>
  <c r="I189" i="1"/>
  <c r="E189" i="1"/>
  <c r="H189" i="1"/>
  <c r="F190" i="1"/>
  <c r="G190" i="1"/>
  <c r="I190" i="1"/>
  <c r="E190" i="1"/>
  <c r="H190" i="1"/>
  <c r="F191" i="1"/>
  <c r="G191" i="1"/>
  <c r="I191" i="1"/>
  <c r="E191" i="1"/>
  <c r="H191" i="1"/>
  <c r="F192" i="1"/>
  <c r="G192" i="1"/>
  <c r="I192" i="1"/>
  <c r="E192" i="1"/>
  <c r="H192" i="1"/>
  <c r="F193" i="1"/>
  <c r="G193" i="1"/>
  <c r="I193" i="1"/>
  <c r="E193" i="1"/>
  <c r="H193" i="1"/>
  <c r="F194" i="1"/>
  <c r="G194" i="1"/>
  <c r="I194" i="1"/>
  <c r="E194" i="1"/>
  <c r="H194" i="1"/>
  <c r="F195" i="1"/>
  <c r="G195" i="1"/>
  <c r="I195" i="1"/>
  <c r="E195" i="1"/>
  <c r="H195" i="1"/>
  <c r="F196" i="1"/>
  <c r="G196" i="1"/>
  <c r="I196" i="1"/>
  <c r="E196" i="1"/>
  <c r="H196" i="1"/>
  <c r="F197" i="1"/>
  <c r="G197" i="1"/>
  <c r="I197" i="1"/>
  <c r="E197" i="1"/>
  <c r="H197" i="1"/>
  <c r="F198" i="1"/>
  <c r="G198" i="1"/>
  <c r="I198" i="1"/>
  <c r="E198" i="1"/>
  <c r="H198" i="1"/>
  <c r="F199" i="1"/>
  <c r="G199" i="1"/>
  <c r="I199" i="1"/>
  <c r="E199" i="1"/>
  <c r="H199" i="1"/>
  <c r="F200" i="1"/>
  <c r="G200" i="1"/>
  <c r="I200" i="1"/>
  <c r="E200" i="1"/>
  <c r="H200" i="1"/>
  <c r="F201" i="1"/>
  <c r="G201" i="1"/>
  <c r="I201" i="1"/>
  <c r="E201" i="1"/>
  <c r="H201" i="1"/>
  <c r="F202" i="1"/>
  <c r="G202" i="1"/>
  <c r="I202" i="1"/>
  <c r="E202" i="1"/>
  <c r="H202" i="1"/>
  <c r="F203" i="1"/>
  <c r="G203" i="1"/>
  <c r="I203" i="1"/>
  <c r="E203" i="1"/>
  <c r="H203" i="1"/>
  <c r="F204" i="1"/>
  <c r="G204" i="1"/>
  <c r="I204" i="1"/>
  <c r="E204" i="1"/>
  <c r="H204" i="1"/>
  <c r="F205" i="1"/>
  <c r="G205" i="1"/>
  <c r="I205" i="1"/>
  <c r="E205" i="1"/>
  <c r="H205" i="1"/>
  <c r="F206" i="1"/>
  <c r="G206" i="1"/>
  <c r="I206" i="1"/>
  <c r="E206" i="1"/>
  <c r="H206" i="1"/>
  <c r="F207" i="1"/>
  <c r="G207" i="1"/>
  <c r="I207" i="1"/>
  <c r="E207" i="1"/>
  <c r="H207" i="1"/>
  <c r="F208" i="1"/>
  <c r="G208" i="1"/>
  <c r="I208" i="1"/>
  <c r="E208" i="1"/>
  <c r="H208" i="1"/>
  <c r="F209" i="1"/>
  <c r="G209" i="1"/>
  <c r="I209" i="1"/>
  <c r="E209" i="1"/>
  <c r="H209" i="1"/>
  <c r="F210" i="1"/>
  <c r="G210" i="1"/>
  <c r="I210" i="1"/>
  <c r="E210" i="1"/>
  <c r="H210" i="1"/>
  <c r="F211" i="1"/>
  <c r="G211" i="1"/>
  <c r="I211" i="1"/>
  <c r="E211" i="1"/>
  <c r="H211" i="1"/>
  <c r="F212" i="1"/>
  <c r="G212" i="1"/>
  <c r="I212" i="1"/>
  <c r="E212" i="1"/>
  <c r="H212" i="1"/>
  <c r="F213" i="1"/>
  <c r="G213" i="1"/>
  <c r="I213" i="1"/>
  <c r="E213" i="1"/>
  <c r="H213" i="1"/>
  <c r="F214" i="1"/>
  <c r="G214" i="1"/>
  <c r="I214" i="1"/>
  <c r="E214" i="1"/>
  <c r="H214" i="1"/>
  <c r="F215" i="1"/>
  <c r="G215" i="1"/>
  <c r="I215" i="1"/>
  <c r="E215" i="1"/>
  <c r="H215" i="1"/>
  <c r="F216" i="1"/>
  <c r="G216" i="1"/>
  <c r="I216" i="1"/>
  <c r="E216" i="1"/>
  <c r="H216" i="1"/>
  <c r="F217" i="1"/>
  <c r="G217" i="1"/>
  <c r="I217" i="1"/>
  <c r="E217" i="1"/>
  <c r="H217" i="1"/>
  <c r="F218" i="1"/>
  <c r="G218" i="1"/>
  <c r="I218" i="1"/>
  <c r="E218" i="1"/>
  <c r="H218" i="1"/>
  <c r="F219" i="1"/>
  <c r="G219" i="1"/>
  <c r="I219" i="1"/>
  <c r="E219" i="1"/>
  <c r="H219" i="1"/>
  <c r="F220" i="1"/>
  <c r="G220" i="1"/>
  <c r="I220" i="1"/>
  <c r="E220" i="1"/>
  <c r="H220" i="1"/>
  <c r="F221" i="1"/>
  <c r="G221" i="1"/>
  <c r="I221" i="1"/>
  <c r="E221" i="1"/>
  <c r="H221" i="1"/>
  <c r="F222" i="1"/>
  <c r="G222" i="1"/>
  <c r="I222" i="1"/>
  <c r="E222" i="1"/>
  <c r="H222" i="1"/>
  <c r="F223" i="1"/>
  <c r="G223" i="1"/>
  <c r="I223" i="1"/>
  <c r="E223" i="1"/>
  <c r="H223" i="1"/>
  <c r="F224" i="1"/>
  <c r="G224" i="1"/>
  <c r="I224" i="1"/>
  <c r="E224" i="1"/>
  <c r="H224" i="1"/>
  <c r="F225" i="1"/>
  <c r="G225" i="1"/>
  <c r="I225" i="1"/>
  <c r="E225" i="1"/>
  <c r="H225" i="1"/>
  <c r="F226" i="1"/>
  <c r="G226" i="1"/>
  <c r="I226" i="1"/>
  <c r="E226" i="1"/>
  <c r="H226" i="1"/>
  <c r="F227" i="1"/>
  <c r="G227" i="1"/>
  <c r="I227" i="1"/>
  <c r="E227" i="1"/>
  <c r="H227" i="1"/>
  <c r="F228" i="1"/>
  <c r="G228" i="1"/>
  <c r="I228" i="1"/>
  <c r="E228" i="1"/>
  <c r="H228" i="1"/>
  <c r="F229" i="1"/>
  <c r="G229" i="1"/>
  <c r="I229" i="1"/>
  <c r="E229" i="1"/>
  <c r="H229" i="1"/>
  <c r="F230" i="1"/>
  <c r="G230" i="1"/>
  <c r="I230" i="1"/>
  <c r="E230" i="1"/>
  <c r="H230" i="1"/>
  <c r="F231" i="1"/>
  <c r="G231" i="1"/>
  <c r="I231" i="1"/>
  <c r="E231" i="1"/>
  <c r="H231" i="1"/>
  <c r="F232" i="1"/>
  <c r="G232" i="1"/>
  <c r="I232" i="1"/>
  <c r="E232" i="1"/>
  <c r="H232" i="1"/>
  <c r="F233" i="1"/>
  <c r="G233" i="1"/>
  <c r="I233" i="1"/>
  <c r="E233" i="1"/>
  <c r="H233" i="1"/>
  <c r="F234" i="1"/>
  <c r="G234" i="1"/>
  <c r="I234" i="1"/>
  <c r="E234" i="1"/>
  <c r="H234" i="1"/>
  <c r="F235" i="1"/>
  <c r="G235" i="1"/>
  <c r="I235" i="1"/>
  <c r="E235" i="1"/>
  <c r="H235" i="1"/>
  <c r="F236" i="1"/>
  <c r="G236" i="1"/>
  <c r="I236" i="1"/>
  <c r="E236" i="1"/>
  <c r="H236" i="1"/>
  <c r="F237" i="1"/>
  <c r="G237" i="1"/>
  <c r="I237" i="1"/>
  <c r="E237" i="1"/>
  <c r="H237" i="1"/>
  <c r="F238" i="1"/>
  <c r="G238" i="1"/>
  <c r="I238" i="1"/>
  <c r="E238" i="1"/>
  <c r="H238" i="1"/>
  <c r="F239" i="1"/>
  <c r="G239" i="1"/>
  <c r="I239" i="1"/>
  <c r="E239" i="1"/>
  <c r="H239" i="1"/>
  <c r="F240" i="1"/>
  <c r="G240" i="1"/>
  <c r="I240" i="1"/>
  <c r="E240" i="1"/>
  <c r="H240" i="1"/>
  <c r="F241" i="1"/>
  <c r="G241" i="1"/>
  <c r="I241" i="1"/>
  <c r="E241" i="1"/>
  <c r="H241" i="1"/>
  <c r="F242" i="1"/>
  <c r="G242" i="1"/>
  <c r="I242" i="1"/>
  <c r="E242" i="1"/>
  <c r="H242" i="1"/>
  <c r="F243" i="1"/>
  <c r="G243" i="1"/>
  <c r="I243" i="1"/>
  <c r="E243" i="1"/>
  <c r="H243" i="1"/>
  <c r="F244" i="1"/>
  <c r="G244" i="1"/>
  <c r="I244" i="1"/>
  <c r="E244" i="1"/>
  <c r="H244" i="1"/>
  <c r="F245" i="1"/>
  <c r="G245" i="1"/>
  <c r="I245" i="1"/>
  <c r="E245" i="1"/>
  <c r="H245" i="1"/>
  <c r="F246" i="1"/>
  <c r="G246" i="1"/>
  <c r="I246" i="1"/>
  <c r="E246" i="1"/>
  <c r="H246" i="1"/>
  <c r="F247" i="1"/>
  <c r="G247" i="1"/>
  <c r="I247" i="1"/>
  <c r="E247" i="1"/>
  <c r="H247" i="1"/>
  <c r="F248" i="1"/>
  <c r="G248" i="1"/>
  <c r="I248" i="1"/>
  <c r="E248" i="1"/>
  <c r="H248" i="1"/>
  <c r="F249" i="1"/>
  <c r="G249" i="1"/>
  <c r="I249" i="1"/>
  <c r="E249" i="1"/>
  <c r="H249" i="1"/>
  <c r="F250" i="1"/>
  <c r="G250" i="1"/>
  <c r="I250" i="1"/>
  <c r="E250" i="1"/>
  <c r="H250" i="1"/>
  <c r="F251" i="1"/>
  <c r="G251" i="1"/>
  <c r="I251" i="1"/>
  <c r="E251" i="1"/>
  <c r="H251" i="1"/>
  <c r="F252" i="1"/>
  <c r="G252" i="1"/>
  <c r="I252" i="1"/>
  <c r="E252" i="1"/>
  <c r="H252" i="1"/>
  <c r="F253" i="1"/>
  <c r="G253" i="1"/>
  <c r="I253" i="1"/>
  <c r="E253" i="1"/>
  <c r="H253" i="1"/>
  <c r="F254" i="1"/>
  <c r="G254" i="1"/>
  <c r="I254" i="1"/>
  <c r="E254" i="1"/>
  <c r="H254" i="1"/>
  <c r="F255" i="1"/>
  <c r="G255" i="1"/>
  <c r="I255" i="1"/>
  <c r="E255" i="1"/>
  <c r="H255" i="1"/>
  <c r="F256" i="1"/>
  <c r="G256" i="1"/>
  <c r="I256" i="1"/>
  <c r="E256" i="1"/>
  <c r="H256" i="1"/>
  <c r="F257" i="1"/>
  <c r="G257" i="1"/>
  <c r="I257" i="1"/>
  <c r="E257" i="1"/>
  <c r="H257" i="1"/>
  <c r="F258" i="1"/>
  <c r="G258" i="1"/>
  <c r="I258" i="1"/>
  <c r="E258" i="1"/>
  <c r="H258" i="1"/>
  <c r="F259" i="1"/>
  <c r="G259" i="1"/>
  <c r="I259" i="1"/>
  <c r="E259" i="1"/>
  <c r="H259" i="1"/>
  <c r="F260" i="1"/>
  <c r="G260" i="1"/>
  <c r="I260" i="1"/>
  <c r="E260" i="1"/>
  <c r="H260" i="1"/>
  <c r="F261" i="1"/>
  <c r="G261" i="1"/>
  <c r="I261" i="1"/>
  <c r="E261" i="1"/>
  <c r="H261" i="1"/>
  <c r="F262" i="1"/>
  <c r="G262" i="1"/>
  <c r="I262" i="1"/>
  <c r="E262" i="1"/>
  <c r="H262" i="1"/>
  <c r="F263" i="1"/>
  <c r="G263" i="1"/>
  <c r="I263" i="1"/>
  <c r="E263" i="1"/>
  <c r="H263" i="1"/>
  <c r="F264" i="1"/>
  <c r="G264" i="1"/>
  <c r="I264" i="1"/>
  <c r="E264" i="1"/>
  <c r="H264" i="1"/>
  <c r="F265" i="1"/>
  <c r="G265" i="1"/>
  <c r="I265" i="1"/>
  <c r="E265" i="1"/>
  <c r="H265" i="1"/>
  <c r="F266" i="1"/>
  <c r="G266" i="1"/>
  <c r="I266" i="1"/>
  <c r="E266" i="1"/>
  <c r="H266" i="1"/>
  <c r="F267" i="1"/>
  <c r="G267" i="1"/>
  <c r="I267" i="1"/>
  <c r="E267" i="1"/>
  <c r="H267" i="1"/>
  <c r="F268" i="1"/>
  <c r="G268" i="1"/>
  <c r="I268" i="1"/>
  <c r="E268" i="1"/>
  <c r="H268" i="1"/>
  <c r="F269" i="1"/>
  <c r="G269" i="1"/>
  <c r="I269" i="1"/>
  <c r="E269" i="1"/>
  <c r="H269" i="1"/>
  <c r="F270" i="1"/>
  <c r="G270" i="1"/>
  <c r="I270" i="1"/>
  <c r="E270" i="1"/>
  <c r="H270" i="1"/>
  <c r="F271" i="1"/>
  <c r="G271" i="1"/>
  <c r="I271" i="1"/>
  <c r="E271" i="1"/>
  <c r="H271" i="1"/>
  <c r="F272" i="1"/>
  <c r="G272" i="1"/>
  <c r="I272" i="1"/>
  <c r="E272" i="1"/>
  <c r="H272" i="1"/>
  <c r="F273" i="1"/>
  <c r="G273" i="1"/>
  <c r="I273" i="1"/>
  <c r="E273" i="1"/>
  <c r="H273" i="1"/>
  <c r="F274" i="1"/>
  <c r="G274" i="1"/>
  <c r="I274" i="1"/>
  <c r="E274" i="1"/>
  <c r="H274" i="1"/>
  <c r="F275" i="1"/>
  <c r="G275" i="1"/>
  <c r="I275" i="1"/>
  <c r="E275" i="1"/>
  <c r="H275" i="1"/>
  <c r="F276" i="1"/>
  <c r="G276" i="1"/>
  <c r="I276" i="1"/>
  <c r="E276" i="1"/>
  <c r="H276" i="1"/>
  <c r="F277" i="1"/>
  <c r="G277" i="1"/>
  <c r="I277" i="1"/>
  <c r="E277" i="1"/>
  <c r="H277" i="1"/>
  <c r="F278" i="1"/>
  <c r="G278" i="1"/>
  <c r="I278" i="1"/>
  <c r="E278" i="1"/>
  <c r="H278" i="1"/>
  <c r="F279" i="1"/>
  <c r="G279" i="1"/>
  <c r="I279" i="1"/>
  <c r="E279" i="1"/>
  <c r="H279" i="1"/>
  <c r="F280" i="1"/>
  <c r="G280" i="1"/>
  <c r="I280" i="1"/>
  <c r="E280" i="1"/>
  <c r="H280" i="1"/>
  <c r="F281" i="1"/>
  <c r="G281" i="1"/>
  <c r="I281" i="1"/>
  <c r="E281" i="1"/>
  <c r="H281" i="1"/>
  <c r="F282" i="1"/>
  <c r="G282" i="1"/>
  <c r="I282" i="1"/>
  <c r="E282" i="1"/>
  <c r="H282" i="1"/>
  <c r="F283" i="1"/>
  <c r="G283" i="1"/>
  <c r="I283" i="1"/>
  <c r="E283" i="1"/>
  <c r="H283" i="1"/>
  <c r="F284" i="1"/>
  <c r="G284" i="1"/>
  <c r="I284" i="1"/>
  <c r="E284" i="1"/>
  <c r="H284" i="1"/>
  <c r="F285" i="1"/>
  <c r="G285" i="1"/>
  <c r="I285" i="1"/>
  <c r="E285" i="1"/>
  <c r="H285" i="1"/>
  <c r="F286" i="1"/>
  <c r="G286" i="1"/>
  <c r="I286" i="1"/>
  <c r="E286" i="1"/>
  <c r="H286" i="1"/>
  <c r="F287" i="1"/>
  <c r="G287" i="1"/>
  <c r="I287" i="1"/>
  <c r="E287" i="1"/>
  <c r="H287" i="1"/>
  <c r="F288" i="1"/>
  <c r="G288" i="1"/>
  <c r="I288" i="1"/>
  <c r="E288" i="1"/>
  <c r="H288" i="1"/>
  <c r="F289" i="1"/>
  <c r="G289" i="1"/>
  <c r="I289" i="1"/>
  <c r="E289" i="1"/>
  <c r="H289" i="1"/>
  <c r="F290" i="1"/>
  <c r="G290" i="1"/>
  <c r="I290" i="1"/>
  <c r="E290" i="1"/>
  <c r="H290" i="1"/>
  <c r="F291" i="1"/>
  <c r="G291" i="1"/>
  <c r="I291" i="1"/>
  <c r="E291" i="1"/>
  <c r="H291" i="1"/>
  <c r="F292" i="1"/>
  <c r="G292" i="1"/>
  <c r="I292" i="1"/>
  <c r="E292" i="1"/>
  <c r="H292" i="1"/>
  <c r="F293" i="1"/>
  <c r="G293" i="1"/>
  <c r="I293" i="1"/>
  <c r="E293" i="1"/>
  <c r="H293" i="1"/>
  <c r="F294" i="1"/>
  <c r="G294" i="1"/>
  <c r="I294" i="1"/>
  <c r="E294" i="1"/>
  <c r="H294" i="1"/>
  <c r="F295" i="1"/>
  <c r="G295" i="1"/>
  <c r="I295" i="1"/>
  <c r="E295" i="1"/>
  <c r="H295" i="1"/>
  <c r="F296" i="1"/>
  <c r="G296" i="1"/>
  <c r="I296" i="1"/>
  <c r="E296" i="1"/>
  <c r="H296" i="1"/>
  <c r="F297" i="1"/>
  <c r="G297" i="1"/>
  <c r="I297" i="1"/>
  <c r="E297" i="1"/>
  <c r="H297" i="1"/>
  <c r="F298" i="1"/>
  <c r="G298" i="1"/>
  <c r="I298" i="1"/>
  <c r="E298" i="1"/>
  <c r="H298" i="1"/>
  <c r="F299" i="1"/>
  <c r="G299" i="1"/>
  <c r="I299" i="1"/>
  <c r="E299" i="1"/>
  <c r="H299" i="1"/>
  <c r="F300" i="1"/>
  <c r="G300" i="1"/>
  <c r="I300" i="1"/>
  <c r="E300" i="1"/>
  <c r="H300" i="1"/>
  <c r="F301" i="1"/>
  <c r="G301" i="1"/>
  <c r="I301" i="1"/>
  <c r="E301" i="1"/>
  <c r="H301" i="1"/>
  <c r="F302" i="1"/>
  <c r="G302" i="1"/>
  <c r="I302" i="1"/>
  <c r="E302" i="1"/>
  <c r="H302" i="1"/>
  <c r="F303" i="1"/>
  <c r="G303" i="1"/>
  <c r="I303" i="1"/>
  <c r="E303" i="1"/>
  <c r="H303" i="1"/>
  <c r="F304" i="1"/>
  <c r="G304" i="1"/>
  <c r="I304" i="1"/>
  <c r="E304" i="1"/>
  <c r="H304" i="1"/>
  <c r="F305" i="1"/>
  <c r="G305" i="1"/>
  <c r="I305" i="1"/>
  <c r="E305" i="1"/>
  <c r="H305" i="1"/>
  <c r="F306" i="1"/>
  <c r="G306" i="1"/>
  <c r="I306" i="1"/>
  <c r="E306" i="1"/>
  <c r="H306" i="1"/>
  <c r="F307" i="1"/>
  <c r="G307" i="1"/>
  <c r="I307" i="1"/>
  <c r="E307" i="1"/>
  <c r="H307" i="1"/>
  <c r="F308" i="1"/>
  <c r="G308" i="1"/>
  <c r="I308" i="1"/>
  <c r="E308" i="1"/>
  <c r="H308" i="1"/>
  <c r="F309" i="1"/>
  <c r="G309" i="1"/>
  <c r="I309" i="1"/>
  <c r="E309" i="1"/>
  <c r="H309" i="1"/>
  <c r="F310" i="1"/>
  <c r="G310" i="1"/>
  <c r="I310" i="1"/>
  <c r="E310" i="1"/>
  <c r="H310" i="1"/>
  <c r="F311" i="1"/>
  <c r="G311" i="1"/>
  <c r="I311" i="1"/>
  <c r="E311" i="1"/>
  <c r="H311" i="1"/>
  <c r="F312" i="1"/>
  <c r="G312" i="1"/>
  <c r="I312" i="1"/>
  <c r="E312" i="1"/>
  <c r="H312" i="1"/>
  <c r="F313" i="1"/>
  <c r="G313" i="1"/>
  <c r="I313" i="1"/>
  <c r="E313" i="1"/>
  <c r="H313" i="1"/>
  <c r="F314" i="1"/>
  <c r="G314" i="1"/>
  <c r="I314" i="1"/>
  <c r="E314" i="1"/>
  <c r="H314" i="1"/>
  <c r="F315" i="1"/>
  <c r="G315" i="1"/>
  <c r="I315" i="1"/>
  <c r="E315" i="1"/>
  <c r="H315" i="1"/>
  <c r="F316" i="1"/>
  <c r="G316" i="1"/>
  <c r="I316" i="1"/>
  <c r="E316" i="1"/>
  <c r="H316" i="1"/>
  <c r="F317" i="1"/>
  <c r="G317" i="1"/>
  <c r="I317" i="1"/>
  <c r="E317" i="1"/>
  <c r="H317" i="1"/>
  <c r="F318" i="1"/>
  <c r="G318" i="1"/>
  <c r="I318" i="1"/>
  <c r="E318" i="1"/>
  <c r="H318" i="1"/>
  <c r="F319" i="1"/>
  <c r="G319" i="1"/>
  <c r="I319" i="1"/>
  <c r="E319" i="1"/>
  <c r="H319" i="1"/>
  <c r="F320" i="1"/>
  <c r="G320" i="1"/>
  <c r="I320" i="1"/>
  <c r="E320" i="1"/>
  <c r="H320" i="1"/>
  <c r="F321" i="1"/>
  <c r="G321" i="1"/>
  <c r="I321" i="1"/>
  <c r="E321" i="1"/>
  <c r="H321" i="1"/>
  <c r="F322" i="1"/>
  <c r="G322" i="1"/>
  <c r="I322" i="1"/>
  <c r="E322" i="1"/>
  <c r="H322" i="1"/>
  <c r="F323" i="1"/>
  <c r="G323" i="1"/>
  <c r="I323" i="1"/>
  <c r="E323" i="1"/>
  <c r="H323" i="1"/>
  <c r="F324" i="1"/>
  <c r="G324" i="1"/>
  <c r="I324" i="1"/>
  <c r="E324" i="1"/>
  <c r="H324" i="1"/>
  <c r="F325" i="1"/>
  <c r="G325" i="1"/>
  <c r="I325" i="1"/>
  <c r="E325" i="1"/>
  <c r="H325" i="1"/>
  <c r="F326" i="1"/>
  <c r="G326" i="1"/>
  <c r="I326" i="1"/>
  <c r="E326" i="1"/>
  <c r="H326" i="1"/>
  <c r="F327" i="1"/>
  <c r="G327" i="1"/>
  <c r="I327" i="1"/>
  <c r="E327" i="1"/>
  <c r="H327" i="1"/>
  <c r="F328" i="1"/>
  <c r="G328" i="1"/>
  <c r="I328" i="1"/>
  <c r="E328" i="1"/>
  <c r="H328" i="1"/>
  <c r="F329" i="1"/>
  <c r="G329" i="1"/>
  <c r="I329" i="1"/>
  <c r="E329" i="1"/>
  <c r="H329" i="1"/>
  <c r="F330" i="1"/>
  <c r="G330" i="1"/>
  <c r="I330" i="1"/>
  <c r="E330" i="1"/>
  <c r="H330" i="1"/>
  <c r="F331" i="1"/>
  <c r="G331" i="1"/>
  <c r="I331" i="1"/>
  <c r="E331" i="1"/>
  <c r="H331" i="1"/>
  <c r="F332" i="1"/>
  <c r="G332" i="1"/>
  <c r="I332" i="1"/>
  <c r="E332" i="1"/>
  <c r="H332" i="1"/>
  <c r="F333" i="1"/>
  <c r="G333" i="1"/>
  <c r="I333" i="1"/>
  <c r="E333" i="1"/>
  <c r="H333" i="1"/>
  <c r="F334" i="1"/>
  <c r="G334" i="1"/>
  <c r="I334" i="1"/>
  <c r="E334" i="1"/>
  <c r="H334" i="1"/>
  <c r="F335" i="1"/>
  <c r="G335" i="1"/>
  <c r="I335" i="1"/>
  <c r="E335" i="1"/>
  <c r="H335" i="1"/>
  <c r="F336" i="1"/>
  <c r="G336" i="1"/>
  <c r="I336" i="1"/>
  <c r="E336" i="1"/>
  <c r="H336" i="1"/>
  <c r="F337" i="1"/>
  <c r="G337" i="1"/>
  <c r="I337" i="1"/>
  <c r="E337" i="1"/>
  <c r="H337" i="1"/>
  <c r="F338" i="1"/>
  <c r="G338" i="1"/>
  <c r="I338" i="1"/>
  <c r="E338" i="1"/>
  <c r="H338" i="1"/>
  <c r="F339" i="1"/>
  <c r="G339" i="1"/>
  <c r="I339" i="1"/>
  <c r="E339" i="1"/>
  <c r="H339" i="1"/>
  <c r="F340" i="1"/>
  <c r="G340" i="1"/>
  <c r="I340" i="1"/>
  <c r="E340" i="1"/>
  <c r="H340" i="1"/>
  <c r="F341" i="1"/>
  <c r="G341" i="1"/>
  <c r="I341" i="1"/>
  <c r="E341" i="1"/>
  <c r="H341" i="1"/>
  <c r="F342" i="1"/>
  <c r="G342" i="1"/>
  <c r="I342" i="1"/>
  <c r="E342" i="1"/>
  <c r="H342" i="1"/>
  <c r="F343" i="1"/>
  <c r="G343" i="1"/>
  <c r="I343" i="1"/>
  <c r="E343" i="1"/>
  <c r="H343" i="1"/>
  <c r="F344" i="1"/>
  <c r="G344" i="1"/>
  <c r="I344" i="1"/>
  <c r="E344" i="1"/>
  <c r="H344" i="1"/>
  <c r="F345" i="1"/>
  <c r="G345" i="1"/>
  <c r="I345" i="1"/>
  <c r="E345" i="1"/>
  <c r="H345" i="1"/>
  <c r="F346" i="1"/>
  <c r="G346" i="1"/>
  <c r="I346" i="1"/>
  <c r="E346" i="1"/>
  <c r="H346" i="1"/>
  <c r="F347" i="1"/>
  <c r="G347" i="1"/>
  <c r="I347" i="1"/>
  <c r="E347" i="1"/>
  <c r="H347" i="1"/>
  <c r="F348" i="1"/>
  <c r="G348" i="1"/>
  <c r="I348" i="1"/>
  <c r="E348" i="1"/>
  <c r="H348" i="1"/>
  <c r="F349" i="1"/>
  <c r="G349" i="1"/>
  <c r="I349" i="1"/>
  <c r="E349" i="1"/>
  <c r="H349" i="1"/>
  <c r="F350" i="1"/>
  <c r="G350" i="1"/>
  <c r="I350" i="1"/>
  <c r="E350" i="1"/>
  <c r="H350" i="1"/>
  <c r="F351" i="1"/>
  <c r="G351" i="1"/>
  <c r="I351" i="1"/>
  <c r="E351" i="1"/>
  <c r="H351" i="1"/>
  <c r="F352" i="1"/>
  <c r="G352" i="1"/>
  <c r="I352" i="1"/>
  <c r="E352" i="1"/>
  <c r="H352" i="1"/>
  <c r="F353" i="1"/>
  <c r="G353" i="1"/>
  <c r="I353" i="1"/>
  <c r="E353" i="1"/>
  <c r="H353" i="1"/>
  <c r="F354" i="1"/>
  <c r="G354" i="1"/>
  <c r="I354" i="1"/>
  <c r="E354" i="1"/>
  <c r="H354" i="1"/>
  <c r="F355" i="1"/>
  <c r="G355" i="1"/>
  <c r="I355" i="1"/>
  <c r="E355" i="1"/>
  <c r="H355" i="1"/>
  <c r="F356" i="1"/>
  <c r="G356" i="1"/>
  <c r="I356" i="1"/>
  <c r="E356" i="1"/>
  <c r="H356" i="1"/>
  <c r="F357" i="1"/>
  <c r="G357" i="1"/>
  <c r="I357" i="1"/>
  <c r="E357" i="1"/>
  <c r="H357" i="1"/>
  <c r="F358" i="1"/>
  <c r="G358" i="1"/>
  <c r="I358" i="1"/>
  <c r="E358" i="1"/>
  <c r="H358" i="1"/>
  <c r="F359" i="1"/>
  <c r="G359" i="1"/>
  <c r="I359" i="1"/>
  <c r="E359" i="1"/>
  <c r="H359" i="1"/>
  <c r="F360" i="1"/>
  <c r="G360" i="1"/>
  <c r="I360" i="1"/>
  <c r="E360" i="1"/>
  <c r="H360" i="1"/>
  <c r="F361" i="1"/>
  <c r="G361" i="1"/>
  <c r="I361" i="1"/>
  <c r="E361" i="1"/>
  <c r="H361" i="1"/>
  <c r="F362" i="1"/>
  <c r="G362" i="1"/>
  <c r="I362" i="1"/>
  <c r="E362" i="1"/>
  <c r="H362" i="1"/>
  <c r="F363" i="1"/>
  <c r="G363" i="1"/>
  <c r="I363" i="1"/>
  <c r="E363" i="1"/>
  <c r="H363" i="1"/>
  <c r="F364" i="1"/>
  <c r="G364" i="1"/>
  <c r="I364" i="1"/>
  <c r="E364" i="1"/>
  <c r="H364" i="1"/>
  <c r="F365" i="1"/>
  <c r="G365" i="1"/>
  <c r="I365" i="1"/>
  <c r="E365" i="1"/>
  <c r="H365" i="1"/>
  <c r="F366" i="1"/>
  <c r="G366" i="1"/>
  <c r="I366" i="1"/>
  <c r="E366" i="1"/>
  <c r="H366" i="1"/>
  <c r="F367" i="1"/>
  <c r="G367" i="1"/>
  <c r="I367" i="1"/>
  <c r="E367" i="1"/>
  <c r="H367" i="1"/>
  <c r="F368" i="1"/>
  <c r="G368" i="1"/>
  <c r="I368" i="1"/>
  <c r="E368" i="1"/>
  <c r="H368" i="1"/>
  <c r="F369" i="1"/>
  <c r="G369" i="1"/>
  <c r="I369" i="1"/>
  <c r="E369" i="1"/>
  <c r="H369" i="1"/>
  <c r="F370" i="1"/>
  <c r="G370" i="1"/>
  <c r="I370" i="1"/>
  <c r="E370" i="1"/>
  <c r="H370" i="1"/>
  <c r="F371" i="1"/>
  <c r="G371" i="1"/>
  <c r="I371" i="1"/>
  <c r="E371" i="1"/>
  <c r="H371" i="1"/>
  <c r="F372" i="1"/>
  <c r="G372" i="1"/>
  <c r="I372" i="1"/>
  <c r="E372" i="1"/>
  <c r="H372" i="1"/>
  <c r="F373" i="1"/>
  <c r="G373" i="1"/>
  <c r="I373" i="1"/>
  <c r="E373" i="1"/>
  <c r="H373" i="1"/>
  <c r="F374" i="1"/>
  <c r="G374" i="1"/>
  <c r="I374" i="1"/>
  <c r="E374" i="1"/>
  <c r="H374" i="1"/>
  <c r="F375" i="1"/>
  <c r="G375" i="1"/>
  <c r="I375" i="1"/>
  <c r="E375" i="1"/>
  <c r="H375" i="1"/>
  <c r="F376" i="1"/>
  <c r="G376" i="1"/>
  <c r="I376" i="1"/>
  <c r="E376" i="1"/>
  <c r="H376" i="1"/>
  <c r="F377" i="1"/>
  <c r="G377" i="1"/>
  <c r="I377" i="1"/>
  <c r="E377" i="1"/>
  <c r="H377" i="1"/>
  <c r="F378" i="1"/>
  <c r="G378" i="1"/>
  <c r="I378" i="1"/>
  <c r="E378" i="1"/>
  <c r="H378" i="1"/>
  <c r="F379" i="1"/>
  <c r="G379" i="1"/>
  <c r="I379" i="1"/>
  <c r="E379" i="1"/>
  <c r="H379" i="1"/>
  <c r="F380" i="1"/>
  <c r="G380" i="1"/>
  <c r="I380" i="1"/>
  <c r="E380" i="1"/>
  <c r="H380" i="1"/>
  <c r="F381" i="1"/>
  <c r="G381" i="1"/>
  <c r="I381" i="1"/>
  <c r="E381" i="1"/>
  <c r="H381" i="1"/>
  <c r="F382" i="1"/>
  <c r="G382" i="1"/>
  <c r="I382" i="1"/>
  <c r="E382" i="1"/>
  <c r="H382" i="1"/>
  <c r="F383" i="1"/>
  <c r="G383" i="1"/>
  <c r="I383" i="1"/>
  <c r="E383" i="1"/>
  <c r="H383" i="1"/>
  <c r="F384" i="1"/>
  <c r="G384" i="1"/>
  <c r="I384" i="1"/>
  <c r="E384" i="1"/>
  <c r="H384" i="1"/>
  <c r="F385" i="1"/>
  <c r="G385" i="1"/>
  <c r="I385" i="1"/>
  <c r="E385" i="1"/>
  <c r="H385" i="1"/>
  <c r="F386" i="1"/>
  <c r="G386" i="1"/>
  <c r="I386" i="1"/>
  <c r="E386" i="1"/>
  <c r="H386" i="1"/>
  <c r="F387" i="1"/>
  <c r="G387" i="1"/>
  <c r="I387" i="1"/>
  <c r="E387" i="1"/>
  <c r="H387" i="1"/>
  <c r="F388" i="1"/>
  <c r="G388" i="1"/>
  <c r="I388" i="1"/>
  <c r="E388" i="1"/>
  <c r="H388" i="1"/>
  <c r="F389" i="1"/>
  <c r="G389" i="1"/>
  <c r="I389" i="1"/>
  <c r="E389" i="1"/>
  <c r="H389" i="1"/>
  <c r="F390" i="1"/>
  <c r="G390" i="1"/>
  <c r="I390" i="1"/>
  <c r="E390" i="1"/>
  <c r="H390" i="1"/>
  <c r="F391" i="1"/>
  <c r="G391" i="1"/>
  <c r="I391" i="1"/>
  <c r="E391" i="1"/>
  <c r="H391" i="1"/>
  <c r="F392" i="1"/>
  <c r="G392" i="1"/>
  <c r="I392" i="1"/>
  <c r="E392" i="1"/>
  <c r="H392" i="1"/>
  <c r="F393" i="1"/>
  <c r="G393" i="1"/>
  <c r="I393" i="1"/>
  <c r="E393" i="1"/>
  <c r="H393" i="1"/>
  <c r="F394" i="1"/>
  <c r="G394" i="1"/>
  <c r="I394" i="1"/>
  <c r="E394" i="1"/>
  <c r="H394" i="1"/>
  <c r="F395" i="1"/>
  <c r="G395" i="1"/>
  <c r="I395" i="1"/>
  <c r="E395" i="1"/>
  <c r="H395" i="1"/>
  <c r="F396" i="1"/>
  <c r="G396" i="1"/>
  <c r="I396" i="1"/>
  <c r="E396" i="1"/>
  <c r="H396" i="1"/>
  <c r="F397" i="1"/>
  <c r="G397" i="1"/>
  <c r="I397" i="1"/>
  <c r="E397" i="1"/>
  <c r="H397" i="1"/>
  <c r="F398" i="1"/>
  <c r="G398" i="1"/>
  <c r="I398" i="1"/>
  <c r="E398" i="1"/>
  <c r="H398" i="1"/>
  <c r="F399" i="1"/>
  <c r="G399" i="1"/>
  <c r="I399" i="1"/>
  <c r="E399" i="1"/>
  <c r="H399" i="1"/>
  <c r="F400" i="1"/>
  <c r="G400" i="1"/>
  <c r="I400" i="1"/>
  <c r="E400" i="1"/>
  <c r="H400" i="1"/>
  <c r="F401" i="1"/>
  <c r="G401" i="1"/>
  <c r="I401" i="1"/>
  <c r="E401" i="1"/>
  <c r="H401" i="1"/>
  <c r="F402" i="1"/>
  <c r="G402" i="1"/>
  <c r="I402" i="1"/>
  <c r="E402" i="1"/>
  <c r="H402" i="1"/>
  <c r="F403" i="1"/>
  <c r="G403" i="1"/>
  <c r="I403" i="1"/>
  <c r="E403" i="1"/>
  <c r="H403" i="1"/>
  <c r="F404" i="1"/>
  <c r="G404" i="1"/>
  <c r="I404" i="1"/>
  <c r="E404" i="1"/>
  <c r="H404" i="1"/>
  <c r="F405" i="1"/>
  <c r="G405" i="1"/>
  <c r="I405" i="1"/>
  <c r="E405" i="1"/>
  <c r="H405" i="1"/>
  <c r="F406" i="1"/>
  <c r="G406" i="1"/>
  <c r="I406" i="1"/>
  <c r="E406" i="1"/>
  <c r="H406" i="1"/>
  <c r="F407" i="1"/>
  <c r="G407" i="1"/>
  <c r="I407" i="1"/>
  <c r="E407" i="1"/>
  <c r="H407" i="1"/>
  <c r="F408" i="1"/>
  <c r="G408" i="1"/>
  <c r="I408" i="1"/>
  <c r="E408" i="1"/>
  <c r="H408" i="1"/>
  <c r="F409" i="1"/>
  <c r="G409" i="1"/>
  <c r="I409" i="1"/>
  <c r="E409" i="1"/>
  <c r="H409" i="1"/>
  <c r="F410" i="1"/>
  <c r="G410" i="1"/>
  <c r="I410" i="1"/>
  <c r="E410" i="1"/>
  <c r="H410" i="1"/>
  <c r="F411" i="1"/>
  <c r="G411" i="1"/>
  <c r="I411" i="1"/>
  <c r="E411" i="1"/>
  <c r="H411" i="1"/>
  <c r="F412" i="1"/>
  <c r="G412" i="1"/>
  <c r="I412" i="1"/>
  <c r="E412" i="1"/>
  <c r="H412" i="1"/>
  <c r="F413" i="1"/>
  <c r="G413" i="1"/>
  <c r="I413" i="1"/>
  <c r="E413" i="1"/>
  <c r="H413" i="1"/>
  <c r="F414" i="1"/>
  <c r="G414" i="1"/>
  <c r="I414" i="1"/>
  <c r="E414" i="1"/>
  <c r="H414" i="1"/>
  <c r="F415" i="1"/>
  <c r="G415" i="1"/>
  <c r="I415" i="1"/>
  <c r="E415" i="1"/>
  <c r="H415" i="1"/>
  <c r="F416" i="1"/>
  <c r="G416" i="1"/>
  <c r="I416" i="1"/>
  <c r="E416" i="1"/>
  <c r="H416" i="1"/>
  <c r="F417" i="1"/>
  <c r="G417" i="1"/>
  <c r="I417" i="1"/>
  <c r="E417" i="1"/>
  <c r="H417" i="1"/>
  <c r="F418" i="1"/>
  <c r="G418" i="1"/>
  <c r="I418" i="1"/>
  <c r="E418" i="1"/>
  <c r="H418" i="1"/>
  <c r="F419" i="1"/>
  <c r="G419" i="1"/>
  <c r="I419" i="1"/>
  <c r="E419" i="1"/>
  <c r="H419" i="1"/>
  <c r="F420" i="1"/>
  <c r="G420" i="1"/>
  <c r="I420" i="1"/>
  <c r="E420" i="1"/>
  <c r="H420" i="1"/>
  <c r="F421" i="1"/>
  <c r="G421" i="1"/>
  <c r="I421" i="1"/>
  <c r="E421" i="1"/>
  <c r="H421" i="1"/>
  <c r="F422" i="1"/>
  <c r="G422" i="1"/>
  <c r="I422" i="1"/>
  <c r="E422" i="1"/>
  <c r="H422" i="1"/>
  <c r="F423" i="1"/>
  <c r="G423" i="1"/>
  <c r="I423" i="1"/>
  <c r="E423" i="1"/>
  <c r="H423" i="1"/>
  <c r="F424" i="1"/>
  <c r="G424" i="1"/>
  <c r="I424" i="1"/>
  <c r="E424" i="1"/>
  <c r="H424" i="1"/>
  <c r="F425" i="1"/>
  <c r="G425" i="1"/>
  <c r="I425" i="1"/>
  <c r="E425" i="1"/>
  <c r="H425" i="1"/>
  <c r="F426" i="1"/>
  <c r="G426" i="1"/>
  <c r="I426" i="1"/>
  <c r="E426" i="1"/>
  <c r="H426" i="1"/>
  <c r="F427" i="1"/>
  <c r="G427" i="1"/>
  <c r="I427" i="1"/>
  <c r="E427" i="1"/>
  <c r="H427" i="1"/>
  <c r="F428" i="1"/>
  <c r="G428" i="1"/>
  <c r="I428" i="1"/>
  <c r="E428" i="1"/>
  <c r="H428" i="1"/>
  <c r="F429" i="1"/>
  <c r="G429" i="1"/>
  <c r="I429" i="1"/>
  <c r="E429" i="1"/>
  <c r="H429" i="1"/>
  <c r="F430" i="1"/>
  <c r="G430" i="1"/>
  <c r="I430" i="1"/>
  <c r="E430" i="1"/>
  <c r="H430" i="1"/>
  <c r="F431" i="1"/>
  <c r="G431" i="1"/>
  <c r="I431" i="1"/>
  <c r="E431" i="1"/>
  <c r="H431" i="1"/>
  <c r="F432" i="1"/>
  <c r="G432" i="1"/>
  <c r="I432" i="1"/>
  <c r="E432" i="1"/>
  <c r="H432" i="1"/>
  <c r="F433" i="1"/>
  <c r="G433" i="1"/>
  <c r="I433" i="1"/>
  <c r="E433" i="1"/>
  <c r="H433" i="1"/>
  <c r="F434" i="1"/>
  <c r="G434" i="1"/>
  <c r="I434" i="1"/>
  <c r="E434" i="1"/>
  <c r="H434" i="1"/>
  <c r="F435" i="1"/>
  <c r="G435" i="1"/>
  <c r="I435" i="1"/>
  <c r="E435" i="1"/>
  <c r="H435" i="1"/>
  <c r="F436" i="1"/>
  <c r="G436" i="1"/>
  <c r="I436" i="1"/>
  <c r="E436" i="1"/>
  <c r="H436" i="1"/>
  <c r="F437" i="1"/>
  <c r="G437" i="1"/>
  <c r="I437" i="1"/>
  <c r="E437" i="1"/>
  <c r="H437" i="1"/>
  <c r="F438" i="1"/>
  <c r="G438" i="1"/>
  <c r="I438" i="1"/>
  <c r="E438" i="1"/>
  <c r="H438" i="1"/>
  <c r="F439" i="1"/>
  <c r="G439" i="1"/>
  <c r="I439" i="1"/>
  <c r="E439" i="1"/>
  <c r="H439" i="1"/>
  <c r="F440" i="1"/>
  <c r="G440" i="1"/>
  <c r="I440" i="1"/>
  <c r="E440" i="1"/>
  <c r="H440" i="1"/>
  <c r="F441" i="1"/>
  <c r="G441" i="1"/>
  <c r="I441" i="1"/>
  <c r="E441" i="1"/>
  <c r="H441" i="1"/>
  <c r="F442" i="1"/>
  <c r="G442" i="1"/>
  <c r="I442" i="1"/>
  <c r="E442" i="1"/>
  <c r="H442" i="1"/>
  <c r="F443" i="1"/>
  <c r="G443" i="1"/>
  <c r="I443" i="1"/>
  <c r="E443" i="1"/>
  <c r="H443" i="1"/>
  <c r="F444" i="1"/>
  <c r="G444" i="1"/>
  <c r="I444" i="1"/>
  <c r="E444" i="1"/>
  <c r="H444" i="1"/>
  <c r="F445" i="1"/>
  <c r="G445" i="1"/>
  <c r="I445" i="1"/>
  <c r="E445" i="1"/>
  <c r="H445" i="1"/>
  <c r="F446" i="1"/>
  <c r="G446" i="1"/>
  <c r="I446" i="1"/>
  <c r="E446" i="1"/>
  <c r="H446" i="1"/>
  <c r="F447" i="1"/>
  <c r="G447" i="1"/>
  <c r="I447" i="1"/>
  <c r="E447" i="1"/>
  <c r="H447" i="1"/>
  <c r="F448" i="1"/>
  <c r="G448" i="1"/>
  <c r="I448" i="1"/>
  <c r="E448" i="1"/>
  <c r="H448" i="1"/>
  <c r="F449" i="1"/>
  <c r="G449" i="1"/>
  <c r="I449" i="1"/>
  <c r="E449" i="1"/>
  <c r="H449" i="1"/>
  <c r="F450" i="1"/>
  <c r="G450" i="1"/>
  <c r="I450" i="1"/>
  <c r="E450" i="1"/>
  <c r="H450" i="1"/>
  <c r="F451" i="1"/>
  <c r="G451" i="1"/>
  <c r="I451" i="1"/>
  <c r="E451" i="1"/>
  <c r="H451" i="1"/>
  <c r="F452" i="1"/>
  <c r="G452" i="1"/>
  <c r="I452" i="1"/>
  <c r="E452" i="1"/>
  <c r="H452" i="1"/>
  <c r="F453" i="1"/>
  <c r="G453" i="1"/>
  <c r="I453" i="1"/>
  <c r="E453" i="1"/>
  <c r="H453" i="1"/>
  <c r="F454" i="1"/>
  <c r="G454" i="1"/>
  <c r="I454" i="1"/>
  <c r="E454" i="1"/>
  <c r="H454" i="1"/>
  <c r="F455" i="1"/>
  <c r="G455" i="1"/>
  <c r="I455" i="1"/>
  <c r="E455" i="1"/>
  <c r="H455" i="1"/>
  <c r="F456" i="1"/>
  <c r="G456" i="1"/>
  <c r="I456" i="1"/>
  <c r="E456" i="1"/>
  <c r="H456" i="1"/>
  <c r="F457" i="1"/>
  <c r="G457" i="1"/>
  <c r="I457" i="1"/>
  <c r="E457" i="1"/>
  <c r="H457" i="1"/>
  <c r="F458" i="1"/>
  <c r="G458" i="1"/>
  <c r="I458" i="1"/>
  <c r="E458" i="1"/>
  <c r="H458" i="1"/>
  <c r="F459" i="1"/>
  <c r="G459" i="1"/>
  <c r="I459" i="1"/>
  <c r="E459" i="1"/>
  <c r="H459" i="1"/>
  <c r="F460" i="1"/>
  <c r="G460" i="1"/>
  <c r="I460" i="1"/>
  <c r="E460" i="1"/>
  <c r="H460" i="1"/>
  <c r="F461" i="1"/>
  <c r="G461" i="1"/>
  <c r="I461" i="1"/>
  <c r="E461" i="1"/>
  <c r="H461" i="1"/>
  <c r="F462" i="1"/>
  <c r="G462" i="1"/>
  <c r="I462" i="1"/>
  <c r="E462" i="1"/>
  <c r="H462" i="1"/>
  <c r="F463" i="1"/>
  <c r="G463" i="1"/>
  <c r="I463" i="1"/>
  <c r="E463" i="1"/>
  <c r="H463" i="1"/>
  <c r="F464" i="1"/>
  <c r="G464" i="1"/>
  <c r="I464" i="1"/>
  <c r="E464" i="1"/>
  <c r="H464" i="1"/>
  <c r="F465" i="1"/>
  <c r="G465" i="1"/>
  <c r="I465" i="1"/>
  <c r="E465" i="1"/>
  <c r="H465" i="1"/>
  <c r="F466" i="1"/>
  <c r="G466" i="1"/>
  <c r="I466" i="1"/>
  <c r="E466" i="1"/>
  <c r="H466" i="1"/>
  <c r="F467" i="1"/>
  <c r="G467" i="1"/>
  <c r="I467" i="1"/>
  <c r="E467" i="1"/>
  <c r="H467" i="1"/>
  <c r="F468" i="1"/>
  <c r="G468" i="1"/>
  <c r="I468" i="1"/>
  <c r="E468" i="1"/>
  <c r="H468" i="1"/>
  <c r="F469" i="1"/>
  <c r="G469" i="1"/>
  <c r="I469" i="1"/>
  <c r="E469" i="1"/>
  <c r="H469" i="1"/>
  <c r="F470" i="1"/>
  <c r="G470" i="1"/>
  <c r="I470" i="1"/>
  <c r="E470" i="1"/>
  <c r="H470" i="1"/>
  <c r="F471" i="1"/>
  <c r="G471" i="1"/>
  <c r="I471" i="1"/>
  <c r="E471" i="1"/>
  <c r="H471" i="1"/>
  <c r="F472" i="1"/>
  <c r="G472" i="1"/>
  <c r="I472" i="1"/>
  <c r="E472" i="1"/>
  <c r="H472" i="1"/>
  <c r="F473" i="1"/>
  <c r="G473" i="1"/>
  <c r="I473" i="1"/>
  <c r="E473" i="1"/>
  <c r="H473" i="1"/>
  <c r="F474" i="1"/>
  <c r="G474" i="1"/>
  <c r="I474" i="1"/>
  <c r="E474" i="1"/>
  <c r="H474" i="1"/>
  <c r="F475" i="1"/>
  <c r="G475" i="1"/>
  <c r="I475" i="1"/>
  <c r="E475" i="1"/>
  <c r="H475" i="1"/>
  <c r="F476" i="1"/>
  <c r="G476" i="1"/>
  <c r="I476" i="1"/>
  <c r="E476" i="1"/>
  <c r="H476" i="1"/>
  <c r="F477" i="1"/>
  <c r="G477" i="1"/>
  <c r="I477" i="1"/>
  <c r="E477" i="1"/>
  <c r="H477" i="1"/>
  <c r="F478" i="1"/>
  <c r="G478" i="1"/>
  <c r="I478" i="1"/>
  <c r="E478" i="1"/>
  <c r="H478" i="1"/>
  <c r="F479" i="1"/>
  <c r="G479" i="1"/>
  <c r="I479" i="1"/>
  <c r="E479" i="1"/>
  <c r="H479" i="1"/>
  <c r="F480" i="1"/>
  <c r="G480" i="1"/>
  <c r="I480" i="1"/>
  <c r="E480" i="1"/>
  <c r="H480" i="1"/>
  <c r="F481" i="1"/>
  <c r="G481" i="1"/>
  <c r="I481" i="1"/>
  <c r="E481" i="1"/>
  <c r="H481" i="1"/>
  <c r="F482" i="1"/>
  <c r="G482" i="1"/>
  <c r="I482" i="1"/>
  <c r="E482" i="1"/>
  <c r="H482" i="1"/>
  <c r="F483" i="1"/>
  <c r="G483" i="1"/>
  <c r="I483" i="1"/>
  <c r="E483" i="1"/>
  <c r="H483" i="1"/>
  <c r="F484" i="1"/>
  <c r="G484" i="1"/>
  <c r="I484" i="1"/>
  <c r="E484" i="1"/>
  <c r="H484" i="1"/>
  <c r="F485" i="1"/>
  <c r="G485" i="1"/>
  <c r="I485" i="1"/>
  <c r="E485" i="1"/>
  <c r="H485" i="1"/>
  <c r="F486" i="1"/>
  <c r="G486" i="1"/>
  <c r="I486" i="1"/>
  <c r="E486" i="1"/>
  <c r="H486" i="1"/>
  <c r="F487" i="1"/>
  <c r="G487" i="1"/>
  <c r="I487" i="1"/>
  <c r="E487" i="1"/>
  <c r="H487" i="1"/>
  <c r="F488" i="1"/>
  <c r="G488" i="1"/>
  <c r="I488" i="1"/>
  <c r="E488" i="1"/>
  <c r="H488" i="1"/>
  <c r="F489" i="1"/>
  <c r="G489" i="1"/>
  <c r="I489" i="1"/>
  <c r="E489" i="1"/>
  <c r="H489" i="1"/>
  <c r="F490" i="1"/>
  <c r="G490" i="1"/>
  <c r="I490" i="1"/>
  <c r="E490" i="1"/>
  <c r="H490" i="1"/>
  <c r="F491" i="1"/>
  <c r="G491" i="1"/>
  <c r="I491" i="1"/>
  <c r="E491" i="1"/>
  <c r="H491" i="1"/>
  <c r="F492" i="1"/>
  <c r="G492" i="1"/>
  <c r="I492" i="1"/>
  <c r="E492" i="1"/>
  <c r="H492" i="1"/>
  <c r="F493" i="1"/>
  <c r="G493" i="1"/>
  <c r="I493" i="1"/>
  <c r="E493" i="1"/>
  <c r="H493" i="1"/>
  <c r="F494" i="1"/>
  <c r="G494" i="1"/>
  <c r="I494" i="1"/>
  <c r="E494" i="1"/>
  <c r="H494" i="1"/>
  <c r="F495" i="1"/>
  <c r="G495" i="1"/>
  <c r="I495" i="1"/>
  <c r="E495" i="1"/>
  <c r="H495" i="1"/>
  <c r="F496" i="1"/>
  <c r="G496" i="1"/>
  <c r="I496" i="1"/>
  <c r="E496" i="1"/>
  <c r="H496" i="1"/>
  <c r="F497" i="1"/>
  <c r="G497" i="1"/>
  <c r="I497" i="1"/>
  <c r="E497" i="1"/>
  <c r="H497" i="1"/>
  <c r="F498" i="1"/>
  <c r="G498" i="1"/>
  <c r="I498" i="1"/>
  <c r="E498" i="1"/>
  <c r="H498" i="1"/>
  <c r="F499" i="1"/>
  <c r="G499" i="1"/>
  <c r="I499" i="1"/>
  <c r="E499" i="1"/>
  <c r="H499" i="1"/>
  <c r="F500" i="1"/>
  <c r="G500" i="1"/>
  <c r="I500" i="1"/>
  <c r="E500" i="1"/>
  <c r="H500" i="1"/>
  <c r="F501" i="1"/>
  <c r="G501" i="1"/>
  <c r="I501" i="1"/>
  <c r="E501" i="1"/>
  <c r="H501" i="1"/>
  <c r="F502" i="1"/>
  <c r="G502" i="1"/>
  <c r="I502" i="1"/>
  <c r="E502" i="1"/>
  <c r="H502" i="1"/>
  <c r="F503" i="1"/>
  <c r="G503" i="1"/>
  <c r="I503" i="1"/>
  <c r="E503" i="1"/>
  <c r="H503" i="1"/>
  <c r="F504" i="1"/>
  <c r="G504" i="1"/>
  <c r="I504" i="1"/>
  <c r="E504" i="1"/>
  <c r="H504" i="1"/>
  <c r="F505" i="1"/>
  <c r="G505" i="1"/>
  <c r="I505" i="1"/>
  <c r="E505" i="1"/>
  <c r="H505" i="1"/>
  <c r="F506" i="1"/>
  <c r="G506" i="1"/>
  <c r="I506" i="1"/>
  <c r="E506" i="1"/>
  <c r="H506" i="1"/>
  <c r="F507" i="1"/>
  <c r="G507" i="1"/>
  <c r="I507" i="1"/>
  <c r="E507" i="1"/>
  <c r="H507" i="1"/>
  <c r="F508" i="1"/>
  <c r="G508" i="1"/>
  <c r="I508" i="1"/>
  <c r="E508" i="1"/>
  <c r="H508" i="1"/>
  <c r="F509" i="1"/>
  <c r="G509" i="1"/>
  <c r="I509" i="1"/>
  <c r="E509" i="1"/>
  <c r="H509" i="1"/>
  <c r="F510" i="1"/>
  <c r="G510" i="1"/>
  <c r="I510" i="1"/>
  <c r="E510" i="1"/>
  <c r="H510" i="1"/>
  <c r="F511" i="1"/>
  <c r="G511" i="1"/>
  <c r="I511" i="1"/>
  <c r="E511" i="1"/>
  <c r="H511" i="1"/>
  <c r="F512" i="1"/>
  <c r="G512" i="1"/>
  <c r="I512" i="1"/>
  <c r="E512" i="1"/>
  <c r="H512" i="1"/>
  <c r="F513" i="1"/>
  <c r="G513" i="1"/>
  <c r="I513" i="1"/>
  <c r="E513" i="1"/>
  <c r="H513" i="1"/>
  <c r="F514" i="1"/>
  <c r="G514" i="1"/>
  <c r="I514" i="1"/>
  <c r="E514" i="1"/>
  <c r="H514" i="1"/>
  <c r="F515" i="1"/>
  <c r="G515" i="1"/>
  <c r="I515" i="1"/>
  <c r="E515" i="1"/>
  <c r="H515" i="1"/>
  <c r="F516" i="1"/>
  <c r="G516" i="1"/>
  <c r="I516" i="1"/>
  <c r="E516" i="1"/>
  <c r="H516" i="1"/>
  <c r="F517" i="1"/>
  <c r="G517" i="1"/>
  <c r="I517" i="1"/>
  <c r="E517" i="1"/>
  <c r="H517" i="1"/>
  <c r="F518" i="1"/>
  <c r="G518" i="1"/>
  <c r="I518" i="1"/>
  <c r="E518" i="1"/>
  <c r="H518" i="1"/>
  <c r="F519" i="1"/>
  <c r="G519" i="1"/>
  <c r="I519" i="1"/>
  <c r="E519" i="1"/>
  <c r="H519" i="1"/>
  <c r="F520" i="1"/>
  <c r="G520" i="1"/>
  <c r="I520" i="1"/>
  <c r="E520" i="1"/>
  <c r="H520" i="1"/>
  <c r="F521" i="1"/>
  <c r="G521" i="1"/>
  <c r="I521" i="1"/>
  <c r="E521" i="1"/>
  <c r="H521" i="1"/>
  <c r="F522" i="1"/>
  <c r="G522" i="1"/>
  <c r="I522" i="1"/>
  <c r="E522" i="1"/>
  <c r="H522" i="1"/>
  <c r="F523" i="1"/>
  <c r="G523" i="1"/>
  <c r="I523" i="1"/>
  <c r="E523" i="1"/>
  <c r="H523" i="1"/>
  <c r="F524" i="1"/>
  <c r="G524" i="1"/>
  <c r="I524" i="1"/>
  <c r="E524" i="1"/>
  <c r="H524" i="1"/>
  <c r="F525" i="1"/>
  <c r="G525" i="1"/>
  <c r="I525" i="1"/>
  <c r="E525" i="1"/>
  <c r="H525" i="1"/>
  <c r="F526" i="1"/>
  <c r="G526" i="1"/>
  <c r="I526" i="1"/>
  <c r="E526" i="1"/>
  <c r="H526" i="1"/>
  <c r="F527" i="1"/>
  <c r="G527" i="1"/>
  <c r="I527" i="1"/>
  <c r="E527" i="1"/>
  <c r="H527" i="1"/>
  <c r="F528" i="1"/>
  <c r="G528" i="1"/>
  <c r="I528" i="1"/>
  <c r="E528" i="1"/>
  <c r="H528" i="1"/>
  <c r="F529" i="1"/>
  <c r="G529" i="1"/>
  <c r="I529" i="1"/>
  <c r="E529" i="1"/>
  <c r="H529" i="1"/>
  <c r="F530" i="1"/>
  <c r="G530" i="1"/>
  <c r="I530" i="1"/>
  <c r="E530" i="1"/>
  <c r="H530" i="1"/>
  <c r="F531" i="1"/>
  <c r="G531" i="1"/>
  <c r="I531" i="1"/>
  <c r="E531" i="1"/>
  <c r="H531" i="1"/>
  <c r="F532" i="1"/>
  <c r="G532" i="1"/>
  <c r="I532" i="1"/>
  <c r="E532" i="1"/>
  <c r="H532" i="1"/>
  <c r="F533" i="1"/>
  <c r="G533" i="1"/>
  <c r="I533" i="1"/>
  <c r="E533" i="1"/>
  <c r="H533" i="1"/>
  <c r="F534" i="1"/>
  <c r="G534" i="1"/>
  <c r="I534" i="1"/>
  <c r="E534" i="1"/>
  <c r="H534" i="1"/>
  <c r="F535" i="1"/>
  <c r="G535" i="1"/>
  <c r="I535" i="1"/>
  <c r="E535" i="1"/>
  <c r="H535" i="1"/>
  <c r="F536" i="1"/>
  <c r="G536" i="1"/>
  <c r="I536" i="1"/>
  <c r="E536" i="1"/>
  <c r="H536" i="1"/>
  <c r="F537" i="1"/>
  <c r="G537" i="1"/>
  <c r="I537" i="1"/>
  <c r="E537" i="1"/>
  <c r="H537" i="1"/>
  <c r="F538" i="1"/>
  <c r="G538" i="1"/>
  <c r="I538" i="1"/>
  <c r="E538" i="1"/>
  <c r="H538" i="1"/>
  <c r="F539" i="1"/>
  <c r="G539" i="1"/>
  <c r="I539" i="1"/>
  <c r="E539" i="1"/>
  <c r="H539" i="1"/>
  <c r="F540" i="1"/>
  <c r="G540" i="1"/>
  <c r="I540" i="1"/>
  <c r="E540" i="1"/>
  <c r="H540" i="1"/>
  <c r="F541" i="1"/>
  <c r="G541" i="1"/>
  <c r="I541" i="1"/>
  <c r="E541" i="1"/>
  <c r="H541" i="1"/>
  <c r="F542" i="1"/>
  <c r="G542" i="1"/>
  <c r="I542" i="1"/>
  <c r="E542" i="1"/>
  <c r="H542" i="1"/>
  <c r="F543" i="1"/>
  <c r="G543" i="1"/>
  <c r="I543" i="1"/>
  <c r="E543" i="1"/>
  <c r="H543" i="1"/>
  <c r="F544" i="1"/>
  <c r="G544" i="1"/>
  <c r="I544" i="1"/>
  <c r="E544" i="1"/>
  <c r="H544" i="1"/>
  <c r="F545" i="1"/>
  <c r="G545" i="1"/>
  <c r="I545" i="1"/>
  <c r="E545" i="1"/>
  <c r="H545" i="1"/>
  <c r="F546" i="1"/>
  <c r="G546" i="1"/>
  <c r="I546" i="1"/>
  <c r="E546" i="1"/>
  <c r="H546" i="1"/>
  <c r="F547" i="1"/>
  <c r="G547" i="1"/>
  <c r="I547" i="1"/>
  <c r="E547" i="1"/>
  <c r="H547" i="1"/>
  <c r="F548" i="1"/>
  <c r="G548" i="1"/>
  <c r="I548" i="1"/>
  <c r="E548" i="1"/>
  <c r="H548" i="1"/>
  <c r="F549" i="1"/>
  <c r="G549" i="1"/>
  <c r="I549" i="1"/>
  <c r="E549" i="1"/>
  <c r="H549" i="1"/>
  <c r="F550" i="1"/>
  <c r="G550" i="1"/>
  <c r="I550" i="1"/>
  <c r="E550" i="1"/>
  <c r="H550" i="1"/>
  <c r="F551" i="1"/>
  <c r="G551" i="1"/>
  <c r="I551" i="1"/>
  <c r="E551" i="1"/>
  <c r="H551" i="1"/>
  <c r="F552" i="1"/>
  <c r="G552" i="1"/>
  <c r="I552" i="1"/>
  <c r="E552" i="1"/>
  <c r="H552" i="1"/>
  <c r="F553" i="1"/>
  <c r="G553" i="1"/>
  <c r="I553" i="1"/>
  <c r="E553" i="1"/>
  <c r="H553" i="1"/>
  <c r="F554" i="1"/>
  <c r="G554" i="1"/>
  <c r="I554" i="1"/>
  <c r="E554" i="1"/>
  <c r="H554" i="1"/>
  <c r="F555" i="1"/>
  <c r="G555" i="1"/>
  <c r="I555" i="1"/>
  <c r="E555" i="1"/>
  <c r="H555" i="1"/>
  <c r="F556" i="1"/>
  <c r="G556" i="1"/>
  <c r="I556" i="1"/>
  <c r="E556" i="1"/>
  <c r="H556" i="1"/>
  <c r="F557" i="1"/>
  <c r="G557" i="1"/>
  <c r="I557" i="1"/>
  <c r="E557" i="1"/>
  <c r="H557" i="1"/>
  <c r="F558" i="1"/>
  <c r="G558" i="1"/>
  <c r="I558" i="1"/>
  <c r="E558" i="1"/>
  <c r="H558" i="1"/>
  <c r="F559" i="1"/>
  <c r="G559" i="1"/>
  <c r="I559" i="1"/>
  <c r="E559" i="1"/>
  <c r="H559" i="1"/>
  <c r="F560" i="1"/>
  <c r="G560" i="1"/>
  <c r="I560" i="1"/>
  <c r="E560" i="1"/>
  <c r="H560" i="1"/>
  <c r="F561" i="1"/>
  <c r="G561" i="1"/>
  <c r="I561" i="1"/>
  <c r="E561" i="1"/>
  <c r="H561" i="1"/>
  <c r="F562" i="1"/>
  <c r="G562" i="1"/>
  <c r="I562" i="1"/>
  <c r="E562" i="1"/>
  <c r="H562" i="1"/>
  <c r="F563" i="1"/>
  <c r="G563" i="1"/>
  <c r="I563" i="1"/>
  <c r="E563" i="1"/>
  <c r="H563" i="1"/>
  <c r="F564" i="1"/>
  <c r="G564" i="1"/>
  <c r="I564" i="1"/>
  <c r="E564" i="1"/>
  <c r="H564" i="1"/>
  <c r="F565" i="1"/>
  <c r="G565" i="1"/>
  <c r="I565" i="1"/>
  <c r="E565" i="1"/>
  <c r="H565" i="1"/>
  <c r="F566" i="1"/>
  <c r="G566" i="1"/>
  <c r="I566" i="1"/>
  <c r="E566" i="1"/>
  <c r="H566" i="1"/>
  <c r="F567" i="1"/>
  <c r="G567" i="1"/>
  <c r="I567" i="1"/>
  <c r="E567" i="1"/>
  <c r="H567" i="1"/>
  <c r="F568" i="1"/>
  <c r="G568" i="1"/>
  <c r="I568" i="1"/>
  <c r="E568" i="1"/>
  <c r="H568" i="1"/>
  <c r="F569" i="1"/>
  <c r="G569" i="1"/>
  <c r="I569" i="1"/>
  <c r="E569" i="1"/>
  <c r="H569" i="1"/>
  <c r="F570" i="1"/>
  <c r="G570" i="1"/>
  <c r="I570" i="1"/>
  <c r="E570" i="1"/>
  <c r="H570" i="1"/>
  <c r="F571" i="1"/>
  <c r="G571" i="1"/>
  <c r="I571" i="1"/>
  <c r="E571" i="1"/>
  <c r="H571" i="1"/>
  <c r="F572" i="1"/>
  <c r="G572" i="1"/>
  <c r="I572" i="1"/>
  <c r="E572" i="1"/>
  <c r="H572" i="1"/>
  <c r="F573" i="1"/>
  <c r="G573" i="1"/>
  <c r="I573" i="1"/>
  <c r="E573" i="1"/>
  <c r="H573" i="1"/>
  <c r="F574" i="1"/>
  <c r="G574" i="1"/>
  <c r="I574" i="1"/>
  <c r="E574" i="1"/>
  <c r="H574" i="1"/>
  <c r="F575" i="1"/>
  <c r="G575" i="1"/>
  <c r="I575" i="1"/>
  <c r="E575" i="1"/>
  <c r="H575" i="1"/>
  <c r="F576" i="1"/>
  <c r="G576" i="1"/>
  <c r="I576" i="1"/>
  <c r="E576" i="1"/>
  <c r="H576" i="1"/>
  <c r="F577" i="1"/>
  <c r="G577" i="1"/>
  <c r="I577" i="1"/>
  <c r="E577" i="1"/>
  <c r="H577" i="1"/>
  <c r="F578" i="1"/>
  <c r="G578" i="1"/>
  <c r="I578" i="1"/>
  <c r="E578" i="1"/>
  <c r="H578" i="1"/>
  <c r="F579" i="1"/>
  <c r="G579" i="1"/>
  <c r="I579" i="1"/>
  <c r="E579" i="1"/>
  <c r="H579" i="1"/>
  <c r="F580" i="1"/>
  <c r="G580" i="1"/>
  <c r="I580" i="1"/>
  <c r="E580" i="1"/>
  <c r="H580" i="1"/>
  <c r="F581" i="1"/>
  <c r="G581" i="1"/>
  <c r="I581" i="1"/>
  <c r="E581" i="1"/>
  <c r="H581" i="1"/>
  <c r="F582" i="1"/>
  <c r="G582" i="1"/>
  <c r="I582" i="1"/>
  <c r="E582" i="1"/>
  <c r="H582" i="1"/>
  <c r="F583" i="1"/>
  <c r="G583" i="1"/>
  <c r="I583" i="1"/>
  <c r="E583" i="1"/>
  <c r="H583" i="1"/>
  <c r="F584" i="1"/>
  <c r="G584" i="1"/>
  <c r="I584" i="1"/>
  <c r="E584" i="1"/>
  <c r="H584" i="1"/>
  <c r="F585" i="1"/>
  <c r="G585" i="1"/>
  <c r="I585" i="1"/>
  <c r="E585" i="1"/>
  <c r="H585" i="1"/>
  <c r="F586" i="1"/>
  <c r="G586" i="1"/>
  <c r="I586" i="1"/>
  <c r="E586" i="1"/>
  <c r="H586" i="1"/>
  <c r="F587" i="1"/>
  <c r="G587" i="1"/>
  <c r="I587" i="1"/>
  <c r="E587" i="1"/>
  <c r="H587" i="1"/>
  <c r="F588" i="1"/>
  <c r="G588" i="1"/>
  <c r="I588" i="1"/>
  <c r="E588" i="1"/>
  <c r="H588" i="1"/>
  <c r="F589" i="1"/>
  <c r="G589" i="1"/>
  <c r="I589" i="1"/>
  <c r="E589" i="1"/>
  <c r="H589" i="1"/>
  <c r="F590" i="1"/>
  <c r="G590" i="1"/>
  <c r="I590" i="1"/>
  <c r="E590" i="1"/>
  <c r="H590" i="1"/>
  <c r="F591" i="1"/>
  <c r="G591" i="1"/>
  <c r="I591" i="1"/>
  <c r="E591" i="1"/>
  <c r="H591" i="1"/>
  <c r="F592" i="1"/>
  <c r="G592" i="1"/>
  <c r="I592" i="1"/>
  <c r="E592" i="1"/>
  <c r="H592" i="1"/>
  <c r="F593" i="1"/>
  <c r="G593" i="1"/>
  <c r="I593" i="1"/>
  <c r="E593" i="1"/>
  <c r="H593" i="1"/>
  <c r="F594" i="1"/>
  <c r="G594" i="1"/>
  <c r="I594" i="1"/>
  <c r="E594" i="1"/>
  <c r="H594" i="1"/>
  <c r="F595" i="1"/>
  <c r="G595" i="1"/>
  <c r="I595" i="1"/>
  <c r="E595" i="1"/>
  <c r="H595" i="1"/>
  <c r="F596" i="1"/>
  <c r="G596" i="1"/>
  <c r="I596" i="1"/>
  <c r="E596" i="1"/>
  <c r="H596" i="1"/>
  <c r="F597" i="1"/>
  <c r="G597" i="1"/>
  <c r="I597" i="1"/>
  <c r="E597" i="1"/>
  <c r="H597" i="1"/>
  <c r="F598" i="1"/>
  <c r="G598" i="1"/>
  <c r="I598" i="1"/>
  <c r="E598" i="1"/>
  <c r="H598" i="1"/>
  <c r="F599" i="1"/>
  <c r="G599" i="1"/>
  <c r="I599" i="1"/>
  <c r="E599" i="1"/>
  <c r="H599" i="1"/>
  <c r="F600" i="1"/>
  <c r="G600" i="1"/>
  <c r="I600" i="1"/>
  <c r="E600" i="1"/>
  <c r="H600" i="1"/>
  <c r="F601" i="1"/>
  <c r="G601" i="1"/>
  <c r="I601" i="1"/>
  <c r="E601" i="1"/>
  <c r="H601" i="1"/>
  <c r="F602" i="1"/>
  <c r="G602" i="1"/>
  <c r="I602" i="1"/>
  <c r="E602" i="1"/>
  <c r="H602" i="1"/>
  <c r="F603" i="1"/>
  <c r="G603" i="1"/>
  <c r="I603" i="1"/>
  <c r="E603" i="1"/>
  <c r="H603" i="1"/>
  <c r="F604" i="1"/>
  <c r="G604" i="1"/>
  <c r="I604" i="1"/>
  <c r="E604" i="1"/>
  <c r="H604" i="1"/>
  <c r="F605" i="1"/>
  <c r="G605" i="1"/>
  <c r="I605" i="1"/>
  <c r="E605" i="1"/>
  <c r="H605" i="1"/>
  <c r="F606" i="1"/>
  <c r="G606" i="1"/>
  <c r="I606" i="1"/>
  <c r="E606" i="1"/>
  <c r="H606" i="1"/>
  <c r="F607" i="1"/>
  <c r="G607" i="1"/>
  <c r="I607" i="1"/>
  <c r="E607" i="1"/>
  <c r="H607" i="1"/>
  <c r="F608" i="1"/>
  <c r="G608" i="1"/>
  <c r="I608" i="1"/>
  <c r="E608" i="1"/>
  <c r="H608" i="1"/>
  <c r="F609" i="1"/>
  <c r="G609" i="1"/>
  <c r="I609" i="1"/>
  <c r="E609" i="1"/>
  <c r="H609" i="1"/>
  <c r="F610" i="1"/>
  <c r="G610" i="1"/>
  <c r="I610" i="1"/>
  <c r="E610" i="1"/>
  <c r="H610" i="1"/>
  <c r="F611" i="1"/>
  <c r="G611" i="1"/>
  <c r="I611" i="1"/>
  <c r="E611" i="1"/>
  <c r="H611" i="1"/>
  <c r="F612" i="1"/>
  <c r="G612" i="1"/>
  <c r="I612" i="1"/>
  <c r="E612" i="1"/>
  <c r="H612" i="1"/>
  <c r="F613" i="1"/>
  <c r="G613" i="1"/>
  <c r="I613" i="1"/>
  <c r="E613" i="1"/>
  <c r="H613" i="1"/>
  <c r="F614" i="1"/>
  <c r="G614" i="1"/>
  <c r="I614" i="1"/>
  <c r="E614" i="1"/>
  <c r="H614" i="1"/>
  <c r="F615" i="1"/>
  <c r="G615" i="1"/>
  <c r="I615" i="1"/>
  <c r="E615" i="1"/>
  <c r="H615" i="1"/>
  <c r="F616" i="1"/>
  <c r="G616" i="1"/>
  <c r="I616" i="1"/>
  <c r="E616" i="1"/>
  <c r="H616" i="1"/>
  <c r="F617" i="1"/>
  <c r="G617" i="1"/>
  <c r="I617" i="1"/>
  <c r="E617" i="1"/>
  <c r="H617" i="1"/>
  <c r="F618" i="1"/>
  <c r="G618" i="1"/>
  <c r="I618" i="1"/>
  <c r="E618" i="1"/>
  <c r="H618" i="1"/>
  <c r="F619" i="1"/>
  <c r="G619" i="1"/>
  <c r="I619" i="1"/>
  <c r="E619" i="1"/>
  <c r="H619" i="1"/>
  <c r="F620" i="1"/>
  <c r="G620" i="1"/>
  <c r="I620" i="1"/>
  <c r="E620" i="1"/>
  <c r="H620" i="1"/>
  <c r="F621" i="1"/>
  <c r="G621" i="1"/>
  <c r="I621" i="1"/>
  <c r="E621" i="1"/>
  <c r="H621" i="1"/>
  <c r="F622" i="1"/>
  <c r="G622" i="1"/>
  <c r="I622" i="1"/>
  <c r="E622" i="1"/>
  <c r="H622" i="1"/>
  <c r="F623" i="1"/>
  <c r="G623" i="1"/>
  <c r="I623" i="1"/>
  <c r="E623" i="1"/>
  <c r="H623" i="1"/>
  <c r="F624" i="1"/>
  <c r="G624" i="1"/>
  <c r="I624" i="1"/>
  <c r="E624" i="1"/>
  <c r="H624" i="1"/>
  <c r="F625" i="1"/>
  <c r="G625" i="1"/>
  <c r="I625" i="1"/>
  <c r="E625" i="1"/>
  <c r="H625" i="1"/>
  <c r="F626" i="1"/>
  <c r="G626" i="1"/>
  <c r="I626" i="1"/>
  <c r="E626" i="1"/>
  <c r="H626" i="1"/>
  <c r="F627" i="1"/>
  <c r="G627" i="1"/>
  <c r="I627" i="1"/>
  <c r="E627" i="1"/>
  <c r="H627" i="1"/>
  <c r="F628" i="1"/>
  <c r="G628" i="1"/>
  <c r="I628" i="1"/>
  <c r="E628" i="1"/>
  <c r="H628" i="1"/>
  <c r="F629" i="1"/>
  <c r="G629" i="1"/>
  <c r="I629" i="1"/>
  <c r="E629" i="1"/>
  <c r="H629" i="1"/>
  <c r="F630" i="1"/>
  <c r="G630" i="1"/>
  <c r="I630" i="1"/>
  <c r="E630" i="1"/>
  <c r="H630" i="1"/>
  <c r="F631" i="1"/>
  <c r="G631" i="1"/>
  <c r="I631" i="1"/>
  <c r="E631" i="1"/>
  <c r="H631" i="1"/>
  <c r="F632" i="1"/>
  <c r="G632" i="1"/>
  <c r="I632" i="1"/>
  <c r="E632" i="1"/>
  <c r="H632" i="1"/>
  <c r="F633" i="1"/>
  <c r="G633" i="1"/>
  <c r="I633" i="1"/>
  <c r="E633" i="1"/>
  <c r="H633" i="1"/>
  <c r="F634" i="1"/>
  <c r="G634" i="1"/>
  <c r="I634" i="1"/>
  <c r="E634" i="1"/>
  <c r="H634" i="1"/>
  <c r="F635" i="1"/>
  <c r="G635" i="1"/>
  <c r="I635" i="1"/>
  <c r="E635" i="1"/>
  <c r="H635" i="1"/>
  <c r="F636" i="1"/>
  <c r="G636" i="1"/>
  <c r="I636" i="1"/>
  <c r="E636" i="1"/>
  <c r="H636" i="1"/>
  <c r="F637" i="1"/>
  <c r="G637" i="1"/>
  <c r="I637" i="1"/>
  <c r="E637" i="1"/>
  <c r="H637" i="1"/>
  <c r="F638" i="1"/>
  <c r="G638" i="1"/>
  <c r="I638" i="1"/>
  <c r="E638" i="1"/>
  <c r="H638" i="1"/>
  <c r="F639" i="1"/>
  <c r="G639" i="1"/>
  <c r="I639" i="1"/>
  <c r="E639" i="1"/>
  <c r="H639" i="1"/>
  <c r="F640" i="1"/>
  <c r="G640" i="1"/>
  <c r="I640" i="1"/>
  <c r="E640" i="1"/>
  <c r="H640" i="1"/>
  <c r="F641" i="1"/>
  <c r="G641" i="1"/>
  <c r="I641" i="1"/>
  <c r="E641" i="1"/>
  <c r="H641" i="1"/>
  <c r="F642" i="1"/>
  <c r="G642" i="1"/>
  <c r="I642" i="1"/>
  <c r="E642" i="1"/>
  <c r="H642" i="1"/>
  <c r="F643" i="1"/>
  <c r="G643" i="1"/>
  <c r="I643" i="1"/>
  <c r="E643" i="1"/>
  <c r="H643" i="1"/>
  <c r="F644" i="1"/>
  <c r="G644" i="1"/>
  <c r="I644" i="1"/>
  <c r="E644" i="1"/>
  <c r="H644" i="1"/>
  <c r="F645" i="1"/>
  <c r="G645" i="1"/>
  <c r="I645" i="1"/>
  <c r="E645" i="1"/>
  <c r="H645" i="1"/>
  <c r="F646" i="1"/>
  <c r="G646" i="1"/>
  <c r="I646" i="1"/>
  <c r="E646" i="1"/>
  <c r="H646" i="1"/>
  <c r="F647" i="1"/>
  <c r="G647" i="1"/>
  <c r="I647" i="1"/>
  <c r="E647" i="1"/>
  <c r="H647" i="1"/>
  <c r="F648" i="1"/>
  <c r="G648" i="1"/>
  <c r="I648" i="1"/>
  <c r="E648" i="1"/>
  <c r="H648" i="1"/>
  <c r="F649" i="1"/>
  <c r="G649" i="1"/>
  <c r="I649" i="1"/>
  <c r="E649" i="1"/>
  <c r="H649" i="1"/>
  <c r="F650" i="1"/>
  <c r="G650" i="1"/>
  <c r="I650" i="1"/>
  <c r="E650" i="1"/>
  <c r="H650" i="1"/>
  <c r="F651" i="1"/>
  <c r="G651" i="1"/>
  <c r="I651" i="1"/>
  <c r="E651" i="1"/>
  <c r="H651" i="1"/>
  <c r="F652" i="1"/>
  <c r="G652" i="1"/>
  <c r="I652" i="1"/>
  <c r="E652" i="1"/>
  <c r="H652" i="1"/>
  <c r="F653" i="1"/>
  <c r="G653" i="1"/>
  <c r="I653" i="1"/>
  <c r="E653" i="1"/>
  <c r="H653" i="1"/>
  <c r="F654" i="1"/>
  <c r="G654" i="1"/>
  <c r="I654" i="1"/>
  <c r="E654" i="1"/>
  <c r="H654" i="1"/>
  <c r="F655" i="1"/>
  <c r="G655" i="1"/>
  <c r="I655" i="1"/>
  <c r="E655" i="1"/>
  <c r="H655" i="1"/>
  <c r="F656" i="1"/>
  <c r="G656" i="1"/>
  <c r="I656" i="1"/>
  <c r="E656" i="1"/>
  <c r="H656" i="1"/>
  <c r="F657" i="1"/>
  <c r="G657" i="1"/>
  <c r="I657" i="1"/>
  <c r="E657" i="1"/>
  <c r="H657" i="1"/>
  <c r="F658" i="1"/>
  <c r="G658" i="1"/>
  <c r="I658" i="1"/>
  <c r="E658" i="1"/>
  <c r="H658" i="1"/>
  <c r="F659" i="1"/>
  <c r="G659" i="1"/>
  <c r="I659" i="1"/>
  <c r="E659" i="1"/>
  <c r="H659" i="1"/>
  <c r="F660" i="1"/>
  <c r="G660" i="1"/>
  <c r="I660" i="1"/>
  <c r="E660" i="1"/>
  <c r="H660" i="1"/>
  <c r="F661" i="1"/>
  <c r="G661" i="1"/>
  <c r="I661" i="1"/>
  <c r="E661" i="1"/>
  <c r="H661" i="1"/>
  <c r="F662" i="1"/>
  <c r="G662" i="1"/>
  <c r="I662" i="1"/>
  <c r="E662" i="1"/>
  <c r="H662" i="1"/>
  <c r="F663" i="1"/>
  <c r="G663" i="1"/>
  <c r="I663" i="1"/>
  <c r="E663" i="1"/>
  <c r="H663" i="1"/>
  <c r="F664" i="1"/>
  <c r="G664" i="1"/>
  <c r="I664" i="1"/>
  <c r="E664" i="1"/>
  <c r="H664" i="1"/>
  <c r="F665" i="1"/>
  <c r="G665" i="1"/>
  <c r="I665" i="1"/>
  <c r="E665" i="1"/>
  <c r="H665" i="1"/>
  <c r="F666" i="1"/>
  <c r="G666" i="1"/>
  <c r="I666" i="1"/>
  <c r="E666" i="1"/>
  <c r="H666" i="1"/>
  <c r="F667" i="1"/>
  <c r="G667" i="1"/>
  <c r="I667" i="1"/>
  <c r="E667" i="1"/>
  <c r="H667" i="1"/>
  <c r="F668" i="1"/>
  <c r="G668" i="1"/>
  <c r="I668" i="1"/>
  <c r="E668" i="1"/>
  <c r="H668" i="1"/>
  <c r="F669" i="1"/>
  <c r="G669" i="1"/>
  <c r="I669" i="1"/>
  <c r="E669" i="1"/>
  <c r="H669" i="1"/>
  <c r="F670" i="1"/>
  <c r="G670" i="1"/>
  <c r="I670" i="1"/>
  <c r="E670" i="1"/>
  <c r="H670" i="1"/>
  <c r="F671" i="1"/>
  <c r="G671" i="1"/>
  <c r="I671" i="1"/>
  <c r="E671" i="1"/>
  <c r="H671" i="1"/>
  <c r="F672" i="1"/>
  <c r="G672" i="1"/>
  <c r="I672" i="1"/>
  <c r="E672" i="1"/>
  <c r="H672" i="1"/>
  <c r="F673" i="1"/>
  <c r="G673" i="1"/>
  <c r="I673" i="1"/>
  <c r="E673" i="1"/>
  <c r="H673" i="1"/>
  <c r="F674" i="1"/>
  <c r="G674" i="1"/>
  <c r="I674" i="1"/>
  <c r="E674" i="1"/>
  <c r="H674" i="1"/>
  <c r="F675" i="1"/>
  <c r="G675" i="1"/>
  <c r="I675" i="1"/>
  <c r="E675" i="1"/>
  <c r="H675" i="1"/>
  <c r="F676" i="1"/>
  <c r="G676" i="1"/>
  <c r="I676" i="1"/>
  <c r="E676" i="1"/>
  <c r="H676" i="1"/>
  <c r="F677" i="1"/>
  <c r="G677" i="1"/>
  <c r="I677" i="1"/>
  <c r="E677" i="1"/>
  <c r="H677" i="1"/>
  <c r="F678" i="1"/>
  <c r="G678" i="1"/>
  <c r="I678" i="1"/>
  <c r="E678" i="1"/>
  <c r="H678" i="1"/>
  <c r="F679" i="1"/>
  <c r="G679" i="1"/>
  <c r="I679" i="1"/>
  <c r="E679" i="1"/>
  <c r="H679" i="1"/>
  <c r="F680" i="1"/>
  <c r="G680" i="1"/>
  <c r="I680" i="1"/>
  <c r="E680" i="1"/>
  <c r="H680" i="1"/>
  <c r="F681" i="1"/>
  <c r="G681" i="1"/>
  <c r="I681" i="1"/>
  <c r="E681" i="1"/>
  <c r="H681" i="1"/>
  <c r="F682" i="1"/>
  <c r="G682" i="1"/>
  <c r="I682" i="1"/>
  <c r="E682" i="1"/>
  <c r="H682" i="1"/>
  <c r="F683" i="1"/>
  <c r="G683" i="1"/>
  <c r="I683" i="1"/>
  <c r="E683" i="1"/>
  <c r="H683" i="1"/>
  <c r="F684" i="1"/>
  <c r="G684" i="1"/>
  <c r="I684" i="1"/>
  <c r="E684" i="1"/>
  <c r="H684" i="1"/>
  <c r="F685" i="1"/>
  <c r="G685" i="1"/>
  <c r="I685" i="1"/>
  <c r="E685" i="1"/>
  <c r="H685" i="1"/>
  <c r="F686" i="1"/>
  <c r="G686" i="1"/>
  <c r="I686" i="1"/>
  <c r="E686" i="1"/>
  <c r="H686" i="1"/>
  <c r="F687" i="1"/>
  <c r="G687" i="1"/>
  <c r="I687" i="1"/>
  <c r="E687" i="1"/>
  <c r="H687" i="1"/>
  <c r="F688" i="1"/>
  <c r="G688" i="1"/>
  <c r="I688" i="1"/>
  <c r="E688" i="1"/>
  <c r="H688" i="1"/>
  <c r="F689" i="1"/>
  <c r="G689" i="1"/>
  <c r="I689" i="1"/>
  <c r="E689" i="1"/>
  <c r="H689" i="1"/>
  <c r="F690" i="1"/>
  <c r="G690" i="1"/>
  <c r="I690" i="1"/>
  <c r="E690" i="1"/>
  <c r="H690" i="1"/>
  <c r="F691" i="1"/>
  <c r="G691" i="1"/>
  <c r="I691" i="1"/>
  <c r="E691" i="1"/>
  <c r="H691" i="1"/>
  <c r="F692" i="1"/>
  <c r="G692" i="1"/>
  <c r="I692" i="1"/>
  <c r="E692" i="1"/>
  <c r="H692" i="1"/>
  <c r="F693" i="1"/>
  <c r="G693" i="1"/>
  <c r="I693" i="1"/>
  <c r="E693" i="1"/>
  <c r="H693" i="1"/>
  <c r="F694" i="1"/>
  <c r="G694" i="1"/>
  <c r="I694" i="1"/>
  <c r="E694" i="1"/>
  <c r="H694" i="1"/>
  <c r="F695" i="1"/>
  <c r="G695" i="1"/>
  <c r="I695" i="1"/>
  <c r="E695" i="1"/>
  <c r="H695" i="1"/>
  <c r="F696" i="1"/>
  <c r="G696" i="1"/>
  <c r="I696" i="1"/>
  <c r="E696" i="1"/>
  <c r="H696" i="1"/>
  <c r="F697" i="1"/>
  <c r="G697" i="1"/>
  <c r="I697" i="1"/>
  <c r="E697" i="1"/>
  <c r="H697" i="1"/>
  <c r="F698" i="1"/>
  <c r="G698" i="1"/>
  <c r="I698" i="1"/>
  <c r="E698" i="1"/>
  <c r="H698" i="1"/>
  <c r="F699" i="1"/>
  <c r="G699" i="1"/>
  <c r="I699" i="1"/>
  <c r="E699" i="1"/>
  <c r="H699" i="1"/>
  <c r="F700" i="1"/>
  <c r="G700" i="1"/>
  <c r="I700" i="1"/>
  <c r="E700" i="1"/>
  <c r="H700" i="1"/>
  <c r="F701" i="1"/>
  <c r="G701" i="1"/>
  <c r="I701" i="1"/>
  <c r="E701" i="1"/>
  <c r="H701" i="1"/>
  <c r="F702" i="1"/>
  <c r="G702" i="1"/>
  <c r="I702" i="1"/>
  <c r="E702" i="1"/>
  <c r="H702" i="1"/>
  <c r="F703" i="1"/>
  <c r="G703" i="1"/>
  <c r="I703" i="1"/>
  <c r="E703" i="1"/>
  <c r="H703" i="1"/>
  <c r="F704" i="1"/>
  <c r="G704" i="1"/>
  <c r="I704" i="1"/>
  <c r="E704" i="1"/>
  <c r="H704" i="1"/>
  <c r="F705" i="1"/>
  <c r="G705" i="1"/>
  <c r="I705" i="1"/>
  <c r="E705" i="1"/>
  <c r="H705" i="1"/>
  <c r="F706" i="1"/>
  <c r="G706" i="1"/>
  <c r="I706" i="1"/>
  <c r="E706" i="1"/>
  <c r="H706" i="1"/>
  <c r="F707" i="1"/>
  <c r="G707" i="1"/>
  <c r="I707" i="1"/>
  <c r="E707" i="1"/>
  <c r="H707" i="1"/>
  <c r="F708" i="1"/>
  <c r="G708" i="1"/>
  <c r="I708" i="1"/>
  <c r="E708" i="1"/>
  <c r="H708" i="1"/>
  <c r="F709" i="1"/>
  <c r="G709" i="1"/>
  <c r="I709" i="1"/>
  <c r="E709" i="1"/>
  <c r="H709" i="1"/>
  <c r="F710" i="1"/>
  <c r="G710" i="1"/>
  <c r="I710" i="1"/>
  <c r="E710" i="1"/>
  <c r="H710" i="1"/>
  <c r="F711" i="1"/>
  <c r="G711" i="1"/>
  <c r="I711" i="1"/>
  <c r="E711" i="1"/>
  <c r="H711" i="1"/>
  <c r="F712" i="1"/>
  <c r="G712" i="1"/>
  <c r="I712" i="1"/>
  <c r="E712" i="1"/>
  <c r="H712" i="1"/>
  <c r="F713" i="1"/>
  <c r="G713" i="1"/>
  <c r="I713" i="1"/>
  <c r="E713" i="1"/>
  <c r="H713" i="1"/>
  <c r="F714" i="1"/>
  <c r="G714" i="1"/>
  <c r="I714" i="1"/>
  <c r="E714" i="1"/>
  <c r="H714" i="1"/>
  <c r="F715" i="1"/>
  <c r="G715" i="1"/>
  <c r="I715" i="1"/>
  <c r="E715" i="1"/>
  <c r="H715" i="1"/>
  <c r="F716" i="1"/>
  <c r="G716" i="1"/>
  <c r="I716" i="1"/>
  <c r="E716" i="1"/>
  <c r="H716" i="1"/>
  <c r="F717" i="1"/>
  <c r="G717" i="1"/>
  <c r="I717" i="1"/>
  <c r="E717" i="1"/>
  <c r="H717" i="1"/>
  <c r="F718" i="1"/>
  <c r="G718" i="1"/>
  <c r="I718" i="1"/>
  <c r="E718" i="1"/>
  <c r="H718" i="1"/>
  <c r="F719" i="1"/>
  <c r="G719" i="1"/>
  <c r="I719" i="1"/>
  <c r="E719" i="1"/>
  <c r="H719" i="1"/>
  <c r="F720" i="1"/>
  <c r="G720" i="1"/>
  <c r="I720" i="1"/>
  <c r="E720" i="1"/>
  <c r="H720" i="1"/>
  <c r="F721" i="1"/>
  <c r="G721" i="1"/>
  <c r="I721" i="1"/>
  <c r="E721" i="1"/>
  <c r="H721" i="1"/>
  <c r="F722" i="1"/>
  <c r="G722" i="1"/>
  <c r="I722" i="1"/>
  <c r="E722" i="1"/>
  <c r="H722" i="1"/>
  <c r="F723" i="1"/>
  <c r="G723" i="1"/>
  <c r="I723" i="1"/>
  <c r="E723" i="1"/>
  <c r="H723" i="1"/>
  <c r="F724" i="1"/>
  <c r="G724" i="1"/>
  <c r="I724" i="1"/>
  <c r="E724" i="1"/>
  <c r="H724" i="1"/>
  <c r="F725" i="1"/>
  <c r="G725" i="1"/>
  <c r="I725" i="1"/>
  <c r="E725" i="1"/>
  <c r="H725" i="1"/>
  <c r="F726" i="1"/>
  <c r="G726" i="1"/>
  <c r="I726" i="1"/>
  <c r="E726" i="1"/>
  <c r="H726" i="1"/>
  <c r="F727" i="1"/>
  <c r="G727" i="1"/>
  <c r="I727" i="1"/>
  <c r="E727" i="1"/>
  <c r="H727" i="1"/>
  <c r="F728" i="1"/>
  <c r="G728" i="1"/>
  <c r="I728" i="1"/>
  <c r="E728" i="1"/>
  <c r="H728" i="1"/>
  <c r="F729" i="1"/>
  <c r="G729" i="1"/>
  <c r="I729" i="1"/>
  <c r="E729" i="1"/>
  <c r="H729" i="1"/>
  <c r="F730" i="1"/>
  <c r="G730" i="1"/>
  <c r="I730" i="1"/>
  <c r="E730" i="1"/>
  <c r="H730" i="1"/>
  <c r="F731" i="1"/>
  <c r="G731" i="1"/>
  <c r="I731" i="1"/>
  <c r="E731" i="1"/>
  <c r="H731" i="1"/>
  <c r="F732" i="1"/>
  <c r="G732" i="1"/>
  <c r="I732" i="1"/>
  <c r="E732" i="1"/>
  <c r="H732" i="1"/>
  <c r="F733" i="1"/>
  <c r="G733" i="1"/>
  <c r="I733" i="1"/>
  <c r="E733" i="1"/>
  <c r="H733" i="1"/>
  <c r="F734" i="1"/>
  <c r="G734" i="1"/>
  <c r="I734" i="1"/>
  <c r="E734" i="1"/>
  <c r="H734" i="1"/>
  <c r="F735" i="1"/>
  <c r="G735" i="1"/>
  <c r="I735" i="1"/>
  <c r="E735" i="1"/>
  <c r="H735" i="1"/>
  <c r="F736" i="1"/>
  <c r="G736" i="1"/>
  <c r="I736" i="1"/>
  <c r="E736" i="1"/>
  <c r="H736" i="1"/>
  <c r="F737" i="1"/>
  <c r="G737" i="1"/>
  <c r="I737" i="1"/>
  <c r="E737" i="1"/>
  <c r="H737" i="1"/>
  <c r="F738" i="1"/>
  <c r="G738" i="1"/>
  <c r="I738" i="1"/>
  <c r="E738" i="1"/>
  <c r="H738" i="1"/>
  <c r="F739" i="1"/>
  <c r="G739" i="1"/>
  <c r="I739" i="1"/>
  <c r="E739" i="1"/>
  <c r="H739" i="1"/>
  <c r="F740" i="1"/>
  <c r="G740" i="1"/>
  <c r="I740" i="1"/>
  <c r="E740" i="1"/>
  <c r="H740" i="1"/>
  <c r="F741" i="1"/>
  <c r="G741" i="1"/>
  <c r="I741" i="1"/>
  <c r="E741" i="1"/>
  <c r="H741" i="1"/>
  <c r="F742" i="1"/>
  <c r="G742" i="1"/>
  <c r="I742" i="1"/>
  <c r="E742" i="1"/>
  <c r="H742" i="1"/>
  <c r="F743" i="1"/>
  <c r="G743" i="1"/>
  <c r="I743" i="1"/>
  <c r="E743" i="1"/>
  <c r="H743" i="1"/>
  <c r="F744" i="1"/>
  <c r="G744" i="1"/>
  <c r="I744" i="1"/>
  <c r="E744" i="1"/>
  <c r="H744" i="1"/>
  <c r="F745" i="1"/>
  <c r="G745" i="1"/>
  <c r="I745" i="1"/>
  <c r="E745" i="1"/>
  <c r="H745" i="1"/>
  <c r="F746" i="1"/>
  <c r="G746" i="1"/>
  <c r="I746" i="1"/>
  <c r="E746" i="1"/>
  <c r="H746" i="1"/>
  <c r="F747" i="1"/>
  <c r="G747" i="1"/>
  <c r="I747" i="1"/>
  <c r="E747" i="1"/>
  <c r="H747" i="1"/>
  <c r="F748" i="1"/>
  <c r="G748" i="1"/>
  <c r="I748" i="1"/>
  <c r="E748" i="1"/>
  <c r="H748" i="1"/>
  <c r="F749" i="1"/>
  <c r="G749" i="1"/>
  <c r="I749" i="1"/>
  <c r="E749" i="1"/>
  <c r="H749" i="1"/>
  <c r="F750" i="1"/>
  <c r="G750" i="1"/>
  <c r="I750" i="1"/>
  <c r="E750" i="1"/>
  <c r="H750" i="1"/>
  <c r="F751" i="1"/>
  <c r="G751" i="1"/>
  <c r="I751" i="1"/>
  <c r="E751" i="1"/>
  <c r="H751" i="1"/>
  <c r="F752" i="1"/>
  <c r="G752" i="1"/>
  <c r="I752" i="1"/>
  <c r="E752" i="1"/>
  <c r="H752" i="1"/>
  <c r="F753" i="1"/>
  <c r="G753" i="1"/>
  <c r="I753" i="1"/>
  <c r="E753" i="1"/>
  <c r="H753" i="1"/>
  <c r="F754" i="1"/>
  <c r="G754" i="1"/>
  <c r="I754" i="1"/>
  <c r="E754" i="1"/>
  <c r="H754" i="1"/>
  <c r="F755" i="1"/>
  <c r="G755" i="1"/>
  <c r="I755" i="1"/>
  <c r="E755" i="1"/>
  <c r="H755" i="1"/>
  <c r="F756" i="1"/>
  <c r="G756" i="1"/>
  <c r="I756" i="1"/>
  <c r="E756" i="1"/>
  <c r="H756" i="1"/>
  <c r="F757" i="1"/>
  <c r="G757" i="1"/>
  <c r="I757" i="1"/>
  <c r="E757" i="1"/>
  <c r="H757" i="1"/>
  <c r="F758" i="1"/>
  <c r="G758" i="1"/>
  <c r="I758" i="1"/>
  <c r="E758" i="1"/>
  <c r="H758" i="1"/>
  <c r="F759" i="1"/>
  <c r="G759" i="1"/>
  <c r="I759" i="1"/>
  <c r="E759" i="1"/>
  <c r="H759" i="1"/>
  <c r="F760" i="1"/>
  <c r="G760" i="1"/>
  <c r="I760" i="1"/>
  <c r="E760" i="1"/>
  <c r="H760" i="1"/>
  <c r="F761" i="1"/>
  <c r="G761" i="1"/>
  <c r="I761" i="1"/>
  <c r="E761" i="1"/>
  <c r="H761" i="1"/>
  <c r="F762" i="1"/>
  <c r="G762" i="1"/>
  <c r="I762" i="1"/>
  <c r="E762" i="1"/>
  <c r="H762" i="1"/>
  <c r="F763" i="1"/>
  <c r="G763" i="1"/>
  <c r="I763" i="1"/>
  <c r="E763" i="1"/>
  <c r="H763" i="1"/>
  <c r="F764" i="1"/>
  <c r="G764" i="1"/>
  <c r="I764" i="1"/>
  <c r="E764" i="1"/>
  <c r="H764" i="1"/>
  <c r="F765" i="1"/>
  <c r="G765" i="1"/>
  <c r="I765" i="1"/>
  <c r="E765" i="1"/>
  <c r="H765" i="1"/>
  <c r="F766" i="1"/>
  <c r="G766" i="1"/>
  <c r="I766" i="1"/>
  <c r="E766" i="1"/>
  <c r="H766" i="1"/>
  <c r="F767" i="1"/>
  <c r="G767" i="1"/>
  <c r="I767" i="1"/>
  <c r="E767" i="1"/>
  <c r="H767" i="1"/>
  <c r="F768" i="1"/>
  <c r="G768" i="1"/>
  <c r="I768" i="1"/>
  <c r="E768" i="1"/>
  <c r="H768" i="1"/>
  <c r="F769" i="1"/>
  <c r="G769" i="1"/>
  <c r="I769" i="1"/>
  <c r="E769" i="1"/>
  <c r="H769" i="1"/>
  <c r="F770" i="1"/>
  <c r="G770" i="1"/>
  <c r="I770" i="1"/>
  <c r="E770" i="1"/>
  <c r="H770" i="1"/>
  <c r="F771" i="1"/>
  <c r="G771" i="1"/>
  <c r="I771" i="1"/>
  <c r="E771" i="1"/>
  <c r="H771" i="1"/>
  <c r="F772" i="1"/>
  <c r="G772" i="1"/>
  <c r="I772" i="1"/>
  <c r="E772" i="1"/>
  <c r="H772" i="1"/>
  <c r="F773" i="1"/>
  <c r="G773" i="1"/>
  <c r="I773" i="1"/>
  <c r="E773" i="1"/>
  <c r="H773" i="1"/>
  <c r="F774" i="1"/>
  <c r="G774" i="1"/>
  <c r="I774" i="1"/>
  <c r="E774" i="1"/>
  <c r="H774" i="1"/>
  <c r="F775" i="1"/>
  <c r="G775" i="1"/>
  <c r="I775" i="1"/>
  <c r="E775" i="1"/>
  <c r="H775" i="1"/>
  <c r="F776" i="1"/>
  <c r="G776" i="1"/>
  <c r="I776" i="1"/>
  <c r="E776" i="1"/>
  <c r="H776" i="1"/>
  <c r="F777" i="1"/>
  <c r="G777" i="1"/>
  <c r="I777" i="1"/>
  <c r="E777" i="1"/>
  <c r="H777" i="1"/>
  <c r="F778" i="1"/>
  <c r="G778" i="1"/>
  <c r="I778" i="1"/>
  <c r="E778" i="1"/>
  <c r="H778" i="1"/>
  <c r="F779" i="1"/>
  <c r="G779" i="1"/>
  <c r="I779" i="1"/>
  <c r="E779" i="1"/>
  <c r="H779" i="1"/>
  <c r="F780" i="1"/>
  <c r="G780" i="1"/>
  <c r="I780" i="1"/>
  <c r="E780" i="1"/>
  <c r="H780" i="1"/>
  <c r="F781" i="1"/>
  <c r="G781" i="1"/>
  <c r="I781" i="1"/>
  <c r="E781" i="1"/>
  <c r="H781" i="1"/>
  <c r="F782" i="1"/>
  <c r="G782" i="1"/>
  <c r="I782" i="1"/>
  <c r="E782" i="1"/>
  <c r="H782" i="1"/>
  <c r="F783" i="1"/>
  <c r="G783" i="1"/>
  <c r="I783" i="1"/>
  <c r="E783" i="1"/>
  <c r="H783" i="1"/>
  <c r="F784" i="1"/>
  <c r="G784" i="1"/>
  <c r="I784" i="1"/>
  <c r="E784" i="1"/>
  <c r="H784" i="1"/>
  <c r="F785" i="1"/>
  <c r="G785" i="1"/>
  <c r="I785" i="1"/>
  <c r="E785" i="1"/>
  <c r="H785" i="1"/>
  <c r="F786" i="1"/>
  <c r="G786" i="1"/>
  <c r="I786" i="1"/>
  <c r="E786" i="1"/>
  <c r="H786" i="1"/>
  <c r="F787" i="1"/>
  <c r="G787" i="1"/>
  <c r="I787" i="1"/>
  <c r="E787" i="1"/>
  <c r="H787" i="1"/>
  <c r="F788" i="1"/>
  <c r="G788" i="1"/>
  <c r="I788" i="1"/>
  <c r="E788" i="1"/>
  <c r="H788" i="1"/>
  <c r="F789" i="1"/>
  <c r="G789" i="1"/>
  <c r="I789" i="1"/>
  <c r="E789" i="1"/>
  <c r="H789" i="1"/>
  <c r="F790" i="1"/>
  <c r="G790" i="1"/>
  <c r="I790" i="1"/>
  <c r="E790" i="1"/>
  <c r="H790" i="1"/>
  <c r="F791" i="1"/>
  <c r="G791" i="1"/>
  <c r="I791" i="1"/>
  <c r="E791" i="1"/>
  <c r="H791" i="1"/>
  <c r="F792" i="1"/>
  <c r="G792" i="1"/>
  <c r="I792" i="1"/>
  <c r="E792" i="1"/>
  <c r="H792" i="1"/>
  <c r="F793" i="1"/>
  <c r="G793" i="1"/>
  <c r="I793" i="1"/>
  <c r="E793" i="1"/>
  <c r="H793" i="1"/>
  <c r="F794" i="1"/>
  <c r="G794" i="1"/>
  <c r="I794" i="1"/>
  <c r="E794" i="1"/>
  <c r="H794" i="1"/>
  <c r="F795" i="1"/>
  <c r="G795" i="1"/>
  <c r="I795" i="1"/>
  <c r="E795" i="1"/>
  <c r="H795" i="1"/>
  <c r="F796" i="1"/>
  <c r="G796" i="1"/>
  <c r="I796" i="1"/>
  <c r="E796" i="1"/>
  <c r="H796" i="1"/>
  <c r="F797" i="1"/>
  <c r="G797" i="1"/>
  <c r="I797" i="1"/>
  <c r="E797" i="1"/>
  <c r="H797" i="1"/>
  <c r="F798" i="1"/>
  <c r="G798" i="1"/>
  <c r="I798" i="1"/>
  <c r="E798" i="1"/>
  <c r="H798" i="1"/>
  <c r="F799" i="1"/>
  <c r="G799" i="1"/>
  <c r="I799" i="1"/>
  <c r="E799" i="1"/>
  <c r="H799" i="1"/>
  <c r="F800" i="1"/>
  <c r="G800" i="1"/>
  <c r="I800" i="1"/>
  <c r="E800" i="1"/>
  <c r="H800" i="1"/>
  <c r="F801" i="1"/>
  <c r="G801" i="1"/>
  <c r="I801" i="1"/>
  <c r="E801" i="1"/>
  <c r="H801" i="1"/>
  <c r="F802" i="1"/>
  <c r="G802" i="1"/>
  <c r="I802" i="1"/>
  <c r="E802" i="1"/>
  <c r="H802" i="1"/>
  <c r="F803" i="1"/>
  <c r="G803" i="1"/>
  <c r="I803" i="1"/>
  <c r="E803" i="1"/>
  <c r="H803" i="1"/>
  <c r="F804" i="1"/>
  <c r="G804" i="1"/>
  <c r="I804" i="1"/>
  <c r="E804" i="1"/>
  <c r="H804" i="1"/>
  <c r="F805" i="1"/>
  <c r="G805" i="1"/>
  <c r="I805" i="1"/>
  <c r="E805" i="1"/>
  <c r="H805" i="1"/>
  <c r="F806" i="1"/>
  <c r="G806" i="1"/>
  <c r="I806" i="1"/>
  <c r="E806" i="1"/>
  <c r="H806" i="1"/>
  <c r="F807" i="1"/>
  <c r="G807" i="1"/>
  <c r="I807" i="1"/>
  <c r="E807" i="1"/>
  <c r="H807" i="1"/>
  <c r="F808" i="1"/>
  <c r="G808" i="1"/>
  <c r="I808" i="1"/>
  <c r="E808" i="1"/>
  <c r="H808" i="1"/>
  <c r="F809" i="1"/>
  <c r="G809" i="1"/>
  <c r="I809" i="1"/>
  <c r="E809" i="1"/>
  <c r="H809" i="1"/>
  <c r="F810" i="1"/>
  <c r="G810" i="1"/>
  <c r="I810" i="1"/>
  <c r="E810" i="1"/>
  <c r="H810" i="1"/>
  <c r="F811" i="1"/>
  <c r="G811" i="1"/>
  <c r="I811" i="1"/>
  <c r="E811" i="1"/>
  <c r="H811" i="1"/>
  <c r="F812" i="1"/>
  <c r="G812" i="1"/>
  <c r="I812" i="1"/>
  <c r="E812" i="1"/>
  <c r="H812" i="1"/>
  <c r="F813" i="1"/>
  <c r="G813" i="1"/>
  <c r="I813" i="1"/>
  <c r="E813" i="1"/>
  <c r="H813" i="1"/>
  <c r="F814" i="1"/>
  <c r="G814" i="1"/>
  <c r="I814" i="1"/>
  <c r="E814" i="1"/>
  <c r="H814" i="1"/>
  <c r="F815" i="1"/>
  <c r="G815" i="1"/>
  <c r="I815" i="1"/>
  <c r="E815" i="1"/>
  <c r="H815" i="1"/>
  <c r="F816" i="1"/>
  <c r="G816" i="1"/>
  <c r="I816" i="1"/>
  <c r="E816" i="1"/>
  <c r="H816" i="1"/>
  <c r="F817" i="1"/>
  <c r="G817" i="1"/>
  <c r="I817" i="1"/>
  <c r="E817" i="1"/>
  <c r="H817" i="1"/>
  <c r="F818" i="1"/>
  <c r="G818" i="1"/>
  <c r="I818" i="1"/>
  <c r="E818" i="1"/>
  <c r="H818" i="1"/>
  <c r="F819" i="1"/>
  <c r="G819" i="1"/>
  <c r="I819" i="1"/>
  <c r="E819" i="1"/>
  <c r="H819" i="1"/>
  <c r="F820" i="1"/>
  <c r="G820" i="1"/>
  <c r="I820" i="1"/>
  <c r="E820" i="1"/>
  <c r="H820" i="1"/>
  <c r="F821" i="1"/>
  <c r="G821" i="1"/>
  <c r="I821" i="1"/>
  <c r="E821" i="1"/>
  <c r="H821" i="1"/>
  <c r="F822" i="1"/>
  <c r="G822" i="1"/>
  <c r="I822" i="1"/>
  <c r="E822" i="1"/>
  <c r="H822" i="1"/>
  <c r="F823" i="1"/>
  <c r="G823" i="1"/>
  <c r="I823" i="1"/>
  <c r="E823" i="1"/>
  <c r="H823" i="1"/>
  <c r="F824" i="1"/>
  <c r="G824" i="1"/>
  <c r="I824" i="1"/>
  <c r="E824" i="1"/>
  <c r="H824" i="1"/>
  <c r="F825" i="1"/>
  <c r="G825" i="1"/>
  <c r="I825" i="1"/>
  <c r="E825" i="1"/>
  <c r="H825" i="1"/>
  <c r="F826" i="1"/>
  <c r="G826" i="1"/>
  <c r="I826" i="1"/>
  <c r="E826" i="1"/>
  <c r="H826" i="1"/>
  <c r="F827" i="1"/>
  <c r="G827" i="1"/>
  <c r="I827" i="1"/>
  <c r="E827" i="1"/>
  <c r="H827" i="1"/>
  <c r="F828" i="1"/>
  <c r="G828" i="1"/>
  <c r="I828" i="1"/>
  <c r="E828" i="1"/>
  <c r="H828" i="1"/>
  <c r="F829" i="1"/>
  <c r="G829" i="1"/>
  <c r="I829" i="1"/>
  <c r="E829" i="1"/>
  <c r="H829" i="1"/>
  <c r="F830" i="1"/>
  <c r="G830" i="1"/>
  <c r="I830" i="1"/>
  <c r="E830" i="1"/>
  <c r="H830" i="1"/>
  <c r="F831" i="1"/>
  <c r="G831" i="1"/>
  <c r="I831" i="1"/>
  <c r="E831" i="1"/>
  <c r="H831" i="1"/>
  <c r="F832" i="1"/>
  <c r="G832" i="1"/>
  <c r="I832" i="1"/>
  <c r="E832" i="1"/>
  <c r="H832" i="1"/>
  <c r="F833" i="1"/>
  <c r="G833" i="1"/>
  <c r="I833" i="1"/>
  <c r="E833" i="1"/>
  <c r="H833" i="1"/>
  <c r="F834" i="1"/>
  <c r="G834" i="1"/>
  <c r="I834" i="1"/>
  <c r="E834" i="1"/>
  <c r="H834" i="1"/>
  <c r="F835" i="1"/>
  <c r="G835" i="1"/>
  <c r="I835" i="1"/>
  <c r="E835" i="1"/>
  <c r="H835" i="1"/>
  <c r="F836" i="1"/>
  <c r="G836" i="1"/>
  <c r="I836" i="1"/>
  <c r="E836" i="1"/>
  <c r="H836" i="1"/>
  <c r="F837" i="1"/>
  <c r="G837" i="1"/>
  <c r="I837" i="1"/>
  <c r="E837" i="1"/>
  <c r="H837" i="1"/>
  <c r="F838" i="1"/>
  <c r="G838" i="1"/>
  <c r="I838" i="1"/>
  <c r="E838" i="1"/>
  <c r="H838" i="1"/>
  <c r="F839" i="1"/>
  <c r="G839" i="1"/>
  <c r="I839" i="1"/>
  <c r="E839" i="1"/>
  <c r="H839" i="1"/>
  <c r="F840" i="1"/>
  <c r="G840" i="1"/>
  <c r="I840" i="1"/>
  <c r="E840" i="1"/>
  <c r="H840" i="1"/>
  <c r="F841" i="1"/>
  <c r="G841" i="1"/>
  <c r="I841" i="1"/>
  <c r="E841" i="1"/>
  <c r="H841" i="1"/>
  <c r="F842" i="1"/>
  <c r="G842" i="1"/>
  <c r="I842" i="1"/>
  <c r="E842" i="1"/>
  <c r="H842" i="1"/>
  <c r="F843" i="1"/>
  <c r="G843" i="1"/>
  <c r="I843" i="1"/>
  <c r="E843" i="1"/>
  <c r="H843" i="1"/>
  <c r="F844" i="1"/>
  <c r="G844" i="1"/>
  <c r="I844" i="1"/>
  <c r="E844" i="1"/>
  <c r="H844" i="1"/>
  <c r="F845" i="1"/>
  <c r="G845" i="1"/>
  <c r="I845" i="1"/>
  <c r="E845" i="1"/>
  <c r="H845" i="1"/>
  <c r="F846" i="1"/>
  <c r="G846" i="1"/>
  <c r="I846" i="1"/>
  <c r="E846" i="1"/>
  <c r="H846" i="1"/>
  <c r="F847" i="1"/>
  <c r="G847" i="1"/>
  <c r="I847" i="1"/>
  <c r="E847" i="1"/>
  <c r="H847" i="1"/>
  <c r="F848" i="1"/>
  <c r="G848" i="1"/>
  <c r="I848" i="1"/>
  <c r="E848" i="1"/>
  <c r="H848" i="1"/>
  <c r="F849" i="1"/>
  <c r="G849" i="1"/>
  <c r="I849" i="1"/>
  <c r="E849" i="1"/>
  <c r="H849" i="1"/>
  <c r="F850" i="1"/>
  <c r="G850" i="1"/>
  <c r="I850" i="1"/>
  <c r="E850" i="1"/>
  <c r="H850" i="1"/>
  <c r="F851" i="1"/>
  <c r="G851" i="1"/>
  <c r="I851" i="1"/>
  <c r="E851" i="1"/>
  <c r="H851" i="1"/>
  <c r="F852" i="1"/>
  <c r="G852" i="1"/>
  <c r="I852" i="1"/>
  <c r="E852" i="1"/>
  <c r="H852" i="1"/>
  <c r="F853" i="1"/>
  <c r="G853" i="1"/>
  <c r="I853" i="1"/>
  <c r="E853" i="1"/>
  <c r="H853" i="1"/>
  <c r="F854" i="1"/>
  <c r="G854" i="1"/>
  <c r="I854" i="1"/>
  <c r="E854" i="1"/>
  <c r="H854" i="1"/>
  <c r="F855" i="1"/>
  <c r="G855" i="1"/>
  <c r="I855" i="1"/>
  <c r="E855" i="1"/>
  <c r="H855" i="1"/>
  <c r="F856" i="1"/>
  <c r="G856" i="1"/>
  <c r="I856" i="1"/>
  <c r="E856" i="1"/>
  <c r="H856" i="1"/>
  <c r="F857" i="1"/>
  <c r="G857" i="1"/>
  <c r="I857" i="1"/>
  <c r="E857" i="1"/>
  <c r="H857" i="1"/>
  <c r="F858" i="1"/>
  <c r="G858" i="1"/>
  <c r="I858" i="1"/>
  <c r="E858" i="1"/>
  <c r="H858" i="1"/>
  <c r="F859" i="1"/>
  <c r="G859" i="1"/>
  <c r="I859" i="1"/>
  <c r="E859" i="1"/>
  <c r="H859" i="1"/>
  <c r="F860" i="1"/>
  <c r="G860" i="1"/>
  <c r="I860" i="1"/>
  <c r="E860" i="1"/>
  <c r="H860" i="1"/>
  <c r="F861" i="1"/>
  <c r="G861" i="1"/>
  <c r="I861" i="1"/>
  <c r="E861" i="1"/>
  <c r="H861" i="1"/>
  <c r="F862" i="1"/>
  <c r="G862" i="1"/>
  <c r="I862" i="1"/>
  <c r="E862" i="1"/>
  <c r="H862" i="1"/>
  <c r="F863" i="1"/>
  <c r="G863" i="1"/>
  <c r="I863" i="1"/>
  <c r="E863" i="1"/>
  <c r="H863" i="1"/>
  <c r="F864" i="1"/>
  <c r="G864" i="1"/>
  <c r="I864" i="1"/>
  <c r="E864" i="1"/>
  <c r="H864" i="1"/>
  <c r="F865" i="1"/>
  <c r="G865" i="1"/>
  <c r="I865" i="1"/>
  <c r="E865" i="1"/>
  <c r="H865" i="1"/>
  <c r="F866" i="1"/>
  <c r="G866" i="1"/>
  <c r="I866" i="1"/>
  <c r="E866" i="1"/>
  <c r="H866" i="1"/>
  <c r="F867" i="1"/>
  <c r="G867" i="1"/>
  <c r="I867" i="1"/>
  <c r="E867" i="1"/>
  <c r="H867" i="1"/>
  <c r="F868" i="1"/>
  <c r="G868" i="1"/>
  <c r="I868" i="1"/>
  <c r="E868" i="1"/>
  <c r="H868" i="1"/>
  <c r="F869" i="1"/>
  <c r="G869" i="1"/>
  <c r="I869" i="1"/>
  <c r="E869" i="1"/>
  <c r="H869" i="1"/>
  <c r="F870" i="1"/>
  <c r="G870" i="1"/>
  <c r="I870" i="1"/>
  <c r="E870" i="1"/>
  <c r="H870" i="1"/>
  <c r="F871" i="1"/>
  <c r="G871" i="1"/>
  <c r="I871" i="1"/>
  <c r="E871" i="1"/>
  <c r="H871" i="1"/>
  <c r="F872" i="1"/>
  <c r="G872" i="1"/>
  <c r="I872" i="1"/>
  <c r="E872" i="1"/>
  <c r="H872" i="1"/>
  <c r="F873" i="1"/>
  <c r="G873" i="1"/>
  <c r="I873" i="1"/>
  <c r="E873" i="1"/>
  <c r="H873" i="1"/>
  <c r="F874" i="1"/>
  <c r="G874" i="1"/>
  <c r="I874" i="1"/>
  <c r="E874" i="1"/>
  <c r="H874" i="1"/>
  <c r="F875" i="1"/>
  <c r="G875" i="1"/>
  <c r="I875" i="1"/>
  <c r="E875" i="1"/>
  <c r="H875" i="1"/>
  <c r="F876" i="1"/>
  <c r="G876" i="1"/>
  <c r="I876" i="1"/>
  <c r="E876" i="1"/>
  <c r="H876" i="1"/>
  <c r="F877" i="1"/>
  <c r="G877" i="1"/>
  <c r="I877" i="1"/>
  <c r="E877" i="1"/>
  <c r="H877" i="1"/>
  <c r="F878" i="1"/>
  <c r="G878" i="1"/>
  <c r="I878" i="1"/>
  <c r="E878" i="1"/>
  <c r="H878" i="1"/>
  <c r="F879" i="1"/>
  <c r="G879" i="1"/>
  <c r="I879" i="1"/>
  <c r="E879" i="1"/>
  <c r="H879" i="1"/>
  <c r="F880" i="1"/>
  <c r="G880" i="1"/>
  <c r="I880" i="1"/>
  <c r="E880" i="1"/>
  <c r="H880" i="1"/>
  <c r="F881" i="1"/>
  <c r="G881" i="1"/>
  <c r="I881" i="1"/>
  <c r="E881" i="1"/>
  <c r="H881" i="1"/>
  <c r="F882" i="1"/>
  <c r="G882" i="1"/>
  <c r="I882" i="1"/>
  <c r="E882" i="1"/>
  <c r="H882" i="1"/>
  <c r="F883" i="1"/>
  <c r="G883" i="1"/>
  <c r="I883" i="1"/>
  <c r="E883" i="1"/>
  <c r="H883" i="1"/>
  <c r="F884" i="1"/>
  <c r="G884" i="1"/>
  <c r="I884" i="1"/>
  <c r="E884" i="1"/>
  <c r="H884" i="1"/>
  <c r="F885" i="1"/>
  <c r="G885" i="1"/>
  <c r="I885" i="1"/>
  <c r="E885" i="1"/>
  <c r="H885" i="1"/>
  <c r="F886" i="1"/>
  <c r="G886" i="1"/>
  <c r="I886" i="1"/>
  <c r="E886" i="1"/>
  <c r="H886" i="1"/>
  <c r="F887" i="1"/>
  <c r="G887" i="1"/>
  <c r="I887" i="1"/>
  <c r="E887" i="1"/>
  <c r="H887" i="1"/>
  <c r="F888" i="1"/>
  <c r="G888" i="1"/>
  <c r="I888" i="1"/>
  <c r="E888" i="1"/>
  <c r="H888" i="1"/>
  <c r="F889" i="1"/>
  <c r="G889" i="1"/>
  <c r="I889" i="1"/>
  <c r="E889" i="1"/>
  <c r="H889" i="1"/>
  <c r="F890" i="1"/>
  <c r="G890" i="1"/>
  <c r="I890" i="1"/>
  <c r="E890" i="1"/>
  <c r="H890" i="1"/>
  <c r="F891" i="1"/>
  <c r="G891" i="1"/>
  <c r="I891" i="1"/>
  <c r="E891" i="1"/>
  <c r="H891" i="1"/>
  <c r="F892" i="1"/>
  <c r="G892" i="1"/>
  <c r="I892" i="1"/>
  <c r="E892" i="1"/>
  <c r="H892" i="1"/>
  <c r="F893" i="1"/>
  <c r="G893" i="1"/>
  <c r="I893" i="1"/>
  <c r="E893" i="1"/>
  <c r="H893" i="1"/>
  <c r="F894" i="1"/>
  <c r="G894" i="1"/>
  <c r="I894" i="1"/>
  <c r="E894" i="1"/>
  <c r="H894" i="1"/>
  <c r="F895" i="1"/>
  <c r="G895" i="1"/>
  <c r="I895" i="1"/>
  <c r="E895" i="1"/>
  <c r="H895" i="1"/>
  <c r="F896" i="1"/>
  <c r="G896" i="1"/>
  <c r="I896" i="1"/>
  <c r="E896" i="1"/>
  <c r="H896" i="1"/>
  <c r="F897" i="1"/>
  <c r="G897" i="1"/>
  <c r="I897" i="1"/>
  <c r="E897" i="1"/>
  <c r="H897" i="1"/>
  <c r="F898" i="1"/>
  <c r="G898" i="1"/>
  <c r="I898" i="1"/>
  <c r="E898" i="1"/>
  <c r="H898" i="1"/>
  <c r="F899" i="1"/>
  <c r="G899" i="1"/>
  <c r="I899" i="1"/>
  <c r="E899" i="1"/>
  <c r="H899" i="1"/>
  <c r="F900" i="1"/>
  <c r="G900" i="1"/>
  <c r="I900" i="1"/>
  <c r="E900" i="1"/>
  <c r="H900" i="1"/>
  <c r="F901" i="1"/>
  <c r="G901" i="1"/>
  <c r="I901" i="1"/>
  <c r="E901" i="1"/>
  <c r="H901" i="1"/>
  <c r="F902" i="1"/>
  <c r="G902" i="1"/>
  <c r="I902" i="1"/>
  <c r="E902" i="1"/>
  <c r="H902" i="1"/>
  <c r="F903" i="1"/>
  <c r="G903" i="1"/>
  <c r="I903" i="1"/>
  <c r="E903" i="1"/>
  <c r="H903" i="1"/>
  <c r="F904" i="1"/>
  <c r="G904" i="1"/>
  <c r="I904" i="1"/>
  <c r="E904" i="1"/>
  <c r="H904" i="1"/>
  <c r="F905" i="1"/>
  <c r="G905" i="1"/>
  <c r="I905" i="1"/>
  <c r="E905" i="1"/>
  <c r="H905" i="1"/>
  <c r="F906" i="1"/>
  <c r="G906" i="1"/>
  <c r="I906" i="1"/>
  <c r="E906" i="1"/>
  <c r="H906" i="1"/>
  <c r="F907" i="1"/>
  <c r="G907" i="1"/>
  <c r="I907" i="1"/>
  <c r="E907" i="1"/>
  <c r="H907" i="1"/>
  <c r="F908" i="1"/>
  <c r="G908" i="1"/>
  <c r="I908" i="1"/>
  <c r="E908" i="1"/>
  <c r="H908" i="1"/>
  <c r="F909" i="1"/>
  <c r="G909" i="1"/>
  <c r="I909" i="1"/>
  <c r="E909" i="1"/>
  <c r="H909" i="1"/>
  <c r="F910" i="1"/>
  <c r="G910" i="1"/>
  <c r="I910" i="1"/>
  <c r="E910" i="1"/>
  <c r="H910" i="1"/>
  <c r="F911" i="1"/>
  <c r="G911" i="1"/>
  <c r="I911" i="1"/>
  <c r="E911" i="1"/>
  <c r="H911" i="1"/>
  <c r="F912" i="1"/>
  <c r="G912" i="1"/>
  <c r="I912" i="1"/>
  <c r="E912" i="1"/>
  <c r="H912" i="1"/>
  <c r="F913" i="1"/>
  <c r="G913" i="1"/>
  <c r="I913" i="1"/>
  <c r="E913" i="1"/>
  <c r="H913" i="1"/>
  <c r="F914" i="1"/>
  <c r="G914" i="1"/>
  <c r="I914" i="1"/>
  <c r="E914" i="1"/>
  <c r="H914" i="1"/>
  <c r="F915" i="1"/>
  <c r="G915" i="1"/>
  <c r="I915" i="1"/>
  <c r="E915" i="1"/>
  <c r="H915" i="1"/>
  <c r="F916" i="1"/>
  <c r="G916" i="1"/>
  <c r="I916" i="1"/>
  <c r="E916" i="1"/>
  <c r="H916" i="1"/>
  <c r="F917" i="1"/>
  <c r="G917" i="1"/>
  <c r="I917" i="1"/>
  <c r="E917" i="1"/>
  <c r="H917" i="1"/>
  <c r="F918" i="1"/>
  <c r="G918" i="1"/>
  <c r="I918" i="1"/>
  <c r="E918" i="1"/>
  <c r="H918" i="1"/>
  <c r="F919" i="1"/>
  <c r="G919" i="1"/>
  <c r="I919" i="1"/>
  <c r="E919" i="1"/>
  <c r="H919" i="1"/>
  <c r="F920" i="1"/>
  <c r="G920" i="1"/>
  <c r="I920" i="1"/>
  <c r="E920" i="1"/>
  <c r="H920" i="1"/>
  <c r="F921" i="1"/>
  <c r="G921" i="1"/>
  <c r="I921" i="1"/>
  <c r="E921" i="1"/>
  <c r="H921" i="1"/>
  <c r="F922" i="1"/>
  <c r="G922" i="1"/>
  <c r="I922" i="1"/>
  <c r="E922" i="1"/>
  <c r="H922" i="1"/>
  <c r="F923" i="1"/>
  <c r="G923" i="1"/>
  <c r="I923" i="1"/>
  <c r="E923" i="1"/>
  <c r="H923" i="1"/>
  <c r="F924" i="1"/>
  <c r="G924" i="1"/>
  <c r="I924" i="1"/>
  <c r="E924" i="1"/>
  <c r="H924" i="1"/>
  <c r="F925" i="1"/>
  <c r="G925" i="1"/>
  <c r="I925" i="1"/>
  <c r="E925" i="1"/>
  <c r="H925" i="1"/>
  <c r="F926" i="1"/>
  <c r="G926" i="1"/>
  <c r="I926" i="1"/>
  <c r="E926" i="1"/>
  <c r="H926" i="1"/>
  <c r="F927" i="1"/>
  <c r="G927" i="1"/>
  <c r="I927" i="1"/>
  <c r="E927" i="1"/>
  <c r="H927" i="1"/>
  <c r="F928" i="1"/>
  <c r="G928" i="1"/>
  <c r="I928" i="1"/>
  <c r="E928" i="1"/>
  <c r="H928" i="1"/>
  <c r="F929" i="1"/>
  <c r="G929" i="1"/>
  <c r="I929" i="1"/>
  <c r="E929" i="1"/>
  <c r="H929" i="1"/>
  <c r="F930" i="1"/>
  <c r="G930" i="1"/>
  <c r="I930" i="1"/>
  <c r="E930" i="1"/>
  <c r="H930" i="1"/>
  <c r="F931" i="1"/>
  <c r="G931" i="1"/>
  <c r="I931" i="1"/>
  <c r="E931" i="1"/>
  <c r="H931" i="1"/>
  <c r="F932" i="1"/>
  <c r="G932" i="1"/>
  <c r="I932" i="1"/>
  <c r="E932" i="1"/>
  <c r="H932" i="1"/>
  <c r="F933" i="1"/>
  <c r="G933" i="1"/>
  <c r="I933" i="1"/>
  <c r="E933" i="1"/>
  <c r="H933" i="1"/>
  <c r="F934" i="1"/>
  <c r="G934" i="1"/>
  <c r="I934" i="1"/>
  <c r="E934" i="1"/>
  <c r="H934" i="1"/>
  <c r="F935" i="1"/>
  <c r="G935" i="1"/>
  <c r="I935" i="1"/>
  <c r="E935" i="1"/>
  <c r="H935" i="1"/>
  <c r="F936" i="1"/>
  <c r="G936" i="1"/>
  <c r="I936" i="1"/>
  <c r="E936" i="1"/>
  <c r="H936" i="1"/>
  <c r="F937" i="1"/>
  <c r="G937" i="1"/>
  <c r="I937" i="1"/>
  <c r="E937" i="1"/>
  <c r="H937" i="1"/>
  <c r="F938" i="1"/>
  <c r="G938" i="1"/>
  <c r="I938" i="1"/>
  <c r="E938" i="1"/>
  <c r="H938" i="1"/>
  <c r="F939" i="1"/>
  <c r="G939" i="1"/>
  <c r="I939" i="1"/>
  <c r="E939" i="1"/>
  <c r="H939" i="1"/>
  <c r="F940" i="1"/>
  <c r="G940" i="1"/>
  <c r="I940" i="1"/>
  <c r="E940" i="1"/>
  <c r="H940" i="1"/>
  <c r="F941" i="1"/>
  <c r="G941" i="1"/>
  <c r="I941" i="1"/>
  <c r="E941" i="1"/>
  <c r="H941" i="1"/>
  <c r="F942" i="1"/>
  <c r="G942" i="1"/>
  <c r="I942" i="1"/>
  <c r="E942" i="1"/>
  <c r="H942" i="1"/>
  <c r="F943" i="1"/>
  <c r="G943" i="1"/>
  <c r="I943" i="1"/>
  <c r="E943" i="1"/>
  <c r="H943" i="1"/>
  <c r="F944" i="1"/>
  <c r="G944" i="1"/>
  <c r="I944" i="1"/>
  <c r="E944" i="1"/>
  <c r="H944" i="1"/>
  <c r="F945" i="1"/>
  <c r="G945" i="1"/>
  <c r="I945" i="1"/>
  <c r="E945" i="1"/>
  <c r="H945" i="1"/>
  <c r="F946" i="1"/>
  <c r="G946" i="1"/>
  <c r="I946" i="1"/>
  <c r="E946" i="1"/>
  <c r="H946" i="1"/>
  <c r="F947" i="1"/>
  <c r="G947" i="1"/>
  <c r="I947" i="1"/>
  <c r="E947" i="1"/>
  <c r="H947" i="1"/>
  <c r="F948" i="1"/>
  <c r="G948" i="1"/>
  <c r="I948" i="1"/>
  <c r="E948" i="1"/>
  <c r="H948" i="1"/>
  <c r="F949" i="1"/>
  <c r="G949" i="1"/>
  <c r="I949" i="1"/>
  <c r="E949" i="1"/>
  <c r="H949" i="1"/>
  <c r="F950" i="1"/>
  <c r="G950" i="1"/>
  <c r="I950" i="1"/>
  <c r="E950" i="1"/>
  <c r="H950" i="1"/>
  <c r="F951" i="1"/>
  <c r="G951" i="1"/>
  <c r="I951" i="1"/>
  <c r="E951" i="1"/>
  <c r="H951" i="1"/>
  <c r="F952" i="1"/>
  <c r="G952" i="1"/>
  <c r="I952" i="1"/>
  <c r="E952" i="1"/>
  <c r="H952" i="1"/>
  <c r="F953" i="1"/>
  <c r="G953" i="1"/>
  <c r="I953" i="1"/>
  <c r="E953" i="1"/>
  <c r="H953" i="1"/>
  <c r="F954" i="1"/>
  <c r="G954" i="1"/>
  <c r="I954" i="1"/>
  <c r="E954" i="1"/>
  <c r="H954" i="1"/>
  <c r="F955" i="1"/>
  <c r="G955" i="1"/>
  <c r="I955" i="1"/>
  <c r="E955" i="1"/>
  <c r="H955" i="1"/>
  <c r="F956" i="1"/>
  <c r="G956" i="1"/>
  <c r="I956" i="1"/>
  <c r="E956" i="1"/>
  <c r="H956" i="1"/>
  <c r="F957" i="1"/>
  <c r="G957" i="1"/>
  <c r="I957" i="1"/>
  <c r="E957" i="1"/>
  <c r="H957" i="1"/>
  <c r="F958" i="1"/>
  <c r="G958" i="1"/>
  <c r="I958" i="1"/>
  <c r="E958" i="1"/>
  <c r="H958" i="1"/>
  <c r="F959" i="1"/>
  <c r="G959" i="1"/>
  <c r="I959" i="1"/>
  <c r="E959" i="1"/>
  <c r="H959" i="1"/>
  <c r="F960" i="1"/>
  <c r="G960" i="1"/>
  <c r="I960" i="1"/>
  <c r="E960" i="1"/>
  <c r="H960" i="1"/>
  <c r="F961" i="1"/>
  <c r="G961" i="1"/>
  <c r="I961" i="1"/>
  <c r="E961" i="1"/>
  <c r="H961" i="1"/>
  <c r="F962" i="1"/>
  <c r="G962" i="1"/>
  <c r="I962" i="1"/>
  <c r="E962" i="1"/>
  <c r="H962" i="1"/>
  <c r="F963" i="1"/>
  <c r="G963" i="1"/>
  <c r="I963" i="1"/>
  <c r="E963" i="1"/>
  <c r="H963" i="1"/>
  <c r="F964" i="1"/>
  <c r="G964" i="1"/>
  <c r="I964" i="1"/>
  <c r="E964" i="1"/>
  <c r="H964" i="1"/>
  <c r="F965" i="1"/>
  <c r="G965" i="1"/>
  <c r="I965" i="1"/>
  <c r="E965" i="1"/>
  <c r="H965" i="1"/>
  <c r="F966" i="1"/>
  <c r="G966" i="1"/>
  <c r="I966" i="1"/>
  <c r="E966" i="1"/>
  <c r="H966" i="1"/>
  <c r="F967" i="1"/>
  <c r="G967" i="1"/>
  <c r="I967" i="1"/>
  <c r="E967" i="1"/>
  <c r="H967" i="1"/>
  <c r="F968" i="1"/>
  <c r="G968" i="1"/>
  <c r="I968" i="1"/>
  <c r="E968" i="1"/>
  <c r="H968" i="1"/>
  <c r="F969" i="1"/>
  <c r="G969" i="1"/>
  <c r="I969" i="1"/>
  <c r="E969" i="1"/>
  <c r="H969" i="1"/>
  <c r="F970" i="1"/>
  <c r="G970" i="1"/>
  <c r="I970" i="1"/>
  <c r="E970" i="1"/>
  <c r="H970" i="1"/>
  <c r="F971" i="1"/>
  <c r="G971" i="1"/>
  <c r="I971" i="1"/>
  <c r="E971" i="1"/>
  <c r="H971" i="1"/>
  <c r="F972" i="1"/>
  <c r="G972" i="1"/>
  <c r="I972" i="1"/>
  <c r="E972" i="1"/>
  <c r="H972" i="1"/>
  <c r="F973" i="1"/>
  <c r="G973" i="1"/>
  <c r="I973" i="1"/>
  <c r="E973" i="1"/>
  <c r="H973" i="1"/>
  <c r="F974" i="1"/>
  <c r="G974" i="1"/>
  <c r="I974" i="1"/>
  <c r="E974" i="1"/>
  <c r="H974" i="1"/>
  <c r="F975" i="1"/>
  <c r="G975" i="1"/>
  <c r="I975" i="1"/>
  <c r="E975" i="1"/>
  <c r="H975" i="1"/>
  <c r="F976" i="1"/>
  <c r="G976" i="1"/>
  <c r="I976" i="1"/>
  <c r="E976" i="1"/>
  <c r="H976" i="1"/>
  <c r="F977" i="1"/>
  <c r="G977" i="1"/>
  <c r="I977" i="1"/>
  <c r="E977" i="1"/>
  <c r="H977" i="1"/>
  <c r="F978" i="1"/>
  <c r="G978" i="1"/>
  <c r="I978" i="1"/>
  <c r="E978" i="1"/>
  <c r="H978" i="1"/>
  <c r="F979" i="1"/>
  <c r="G979" i="1"/>
  <c r="I979" i="1"/>
  <c r="E979" i="1"/>
  <c r="H979" i="1"/>
  <c r="F980" i="1"/>
  <c r="G980" i="1"/>
  <c r="I980" i="1"/>
  <c r="E980" i="1"/>
  <c r="H980" i="1"/>
  <c r="F981" i="1"/>
  <c r="G981" i="1"/>
  <c r="I981" i="1"/>
  <c r="E981" i="1"/>
  <c r="H981" i="1"/>
  <c r="F982" i="1"/>
  <c r="G982" i="1"/>
  <c r="I982" i="1"/>
  <c r="E982" i="1"/>
  <c r="H982" i="1"/>
  <c r="F983" i="1"/>
  <c r="G983" i="1"/>
  <c r="I983" i="1"/>
  <c r="E983" i="1"/>
  <c r="H983" i="1"/>
  <c r="F984" i="1"/>
  <c r="G984" i="1"/>
  <c r="I984" i="1"/>
  <c r="E984" i="1"/>
  <c r="H984" i="1"/>
  <c r="F985" i="1"/>
  <c r="G985" i="1"/>
  <c r="I985" i="1"/>
  <c r="E985" i="1"/>
  <c r="H985" i="1"/>
  <c r="F986" i="1"/>
  <c r="G986" i="1"/>
  <c r="I986" i="1"/>
  <c r="E986" i="1"/>
  <c r="H986" i="1"/>
  <c r="F987" i="1"/>
  <c r="G987" i="1"/>
  <c r="I987" i="1"/>
  <c r="E987" i="1"/>
  <c r="H987" i="1"/>
  <c r="F988" i="1"/>
  <c r="G988" i="1"/>
  <c r="I988" i="1"/>
  <c r="E988" i="1"/>
  <c r="H988" i="1"/>
  <c r="F989" i="1"/>
  <c r="G989" i="1"/>
  <c r="I989" i="1"/>
  <c r="E989" i="1"/>
  <c r="H989" i="1"/>
  <c r="F990" i="1"/>
  <c r="G990" i="1"/>
  <c r="I990" i="1"/>
  <c r="E990" i="1"/>
  <c r="H990" i="1"/>
  <c r="F991" i="1"/>
  <c r="G991" i="1"/>
  <c r="I991" i="1"/>
  <c r="E991" i="1"/>
  <c r="H991" i="1"/>
  <c r="F992" i="1"/>
  <c r="G992" i="1"/>
  <c r="I992" i="1"/>
  <c r="E992" i="1"/>
  <c r="H992" i="1"/>
  <c r="F993" i="1"/>
  <c r="G993" i="1"/>
  <c r="I993" i="1"/>
  <c r="E993" i="1"/>
  <c r="H993" i="1"/>
  <c r="F994" i="1"/>
  <c r="G994" i="1"/>
  <c r="I994" i="1"/>
  <c r="E994" i="1"/>
  <c r="H994" i="1"/>
  <c r="F995" i="1"/>
  <c r="G995" i="1"/>
  <c r="I995" i="1"/>
  <c r="E995" i="1"/>
  <c r="H995" i="1"/>
  <c r="F996" i="1"/>
  <c r="G996" i="1"/>
  <c r="I996" i="1"/>
  <c r="E996" i="1"/>
  <c r="H996" i="1"/>
  <c r="F997" i="1"/>
  <c r="G997" i="1"/>
  <c r="I997" i="1"/>
  <c r="E997" i="1"/>
  <c r="H997" i="1"/>
  <c r="F998" i="1"/>
  <c r="G998" i="1"/>
  <c r="I998" i="1"/>
  <c r="E998" i="1"/>
  <c r="H998" i="1"/>
  <c r="F999" i="1"/>
  <c r="G999" i="1"/>
  <c r="I999" i="1"/>
  <c r="E999" i="1"/>
  <c r="H999" i="1"/>
  <c r="F1000" i="1"/>
  <c r="G1000" i="1"/>
  <c r="I1000" i="1"/>
  <c r="E1000" i="1"/>
  <c r="H1000" i="1"/>
  <c r="F1001" i="1"/>
  <c r="G1001" i="1"/>
  <c r="I1001" i="1"/>
  <c r="E1001" i="1"/>
  <c r="H1001" i="1"/>
  <c r="F1002" i="1"/>
  <c r="G1002" i="1"/>
  <c r="I1002" i="1"/>
  <c r="E1002" i="1"/>
  <c r="H1002" i="1"/>
  <c r="F1003" i="1"/>
  <c r="G1003" i="1"/>
  <c r="I1003" i="1"/>
  <c r="E1003" i="1"/>
  <c r="H1003" i="1"/>
  <c r="F1004" i="1"/>
  <c r="G1004" i="1"/>
  <c r="I1004" i="1"/>
  <c r="E1004" i="1"/>
  <c r="H1004" i="1"/>
  <c r="F1005" i="1"/>
  <c r="G1005" i="1"/>
  <c r="I1005" i="1"/>
  <c r="E1005" i="1"/>
  <c r="H1005" i="1"/>
  <c r="F1006" i="1"/>
  <c r="G1006" i="1"/>
  <c r="I1006" i="1"/>
  <c r="E1006" i="1"/>
  <c r="H1006" i="1"/>
  <c r="F1007" i="1"/>
  <c r="G1007" i="1"/>
  <c r="I1007" i="1"/>
  <c r="E1007" i="1"/>
  <c r="H1007" i="1"/>
  <c r="F1008" i="1"/>
  <c r="G1008" i="1"/>
  <c r="I1008" i="1"/>
  <c r="E1008" i="1"/>
  <c r="H1008" i="1"/>
  <c r="F1009" i="1"/>
  <c r="G1009" i="1"/>
  <c r="I1009" i="1"/>
  <c r="E1009" i="1"/>
  <c r="H1009" i="1"/>
  <c r="F1010" i="1"/>
  <c r="G1010" i="1"/>
  <c r="I1010" i="1"/>
  <c r="E1010" i="1"/>
  <c r="H1010" i="1"/>
  <c r="F1011" i="1"/>
  <c r="G1011" i="1"/>
  <c r="I1011" i="1"/>
  <c r="E1011" i="1"/>
  <c r="H1011" i="1"/>
  <c r="F1012" i="1"/>
  <c r="G1012" i="1"/>
  <c r="I1012" i="1"/>
  <c r="E1012" i="1"/>
  <c r="H1012" i="1"/>
  <c r="F1013" i="1"/>
  <c r="G1013" i="1"/>
  <c r="I1013" i="1"/>
  <c r="E1013" i="1"/>
  <c r="H1013" i="1"/>
  <c r="F1014" i="1"/>
  <c r="G1014" i="1"/>
  <c r="I1014" i="1"/>
  <c r="E1014" i="1"/>
  <c r="H1014" i="1"/>
  <c r="F1015" i="1"/>
  <c r="G1015" i="1"/>
  <c r="I1015" i="1"/>
  <c r="E1015" i="1"/>
  <c r="H1015" i="1"/>
  <c r="F1016" i="1"/>
  <c r="G1016" i="1"/>
  <c r="I1016" i="1"/>
  <c r="E1016" i="1"/>
  <c r="H1016" i="1"/>
  <c r="F1017" i="1"/>
  <c r="G1017" i="1"/>
  <c r="I1017" i="1"/>
  <c r="E1017" i="1"/>
  <c r="H1017" i="1"/>
  <c r="F1018" i="1"/>
  <c r="G1018" i="1"/>
  <c r="I1018" i="1"/>
  <c r="E1018" i="1"/>
  <c r="H1018" i="1"/>
  <c r="F1019" i="1"/>
  <c r="G1019" i="1"/>
  <c r="I1019" i="1"/>
  <c r="E1019" i="1"/>
  <c r="H1019" i="1"/>
  <c r="F1020" i="1"/>
  <c r="G1020" i="1"/>
  <c r="I1020" i="1"/>
  <c r="E1020" i="1"/>
  <c r="H1020" i="1"/>
  <c r="F1021" i="1"/>
  <c r="G1021" i="1"/>
  <c r="I1021" i="1"/>
  <c r="E1021" i="1"/>
  <c r="H1021" i="1"/>
  <c r="F1022" i="1"/>
  <c r="G1022" i="1"/>
  <c r="I1022" i="1"/>
  <c r="E1022" i="1"/>
  <c r="H1022" i="1"/>
  <c r="F1023" i="1"/>
  <c r="G1023" i="1"/>
  <c r="I1023" i="1"/>
  <c r="E1023" i="1"/>
  <c r="H1023" i="1"/>
  <c r="F1024" i="1"/>
  <c r="G1024" i="1"/>
  <c r="I1024" i="1"/>
  <c r="E1024" i="1"/>
  <c r="H1024" i="1"/>
  <c r="F1025" i="1"/>
  <c r="G1025" i="1"/>
  <c r="I1025" i="1"/>
  <c r="E1025" i="1"/>
  <c r="H1025" i="1"/>
  <c r="F1026" i="1"/>
  <c r="G1026" i="1"/>
  <c r="I1026" i="1"/>
  <c r="E1026" i="1"/>
  <c r="H1026" i="1"/>
  <c r="F1027" i="1"/>
  <c r="G1027" i="1"/>
  <c r="I1027" i="1"/>
  <c r="E1027" i="1"/>
  <c r="H1027" i="1"/>
  <c r="F1028" i="1"/>
  <c r="G1028" i="1"/>
  <c r="I1028" i="1"/>
  <c r="E1028" i="1"/>
  <c r="H1028" i="1"/>
  <c r="F1029" i="1"/>
  <c r="G1029" i="1"/>
  <c r="I1029" i="1"/>
  <c r="E1029" i="1"/>
  <c r="H1029" i="1"/>
  <c r="F1030" i="1"/>
  <c r="G1030" i="1"/>
  <c r="I1030" i="1"/>
  <c r="E1030" i="1"/>
  <c r="H1030" i="1"/>
  <c r="F1031" i="1"/>
  <c r="G1031" i="1"/>
  <c r="I1031" i="1"/>
  <c r="E1031" i="1"/>
  <c r="H1031" i="1"/>
  <c r="F1032" i="1"/>
  <c r="G1032" i="1"/>
  <c r="I1032" i="1"/>
  <c r="E1032" i="1"/>
  <c r="H1032" i="1"/>
  <c r="F1033" i="1"/>
  <c r="G1033" i="1"/>
  <c r="I1033" i="1"/>
  <c r="E1033" i="1"/>
  <c r="H1033" i="1"/>
  <c r="F1034" i="1"/>
  <c r="G1034" i="1"/>
  <c r="I1034" i="1"/>
  <c r="E1034" i="1"/>
  <c r="H1034" i="1"/>
  <c r="F1035" i="1"/>
  <c r="G1035" i="1"/>
  <c r="I1035" i="1"/>
  <c r="E1035" i="1"/>
  <c r="H1035" i="1"/>
  <c r="F1036" i="1"/>
  <c r="G1036" i="1"/>
  <c r="I1036" i="1"/>
  <c r="E1036" i="1"/>
  <c r="H1036" i="1"/>
  <c r="F1037" i="1"/>
  <c r="G1037" i="1"/>
  <c r="I1037" i="1"/>
  <c r="E1037" i="1"/>
  <c r="H1037" i="1"/>
  <c r="F1038" i="1"/>
  <c r="G1038" i="1"/>
  <c r="I1038" i="1"/>
  <c r="E1038" i="1"/>
  <c r="H1038" i="1"/>
  <c r="F1039" i="1"/>
  <c r="G1039" i="1"/>
  <c r="I1039" i="1"/>
  <c r="E1039" i="1"/>
  <c r="H1039" i="1"/>
  <c r="F1040" i="1"/>
  <c r="G1040" i="1"/>
  <c r="I1040" i="1"/>
  <c r="E1040" i="1"/>
  <c r="H1040" i="1"/>
  <c r="F1041" i="1"/>
  <c r="G1041" i="1"/>
  <c r="I1041" i="1"/>
  <c r="E1041" i="1"/>
  <c r="H1041" i="1"/>
  <c r="F1042" i="1"/>
  <c r="G1042" i="1"/>
  <c r="I1042" i="1"/>
  <c r="E1042" i="1"/>
  <c r="H1042" i="1"/>
  <c r="F1043" i="1"/>
  <c r="G1043" i="1"/>
  <c r="I1043" i="1"/>
  <c r="E1043" i="1"/>
  <c r="H1043" i="1"/>
  <c r="F1044" i="1"/>
  <c r="G1044" i="1"/>
  <c r="I1044" i="1"/>
  <c r="E1044" i="1"/>
  <c r="H1044" i="1"/>
  <c r="F1045" i="1"/>
  <c r="G1045" i="1"/>
  <c r="I1045" i="1"/>
  <c r="E1045" i="1"/>
  <c r="H1045" i="1"/>
  <c r="F1046" i="1"/>
  <c r="G1046" i="1"/>
  <c r="I1046" i="1"/>
  <c r="E1046" i="1"/>
  <c r="H1046" i="1"/>
  <c r="F1047" i="1"/>
  <c r="G1047" i="1"/>
  <c r="I1047" i="1"/>
  <c r="E1047" i="1"/>
  <c r="H1047" i="1"/>
  <c r="F1048" i="1"/>
  <c r="G1048" i="1"/>
  <c r="I1048" i="1"/>
  <c r="E1048" i="1"/>
  <c r="H1048" i="1"/>
  <c r="F1049" i="1"/>
  <c r="G1049" i="1"/>
  <c r="I1049" i="1"/>
  <c r="E1049" i="1"/>
  <c r="H1049" i="1"/>
  <c r="F1050" i="1"/>
  <c r="G1050" i="1"/>
  <c r="I1050" i="1"/>
  <c r="E1050" i="1"/>
  <c r="H1050" i="1"/>
  <c r="F1051" i="1"/>
  <c r="G1051" i="1"/>
  <c r="I1051" i="1"/>
  <c r="E1051" i="1"/>
  <c r="H1051" i="1"/>
  <c r="F1052" i="1"/>
  <c r="G1052" i="1"/>
  <c r="I1052" i="1"/>
  <c r="E1052" i="1"/>
  <c r="H1052" i="1"/>
  <c r="F1053" i="1"/>
  <c r="G1053" i="1"/>
  <c r="I1053" i="1"/>
  <c r="E1053" i="1"/>
  <c r="H1053" i="1"/>
  <c r="F1054" i="1"/>
  <c r="G1054" i="1"/>
  <c r="I1054" i="1"/>
  <c r="E1054" i="1"/>
  <c r="H1054" i="1"/>
  <c r="F1055" i="1"/>
  <c r="G1055" i="1"/>
  <c r="I1055" i="1"/>
  <c r="E1055" i="1"/>
  <c r="H1055" i="1"/>
  <c r="F1056" i="1"/>
  <c r="G1056" i="1"/>
  <c r="I1056" i="1"/>
  <c r="E1056" i="1"/>
  <c r="H1056" i="1"/>
  <c r="F1057" i="1"/>
  <c r="G1057" i="1"/>
  <c r="I1057" i="1"/>
  <c r="E1057" i="1"/>
  <c r="H1057" i="1"/>
  <c r="F1058" i="1"/>
  <c r="G1058" i="1"/>
  <c r="I1058" i="1"/>
  <c r="E1058" i="1"/>
  <c r="H1058" i="1"/>
  <c r="F1059" i="1"/>
  <c r="G1059" i="1"/>
  <c r="I1059" i="1"/>
  <c r="E1059" i="1"/>
  <c r="H1059" i="1"/>
  <c r="F1060" i="1"/>
  <c r="G1060" i="1"/>
  <c r="I1060" i="1"/>
  <c r="E1060" i="1"/>
  <c r="H1060" i="1"/>
  <c r="F1061" i="1"/>
  <c r="G1061" i="1"/>
  <c r="I1061" i="1"/>
  <c r="E1061" i="1"/>
  <c r="H1061" i="1"/>
  <c r="F1062" i="1"/>
  <c r="G1062" i="1"/>
  <c r="I1062" i="1"/>
  <c r="E1062" i="1"/>
  <c r="H1062" i="1"/>
  <c r="F1063" i="1"/>
  <c r="G1063" i="1"/>
  <c r="I1063" i="1"/>
  <c r="E1063" i="1"/>
  <c r="H1063" i="1"/>
  <c r="F1064" i="1"/>
  <c r="G1064" i="1"/>
  <c r="I1064" i="1"/>
  <c r="E1064" i="1"/>
  <c r="H1064" i="1"/>
  <c r="F1065" i="1"/>
  <c r="G1065" i="1"/>
  <c r="I1065" i="1"/>
  <c r="E1065" i="1"/>
  <c r="H1065" i="1"/>
  <c r="F1066" i="1"/>
  <c r="G1066" i="1"/>
  <c r="I1066" i="1"/>
  <c r="E1066" i="1"/>
  <c r="H1066" i="1"/>
  <c r="F1067" i="1"/>
  <c r="G1067" i="1"/>
  <c r="I1067" i="1"/>
  <c r="E1067" i="1"/>
  <c r="H1067" i="1"/>
  <c r="F1068" i="1"/>
  <c r="G1068" i="1"/>
  <c r="I1068" i="1"/>
  <c r="E1068" i="1"/>
  <c r="H1068" i="1"/>
  <c r="F1069" i="1"/>
  <c r="G1069" i="1"/>
  <c r="I1069" i="1"/>
  <c r="E1069" i="1"/>
  <c r="H1069" i="1"/>
  <c r="F1070" i="1"/>
  <c r="G1070" i="1"/>
  <c r="I1070" i="1"/>
  <c r="E1070" i="1"/>
  <c r="H1070" i="1"/>
  <c r="F1071" i="1"/>
  <c r="G1071" i="1"/>
  <c r="I1071" i="1"/>
  <c r="E1071" i="1"/>
  <c r="H1071" i="1"/>
  <c r="F1072" i="1"/>
  <c r="G1072" i="1"/>
  <c r="I1072" i="1"/>
  <c r="E1072" i="1"/>
  <c r="H1072" i="1"/>
  <c r="F1073" i="1"/>
  <c r="G1073" i="1"/>
  <c r="I1073" i="1"/>
  <c r="E1073" i="1"/>
  <c r="H1073" i="1"/>
  <c r="F1074" i="1"/>
  <c r="G1074" i="1"/>
  <c r="I1074" i="1"/>
  <c r="E1074" i="1"/>
  <c r="H1074" i="1"/>
  <c r="F1075" i="1"/>
  <c r="G1075" i="1"/>
  <c r="I1075" i="1"/>
  <c r="E1075" i="1"/>
  <c r="H1075" i="1"/>
  <c r="F1076" i="1"/>
  <c r="G1076" i="1"/>
  <c r="I1076" i="1"/>
  <c r="E1076" i="1"/>
  <c r="H1076" i="1"/>
  <c r="F1077" i="1"/>
  <c r="G1077" i="1"/>
  <c r="I1077" i="1"/>
  <c r="E1077" i="1"/>
  <c r="H1077" i="1"/>
  <c r="F1078" i="1"/>
  <c r="G1078" i="1"/>
  <c r="I1078" i="1"/>
  <c r="E1078" i="1"/>
  <c r="H1078" i="1"/>
  <c r="F1079" i="1"/>
  <c r="G1079" i="1"/>
  <c r="I1079" i="1"/>
  <c r="E1079" i="1"/>
  <c r="H1079" i="1"/>
  <c r="F1080" i="1"/>
  <c r="G1080" i="1"/>
  <c r="I1080" i="1"/>
  <c r="E1080" i="1"/>
  <c r="H1080" i="1"/>
  <c r="F1081" i="1"/>
  <c r="G1081" i="1"/>
  <c r="I1081" i="1"/>
  <c r="E1081" i="1"/>
  <c r="H1081" i="1"/>
  <c r="F1082" i="1"/>
  <c r="G1082" i="1"/>
  <c r="I1082" i="1"/>
  <c r="E1082" i="1"/>
  <c r="H1082" i="1"/>
  <c r="F1083" i="1"/>
  <c r="G1083" i="1"/>
  <c r="I1083" i="1"/>
  <c r="E1083" i="1"/>
  <c r="H1083" i="1"/>
  <c r="F1084" i="1"/>
  <c r="G1084" i="1"/>
  <c r="I1084" i="1"/>
  <c r="E1084" i="1"/>
  <c r="H1084" i="1"/>
  <c r="F1085" i="1"/>
  <c r="G1085" i="1"/>
  <c r="I1085" i="1"/>
  <c r="E1085" i="1"/>
  <c r="H1085" i="1"/>
  <c r="F1086" i="1"/>
  <c r="G1086" i="1"/>
  <c r="I1086" i="1"/>
  <c r="E1086" i="1"/>
  <c r="H1086" i="1"/>
  <c r="F1087" i="1"/>
  <c r="G1087" i="1"/>
  <c r="I1087" i="1"/>
  <c r="E1087" i="1"/>
  <c r="H1087" i="1"/>
  <c r="F1088" i="1"/>
  <c r="G1088" i="1"/>
  <c r="I1088" i="1"/>
  <c r="E1088" i="1"/>
  <c r="H1088" i="1"/>
  <c r="F1089" i="1"/>
  <c r="G1089" i="1"/>
  <c r="I1089" i="1"/>
  <c r="E1089" i="1"/>
  <c r="H1089" i="1"/>
  <c r="F1090" i="1"/>
  <c r="G1090" i="1"/>
  <c r="I1090" i="1"/>
  <c r="E1090" i="1"/>
  <c r="H1090" i="1"/>
  <c r="F1091" i="1"/>
  <c r="G1091" i="1"/>
  <c r="I1091" i="1"/>
  <c r="E1091" i="1"/>
  <c r="H1091" i="1"/>
  <c r="F1092" i="1"/>
  <c r="G1092" i="1"/>
  <c r="I1092" i="1"/>
  <c r="E1092" i="1"/>
  <c r="H1092" i="1"/>
  <c r="F1093" i="1"/>
  <c r="G1093" i="1"/>
  <c r="I1093" i="1"/>
  <c r="E1093" i="1"/>
  <c r="H1093" i="1"/>
  <c r="F1094" i="1"/>
  <c r="G1094" i="1"/>
  <c r="I1094" i="1"/>
  <c r="E1094" i="1"/>
  <c r="H1094" i="1"/>
  <c r="F1095" i="1"/>
  <c r="G1095" i="1"/>
  <c r="I1095" i="1"/>
  <c r="E1095" i="1"/>
  <c r="H1095" i="1"/>
  <c r="F1096" i="1"/>
  <c r="G1096" i="1"/>
  <c r="I1096" i="1"/>
  <c r="E1096" i="1"/>
  <c r="H1096" i="1"/>
  <c r="F1097" i="1"/>
  <c r="G1097" i="1"/>
  <c r="I1097" i="1"/>
  <c r="E1097" i="1"/>
  <c r="H1097" i="1"/>
  <c r="F1098" i="1"/>
  <c r="G1098" i="1"/>
  <c r="I1098" i="1"/>
  <c r="E1098" i="1"/>
  <c r="H1098" i="1"/>
  <c r="F1099" i="1"/>
  <c r="G1099" i="1"/>
  <c r="I1099" i="1"/>
  <c r="E1099" i="1"/>
  <c r="H1099" i="1"/>
  <c r="F1100" i="1"/>
  <c r="G1100" i="1"/>
  <c r="I1100" i="1"/>
  <c r="E1100" i="1"/>
  <c r="H1100" i="1"/>
  <c r="F1101" i="1"/>
  <c r="G1101" i="1"/>
  <c r="I1101" i="1"/>
  <c r="E1101" i="1"/>
  <c r="H1101" i="1"/>
  <c r="F1102" i="1"/>
  <c r="G1102" i="1"/>
  <c r="I1102" i="1"/>
  <c r="E1102" i="1"/>
  <c r="H1102" i="1"/>
  <c r="F1103" i="1"/>
  <c r="G1103" i="1"/>
  <c r="I1103" i="1"/>
  <c r="E1103" i="1"/>
  <c r="H1103" i="1"/>
  <c r="F1104" i="1"/>
  <c r="G1104" i="1"/>
  <c r="I1104" i="1"/>
  <c r="E1104" i="1"/>
  <c r="H1104" i="1"/>
  <c r="F1105" i="1"/>
  <c r="G1105" i="1"/>
  <c r="I1105" i="1"/>
  <c r="E1105" i="1"/>
  <c r="H1105" i="1"/>
  <c r="F1106" i="1"/>
  <c r="G1106" i="1"/>
  <c r="I1106" i="1"/>
  <c r="E1106" i="1"/>
  <c r="H1106" i="1"/>
  <c r="F1107" i="1"/>
  <c r="G1107" i="1"/>
  <c r="I1107" i="1"/>
  <c r="E1107" i="1"/>
  <c r="H1107" i="1"/>
  <c r="F1108" i="1"/>
  <c r="G1108" i="1"/>
  <c r="I1108" i="1"/>
  <c r="E1108" i="1"/>
  <c r="H1108" i="1"/>
  <c r="F1109" i="1"/>
  <c r="G1109" i="1"/>
  <c r="I1109" i="1"/>
  <c r="E1109" i="1"/>
  <c r="H1109" i="1"/>
  <c r="F1110" i="1"/>
  <c r="G1110" i="1"/>
  <c r="I1110" i="1"/>
  <c r="E1110" i="1"/>
  <c r="H1110" i="1"/>
  <c r="F1111" i="1"/>
  <c r="G1111" i="1"/>
  <c r="I1111" i="1"/>
  <c r="E1111" i="1"/>
  <c r="H1111" i="1"/>
  <c r="F1112" i="1"/>
  <c r="G1112" i="1"/>
  <c r="I1112" i="1"/>
  <c r="E1112" i="1"/>
  <c r="H1112" i="1"/>
  <c r="F1113" i="1"/>
  <c r="G1113" i="1"/>
  <c r="I1113" i="1"/>
  <c r="E1113" i="1"/>
  <c r="H1113" i="1"/>
  <c r="F1114" i="1"/>
  <c r="G1114" i="1"/>
  <c r="I1114" i="1"/>
  <c r="E1114" i="1"/>
  <c r="H1114" i="1"/>
  <c r="F1115" i="1"/>
  <c r="G1115" i="1"/>
  <c r="I1115" i="1"/>
  <c r="E1115" i="1"/>
  <c r="H1115" i="1"/>
  <c r="F1116" i="1"/>
  <c r="G1116" i="1"/>
  <c r="I1116" i="1"/>
  <c r="E1116" i="1"/>
  <c r="H1116" i="1"/>
  <c r="F1117" i="1"/>
  <c r="G1117" i="1"/>
  <c r="I1117" i="1"/>
  <c r="E1117" i="1"/>
  <c r="H1117" i="1"/>
  <c r="F1118" i="1"/>
  <c r="G1118" i="1"/>
  <c r="I1118" i="1"/>
  <c r="E1118" i="1"/>
  <c r="H1118" i="1"/>
  <c r="F1119" i="1"/>
  <c r="G1119" i="1"/>
  <c r="I1119" i="1"/>
  <c r="E1119" i="1"/>
  <c r="H1119" i="1"/>
  <c r="F1120" i="1"/>
  <c r="G1120" i="1"/>
  <c r="I1120" i="1"/>
  <c r="E1120" i="1"/>
  <c r="H1120" i="1"/>
  <c r="F1121" i="1"/>
  <c r="G1121" i="1"/>
  <c r="I1121" i="1"/>
  <c r="E1121" i="1"/>
  <c r="H1121" i="1"/>
  <c r="F1122" i="1"/>
  <c r="G1122" i="1"/>
  <c r="I1122" i="1"/>
  <c r="E1122" i="1"/>
  <c r="H1122" i="1"/>
  <c r="F1123" i="1"/>
  <c r="G1123" i="1"/>
  <c r="I1123" i="1"/>
  <c r="E1123" i="1"/>
  <c r="H1123" i="1"/>
  <c r="F1124" i="1"/>
  <c r="G1124" i="1"/>
  <c r="I1124" i="1"/>
  <c r="E1124" i="1"/>
  <c r="H1124" i="1"/>
  <c r="F1125" i="1"/>
  <c r="G1125" i="1"/>
  <c r="I1125" i="1"/>
  <c r="E1125" i="1"/>
  <c r="H1125" i="1"/>
  <c r="F1126" i="1"/>
  <c r="G1126" i="1"/>
  <c r="I1126" i="1"/>
  <c r="E1126" i="1"/>
  <c r="H1126" i="1"/>
  <c r="F1127" i="1"/>
  <c r="G1127" i="1"/>
  <c r="I1127" i="1"/>
  <c r="E1127" i="1"/>
  <c r="H1127" i="1"/>
  <c r="F1128" i="1"/>
  <c r="G1128" i="1"/>
  <c r="I1128" i="1"/>
  <c r="E1128" i="1"/>
  <c r="H1128" i="1"/>
  <c r="F1129" i="1"/>
  <c r="G1129" i="1"/>
  <c r="I1129" i="1"/>
  <c r="E1129" i="1"/>
  <c r="H1129" i="1"/>
  <c r="F1130" i="1"/>
  <c r="G1130" i="1"/>
  <c r="I1130" i="1"/>
  <c r="E1130" i="1"/>
  <c r="H1130" i="1"/>
  <c r="F1131" i="1"/>
  <c r="G1131" i="1"/>
  <c r="I1131" i="1"/>
  <c r="E1131" i="1"/>
  <c r="H1131" i="1"/>
  <c r="F1132" i="1"/>
  <c r="G1132" i="1"/>
  <c r="I1132" i="1"/>
  <c r="E1132" i="1"/>
  <c r="H1132" i="1"/>
  <c r="F1133" i="1"/>
  <c r="G1133" i="1"/>
  <c r="I1133" i="1"/>
  <c r="E1133" i="1"/>
  <c r="H1133" i="1"/>
  <c r="F1134" i="1"/>
  <c r="G1134" i="1"/>
  <c r="I1134" i="1"/>
  <c r="E1134" i="1"/>
  <c r="H1134" i="1"/>
  <c r="F1135" i="1"/>
  <c r="G1135" i="1"/>
  <c r="I1135" i="1"/>
  <c r="E1135" i="1"/>
  <c r="H1135" i="1"/>
  <c r="F1136" i="1"/>
  <c r="G1136" i="1"/>
  <c r="I1136" i="1"/>
  <c r="E1136" i="1"/>
  <c r="H1136" i="1"/>
  <c r="F1137" i="1"/>
  <c r="G1137" i="1"/>
  <c r="I1137" i="1"/>
  <c r="E1137" i="1"/>
  <c r="H1137" i="1"/>
  <c r="F1138" i="1"/>
  <c r="G1138" i="1"/>
  <c r="I1138" i="1"/>
  <c r="E1138" i="1"/>
  <c r="H1138" i="1"/>
  <c r="F1139" i="1"/>
  <c r="G1139" i="1"/>
  <c r="I1139" i="1"/>
  <c r="E1139" i="1"/>
  <c r="H1139" i="1"/>
  <c r="F1140" i="1"/>
  <c r="G1140" i="1"/>
  <c r="I1140" i="1"/>
  <c r="E1140" i="1"/>
  <c r="H1140" i="1"/>
  <c r="F1141" i="1"/>
  <c r="G1141" i="1"/>
  <c r="I1141" i="1"/>
  <c r="E1141" i="1"/>
  <c r="H1141" i="1"/>
  <c r="F1142" i="1"/>
  <c r="G1142" i="1"/>
  <c r="I1142" i="1"/>
  <c r="E1142" i="1"/>
  <c r="H1142" i="1"/>
  <c r="F1143" i="1"/>
  <c r="G1143" i="1"/>
  <c r="I1143" i="1"/>
  <c r="E1143" i="1"/>
  <c r="H1143" i="1"/>
  <c r="F1144" i="1"/>
  <c r="G1144" i="1"/>
  <c r="I1144" i="1"/>
  <c r="E1144" i="1"/>
  <c r="H1144" i="1"/>
  <c r="F1145" i="1"/>
  <c r="G1145" i="1"/>
  <c r="I1145" i="1"/>
  <c r="E1145" i="1"/>
  <c r="H1145" i="1"/>
  <c r="F1146" i="1"/>
  <c r="G1146" i="1"/>
  <c r="I1146" i="1"/>
  <c r="E1146" i="1"/>
  <c r="H1146" i="1"/>
  <c r="F1147" i="1"/>
  <c r="G1147" i="1"/>
  <c r="I1147" i="1"/>
  <c r="E1147" i="1"/>
  <c r="H1147" i="1"/>
  <c r="F1148" i="1"/>
  <c r="G1148" i="1"/>
  <c r="I1148" i="1"/>
  <c r="E1148" i="1"/>
  <c r="H1148" i="1"/>
  <c r="F1149" i="1"/>
  <c r="G1149" i="1"/>
  <c r="I1149" i="1"/>
  <c r="E1149" i="1"/>
  <c r="H1149" i="1"/>
  <c r="F1150" i="1"/>
  <c r="G1150" i="1"/>
  <c r="I1150" i="1"/>
  <c r="E1150" i="1"/>
  <c r="H1150" i="1"/>
  <c r="F1151" i="1"/>
  <c r="G1151" i="1"/>
  <c r="I1151" i="1"/>
  <c r="E1151" i="1"/>
  <c r="H1151" i="1"/>
  <c r="F1152" i="1"/>
  <c r="G1152" i="1"/>
  <c r="I1152" i="1"/>
  <c r="E1152" i="1"/>
  <c r="H1152" i="1"/>
  <c r="F1153" i="1"/>
  <c r="G1153" i="1"/>
  <c r="I1153" i="1"/>
  <c r="E1153" i="1"/>
  <c r="H1153" i="1"/>
  <c r="F1154" i="1"/>
  <c r="G1154" i="1"/>
  <c r="I1154" i="1"/>
  <c r="E1154" i="1"/>
  <c r="H1154" i="1"/>
  <c r="F1155" i="1"/>
  <c r="G1155" i="1"/>
  <c r="I1155" i="1"/>
  <c r="E1155" i="1"/>
  <c r="H1155" i="1"/>
  <c r="F1156" i="1"/>
  <c r="G1156" i="1"/>
  <c r="I1156" i="1"/>
  <c r="E1156" i="1"/>
  <c r="H1156" i="1"/>
  <c r="F1157" i="1"/>
  <c r="G1157" i="1"/>
  <c r="I1157" i="1"/>
  <c r="E1157" i="1"/>
  <c r="H1157" i="1"/>
  <c r="F1158" i="1"/>
  <c r="G1158" i="1"/>
  <c r="I1158" i="1"/>
  <c r="E1158" i="1"/>
  <c r="H1158" i="1"/>
  <c r="F1159" i="1"/>
  <c r="G1159" i="1"/>
  <c r="I1159" i="1"/>
  <c r="E1159" i="1"/>
  <c r="H1159" i="1"/>
  <c r="F1160" i="1"/>
  <c r="G1160" i="1"/>
  <c r="I1160" i="1"/>
  <c r="E1160" i="1"/>
  <c r="H1160" i="1"/>
  <c r="F1161" i="1"/>
  <c r="G1161" i="1"/>
  <c r="I1161" i="1"/>
  <c r="E1161" i="1"/>
  <c r="H1161" i="1"/>
  <c r="F1162" i="1"/>
  <c r="G1162" i="1"/>
  <c r="I1162" i="1"/>
  <c r="E1162" i="1"/>
  <c r="H1162" i="1"/>
  <c r="F1163" i="1"/>
  <c r="G1163" i="1"/>
  <c r="I1163" i="1"/>
  <c r="E1163" i="1"/>
  <c r="H1163" i="1"/>
  <c r="F1164" i="1"/>
  <c r="G1164" i="1"/>
  <c r="I1164" i="1"/>
  <c r="E1164" i="1"/>
  <c r="H1164" i="1"/>
  <c r="F1165" i="1"/>
  <c r="G1165" i="1"/>
  <c r="I1165" i="1"/>
  <c r="E1165" i="1"/>
  <c r="H1165" i="1"/>
  <c r="F1166" i="1"/>
  <c r="G1166" i="1"/>
  <c r="I1166" i="1"/>
  <c r="E1166" i="1"/>
  <c r="H1166" i="1"/>
  <c r="F1167" i="1"/>
  <c r="G1167" i="1"/>
  <c r="I1167" i="1"/>
  <c r="E1167" i="1"/>
  <c r="H1167" i="1"/>
  <c r="F1168" i="1"/>
  <c r="G1168" i="1"/>
  <c r="I1168" i="1"/>
  <c r="E1168" i="1"/>
  <c r="H1168" i="1"/>
  <c r="F1169" i="1"/>
  <c r="G1169" i="1"/>
  <c r="I1169" i="1"/>
  <c r="E1169" i="1"/>
  <c r="H1169" i="1"/>
  <c r="F1170" i="1"/>
  <c r="G1170" i="1"/>
  <c r="I1170" i="1"/>
  <c r="E1170" i="1"/>
  <c r="H1170" i="1"/>
  <c r="F1171" i="1"/>
  <c r="G1171" i="1"/>
  <c r="I1171" i="1"/>
  <c r="E1171" i="1"/>
  <c r="H1171" i="1"/>
  <c r="F1172" i="1"/>
  <c r="G1172" i="1"/>
  <c r="I1172" i="1"/>
  <c r="E1172" i="1"/>
  <c r="H1172" i="1"/>
  <c r="F1173" i="1"/>
  <c r="G1173" i="1"/>
  <c r="I1173" i="1"/>
  <c r="E1173" i="1"/>
  <c r="H1173" i="1"/>
  <c r="F1174" i="1"/>
  <c r="G1174" i="1"/>
  <c r="I1174" i="1"/>
  <c r="E1174" i="1"/>
  <c r="H1174" i="1"/>
  <c r="F1175" i="1"/>
  <c r="G1175" i="1"/>
  <c r="I1175" i="1"/>
  <c r="E1175" i="1"/>
  <c r="H1175" i="1"/>
  <c r="F1176" i="1"/>
  <c r="G1176" i="1"/>
  <c r="I1176" i="1"/>
  <c r="E1176" i="1"/>
  <c r="H1176" i="1"/>
  <c r="F1177" i="1"/>
  <c r="G1177" i="1"/>
  <c r="I1177" i="1"/>
  <c r="E1177" i="1"/>
  <c r="H1177" i="1"/>
  <c r="F1178" i="1"/>
  <c r="G1178" i="1"/>
  <c r="I1178" i="1"/>
  <c r="E1178" i="1"/>
  <c r="H1178" i="1"/>
  <c r="F1179" i="1"/>
  <c r="G1179" i="1"/>
  <c r="I1179" i="1"/>
  <c r="E1179" i="1"/>
  <c r="H1179" i="1"/>
  <c r="F1180" i="1"/>
  <c r="G1180" i="1"/>
  <c r="I1180" i="1"/>
  <c r="E1180" i="1"/>
  <c r="H1180" i="1"/>
  <c r="F1181" i="1"/>
  <c r="G1181" i="1"/>
  <c r="I1181" i="1"/>
  <c r="E1181" i="1"/>
  <c r="H1181" i="1"/>
  <c r="F1182" i="1"/>
  <c r="G1182" i="1"/>
  <c r="I1182" i="1"/>
  <c r="E1182" i="1"/>
  <c r="H1182" i="1"/>
  <c r="F1183" i="1"/>
  <c r="G1183" i="1"/>
  <c r="I1183" i="1"/>
  <c r="E1183" i="1"/>
  <c r="H1183" i="1"/>
  <c r="F1184" i="1"/>
  <c r="G1184" i="1"/>
  <c r="I1184" i="1"/>
  <c r="E1184" i="1"/>
  <c r="H1184" i="1"/>
  <c r="F1185" i="1"/>
  <c r="G1185" i="1"/>
  <c r="I1185" i="1"/>
  <c r="E1185" i="1"/>
  <c r="H1185" i="1"/>
  <c r="F1186" i="1"/>
  <c r="G1186" i="1"/>
  <c r="I1186" i="1"/>
  <c r="E1186" i="1"/>
  <c r="H1186" i="1"/>
  <c r="F1187" i="1"/>
  <c r="G1187" i="1"/>
  <c r="I1187" i="1"/>
  <c r="E1187" i="1"/>
  <c r="H1187" i="1"/>
  <c r="F1188" i="1"/>
  <c r="G1188" i="1"/>
  <c r="I1188" i="1"/>
  <c r="E1188" i="1"/>
  <c r="H1188" i="1"/>
  <c r="F1189" i="1"/>
  <c r="G1189" i="1"/>
  <c r="I1189" i="1"/>
  <c r="E1189" i="1"/>
  <c r="H1189" i="1"/>
  <c r="F1190" i="1"/>
  <c r="G1190" i="1"/>
  <c r="I1190" i="1"/>
  <c r="E1190" i="1"/>
  <c r="H1190" i="1"/>
  <c r="F1191" i="1"/>
  <c r="G1191" i="1"/>
  <c r="I1191" i="1"/>
  <c r="E1191" i="1"/>
  <c r="H1191" i="1"/>
  <c r="F1192" i="1"/>
  <c r="G1192" i="1"/>
  <c r="I1192" i="1"/>
  <c r="E1192" i="1"/>
  <c r="H1192" i="1"/>
  <c r="F1193" i="1"/>
  <c r="G1193" i="1"/>
  <c r="I1193" i="1"/>
  <c r="E1193" i="1"/>
  <c r="H1193" i="1"/>
  <c r="F1194" i="1"/>
  <c r="G1194" i="1"/>
  <c r="I1194" i="1"/>
  <c r="E1194" i="1"/>
  <c r="H1194" i="1"/>
  <c r="F1195" i="1"/>
  <c r="G1195" i="1"/>
  <c r="I1195" i="1"/>
  <c r="E1195" i="1"/>
  <c r="H1195" i="1"/>
  <c r="F1196" i="1"/>
  <c r="G1196" i="1"/>
  <c r="I1196" i="1"/>
  <c r="E1196" i="1"/>
  <c r="H1196" i="1"/>
  <c r="F1197" i="1"/>
  <c r="G1197" i="1"/>
  <c r="I1197" i="1"/>
  <c r="E1197" i="1"/>
  <c r="H1197" i="1"/>
  <c r="F1198" i="1"/>
  <c r="G1198" i="1"/>
  <c r="I1198" i="1"/>
  <c r="E1198" i="1"/>
  <c r="H1198" i="1"/>
  <c r="F1199" i="1"/>
  <c r="G1199" i="1"/>
  <c r="I1199" i="1"/>
  <c r="E1199" i="1"/>
  <c r="H1199" i="1"/>
  <c r="F1200" i="1"/>
  <c r="G1200" i="1"/>
  <c r="I1200" i="1"/>
  <c r="E1200" i="1"/>
  <c r="H1200" i="1"/>
  <c r="F1201" i="1"/>
  <c r="G1201" i="1"/>
  <c r="I1201" i="1"/>
  <c r="E1201" i="1"/>
  <c r="H1201" i="1"/>
  <c r="F1202" i="1"/>
  <c r="G1202" i="1"/>
  <c r="I1202" i="1"/>
  <c r="E1202" i="1"/>
  <c r="H1202" i="1"/>
  <c r="F1203" i="1"/>
  <c r="G1203" i="1"/>
  <c r="I1203" i="1"/>
  <c r="E1203" i="1"/>
  <c r="H1203" i="1"/>
  <c r="F1204" i="1"/>
  <c r="G1204" i="1"/>
  <c r="I1204" i="1"/>
  <c r="E1204" i="1"/>
  <c r="H1204" i="1"/>
  <c r="F1205" i="1"/>
  <c r="G1205" i="1"/>
  <c r="I1205" i="1"/>
  <c r="E1205" i="1"/>
  <c r="H1205" i="1"/>
  <c r="F1206" i="1"/>
  <c r="G1206" i="1"/>
  <c r="I1206" i="1"/>
  <c r="E1206" i="1"/>
  <c r="H1206" i="1"/>
  <c r="F1207" i="1"/>
  <c r="G1207" i="1"/>
  <c r="I1207" i="1"/>
  <c r="E1207" i="1"/>
  <c r="H1207" i="1"/>
  <c r="F1208" i="1"/>
  <c r="G1208" i="1"/>
  <c r="I1208" i="1"/>
  <c r="E1208" i="1"/>
  <c r="H1208" i="1"/>
  <c r="F1209" i="1"/>
  <c r="G1209" i="1"/>
  <c r="I1209" i="1"/>
  <c r="E1209" i="1"/>
  <c r="H1209" i="1"/>
  <c r="F1210" i="1"/>
  <c r="G1210" i="1"/>
  <c r="I1210" i="1"/>
  <c r="E1210" i="1"/>
  <c r="H1210" i="1"/>
  <c r="F1211" i="1"/>
  <c r="G1211" i="1"/>
  <c r="I1211" i="1"/>
  <c r="E1211" i="1"/>
  <c r="H1211" i="1"/>
  <c r="F1212" i="1"/>
  <c r="G1212" i="1"/>
  <c r="I1212" i="1"/>
  <c r="E1212" i="1"/>
  <c r="H1212" i="1"/>
  <c r="F1213" i="1"/>
  <c r="G1213" i="1"/>
  <c r="I1213" i="1"/>
  <c r="E1213" i="1"/>
  <c r="H1213" i="1"/>
  <c r="F1214" i="1"/>
  <c r="G1214" i="1"/>
  <c r="I1214" i="1"/>
  <c r="E1214" i="1"/>
  <c r="H1214" i="1"/>
  <c r="F1215" i="1"/>
  <c r="G1215" i="1"/>
  <c r="I1215" i="1"/>
  <c r="E1215" i="1"/>
  <c r="H1215" i="1"/>
  <c r="F1216" i="1"/>
  <c r="G1216" i="1"/>
  <c r="I1216" i="1"/>
  <c r="E1216" i="1"/>
  <c r="H1216" i="1"/>
  <c r="F1217" i="1"/>
  <c r="G1217" i="1"/>
  <c r="I1217" i="1"/>
  <c r="E1217" i="1"/>
  <c r="H1217" i="1"/>
  <c r="F1218" i="1"/>
  <c r="G1218" i="1"/>
  <c r="I1218" i="1"/>
  <c r="E1218" i="1"/>
  <c r="H1218" i="1"/>
  <c r="F1219" i="1"/>
  <c r="G1219" i="1"/>
  <c r="I1219" i="1"/>
  <c r="E1219" i="1"/>
  <c r="H1219" i="1"/>
  <c r="F1220" i="1"/>
  <c r="G1220" i="1"/>
  <c r="I1220" i="1"/>
  <c r="E1220" i="1"/>
  <c r="H1220" i="1"/>
  <c r="F1221" i="1"/>
  <c r="G1221" i="1"/>
  <c r="I1221" i="1"/>
  <c r="E1221" i="1"/>
  <c r="H1221" i="1"/>
  <c r="F1222" i="1"/>
  <c r="G1222" i="1"/>
  <c r="I1222" i="1"/>
  <c r="E1222" i="1"/>
  <c r="H1222" i="1"/>
  <c r="F1223" i="1"/>
  <c r="G1223" i="1"/>
  <c r="I1223" i="1"/>
  <c r="E1223" i="1"/>
  <c r="H1223" i="1"/>
  <c r="F1224" i="1"/>
  <c r="G1224" i="1"/>
  <c r="I1224" i="1"/>
  <c r="E1224" i="1"/>
  <c r="H1224" i="1"/>
  <c r="F1225" i="1"/>
  <c r="G1225" i="1"/>
  <c r="I1225" i="1"/>
  <c r="E1225" i="1"/>
  <c r="H1225" i="1"/>
  <c r="F1226" i="1"/>
  <c r="G1226" i="1"/>
  <c r="I1226" i="1"/>
  <c r="E1226" i="1"/>
  <c r="H1226" i="1"/>
  <c r="F1227" i="1"/>
  <c r="G1227" i="1"/>
  <c r="I1227" i="1"/>
  <c r="E1227" i="1"/>
  <c r="H1227" i="1"/>
  <c r="F1228" i="1"/>
  <c r="G1228" i="1"/>
  <c r="I1228" i="1"/>
  <c r="E1228" i="1"/>
  <c r="H1228" i="1"/>
  <c r="F1229" i="1"/>
  <c r="G1229" i="1"/>
  <c r="I1229" i="1"/>
  <c r="E1229" i="1"/>
  <c r="H1229" i="1"/>
  <c r="F1230" i="1"/>
  <c r="G1230" i="1"/>
  <c r="I1230" i="1"/>
  <c r="E1230" i="1"/>
  <c r="H1230" i="1"/>
  <c r="F1231" i="1"/>
  <c r="G1231" i="1"/>
  <c r="I1231" i="1"/>
  <c r="E1231" i="1"/>
  <c r="H1231" i="1"/>
  <c r="E1235" i="1"/>
  <c r="E1234" i="1"/>
  <c r="E1233" i="1"/>
  <c r="N1250" i="1"/>
  <c r="N1249" i="1"/>
  <c r="J2" i="1"/>
  <c r="K2" i="1"/>
  <c r="L2" i="1"/>
  <c r="M2" i="1"/>
  <c r="N2" i="1"/>
  <c r="O2" i="1"/>
  <c r="J3" i="1"/>
  <c r="K3" i="1"/>
  <c r="L3" i="1"/>
  <c r="M3" i="1"/>
  <c r="N3" i="1"/>
  <c r="O3" i="1"/>
  <c r="J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J1026" i="1"/>
  <c r="K1026" i="1"/>
  <c r="L1026" i="1"/>
  <c r="M1026" i="1"/>
  <c r="N1026" i="1"/>
  <c r="O1026" i="1"/>
  <c r="J1027" i="1"/>
  <c r="K1027" i="1"/>
  <c r="L1027" i="1"/>
  <c r="M1027" i="1"/>
  <c r="N1027" i="1"/>
  <c r="O1027" i="1"/>
  <c r="J1028" i="1"/>
  <c r="K1028" i="1"/>
  <c r="L1028" i="1"/>
  <c r="M1028" i="1"/>
  <c r="N1028" i="1"/>
  <c r="O1028" i="1"/>
  <c r="J1029" i="1"/>
  <c r="K1029" i="1"/>
  <c r="L1029" i="1"/>
  <c r="M1029" i="1"/>
  <c r="N1029" i="1"/>
  <c r="O1029" i="1"/>
  <c r="J1030" i="1"/>
  <c r="K1030" i="1"/>
  <c r="L1030" i="1"/>
  <c r="M1030" i="1"/>
  <c r="N1030" i="1"/>
  <c r="O1030" i="1"/>
  <c r="J1031" i="1"/>
  <c r="K1031" i="1"/>
  <c r="L1031" i="1"/>
  <c r="M1031" i="1"/>
  <c r="N1031" i="1"/>
  <c r="O1031" i="1"/>
  <c r="J1032" i="1"/>
  <c r="K1032" i="1"/>
  <c r="L1032" i="1"/>
  <c r="M1032" i="1"/>
  <c r="N1032" i="1"/>
  <c r="O1032" i="1"/>
  <c r="J1033" i="1"/>
  <c r="K1033" i="1"/>
  <c r="L1033" i="1"/>
  <c r="M1033" i="1"/>
  <c r="N1033" i="1"/>
  <c r="O1033" i="1"/>
  <c r="J1034" i="1"/>
  <c r="K1034" i="1"/>
  <c r="L1034" i="1"/>
  <c r="M1034" i="1"/>
  <c r="N1034" i="1"/>
  <c r="O1034" i="1"/>
  <c r="J1035" i="1"/>
  <c r="K1035" i="1"/>
  <c r="L1035" i="1"/>
  <c r="M1035" i="1"/>
  <c r="N1035" i="1"/>
  <c r="O1035" i="1"/>
  <c r="J1036" i="1"/>
  <c r="K1036" i="1"/>
  <c r="L1036" i="1"/>
  <c r="M1036" i="1"/>
  <c r="N1036" i="1"/>
  <c r="O1036" i="1"/>
  <c r="J1037" i="1"/>
  <c r="K1037" i="1"/>
  <c r="L1037" i="1"/>
  <c r="M1037" i="1"/>
  <c r="N1037" i="1"/>
  <c r="O1037" i="1"/>
  <c r="J1038" i="1"/>
  <c r="K1038" i="1"/>
  <c r="L1038" i="1"/>
  <c r="M1038" i="1"/>
  <c r="N1038" i="1"/>
  <c r="O1038" i="1"/>
  <c r="J1039" i="1"/>
  <c r="K1039" i="1"/>
  <c r="L1039" i="1"/>
  <c r="M1039" i="1"/>
  <c r="N1039" i="1"/>
  <c r="O1039" i="1"/>
  <c r="J1040" i="1"/>
  <c r="K1040" i="1"/>
  <c r="L1040" i="1"/>
  <c r="M1040" i="1"/>
  <c r="N1040" i="1"/>
  <c r="O1040" i="1"/>
  <c r="J1041" i="1"/>
  <c r="K1041" i="1"/>
  <c r="L1041" i="1"/>
  <c r="M1041" i="1"/>
  <c r="N1041" i="1"/>
  <c r="O1041" i="1"/>
  <c r="J1042" i="1"/>
  <c r="K1042" i="1"/>
  <c r="L1042" i="1"/>
  <c r="M1042" i="1"/>
  <c r="N1042" i="1"/>
  <c r="O1042" i="1"/>
  <c r="J1043" i="1"/>
  <c r="K1043" i="1"/>
  <c r="L1043" i="1"/>
  <c r="M1043" i="1"/>
  <c r="N1043" i="1"/>
  <c r="O1043" i="1"/>
  <c r="J1044" i="1"/>
  <c r="K1044" i="1"/>
  <c r="L1044" i="1"/>
  <c r="M1044" i="1"/>
  <c r="N1044" i="1"/>
  <c r="O1044" i="1"/>
  <c r="J1045" i="1"/>
  <c r="K1045" i="1"/>
  <c r="L1045" i="1"/>
  <c r="M1045" i="1"/>
  <c r="N1045" i="1"/>
  <c r="O1045" i="1"/>
  <c r="J1046" i="1"/>
  <c r="K1046" i="1"/>
  <c r="L1046" i="1"/>
  <c r="M1046" i="1"/>
  <c r="N1046" i="1"/>
  <c r="O1046" i="1"/>
  <c r="J1047" i="1"/>
  <c r="K1047" i="1"/>
  <c r="L1047" i="1"/>
  <c r="M1047" i="1"/>
  <c r="N1047" i="1"/>
  <c r="O1047" i="1"/>
  <c r="J1048" i="1"/>
  <c r="K1048" i="1"/>
  <c r="L1048" i="1"/>
  <c r="M1048" i="1"/>
  <c r="N1048" i="1"/>
  <c r="O1048" i="1"/>
  <c r="J1049" i="1"/>
  <c r="K1049" i="1"/>
  <c r="L1049" i="1"/>
  <c r="M1049" i="1"/>
  <c r="N1049" i="1"/>
  <c r="O1049" i="1"/>
  <c r="J1050" i="1"/>
  <c r="K1050" i="1"/>
  <c r="L1050" i="1"/>
  <c r="M1050" i="1"/>
  <c r="N1050" i="1"/>
  <c r="O1050" i="1"/>
  <c r="J1051" i="1"/>
  <c r="K1051" i="1"/>
  <c r="L1051" i="1"/>
  <c r="M1051" i="1"/>
  <c r="N1051" i="1"/>
  <c r="O1051" i="1"/>
  <c r="J1052" i="1"/>
  <c r="K1052" i="1"/>
  <c r="L1052" i="1"/>
  <c r="M1052" i="1"/>
  <c r="N1052" i="1"/>
  <c r="O1052" i="1"/>
  <c r="J1053" i="1"/>
  <c r="K1053" i="1"/>
  <c r="L1053" i="1"/>
  <c r="M1053" i="1"/>
  <c r="N1053" i="1"/>
  <c r="O1053" i="1"/>
  <c r="J1054" i="1"/>
  <c r="K1054" i="1"/>
  <c r="L1054" i="1"/>
  <c r="M1054" i="1"/>
  <c r="N1054" i="1"/>
  <c r="O1054" i="1"/>
  <c r="J1055" i="1"/>
  <c r="K1055" i="1"/>
  <c r="L1055" i="1"/>
  <c r="M1055" i="1"/>
  <c r="N1055" i="1"/>
  <c r="O1055" i="1"/>
  <c r="J1056" i="1"/>
  <c r="K1056" i="1"/>
  <c r="L1056" i="1"/>
  <c r="M1056" i="1"/>
  <c r="N1056" i="1"/>
  <c r="O1056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J1191" i="1"/>
  <c r="K1191" i="1"/>
  <c r="L1191" i="1"/>
  <c r="M1191" i="1"/>
  <c r="N1191" i="1"/>
  <c r="O1191" i="1"/>
  <c r="J1192" i="1"/>
  <c r="K1192" i="1"/>
  <c r="L1192" i="1"/>
  <c r="M1192" i="1"/>
  <c r="N1192" i="1"/>
  <c r="O1192" i="1"/>
  <c r="J1193" i="1"/>
  <c r="K1193" i="1"/>
  <c r="L1193" i="1"/>
  <c r="M1193" i="1"/>
  <c r="N1193" i="1"/>
  <c r="O1193" i="1"/>
  <c r="J1194" i="1"/>
  <c r="K1194" i="1"/>
  <c r="L1194" i="1"/>
  <c r="M1194" i="1"/>
  <c r="N1194" i="1"/>
  <c r="O1194" i="1"/>
  <c r="J1195" i="1"/>
  <c r="K1195" i="1"/>
  <c r="L1195" i="1"/>
  <c r="M1195" i="1"/>
  <c r="N1195" i="1"/>
  <c r="O1195" i="1"/>
  <c r="J1196" i="1"/>
  <c r="K1196" i="1"/>
  <c r="L1196" i="1"/>
  <c r="M1196" i="1"/>
  <c r="N1196" i="1"/>
  <c r="O1196" i="1"/>
  <c r="J1197" i="1"/>
  <c r="K1197" i="1"/>
  <c r="L1197" i="1"/>
  <c r="M1197" i="1"/>
  <c r="N1197" i="1"/>
  <c r="O1197" i="1"/>
  <c r="J1198" i="1"/>
  <c r="K1198" i="1"/>
  <c r="L1198" i="1"/>
  <c r="M1198" i="1"/>
  <c r="N1198" i="1"/>
  <c r="O1198" i="1"/>
  <c r="J1199" i="1"/>
  <c r="K1199" i="1"/>
  <c r="L1199" i="1"/>
  <c r="M1199" i="1"/>
  <c r="N1199" i="1"/>
  <c r="O1199" i="1"/>
  <c r="J1200" i="1"/>
  <c r="K1200" i="1"/>
  <c r="L1200" i="1"/>
  <c r="M1200" i="1"/>
  <c r="N1200" i="1"/>
  <c r="O1200" i="1"/>
  <c r="J1201" i="1"/>
  <c r="K1201" i="1"/>
  <c r="L1201" i="1"/>
  <c r="M1201" i="1"/>
  <c r="N1201" i="1"/>
  <c r="O1201" i="1"/>
  <c r="J1202" i="1"/>
  <c r="K1202" i="1"/>
  <c r="L1202" i="1"/>
  <c r="M1202" i="1"/>
  <c r="N1202" i="1"/>
  <c r="O1202" i="1"/>
  <c r="J1203" i="1"/>
  <c r="K1203" i="1"/>
  <c r="L1203" i="1"/>
  <c r="M1203" i="1"/>
  <c r="N1203" i="1"/>
  <c r="O1203" i="1"/>
  <c r="J1204" i="1"/>
  <c r="K1204" i="1"/>
  <c r="L1204" i="1"/>
  <c r="M1204" i="1"/>
  <c r="N1204" i="1"/>
  <c r="O1204" i="1"/>
  <c r="J1205" i="1"/>
  <c r="K1205" i="1"/>
  <c r="L1205" i="1"/>
  <c r="M1205" i="1"/>
  <c r="N1205" i="1"/>
  <c r="O1205" i="1"/>
  <c r="J1206" i="1"/>
  <c r="K1206" i="1"/>
  <c r="L1206" i="1"/>
  <c r="M1206" i="1"/>
  <c r="N1206" i="1"/>
  <c r="O1206" i="1"/>
  <c r="J1207" i="1"/>
  <c r="K1207" i="1"/>
  <c r="L1207" i="1"/>
  <c r="M1207" i="1"/>
  <c r="N1207" i="1"/>
  <c r="O1207" i="1"/>
  <c r="J1208" i="1"/>
  <c r="K1208" i="1"/>
  <c r="L1208" i="1"/>
  <c r="M1208" i="1"/>
  <c r="N1208" i="1"/>
  <c r="O1208" i="1"/>
  <c r="J1209" i="1"/>
  <c r="K1209" i="1"/>
  <c r="L1209" i="1"/>
  <c r="M1209" i="1"/>
  <c r="N1209" i="1"/>
  <c r="O1209" i="1"/>
  <c r="J1210" i="1"/>
  <c r="K1210" i="1"/>
  <c r="L1210" i="1"/>
  <c r="M1210" i="1"/>
  <c r="N1210" i="1"/>
  <c r="O1210" i="1"/>
  <c r="J1211" i="1"/>
  <c r="K1211" i="1"/>
  <c r="L1211" i="1"/>
  <c r="M1211" i="1"/>
  <c r="N1211" i="1"/>
  <c r="O1211" i="1"/>
  <c r="J1212" i="1"/>
  <c r="K1212" i="1"/>
  <c r="L1212" i="1"/>
  <c r="M1212" i="1"/>
  <c r="N1212" i="1"/>
  <c r="O1212" i="1"/>
  <c r="J1213" i="1"/>
  <c r="K1213" i="1"/>
  <c r="L1213" i="1"/>
  <c r="M1213" i="1"/>
  <c r="N1213" i="1"/>
  <c r="O1213" i="1"/>
  <c r="J1214" i="1"/>
  <c r="K1214" i="1"/>
  <c r="L1214" i="1"/>
  <c r="M1214" i="1"/>
  <c r="N1214" i="1"/>
  <c r="O1214" i="1"/>
  <c r="J1215" i="1"/>
  <c r="K1215" i="1"/>
  <c r="L1215" i="1"/>
  <c r="M1215" i="1"/>
  <c r="N1215" i="1"/>
  <c r="O1215" i="1"/>
  <c r="J1216" i="1"/>
  <c r="K1216" i="1"/>
  <c r="L1216" i="1"/>
  <c r="M1216" i="1"/>
  <c r="N1216" i="1"/>
  <c r="O1216" i="1"/>
  <c r="J1217" i="1"/>
  <c r="K1217" i="1"/>
  <c r="L1217" i="1"/>
  <c r="M1217" i="1"/>
  <c r="N1217" i="1"/>
  <c r="O1217" i="1"/>
  <c r="J1218" i="1"/>
  <c r="K1218" i="1"/>
  <c r="L1218" i="1"/>
  <c r="M1218" i="1"/>
  <c r="N1218" i="1"/>
  <c r="O1218" i="1"/>
  <c r="J1219" i="1"/>
  <c r="K1219" i="1"/>
  <c r="L1219" i="1"/>
  <c r="M1219" i="1"/>
  <c r="N1219" i="1"/>
  <c r="O1219" i="1"/>
  <c r="J1220" i="1"/>
  <c r="K1220" i="1"/>
  <c r="L1220" i="1"/>
  <c r="M1220" i="1"/>
  <c r="N1220" i="1"/>
  <c r="O1220" i="1"/>
  <c r="J1221" i="1"/>
  <c r="K1221" i="1"/>
  <c r="L1221" i="1"/>
  <c r="M1221" i="1"/>
  <c r="N1221" i="1"/>
  <c r="O1221" i="1"/>
  <c r="J1222" i="1"/>
  <c r="K1222" i="1"/>
  <c r="L1222" i="1"/>
  <c r="M1222" i="1"/>
  <c r="N1222" i="1"/>
  <c r="O1222" i="1"/>
  <c r="J1223" i="1"/>
  <c r="K1223" i="1"/>
  <c r="L1223" i="1"/>
  <c r="M1223" i="1"/>
  <c r="N1223" i="1"/>
  <c r="O1223" i="1"/>
  <c r="J1224" i="1"/>
  <c r="K1224" i="1"/>
  <c r="L1224" i="1"/>
  <c r="M1224" i="1"/>
  <c r="N1224" i="1"/>
  <c r="O1224" i="1"/>
  <c r="J1225" i="1"/>
  <c r="K1225" i="1"/>
  <c r="L1225" i="1"/>
  <c r="M1225" i="1"/>
  <c r="N1225" i="1"/>
  <c r="O1225" i="1"/>
  <c r="J1226" i="1"/>
  <c r="K1226" i="1"/>
  <c r="L1226" i="1"/>
  <c r="M1226" i="1"/>
  <c r="N1226" i="1"/>
  <c r="O1226" i="1"/>
  <c r="J1227" i="1"/>
  <c r="K1227" i="1"/>
  <c r="L1227" i="1"/>
  <c r="M1227" i="1"/>
  <c r="N1227" i="1"/>
  <c r="O1227" i="1"/>
  <c r="J1228" i="1"/>
  <c r="K1228" i="1"/>
  <c r="L1228" i="1"/>
  <c r="M1228" i="1"/>
  <c r="N1228" i="1"/>
  <c r="O1228" i="1"/>
  <c r="N1238" i="1"/>
  <c r="N1248" i="1"/>
  <c r="N1247" i="1"/>
  <c r="N1246" i="1"/>
  <c r="N1245" i="1"/>
  <c r="N1244" i="1"/>
  <c r="N1243" i="1"/>
  <c r="N1242" i="1"/>
  <c r="N1241" i="1"/>
  <c r="N1240" i="1"/>
  <c r="N1239" i="1"/>
  <c r="J1229" i="1"/>
  <c r="K1229" i="1"/>
  <c r="L1229" i="1"/>
  <c r="M1229" i="1"/>
  <c r="N1229" i="1"/>
  <c r="O1229" i="1"/>
  <c r="J1230" i="1"/>
  <c r="K1230" i="1"/>
  <c r="L1230" i="1"/>
  <c r="M1230" i="1"/>
  <c r="N1230" i="1"/>
  <c r="O1230" i="1"/>
  <c r="J1231" i="1"/>
  <c r="K1231" i="1"/>
  <c r="L1231" i="1"/>
  <c r="M1231" i="1"/>
  <c r="N1231" i="1"/>
  <c r="O1231" i="1"/>
  <c r="N1234" i="1"/>
  <c r="Q2" i="1"/>
  <c r="P2" i="1"/>
  <c r="N1233" i="1"/>
  <c r="N1236" i="1"/>
  <c r="N1235" i="1"/>
  <c r="Q642" i="1"/>
  <c r="P642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Q1191" i="1"/>
  <c r="P1191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Q1150" i="1"/>
  <c r="P1150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Q1109" i="1"/>
  <c r="P1109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Q1068" i="1"/>
  <c r="P1068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Q1027" i="1"/>
  <c r="P1027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Q986" i="1"/>
  <c r="P986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Q945" i="1"/>
  <c r="P945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Q904" i="1"/>
  <c r="P904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Q863" i="1"/>
  <c r="P863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Q822" i="1"/>
  <c r="P822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Q781" i="1"/>
  <c r="P781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Q740" i="1"/>
  <c r="P740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Q699" i="1"/>
  <c r="P699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Q658" i="1"/>
  <c r="P658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Q617" i="1"/>
  <c r="P617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Q576" i="1"/>
  <c r="P576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Q535" i="1"/>
  <c r="P535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Q494" i="1"/>
  <c r="P494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Q453" i="1"/>
  <c r="P453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Q412" i="1"/>
  <c r="P412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Q371" i="1"/>
  <c r="P371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Q330" i="1"/>
  <c r="P330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Q289" i="1"/>
  <c r="P289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Q248" i="1"/>
  <c r="P248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Q207" i="1"/>
  <c r="P207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Q166" i="1"/>
  <c r="P166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Q125" i="1"/>
  <c r="P125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Q84" i="1"/>
  <c r="P84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Q43" i="1"/>
  <c r="P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</calcChain>
</file>

<file path=xl/sharedStrings.xml><?xml version="1.0" encoding="utf-8"?>
<sst xmlns="http://schemas.openxmlformats.org/spreadsheetml/2006/main" count="10529" uniqueCount="347">
  <si>
    <t>Date</t>
  </si>
  <si>
    <t>Team</t>
  </si>
  <si>
    <t>Prediction</t>
  </si>
  <si>
    <t>Target</t>
  </si>
  <si>
    <t>2015-10-27</t>
  </si>
  <si>
    <t>ATL</t>
  </si>
  <si>
    <t>KNeighborsRegressor(algorithm='auto', leaf_size=30, metric='minkowski',
          metric_params=None, n_jobs=1, n_neighbors=5, p=2,
          weights='uniform')</t>
  </si>
  <si>
    <t>CHI</t>
  </si>
  <si>
    <t>GSW</t>
  </si>
  <si>
    <t>2015-10-28</t>
  </si>
  <si>
    <t>BOS</t>
  </si>
  <si>
    <t>BRK</t>
  </si>
  <si>
    <t>DET</t>
  </si>
  <si>
    <t>HOU</t>
  </si>
  <si>
    <t>LAL</t>
  </si>
  <si>
    <t>MEM</t>
  </si>
  <si>
    <t>MIA</t>
  </si>
  <si>
    <t>MIL</t>
  </si>
  <si>
    <t>OKC</t>
  </si>
  <si>
    <t>ORL</t>
  </si>
  <si>
    <t>PHO</t>
  </si>
  <si>
    <t>POR</t>
  </si>
  <si>
    <t>SAC</t>
  </si>
  <si>
    <t>TOR</t>
  </si>
  <si>
    <t>2015-10-29</t>
  </si>
  <si>
    <t>IND</t>
  </si>
  <si>
    <t>LAC</t>
  </si>
  <si>
    <t>NYK</t>
  </si>
  <si>
    <t>2015-10-30</t>
  </si>
  <si>
    <t>CLE</t>
  </si>
  <si>
    <t>DEN</t>
  </si>
  <si>
    <t>PHI</t>
  </si>
  <si>
    <t>SAS</t>
  </si>
  <si>
    <t>2015-10-31</t>
  </si>
  <si>
    <t>NOP</t>
  </si>
  <si>
    <t>WAS</t>
  </si>
  <si>
    <t>2015-11-01</t>
  </si>
  <si>
    <t>CHO</t>
  </si>
  <si>
    <t>2015-11-02</t>
  </si>
  <si>
    <t>MIN</t>
  </si>
  <si>
    <t>2015-11-03</t>
  </si>
  <si>
    <t>DAL</t>
  </si>
  <si>
    <t>2015-11-04</t>
  </si>
  <si>
    <t>UTA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</si>
  <si>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</si>
  <si>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</si>
  <si>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</si>
  <si>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</si>
  <si>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</si>
  <si>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</si>
  <si>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</si>
  <si>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</si>
  <si>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</si>
  <si>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</si>
  <si>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</si>
  <si>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</si>
  <si>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</si>
  <si>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</si>
  <si>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</si>
  <si>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</si>
  <si>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</si>
  <si>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</si>
  <si>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</si>
  <si>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</si>
  <si>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</si>
  <si>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</si>
  <si>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</si>
  <si>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</si>
  <si>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</si>
  <si>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</si>
  <si>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</si>
  <si>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</si>
  <si>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</si>
  <si>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</si>
  <si>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</si>
  <si>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</si>
  <si>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</si>
  <si>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</si>
  <si>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</si>
  <si>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</si>
  <si>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</si>
  <si>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</si>
  <si>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</si>
  <si>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</si>
  <si>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</si>
  <si>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</si>
  <si>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</si>
  <si>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</si>
  <si>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</si>
  <si>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</si>
  <si>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</si>
  <si>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</si>
  <si>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</si>
  <si>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</si>
  <si>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</si>
  <si>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</si>
  <si>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</si>
  <si>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</si>
  <si>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</si>
  <si>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</si>
  <si>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</si>
  <si>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</si>
  <si>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</si>
  <si>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</si>
  <si>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</si>
  <si>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</si>
  <si>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</si>
  <si>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</si>
  <si>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</si>
  <si>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</si>
  <si>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</si>
  <si>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</si>
  <si>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</si>
  <si>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</si>
  <si>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</si>
  <si>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</si>
  <si>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</si>
  <si>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</si>
  <si>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</si>
  <si>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</si>
  <si>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</si>
  <si>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</si>
  <si>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</si>
  <si>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</si>
  <si>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</si>
  <si>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</si>
  <si>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</si>
  <si>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</si>
  <si>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</si>
  <si>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</si>
  <si>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</si>
  <si>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</si>
  <si>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</si>
  <si>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</si>
  <si>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</si>
  <si>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</si>
  <si>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</si>
  <si>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</si>
  <si>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</si>
  <si>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</si>
  <si>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</si>
  <si>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</si>
  <si>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</si>
  <si>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</si>
  <si>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</si>
  <si>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</si>
  <si>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</si>
  <si>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</si>
  <si>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</si>
  <si>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</si>
  <si>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</si>
  <si>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</si>
  <si>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</si>
  <si>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</si>
  <si>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</si>
  <si>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</si>
  <si>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</si>
  <si>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</si>
  <si>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</si>
  <si>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</si>
  <si>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</si>
  <si>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</si>
  <si>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</si>
  <si>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</si>
  <si>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</si>
  <si>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</si>
  <si>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</si>
  <si>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</si>
  <si>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</si>
  <si>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</si>
  <si>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</si>
  <si>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</si>
  <si>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</si>
  <si>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</si>
  <si>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</si>
  <si>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</si>
  <si>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</si>
  <si>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</si>
  <si>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</si>
  <si>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</si>
  <si>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</si>
  <si>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</si>
  <si>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</si>
  <si>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</si>
  <si>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</si>
  <si>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</si>
  <si>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</si>
  <si>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</si>
  <si>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</si>
  <si>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</si>
  <si>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</si>
  <si>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</si>
  <si>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</si>
  <si>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</si>
  <si>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</si>
  <si>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</si>
  <si>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Bet Result</t>
  </si>
  <si>
    <t>Spread</t>
  </si>
  <si>
    <t>Over/Under</t>
  </si>
  <si>
    <t>Total Points</t>
  </si>
  <si>
    <t>L</t>
  </si>
  <si>
    <t>O</t>
  </si>
  <si>
    <t>194.5</t>
  </si>
  <si>
    <t>199</t>
  </si>
  <si>
    <t>U</t>
  </si>
  <si>
    <t>200.5</t>
  </si>
  <si>
    <t>W</t>
  </si>
  <si>
    <t>194</t>
  </si>
  <si>
    <t>195</t>
  </si>
  <si>
    <t>196.5</t>
  </si>
  <si>
    <t>192</t>
  </si>
  <si>
    <t>202.5</t>
  </si>
  <si>
    <t>198</t>
  </si>
  <si>
    <t>193</t>
  </si>
  <si>
    <t>192.5</t>
  </si>
  <si>
    <t>191</t>
  </si>
  <si>
    <t>210</t>
  </si>
  <si>
    <t>201.5</t>
  </si>
  <si>
    <t>187</t>
  </si>
  <si>
    <t>189</t>
  </si>
  <si>
    <t>199.5</t>
  </si>
  <si>
    <t>200</t>
  </si>
  <si>
    <t>191.5</t>
  </si>
  <si>
    <t>206</t>
  </si>
  <si>
    <t>198.5</t>
  </si>
  <si>
    <t>197.5</t>
  </si>
  <si>
    <t>210.5</t>
  </si>
  <si>
    <t>203.5</t>
  </si>
  <si>
    <t>196</t>
  </si>
  <si>
    <t>207</t>
  </si>
  <si>
    <t>201</t>
  </si>
  <si>
    <t>204</t>
  </si>
  <si>
    <t>P</t>
  </si>
  <si>
    <t>204.5</t>
  </si>
  <si>
    <t>203</t>
  </si>
  <si>
    <t>207.5</t>
  </si>
  <si>
    <t>206.5</t>
  </si>
  <si>
    <t>211.5</t>
  </si>
  <si>
    <t>197</t>
  </si>
  <si>
    <t>214</t>
  </si>
  <si>
    <t>205.5</t>
  </si>
  <si>
    <t>188</t>
  </si>
  <si>
    <t>208</t>
  </si>
  <si>
    <t>213.5</t>
  </si>
  <si>
    <t>215</t>
  </si>
  <si>
    <t>202</t>
  </si>
  <si>
    <t>218.5</t>
  </si>
  <si>
    <t>212</t>
  </si>
  <si>
    <t>211</t>
  </si>
  <si>
    <t>208.5</t>
  </si>
  <si>
    <t>209.5</t>
  </si>
  <si>
    <t>216.5</t>
  </si>
  <si>
    <t>218</t>
  </si>
  <si>
    <t>220.5</t>
  </si>
  <si>
    <t>215.5</t>
  </si>
  <si>
    <t>219.5</t>
  </si>
  <si>
    <t>214.5</t>
  </si>
  <si>
    <t>219</t>
  </si>
  <si>
    <t>220</t>
  </si>
  <si>
    <t>216</t>
  </si>
  <si>
    <t>213</t>
  </si>
  <si>
    <t>224.5</t>
  </si>
  <si>
    <t>217.5</t>
  </si>
  <si>
    <t>227</t>
  </si>
  <si>
    <t>232.5</t>
  </si>
  <si>
    <t>229</t>
  </si>
  <si>
    <t>221</t>
  </si>
  <si>
    <t>228</t>
  </si>
  <si>
    <t>226.5</t>
  </si>
  <si>
    <t>224</t>
  </si>
  <si>
    <t>233</t>
  </si>
  <si>
    <t>230.5</t>
  </si>
  <si>
    <t>225</t>
  </si>
  <si>
    <t>209</t>
  </si>
  <si>
    <t>230</t>
  </si>
  <si>
    <t>222.5</t>
  </si>
  <si>
    <t>225.5</t>
  </si>
  <si>
    <t>221.5</t>
  </si>
  <si>
    <t>226</t>
  </si>
  <si>
    <t>212.5</t>
  </si>
  <si>
    <t>223</t>
  </si>
  <si>
    <t>222</t>
  </si>
  <si>
    <t>205</t>
  </si>
  <si>
    <t>195.5</t>
  </si>
  <si>
    <t>217</t>
  </si>
  <si>
    <t>223.5</t>
  </si>
  <si>
    <t>182.5</t>
  </si>
  <si>
    <t>190</t>
  </si>
  <si>
    <t>188.5</t>
  </si>
  <si>
    <t>189.5</t>
  </si>
  <si>
    <t>193.5</t>
  </si>
  <si>
    <t>184.5</t>
  </si>
  <si>
    <t>187.5</t>
  </si>
  <si>
    <t>190.5</t>
  </si>
  <si>
    <t>227.5</t>
  </si>
  <si>
    <t>186.5</t>
  </si>
  <si>
    <t>183.5</t>
  </si>
  <si>
    <t>186</t>
  </si>
  <si>
    <t>183</t>
  </si>
  <si>
    <t>181.5</t>
  </si>
  <si>
    <t>180</t>
  </si>
  <si>
    <t>185.5</t>
  </si>
  <si>
    <t>184</t>
  </si>
  <si>
    <t xml:space="preserve">Spread </t>
  </si>
  <si>
    <t>Pos. Pred</t>
  </si>
  <si>
    <t>Neg Pred</t>
  </si>
  <si>
    <t>Pos spread</t>
  </si>
  <si>
    <t>Neg spread</t>
  </si>
  <si>
    <t>If target &gt; spread</t>
  </si>
  <si>
    <t>If target &lt; abs(spread)</t>
  </si>
  <si>
    <t>All other situations should result in a lost bet</t>
  </si>
  <si>
    <t>If pred &gt; spread, then target &gt; spread OR if pred &lt; spread, then target &lt; spread</t>
  </si>
  <si>
    <t>If pred &lt; abs(spread), then target &lt; abs(spread) OR if pred &gt; abs(spread), then target &gt; abs(spread)</t>
  </si>
  <si>
    <t>Ways to beat the spread:</t>
  </si>
  <si>
    <t>Win on Pos Spread</t>
  </si>
  <si>
    <t>Is Positive Spread</t>
  </si>
  <si>
    <t>Is Negative Spread</t>
  </si>
  <si>
    <t>N/A</t>
  </si>
  <si>
    <t>Win on Negative Spread</t>
  </si>
  <si>
    <t>Win on Spread</t>
  </si>
  <si>
    <t>Win Percentage</t>
  </si>
  <si>
    <t>Expected Return</t>
  </si>
  <si>
    <t>Total Wagered</t>
  </si>
  <si>
    <t xml:space="preserve">Total Returned </t>
  </si>
  <si>
    <t>GSW Return</t>
  </si>
  <si>
    <t>ATL Return</t>
  </si>
  <si>
    <t>DET Return</t>
  </si>
  <si>
    <t>SAS Return</t>
  </si>
  <si>
    <t>MIL Return</t>
  </si>
  <si>
    <t>MIN Return</t>
  </si>
  <si>
    <t>OKC Return</t>
  </si>
  <si>
    <t>BOS Return</t>
  </si>
  <si>
    <t>DAL Return</t>
  </si>
  <si>
    <t>CLE Return</t>
  </si>
  <si>
    <t>Betting against the Spread:</t>
  </si>
  <si>
    <t>Success % for Winning Bets</t>
  </si>
  <si>
    <t>Success % for Losing Bets</t>
  </si>
  <si>
    <t>Note: This is P(Successful Bet Placed | The team covered the spread) i.e. the model suggested that we take this bet</t>
  </si>
  <si>
    <t>Note: This is P(Successful Bet Placed | The team did not cover the spread) i.e. the model suggested we take the other bet</t>
  </si>
  <si>
    <t>Prediction of Bet Result (W=1, L=0)</t>
  </si>
  <si>
    <t>Predicted % of Winning Bets</t>
  </si>
  <si>
    <t>Actual % of Winning Bets</t>
  </si>
  <si>
    <t>Result as Binary</t>
  </si>
  <si>
    <t>Success % Based on Predicting Bet Outcome</t>
  </si>
  <si>
    <t>P(Success|Loss Predicted)</t>
  </si>
  <si>
    <t>P(Success|Win Predicted)</t>
  </si>
  <si>
    <t>Successful Prediction of Bet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</si>
</sst>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 h:mm:ss"/>
    <numFmt numFmtId="165" formatCode="yyyy\-mm\-dd;@"/>
    <numFmt numFmtId="166" formatCode="dd/mm/yyyy;@"/>
    <numFmt numFmtId="167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0" fillId="0" borderId="0" xfId="0" applyNumberFormat="1"/>
    <xf numFmtId="166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NumberFormat="1" applyAlignment="1">
      <alignment shrinkToFit="1"/>
    </xf>
    <xf numFmtId="0" fontId="0" fillId="0" borderId="0" xfId="0" applyAlignment="1">
      <alignment wrapText="1" shrinkToFit="1"/>
    </xf>
    <xf numFmtId="9" fontId="0" fillId="0" borderId="0" xfId="1" applyFont="1"/>
    <xf numFmtId="10" fontId="0" fillId="0" borderId="0" xfId="1" applyNumberFormat="1" applyFont="1"/>
    <xf numFmtId="167" fontId="0" fillId="0" borderId="0" xfId="0" applyNumberFormat="1"/>
    <xf numFmtId="0" fontId="0" fillId="0" borderId="0" xfId="0" applyAlignment="1"/>
    <xf numFmtId="166" fontId="0" fillId="0" borderId="0" xfId="0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/>
    </xf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styles" Target="styles.xml"/><Relationship Id="rId64" Type="http://schemas.openxmlformats.org/officeDocument/2006/relationships/sharedStrings" Target="sharedStrings.xml"/><Relationship Id="rId65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1250"/>
  <sheetViews>
    <sheetView tabSelected="1" workbookViewId="0">
      <selection activeCell="G106" sqref="G106"/>
    </sheetView>
  </sheetViews>
  <sheetFormatPr baseColWidth="10" defaultRowHeight="14" x14ac:dyDescent="0"/>
  <cols>
    <col min="2" max="2" width="7.1640625" customWidth="1"/>
    <col min="5" max="5" width="24.6640625" bestFit="1" customWidth="1"/>
    <col min="6" max="6" width="0" hidden="1" customWidth="1"/>
    <col min="7" max="8" width="10.83203125" customWidth="1"/>
    <col min="9" max="9" width="15.5" customWidth="1"/>
    <col min="10" max="10" width="14.6640625" hidden="1" customWidth="1"/>
    <col min="11" max="11" width="15.6640625" hidden="1" customWidth="1"/>
    <col min="12" max="12" width="15.5" hidden="1" customWidth="1"/>
    <col min="13" max="14" width="16.5" hidden="1" customWidth="1"/>
    <col min="15" max="15" width="16.5" customWidth="1"/>
    <col min="16" max="17" width="0" hidden="1" customWidth="1"/>
    <col min="20" max="20" width="23.5" customWidth="1"/>
    <col min="21" max="22" width="17.832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5" t="s">
        <v>339</v>
      </c>
      <c r="F1" s="11" t="s">
        <v>196</v>
      </c>
      <c r="G1" s="11" t="s">
        <v>342</v>
      </c>
      <c r="H1" s="11" t="s">
        <v>346</v>
      </c>
      <c r="I1" s="11" t="s">
        <v>303</v>
      </c>
      <c r="J1" s="11" t="s">
        <v>315</v>
      </c>
      <c r="K1" s="11" t="s">
        <v>314</v>
      </c>
      <c r="L1" s="11" t="s">
        <v>316</v>
      </c>
      <c r="M1" s="11" t="s">
        <v>318</v>
      </c>
      <c r="N1" s="11" t="s">
        <v>319</v>
      </c>
      <c r="O1" s="11" t="s">
        <v>321</v>
      </c>
      <c r="P1" s="11" t="s">
        <v>198</v>
      </c>
      <c r="Q1" s="11" t="s">
        <v>199</v>
      </c>
      <c r="T1" s="1">
        <v>0</v>
      </c>
    </row>
    <row r="2" spans="1:22" hidden="1">
      <c r="A2" s="10" t="s">
        <v>4</v>
      </c>
      <c r="B2" t="s">
        <v>5</v>
      </c>
      <c r="C2">
        <v>6.4</v>
      </c>
      <c r="D2" s="9">
        <v>-12</v>
      </c>
      <c r="E2" s="9">
        <f>IF(-I2 &lt;C2, 1, 0)</f>
        <v>0</v>
      </c>
      <c r="F2" t="str">
        <f>VLOOKUP(DATEVALUE($A2), ATL_by_date!$A$2:$E$93, 2, FALSE)</f>
        <v>L</v>
      </c>
      <c r="G2">
        <f>IF(F2="L",0,1)</f>
        <v>0</v>
      </c>
      <c r="H2">
        <f>IF(G2=E2,1,0)</f>
        <v>1</v>
      </c>
      <c r="I2">
        <f>VLOOKUP(DATEVALUE(A2), ATL_by_date!$A$2:$E$93, 3, FALSE)</f>
        <v>-7</v>
      </c>
      <c r="J2">
        <f>IF(I2&gt;0, 1, 0)</f>
        <v>0</v>
      </c>
      <c r="K2" t="str">
        <f>IF(J2,IF(OR(AND(C2&gt;0, ABS(D2) &gt; I2), OR(AND(C2&gt;-I2, D2&gt;-I2), AND(C2&lt;-I2,D2&lt;-I2) )), 1, 0),"N/A")</f>
        <v>N/A</v>
      </c>
      <c r="L2">
        <f>INT(NOT(J2))</f>
        <v>1</v>
      </c>
      <c r="M2">
        <f>IF(L2,IF(OR(AND(C2&lt;0, D2&lt; ABS(I2)), OR(AND(C2&gt;ABS(I2), D2&gt;ABS(I2)), AND(C2&lt;ABS(I2),D2&lt; ABS(I2)))), 1, 0),"N/A")</f>
        <v>1</v>
      </c>
      <c r="N2">
        <f>INT(OR(K2,M2))</f>
        <v>1</v>
      </c>
      <c r="O2">
        <f>IF(N2, 210, 0)</f>
        <v>210</v>
      </c>
      <c r="P2" t="str">
        <f>VLOOKUP(DATEVALUE(A2), ATL_by_date!$A$2:$E$93, 4, FALSE)</f>
        <v>O</v>
      </c>
      <c r="Q2" t="str">
        <f>VLOOKUP(DATEVALUE(A2), ATL_by_date!$A$2:$E$93, 5, FALSE)</f>
        <v>196.5</v>
      </c>
      <c r="R2" s="6"/>
      <c r="S2" s="6"/>
      <c r="T2" t="s">
        <v>6</v>
      </c>
    </row>
    <row r="3" spans="1:22" hidden="1">
      <c r="A3" s="10" t="s">
        <v>28</v>
      </c>
      <c r="B3" t="s">
        <v>5</v>
      </c>
      <c r="C3">
        <v>10.4</v>
      </c>
      <c r="D3" s="9">
        <v>3</v>
      </c>
      <c r="E3" s="9">
        <f>IF(-I3 &lt;C3, 1, 0)</f>
        <v>1</v>
      </c>
      <c r="F3" t="str">
        <f>VLOOKUP(DATEVALUE(KNeighbors_NOPCA!A3), ATL_by_date!A3:E94, 2, FALSE)</f>
        <v>L</v>
      </c>
      <c r="G3">
        <f>IF(F3="L",0,1)</f>
        <v>0</v>
      </c>
      <c r="H3">
        <f>IF(G3=E3,1,0)</f>
        <v>0</v>
      </c>
      <c r="I3">
        <f>VLOOKUP(DATEVALUE(KNeighbors_NOPCA!$A3), ATL_by_date!$A$2:$E$93, 3, FALSE)</f>
        <v>-4</v>
      </c>
      <c r="J3">
        <f>IF(I3&gt;0, 1, 0)</f>
        <v>0</v>
      </c>
      <c r="K3" t="str">
        <f>IF(J3,IF(OR(AND(C3&gt;0, ABS(D3) &gt; I3), OR(AND(C3&gt;-I3, D3&gt;-I3), AND(C3&lt;-I3,D3&lt;-I3) )), 1, 0),"N/A")</f>
        <v>N/A</v>
      </c>
      <c r="L3">
        <f>INT(NOT(J3))</f>
        <v>1</v>
      </c>
      <c r="M3">
        <f>IF(L3,IF(OR(AND(C3&lt;0, D3&lt; ABS(I3)), OR(AND(C3&gt;ABS(I3), D3&gt;ABS(I3)), AND(C3&lt;ABS(I3),D3&lt; ABS(I3)))), 1, 0),"N/A")</f>
        <v>0</v>
      </c>
      <c r="N3">
        <f>INT(OR(K3,M3))</f>
        <v>0</v>
      </c>
      <c r="O3">
        <f>IF(N3, 210, 0)</f>
        <v>0</v>
      </c>
      <c r="P3" t="str">
        <f>VLOOKUP(DATEVALUE(KNeighbors_NOPCA!$A3), ATL_by_date!$A$2:$E$93, 4, FALSE)</f>
        <v>U</v>
      </c>
      <c r="Q3" t="str">
        <f>VLOOKUP(DATEVALUE(KNeighbors_NOPCA!$A3), ATL_by_date!$A$2:$E$93, 5, FALSE)</f>
        <v>194</v>
      </c>
    </row>
    <row r="4" spans="1:22" hidden="1">
      <c r="A4" s="10" t="s">
        <v>42</v>
      </c>
      <c r="B4" t="s">
        <v>5</v>
      </c>
      <c r="C4">
        <v>8.8000000000000007</v>
      </c>
      <c r="D4" s="9">
        <v>14</v>
      </c>
      <c r="E4" s="9">
        <f>IF(-I4 &lt;C4, 1, 0)</f>
        <v>1</v>
      </c>
      <c r="F4" t="str">
        <f>VLOOKUP(DATEVALUE(KNeighbors_NOPCA!A4), ATL_by_date!A4:E95, 2, FALSE)</f>
        <v>W</v>
      </c>
      <c r="G4">
        <f>IF(F4="L",0,1)</f>
        <v>1</v>
      </c>
      <c r="H4">
        <f>IF(G4=E4,1,0)</f>
        <v>1</v>
      </c>
      <c r="I4">
        <f>VLOOKUP(DATEVALUE(KNeighbors_NOPCA!$A4), ATL_by_date!$A$2:$E$93, 3, FALSE)</f>
        <v>-7</v>
      </c>
      <c r="J4">
        <f>IF(I4&gt;0, 1, 0)</f>
        <v>0</v>
      </c>
      <c r="K4" t="s">
        <v>317</v>
      </c>
      <c r="L4">
        <f>INT(NOT(J4))</f>
        <v>1</v>
      </c>
      <c r="M4">
        <f>IF(L4,IF(OR(AND(C4&lt;0, D4&lt; ABS(I4)), OR(AND(C4&gt;ABS(I4), D4&gt;ABS(I4)), AND(C4&lt;ABS(I4),D4&lt; ABS(I4)))), 1, 0),"N/A")</f>
        <v>1</v>
      </c>
      <c r="N4">
        <f>INT(OR(K4,M4))</f>
        <v>1</v>
      </c>
      <c r="O4">
        <f>IF(N4, 210, 0)</f>
        <v>210</v>
      </c>
      <c r="P4" t="str">
        <f>VLOOKUP(DATEVALUE(KNeighbors_NOPCA!$A4), ATL_by_date!$A$2:$E$93, 4, FALSE)</f>
        <v>U</v>
      </c>
      <c r="Q4" t="str">
        <f>VLOOKUP(DATEVALUE(KNeighbors_NOPCA!$A4), ATL_by_date!$A$2:$E$93, 5, FALSE)</f>
        <v>197.5</v>
      </c>
      <c r="T4" t="s">
        <v>313</v>
      </c>
    </row>
    <row r="5" spans="1:22" hidden="1">
      <c r="A5" s="10" t="s">
        <v>46</v>
      </c>
      <c r="B5" t="s">
        <v>5</v>
      </c>
      <c r="C5" s="9">
        <v>4.2</v>
      </c>
      <c r="D5" s="9">
        <v>15</v>
      </c>
      <c r="E5" s="9">
        <f>IF(-I5 &lt;C5, 1, 0)</f>
        <v>0</v>
      </c>
      <c r="F5" t="str">
        <f>VLOOKUP(DATEVALUE(KNeighbors_NOPCA!A5), ATL_by_date!A5:E96, 2, FALSE)</f>
        <v>W</v>
      </c>
      <c r="G5">
        <f>IF(F5="L",0,1)</f>
        <v>1</v>
      </c>
      <c r="H5">
        <f>IF(G5=E5,1,0)</f>
        <v>0</v>
      </c>
      <c r="I5">
        <f>VLOOKUP(DATEVALUE(KNeighbors_NOPCA!$A5), ATL_by_date!$A$2:$E$93, 3, FALSE)</f>
        <v>-5</v>
      </c>
      <c r="J5">
        <f>IF(I5&gt;0, 1, 0)</f>
        <v>0</v>
      </c>
      <c r="K5" t="str">
        <f>IF(J5,IF(OR(AND(C5&gt;0, ABS(D5) &gt; I5), OR(AND(C5&gt;-I5, D5&gt;-I5), AND(C5&lt;-I5,D5&lt;-I5) )), 1, 0),"N/A")</f>
        <v>N/A</v>
      </c>
      <c r="L5">
        <f>INT(NOT(J5))</f>
        <v>1</v>
      </c>
      <c r="M5">
        <f>IF(L5,IF(OR(AND(C5&lt;0, D5&lt; ABS(I5)), OR(AND(C5&gt;ABS(I5), D5&gt;ABS(I5)), AND(C5&lt;ABS(I5),D5&lt; ABS(I5)))), 1, 0),"N/A")</f>
        <v>0</v>
      </c>
      <c r="N5">
        <f>INT(OR(K5,M5))</f>
        <v>0</v>
      </c>
      <c r="O5">
        <f>IF(N5, 210, 0)</f>
        <v>0</v>
      </c>
      <c r="P5" t="str">
        <f>VLOOKUP(DATEVALUE(KNeighbors_NOPCA!$A5), ATL_by_date!$A$2:$E$93, 4, FALSE)</f>
        <v>O</v>
      </c>
      <c r="Q5" t="str">
        <f>VLOOKUP(DATEVALUE(KNeighbors_NOPCA!$A5), ATL_by_date!$A$2:$E$93, 5, FALSE)</f>
        <v>206</v>
      </c>
      <c r="U5" t="s">
        <v>304</v>
      </c>
      <c r="V5" t="s">
        <v>305</v>
      </c>
    </row>
    <row r="6" spans="1:22" s="17" customFormat="1" hidden="1">
      <c r="A6" s="14" t="s">
        <v>48</v>
      </c>
      <c r="B6" s="15" t="s">
        <v>5</v>
      </c>
      <c r="C6" s="16">
        <v>8.6</v>
      </c>
      <c r="D6" s="16">
        <v>-10</v>
      </c>
      <c r="E6" s="9">
        <f>IF(-I6 &lt;C6, 1, 0)</f>
        <v>1</v>
      </c>
      <c r="F6" s="15" t="str">
        <f>VLOOKUP(DATEVALUE(KNeighbors_NOPCA!A6), ATL_by_date!A6:E97, 2, FALSE)</f>
        <v>L</v>
      </c>
      <c r="G6">
        <f>IF(F6="L",0,1)</f>
        <v>0</v>
      </c>
      <c r="H6">
        <f>IF(G6=E6,1,0)</f>
        <v>0</v>
      </c>
      <c r="I6" s="15">
        <f>VLOOKUP(DATEVALUE(KNeighbors_NOPCA!$A6), ATL_by_date!$A$2:$E$93, 3, FALSE)</f>
        <v>-8.5</v>
      </c>
      <c r="J6" s="15">
        <f>IF(I6&gt;0, 1, 0)</f>
        <v>0</v>
      </c>
      <c r="K6" s="15" t="str">
        <f>IF(J6,IF(OR(AND(C6&gt;0, ABS(D6) &gt; I6), OR(AND(C6&gt;-I6, D6&gt;-I6), AND(C6&lt;-I6,D6&lt;-I6) )), 1, 0),"N/A")</f>
        <v>N/A</v>
      </c>
      <c r="L6" s="15">
        <f>INT(NOT(J6))</f>
        <v>1</v>
      </c>
      <c r="M6" s="15">
        <f>IF(L6,IF(OR(AND(C6&lt;0, D6&lt; ABS(I6)), OR(AND(C6&gt;ABS(I6), D6&gt;ABS(I6)), AND(C6&lt;ABS(I6),D6&lt; ABS(I6)))), 1, 0),"N/A")</f>
        <v>0</v>
      </c>
      <c r="N6" s="15">
        <f>INT(OR(K6,M6))</f>
        <v>0</v>
      </c>
      <c r="O6" s="21">
        <f>IF(N6, 210, 0)</f>
        <v>0</v>
      </c>
      <c r="P6" s="15" t="str">
        <f>VLOOKUP(DATEVALUE(KNeighbors_NOPCA!$A6), ATL_by_date!$A$2:$E$93, 4, FALSE)</f>
        <v>O</v>
      </c>
      <c r="Q6" s="15" t="str">
        <f>VLOOKUP(DATEVALUE(KNeighbors_NOPCA!$A6), ATL_by_date!$A$2:$E$93, 5, FALSE)</f>
        <v>204</v>
      </c>
      <c r="R6" s="15"/>
      <c r="S6" s="15"/>
      <c r="T6" s="15" t="s">
        <v>306</v>
      </c>
      <c r="U6" s="15" t="s">
        <v>308</v>
      </c>
      <c r="V6" s="21" t="s">
        <v>311</v>
      </c>
    </row>
    <row r="7" spans="1:22" s="17" customFormat="1" hidden="1">
      <c r="A7" s="14" t="s">
        <v>50</v>
      </c>
      <c r="B7" s="15" t="s">
        <v>5</v>
      </c>
      <c r="C7" s="16">
        <v>8.8000000000000007</v>
      </c>
      <c r="D7" s="16">
        <v>8</v>
      </c>
      <c r="E7" s="9">
        <f>IF(-I7 &lt;C7, 1, 0)</f>
        <v>0</v>
      </c>
      <c r="F7" s="15" t="str">
        <f>VLOOKUP(DATEVALUE(KNeighbors_NOPCA!A7), ATL_by_date!A7:E98, 2, FALSE)</f>
        <v>L</v>
      </c>
      <c r="G7">
        <f>IF(F7="L",0,1)</f>
        <v>0</v>
      </c>
      <c r="H7">
        <f>IF(G7=E7,1,0)</f>
        <v>1</v>
      </c>
      <c r="I7" s="15">
        <f>VLOOKUP(DATEVALUE(KNeighbors_NOPCA!$A7), ATL_by_date!$A$2:$E$93, 3, FALSE)</f>
        <v>-13</v>
      </c>
      <c r="J7" s="15">
        <f>IF(I7&gt;0, 1, 0)</f>
        <v>0</v>
      </c>
      <c r="K7" s="15" t="str">
        <f>IF(J7,IF(OR(AND(C7&gt;0, ABS(D7) &gt; I7), OR(AND(C7&gt;-I7, D7&gt;-I7), AND(C7&lt;-I7,D7&lt;-I7) )), 1, 0),"N/A")</f>
        <v>N/A</v>
      </c>
      <c r="L7" s="15">
        <f>INT(NOT(J7))</f>
        <v>1</v>
      </c>
      <c r="M7" s="15">
        <f>IF(L7,IF(OR(AND(C7&lt;0, D7&lt; ABS(I7)), OR(AND(C7&gt;ABS(I7), D7&gt;ABS(I7)), AND(C7&lt;ABS(I7),D7&lt; ABS(I7)))), 1, 0),"N/A")</f>
        <v>1</v>
      </c>
      <c r="N7" s="15">
        <f>INT(OR(K7,M7))</f>
        <v>1</v>
      </c>
      <c r="O7" s="21">
        <f>IF(N7, 210, 0)</f>
        <v>210</v>
      </c>
      <c r="P7" s="15" t="str">
        <f>VLOOKUP(DATEVALUE(KNeighbors_NOPCA!$A7), ATL_by_date!$A$2:$E$93, 4, FALSE)</f>
        <v>U</v>
      </c>
      <c r="Q7" s="15" t="str">
        <f>VLOOKUP(DATEVALUE(KNeighbors_NOPCA!$A7), ATL_by_date!$A$2:$E$93, 5, FALSE)</f>
        <v>208.5</v>
      </c>
      <c r="R7" s="15"/>
      <c r="S7" s="15"/>
      <c r="T7" s="15" t="s">
        <v>307</v>
      </c>
      <c r="U7" s="21" t="s">
        <v>312</v>
      </c>
      <c r="V7" s="15" t="s">
        <v>309</v>
      </c>
    </row>
    <row r="8" spans="1:22" hidden="1">
      <c r="A8" s="22" t="s">
        <v>54</v>
      </c>
      <c r="B8" s="21" t="s">
        <v>5</v>
      </c>
      <c r="C8" s="23">
        <v>11</v>
      </c>
      <c r="D8" s="23">
        <v>-1</v>
      </c>
      <c r="E8" s="9">
        <f>IF(-I8 &lt;C8, 1, 0)</f>
        <v>1</v>
      </c>
      <c r="F8" s="21" t="str">
        <f>VLOOKUP(DATEVALUE(KNeighbors_NOPCA!A8), ATL_by_date!A8:E99, 2, FALSE)</f>
        <v>L</v>
      </c>
      <c r="G8">
        <f>IF(F8="L",0,1)</f>
        <v>0</v>
      </c>
      <c r="H8">
        <f>IF(G8=E8,1,0)</f>
        <v>0</v>
      </c>
      <c r="I8" s="21">
        <f>VLOOKUP(DATEVALUE(KNeighbors_NOPCA!$A8), ATL_by_date!$A$2:$E$93, 3, FALSE)</f>
        <v>-3</v>
      </c>
      <c r="J8" s="21">
        <f>IF(I8&gt;0, 1, 0)</f>
        <v>0</v>
      </c>
      <c r="K8" s="21" t="str">
        <f>IF(J8,IF(OR(AND(C8&gt;0, ABS(D8) &gt; I8), OR(AND(C8&gt;-I8, D8&gt;-I8), AND(C8&lt;-I8,D8&lt;-I8) )), 1, 0),"N/A")</f>
        <v>N/A</v>
      </c>
      <c r="L8" s="21">
        <f>INT(NOT(J8))</f>
        <v>1</v>
      </c>
      <c r="M8" s="21">
        <f>IF(L8,IF(OR(AND(C8&lt;0, D8&lt; ABS(I8)), OR(AND(C8&gt;ABS(I8), D8&gt;ABS(I8)), AND(C8&lt;ABS(I8),D8&lt; ABS(I8)))), 1, 0),"N/A")</f>
        <v>0</v>
      </c>
      <c r="N8" s="21">
        <f>INT(OR(K8,M8))</f>
        <v>0</v>
      </c>
      <c r="O8" s="21">
        <f>IF(N8, 210, 0)</f>
        <v>0</v>
      </c>
      <c r="P8" s="21" t="str">
        <f>VLOOKUP(DATEVALUE(KNeighbors_NOPCA!$A8), ATL_by_date!$A$2:$E$93, 4, FALSE)</f>
        <v>O</v>
      </c>
      <c r="Q8" s="21" t="str">
        <f>VLOOKUP(DATEVALUE(KNeighbors_NOPCA!$A8), ATL_by_date!$A$2:$E$93, 5, FALSE)</f>
        <v>192</v>
      </c>
      <c r="R8" s="21"/>
      <c r="S8" s="21"/>
      <c r="T8" s="21" t="s">
        <v>310</v>
      </c>
      <c r="U8" s="21"/>
      <c r="V8" s="21"/>
    </row>
    <row r="9" spans="1:22" hidden="1">
      <c r="A9" s="10" t="s">
        <v>57</v>
      </c>
      <c r="B9" t="s">
        <v>5</v>
      </c>
      <c r="C9" s="9">
        <v>6.4</v>
      </c>
      <c r="D9" s="9">
        <v>6</v>
      </c>
      <c r="E9" s="9">
        <f>IF(-I9 &lt;C9, 1, 0)</f>
        <v>1</v>
      </c>
      <c r="F9" t="str">
        <f>VLOOKUP(DATEVALUE(KNeighbors_NOPCA!A9), ATL_by_date!A9:E100, 2, FALSE)</f>
        <v>W</v>
      </c>
      <c r="G9">
        <f>IF(F9="L",0,1)</f>
        <v>1</v>
      </c>
      <c r="H9">
        <f>IF(G9=E9,1,0)</f>
        <v>1</v>
      </c>
      <c r="I9">
        <f>VLOOKUP(DATEVALUE(KNeighbors_NOPCA!$A9), ATL_by_date!$A$2:$E$93, 3, FALSE)</f>
        <v>-2.5</v>
      </c>
      <c r="J9">
        <f>IF(I9&gt;0, 1, 0)</f>
        <v>0</v>
      </c>
      <c r="K9" t="str">
        <f>IF(J9,IF(OR(AND(C9&gt;0, ABS(D9) &gt; I9), OR(AND(C9&gt;-I9, D9&gt;-I9), AND(C9&lt;-I9,D9&lt;-I9) )), 1, 0),"N/A")</f>
        <v>N/A</v>
      </c>
      <c r="L9">
        <f>INT(NOT(J9))</f>
        <v>1</v>
      </c>
      <c r="M9">
        <f>IF(L9,IF(OR(AND(C9&lt;0, D9&lt; ABS(I9)), OR(AND(C9&gt;ABS(I9), D9&gt;ABS(I9)), AND(C9&lt;ABS(I9),D9&lt; ABS(I9)))), 1, 0),"N/A")</f>
        <v>1</v>
      </c>
      <c r="N9">
        <f>INT(OR(K9,M9))</f>
        <v>1</v>
      </c>
      <c r="O9">
        <f>IF(N9, 210, 0)</f>
        <v>210</v>
      </c>
      <c r="P9" t="str">
        <f>VLOOKUP(DATEVALUE(KNeighbors_NOPCA!$A9), ATL_by_date!$A$2:$E$93, 4, FALSE)</f>
        <v>U</v>
      </c>
      <c r="Q9" t="str">
        <f>VLOOKUP(DATEVALUE(KNeighbors_NOPCA!$A9), ATL_by_date!$A$2:$E$93, 5, FALSE)</f>
        <v>209</v>
      </c>
    </row>
    <row r="10" spans="1:22" hidden="1">
      <c r="A10" s="10" t="s">
        <v>63</v>
      </c>
      <c r="B10" t="s">
        <v>5</v>
      </c>
      <c r="C10" s="9">
        <v>9.1999999999999993</v>
      </c>
      <c r="D10" s="9">
        <v>24</v>
      </c>
      <c r="E10" s="9">
        <f>IF(-I10 &lt;C10, 1, 0)</f>
        <v>1</v>
      </c>
      <c r="F10" t="str">
        <f>VLOOKUP(DATEVALUE(KNeighbors_NOPCA!A10), ATL_by_date!A10:E101, 2, FALSE)</f>
        <v>W</v>
      </c>
      <c r="G10">
        <f>IF(F10="L",0,1)</f>
        <v>1</v>
      </c>
      <c r="H10">
        <f>IF(G10=E10,1,0)</f>
        <v>1</v>
      </c>
      <c r="I10">
        <f>VLOOKUP(DATEVALUE(KNeighbors_NOPCA!$A10), ATL_by_date!$A$2:$E$93, 3, FALSE)</f>
        <v>-2.5</v>
      </c>
      <c r="J10">
        <f>IF(I10&gt;0, 1, 0)</f>
        <v>0</v>
      </c>
      <c r="K10" t="str">
        <f>IF(J10,IF(OR(AND(C10&gt;0, ABS(D10) &gt; I10), OR(AND(C10&gt;-I10, D10&gt;-I10), AND(C10&lt;-I10,D10&lt;-I10) )), 1, 0),"N/A")</f>
        <v>N/A</v>
      </c>
      <c r="L10">
        <f>INT(NOT(J10))</f>
        <v>1</v>
      </c>
      <c r="M10">
        <f>IF(L10,IF(OR(AND(C10&lt;0, D10&lt; ABS(I10)), OR(AND(C10&gt;ABS(I10), D10&gt;ABS(I10)), AND(C10&lt;ABS(I10),D10&lt; ABS(I10)))), 1, 0),"N/A")</f>
        <v>1</v>
      </c>
      <c r="N10">
        <f>INT(OR(K10,M10))</f>
        <v>1</v>
      </c>
      <c r="O10">
        <f>IF(N10, 210, 0)</f>
        <v>210</v>
      </c>
      <c r="P10" t="str">
        <f>VLOOKUP(DATEVALUE(KNeighbors_NOPCA!$A10), ATL_by_date!$A$2:$E$93, 4, FALSE)</f>
        <v>O</v>
      </c>
      <c r="Q10" t="str">
        <f>VLOOKUP(DATEVALUE(KNeighbors_NOPCA!$A10), ATL_by_date!$A$2:$E$93, 5, FALSE)</f>
        <v>205</v>
      </c>
    </row>
    <row r="11" spans="1:22" hidden="1">
      <c r="A11" s="10" t="s">
        <v>68</v>
      </c>
      <c r="B11" t="s">
        <v>5</v>
      </c>
      <c r="C11" s="9">
        <v>6</v>
      </c>
      <c r="D11" s="9">
        <v>6</v>
      </c>
      <c r="E11" s="9">
        <f>IF(-I11 &lt;C11, 1, 0)</f>
        <v>1</v>
      </c>
      <c r="F11" t="str">
        <f>VLOOKUP(DATEVALUE(KNeighbors_NOPCA!A11), ATL_by_date!A11:E102, 2, FALSE)</f>
        <v>W</v>
      </c>
      <c r="G11">
        <f>IF(F11="L",0,1)</f>
        <v>1</v>
      </c>
      <c r="H11">
        <f>IF(G11=E11,1,0)</f>
        <v>1</v>
      </c>
      <c r="I11">
        <f>VLOOKUP(DATEVALUE(KNeighbors_NOPCA!$A11), ATL_by_date!$A$2:$E$93, 3, FALSE)</f>
        <v>3</v>
      </c>
      <c r="J11">
        <f>IF(I11&gt;0, 1, 0)</f>
        <v>1</v>
      </c>
      <c r="K11">
        <f>IF(J11,IF(OR(AND(C11&gt;0, ABS(D11) &gt; I11), OR(AND(C11&gt;-I11, D11&gt;-I11), AND(C11&lt;-I11,D11&lt;-I11) )), 1, 0),"N/A")</f>
        <v>1</v>
      </c>
      <c r="L11">
        <f>INT(NOT(J11))</f>
        <v>0</v>
      </c>
      <c r="M11" t="str">
        <f>IF(L11,IF(OR(AND(C11&lt;0, D11&lt; ABS(I11)), OR(AND(C11&gt;ABS(I11), D11&gt;ABS(I11)), AND(C11&lt;ABS(I11),D11&lt; ABS(I11)))), 1, 0),"N/A")</f>
        <v>N/A</v>
      </c>
      <c r="N11">
        <f>INT(OR(K11,M11))</f>
        <v>1</v>
      </c>
      <c r="O11">
        <f>IF(N11, 210, 0)</f>
        <v>210</v>
      </c>
      <c r="P11" t="str">
        <f>VLOOKUP(DATEVALUE(KNeighbors_NOPCA!$A11), ATL_by_date!$A$2:$E$93, 4, FALSE)</f>
        <v>U</v>
      </c>
      <c r="Q11" t="str">
        <f>VLOOKUP(DATEVALUE(KNeighbors_NOPCA!$A11), ATL_by_date!$A$2:$E$93, 5, FALSE)</f>
        <v>213.5</v>
      </c>
    </row>
    <row r="12" spans="1:22" hidden="1">
      <c r="A12" s="10" t="s">
        <v>70</v>
      </c>
      <c r="B12" t="s">
        <v>5</v>
      </c>
      <c r="C12" s="9">
        <v>7</v>
      </c>
      <c r="D12" s="9">
        <v>-10</v>
      </c>
      <c r="E12" s="9">
        <f>IF(-I12 &lt;C12, 1, 0)</f>
        <v>1</v>
      </c>
      <c r="F12" t="str">
        <f>VLOOKUP(DATEVALUE(KNeighbors_NOPCA!A12), ATL_by_date!A12:E103, 2, FALSE)</f>
        <v>L</v>
      </c>
      <c r="G12">
        <f>IF(F12="L",0,1)</f>
        <v>0</v>
      </c>
      <c r="H12">
        <f>IF(G12=E12,1,0)</f>
        <v>0</v>
      </c>
      <c r="I12">
        <f>VLOOKUP(DATEVALUE(KNeighbors_NOPCA!$A12), ATL_by_date!$A$2:$E$93, 3, FALSE)</f>
        <v>-4.5</v>
      </c>
      <c r="J12">
        <f>IF(I12&gt;0, 1, 0)</f>
        <v>0</v>
      </c>
      <c r="K12" t="str">
        <f>IF(J12,IF(OR(AND(C12&gt;0, ABS(D12) &gt; I12), OR(AND(C12&gt;-I12, D12&gt;-I12), AND(C12&lt;-I12,D12&lt;-I12) )), 1, 0),"N/A")</f>
        <v>N/A</v>
      </c>
      <c r="L12">
        <f>INT(NOT(J12))</f>
        <v>1</v>
      </c>
      <c r="M12">
        <f>IF(L12,IF(OR(AND(C12&lt;0, D12&lt; ABS(I12)), OR(AND(C12&gt;ABS(I12), D12&gt;ABS(I12)), AND(C12&lt;ABS(I12),D12&lt; ABS(I12)))), 1, 0),"N/A")</f>
        <v>0</v>
      </c>
      <c r="N12">
        <f>INT(OR(K12,M12))</f>
        <v>0</v>
      </c>
      <c r="O12">
        <f>IF(N12, 210, 0)</f>
        <v>0</v>
      </c>
      <c r="P12" t="str">
        <f>VLOOKUP(DATEVALUE(KNeighbors_NOPCA!$A12), ATL_by_date!$A$2:$E$93, 4, FALSE)</f>
        <v>U</v>
      </c>
      <c r="Q12" t="str">
        <f>VLOOKUP(DATEVALUE(KNeighbors_NOPCA!$A12), ATL_by_date!$A$2:$E$93, 5, FALSE)</f>
        <v>196.5</v>
      </c>
    </row>
    <row r="13" spans="1:22" hidden="1">
      <c r="A13" s="10" t="s">
        <v>72</v>
      </c>
      <c r="B13" t="s">
        <v>5</v>
      </c>
      <c r="C13" s="9">
        <v>7</v>
      </c>
      <c r="D13" s="9">
        <v>13</v>
      </c>
      <c r="E13" s="9">
        <f>IF(-I13 &lt;C13, 1, 0)</f>
        <v>0</v>
      </c>
      <c r="F13" t="str">
        <f>VLOOKUP(DATEVALUE(KNeighbors_NOPCA!A13), ATL_by_date!A13:E104, 2, FALSE)</f>
        <v>W</v>
      </c>
      <c r="G13">
        <f>IF(F13="L",0,1)</f>
        <v>1</v>
      </c>
      <c r="H13">
        <f>IF(G13=E13,1,0)</f>
        <v>0</v>
      </c>
      <c r="I13">
        <f>VLOOKUP(DATEVALUE(KNeighbors_NOPCA!$A13), ATL_by_date!$A$2:$E$93, 3, FALSE)</f>
        <v>-11</v>
      </c>
      <c r="J13">
        <f>IF(I13&gt;0, 1, 0)</f>
        <v>0</v>
      </c>
      <c r="K13" t="str">
        <f>IF(J13,IF(OR(AND(C13&gt;0, ABS(D13) &gt; I13), OR(AND(C13&gt;-I13, D13&gt;-I13), AND(C13&lt;-I13,D13&lt;-I13) )), 1, 0),"N/A")</f>
        <v>N/A</v>
      </c>
      <c r="L13">
        <f>INT(NOT(J13))</f>
        <v>1</v>
      </c>
      <c r="M13">
        <f>IF(L13,IF(OR(AND(C13&lt;0, D13&lt; ABS(I13)), OR(AND(C13&gt;ABS(I13), D13&gt;ABS(I13)), AND(C13&lt;ABS(I13),D13&lt; ABS(I13)))), 1, 0),"N/A")</f>
        <v>0</v>
      </c>
      <c r="N13">
        <f>INT(OR(K13,M13))</f>
        <v>0</v>
      </c>
      <c r="O13">
        <f>IF(N13, 210, 0)</f>
        <v>0</v>
      </c>
      <c r="P13" t="str">
        <f>VLOOKUP(DATEVALUE(KNeighbors_NOPCA!$A13), ATL_by_date!$A$2:$E$93, 4, FALSE)</f>
        <v>U</v>
      </c>
      <c r="Q13" t="str">
        <f>VLOOKUP(DATEVALUE(KNeighbors_NOPCA!$A13), ATL_by_date!$A$2:$E$93, 5, FALSE)</f>
        <v>206.5</v>
      </c>
    </row>
    <row r="14" spans="1:22" hidden="1">
      <c r="A14" s="10" t="s">
        <v>80</v>
      </c>
      <c r="B14" t="s">
        <v>5</v>
      </c>
      <c r="C14" s="9">
        <v>-0.2</v>
      </c>
      <c r="D14" s="9">
        <v>-25</v>
      </c>
      <c r="E14" s="9">
        <f>IF(-I14 &lt;C14, 1, 0)</f>
        <v>1</v>
      </c>
      <c r="F14" t="str">
        <f>VLOOKUP(DATEVALUE(KNeighbors_NOPCA!A14), ATL_by_date!A14:E105, 2, FALSE)</f>
        <v>L</v>
      </c>
      <c r="G14">
        <f>IF(F14="L",0,1)</f>
        <v>0</v>
      </c>
      <c r="H14">
        <f>IF(G14=E14,1,0)</f>
        <v>0</v>
      </c>
      <c r="I14">
        <f>VLOOKUP(DATEVALUE(KNeighbors_NOPCA!$A14), ATL_by_date!$A$2:$E$93, 3, FALSE)</f>
        <v>3</v>
      </c>
      <c r="J14">
        <f>IF(I14&gt;0, 1, 0)</f>
        <v>1</v>
      </c>
      <c r="K14">
        <f>IF(J14,IF(OR(AND(C14&gt;0, ABS(D14) &gt; I14), OR(AND(C14&gt;-I14, D14&gt;-I14), AND(C14&lt;-I14,D14&lt;-I14) )), 1, 0),"N/A")</f>
        <v>0</v>
      </c>
      <c r="L14">
        <f>INT(NOT(J14))</f>
        <v>0</v>
      </c>
      <c r="M14" t="str">
        <f>IF(L14,IF(OR(AND(C14&lt;0, D14&lt; ABS(I14)), OR(AND(C14&gt;ABS(I14), D14&gt;ABS(I14)), AND(C14&lt;ABS(I14),D14&lt; ABS(I14)))), 1, 0),"N/A")</f>
        <v>N/A</v>
      </c>
      <c r="N14">
        <f>INT(OR(K14,M14))</f>
        <v>0</v>
      </c>
      <c r="O14">
        <f>IF(N14, 210, 0)</f>
        <v>0</v>
      </c>
      <c r="P14" t="str">
        <f>VLOOKUP(DATEVALUE(KNeighbors_NOPCA!$A14), ATL_by_date!$A$2:$E$93, 4, FALSE)</f>
        <v>U</v>
      </c>
      <c r="Q14" t="str">
        <f>VLOOKUP(DATEVALUE(KNeighbors_NOPCA!$A14), ATL_by_date!$A$2:$E$93, 5, FALSE)</f>
        <v>190.5</v>
      </c>
    </row>
    <row r="15" spans="1:22" hidden="1">
      <c r="A15" s="10" t="s">
        <v>82</v>
      </c>
      <c r="B15" t="s">
        <v>5</v>
      </c>
      <c r="C15" s="9">
        <v>7.6</v>
      </c>
      <c r="D15" s="9">
        <v>-12</v>
      </c>
      <c r="E15" s="9">
        <f>IF(-I15 &lt;C15, 1, 0)</f>
        <v>1</v>
      </c>
      <c r="F15" t="str">
        <f>VLOOKUP(DATEVALUE(KNeighbors_NOPCA!A15), ATL_by_date!A15:E106, 2, FALSE)</f>
        <v>L</v>
      </c>
      <c r="G15">
        <f>IF(F15="L",0,1)</f>
        <v>0</v>
      </c>
      <c r="H15">
        <f>IF(G15=E15,1,0)</f>
        <v>0</v>
      </c>
      <c r="I15">
        <f>VLOOKUP(DATEVALUE(KNeighbors_NOPCA!$A15), ATL_by_date!$A$2:$E$93, 3, FALSE)</f>
        <v>-6</v>
      </c>
      <c r="J15">
        <f>IF(I15&gt;0, 1, 0)</f>
        <v>0</v>
      </c>
      <c r="K15" t="str">
        <f>IF(J15,IF(OR(AND(C15&gt;0, ABS(D15) &gt; I15), OR(AND(C15&gt;-I15, D15&gt;-I15), AND(C15&lt;-I15,D15&lt;-I15) )), 1, 0),"N/A")</f>
        <v>N/A</v>
      </c>
      <c r="L15">
        <f>INT(NOT(J15))</f>
        <v>1</v>
      </c>
      <c r="M15">
        <f>IF(L15,IF(OR(AND(C15&lt;0, D15&lt; ABS(I15)), OR(AND(C15&gt;ABS(I15), D15&gt;ABS(I15)), AND(C15&lt;ABS(I15),D15&lt; ABS(I15)))), 1, 0),"N/A")</f>
        <v>0</v>
      </c>
      <c r="N15">
        <f>INT(OR(K15,M15))</f>
        <v>0</v>
      </c>
      <c r="O15">
        <f>IF(N15, 210, 0)</f>
        <v>0</v>
      </c>
      <c r="P15" t="str">
        <f>VLOOKUP(DATEVALUE(KNeighbors_NOPCA!$A15), ATL_by_date!$A$2:$E$93, 4, FALSE)</f>
        <v>U</v>
      </c>
      <c r="Q15" t="str">
        <f>VLOOKUP(DATEVALUE(KNeighbors_NOPCA!$A15), ATL_by_date!$A$2:$E$93, 5, FALSE)</f>
        <v>192.5</v>
      </c>
    </row>
    <row r="16" spans="1:22" hidden="1">
      <c r="A16" s="10" t="s">
        <v>84</v>
      </c>
      <c r="B16" t="s">
        <v>5</v>
      </c>
      <c r="C16" s="9">
        <v>9.6</v>
      </c>
      <c r="D16" s="9">
        <v>21</v>
      </c>
      <c r="E16" s="9">
        <f>IF(-I16 &lt;C16, 1, 0)</f>
        <v>0</v>
      </c>
      <c r="F16" t="str">
        <f>VLOOKUP(DATEVALUE(KNeighbors_NOPCA!A16), ATL_by_date!A16:E107, 2, FALSE)</f>
        <v>W</v>
      </c>
      <c r="G16">
        <f>IF(F16="L",0,1)</f>
        <v>1</v>
      </c>
      <c r="H16">
        <f>IF(G16=E16,1,0)</f>
        <v>0</v>
      </c>
      <c r="I16">
        <f>VLOOKUP(DATEVALUE(KNeighbors_NOPCA!$A16), ATL_by_date!$A$2:$E$93, 3, FALSE)</f>
        <v>-13.5</v>
      </c>
      <c r="J16">
        <f>IF(I16&gt;0, 1, 0)</f>
        <v>0</v>
      </c>
      <c r="K16" t="str">
        <f>IF(J16,IF(OR(AND(C16&gt;0, ABS(D16) &gt; I16), OR(AND(C16&gt;-I16, D16&gt;-I16), AND(C16&lt;-I16,D16&lt;-I16) )), 1, 0),"N/A")</f>
        <v>N/A</v>
      </c>
      <c r="L16">
        <f>INT(NOT(J16))</f>
        <v>1</v>
      </c>
      <c r="M16">
        <f>IF(L16,IF(OR(AND(C16&lt;0, D16&lt; ABS(I16)), OR(AND(C16&gt;ABS(I16), D16&gt;ABS(I16)), AND(C16&lt;ABS(I16),D16&lt; ABS(I16)))), 1, 0),"N/A")</f>
        <v>0</v>
      </c>
      <c r="N16">
        <f>INT(OR(K16,M16))</f>
        <v>0</v>
      </c>
      <c r="O16">
        <f>IF(N16, 210, 0)</f>
        <v>0</v>
      </c>
      <c r="P16" t="str">
        <f>VLOOKUP(DATEVALUE(KNeighbors_NOPCA!$A16), ATL_by_date!$A$2:$E$93, 4, FALSE)</f>
        <v>O</v>
      </c>
      <c r="Q16" t="str">
        <f>VLOOKUP(DATEVALUE(KNeighbors_NOPCA!$A16), ATL_by_date!$A$2:$E$93, 5, FALSE)</f>
        <v>199.5</v>
      </c>
    </row>
    <row r="17" spans="1:17" hidden="1">
      <c r="A17" s="10" t="s">
        <v>89</v>
      </c>
      <c r="B17" t="s">
        <v>5</v>
      </c>
      <c r="C17" s="9">
        <v>6.6</v>
      </c>
      <c r="D17" s="9">
        <v>9</v>
      </c>
      <c r="E17" s="9">
        <f>IF(-I17 &lt;C17, 1, 0)</f>
        <v>0</v>
      </c>
      <c r="F17" t="str">
        <f>VLOOKUP(DATEVALUE(KNeighbors_NOPCA!A17), ATL_by_date!A17:E108, 2, FALSE)</f>
        <v>L</v>
      </c>
      <c r="G17">
        <f>IF(F17="L",0,1)</f>
        <v>0</v>
      </c>
      <c r="H17">
        <f>IF(G17=E17,1,0)</f>
        <v>1</v>
      </c>
      <c r="I17">
        <f>VLOOKUP(DATEVALUE(KNeighbors_NOPCA!$A17), ATL_by_date!$A$2:$E$93, 3, FALSE)</f>
        <v>-10.5</v>
      </c>
      <c r="J17">
        <f>IF(I17&gt;0, 1, 0)</f>
        <v>0</v>
      </c>
      <c r="K17" t="str">
        <f>IF(J17,IF(OR(AND(C17&gt;0, ABS(D17) &gt; I17), OR(AND(C17&gt;-I17, D17&gt;-I17), AND(C17&lt;-I17,D17&lt;-I17) )), 1, 0),"N/A")</f>
        <v>N/A</v>
      </c>
      <c r="L17">
        <f>INT(NOT(J17))</f>
        <v>1</v>
      </c>
      <c r="M17">
        <f>IF(L17,IF(OR(AND(C17&lt;0, D17&lt; ABS(I17)), OR(AND(C17&gt;ABS(I17), D17&gt;ABS(I17)), AND(C17&lt;ABS(I17),D17&lt; ABS(I17)))), 1, 0),"N/A")</f>
        <v>1</v>
      </c>
      <c r="N17">
        <f>INT(OR(K17,M17))</f>
        <v>1</v>
      </c>
      <c r="O17">
        <f>IF(N17, 210, 0)</f>
        <v>210</v>
      </c>
      <c r="P17" t="str">
        <f>VLOOKUP(DATEVALUE(KNeighbors_NOPCA!$A17), ATL_by_date!$A$2:$E$93, 4, FALSE)</f>
        <v>O</v>
      </c>
      <c r="Q17" t="str">
        <f>VLOOKUP(DATEVALUE(KNeighbors_NOPCA!$A17), ATL_by_date!$A$2:$E$93, 5, FALSE)</f>
        <v>195</v>
      </c>
    </row>
    <row r="18" spans="1:17" hidden="1">
      <c r="A18" s="10" t="s">
        <v>91</v>
      </c>
      <c r="B18" t="s">
        <v>5</v>
      </c>
      <c r="C18" s="9">
        <v>5</v>
      </c>
      <c r="D18" s="9">
        <v>7</v>
      </c>
      <c r="E18" s="9">
        <f>IF(-I18 &lt;C18, 1, 0)</f>
        <v>0</v>
      </c>
      <c r="F18" t="str">
        <f>VLOOKUP(DATEVALUE(KNeighbors_NOPCA!A18), ATL_by_date!A18:E109, 2, FALSE)</f>
        <v>W</v>
      </c>
      <c r="G18">
        <f>IF(F18="L",0,1)</f>
        <v>1</v>
      </c>
      <c r="H18">
        <f>IF(G18=E18,1,0)</f>
        <v>0</v>
      </c>
      <c r="I18">
        <f>VLOOKUP(DATEVALUE(KNeighbors_NOPCA!$A18), ATL_by_date!$A$2:$E$93, 3, FALSE)</f>
        <v>-6</v>
      </c>
      <c r="J18">
        <f>IF(I18&gt;0, 1, 0)</f>
        <v>0</v>
      </c>
      <c r="K18" t="str">
        <f>IF(J18,IF(OR(AND(C18&gt;0, ABS(D18) &gt; I18), OR(AND(C18&gt;-I18, D18&gt;-I18), AND(C18&lt;-I18,D18&lt;-I18) )), 1, 0),"N/A")</f>
        <v>N/A</v>
      </c>
      <c r="L18">
        <f>INT(NOT(J18))</f>
        <v>1</v>
      </c>
      <c r="M18">
        <f>IF(L18,IF(OR(AND(C18&lt;0, D18&lt; ABS(I18)), OR(AND(C18&gt;ABS(I18), D18&gt;ABS(I18)), AND(C18&lt;ABS(I18),D18&lt; ABS(I18)))), 1, 0),"N/A")</f>
        <v>0</v>
      </c>
      <c r="N18">
        <f>INT(OR(K18,M18))</f>
        <v>0</v>
      </c>
      <c r="O18">
        <f>IF(N18, 210, 0)</f>
        <v>0</v>
      </c>
      <c r="P18" t="str">
        <f>VLOOKUP(DATEVALUE(KNeighbors_NOPCA!$A18), ATL_by_date!$A$2:$E$93, 4, FALSE)</f>
        <v>O</v>
      </c>
      <c r="Q18" t="str">
        <f>VLOOKUP(DATEVALUE(KNeighbors_NOPCA!$A18), ATL_by_date!$A$2:$E$93, 5, FALSE)</f>
        <v>200</v>
      </c>
    </row>
    <row r="19" spans="1:17" hidden="1">
      <c r="A19" s="10" t="s">
        <v>93</v>
      </c>
      <c r="B19" t="s">
        <v>5</v>
      </c>
      <c r="C19" s="9">
        <v>8</v>
      </c>
      <c r="D19" s="9">
        <v>19</v>
      </c>
      <c r="E19" s="9">
        <f>IF(-I19 &lt;C19, 1, 0)</f>
        <v>1</v>
      </c>
      <c r="F19" t="str">
        <f>VLOOKUP(DATEVALUE(KNeighbors_NOPCA!A19), ATL_by_date!A19:E110, 2, FALSE)</f>
        <v>W</v>
      </c>
      <c r="G19">
        <f>IF(F19="L",0,1)</f>
        <v>1</v>
      </c>
      <c r="H19">
        <f>IF(G19=E19,1,0)</f>
        <v>1</v>
      </c>
      <c r="I19">
        <f>VLOOKUP(DATEVALUE(KNeighbors_NOPCA!$A19), ATL_by_date!$A$2:$E$93, 3, FALSE)</f>
        <v>-7.5</v>
      </c>
      <c r="J19">
        <f>IF(I19&gt;0, 1, 0)</f>
        <v>0</v>
      </c>
      <c r="K19" t="str">
        <f>IF(J19,IF(OR(AND(C19&gt;0, ABS(D19) &gt; I19), OR(AND(C19&gt;-I19, D19&gt;-I19), AND(C19&lt;-I19,D19&lt;-I19) )), 1, 0),"N/A")</f>
        <v>N/A</v>
      </c>
      <c r="L19">
        <f>INT(NOT(J19))</f>
        <v>1</v>
      </c>
      <c r="M19">
        <f>IF(L19,IF(OR(AND(C19&lt;0, D19&lt; ABS(I19)), OR(AND(C19&gt;ABS(I19), D19&gt;ABS(I19)), AND(C19&lt;ABS(I19),D19&lt; ABS(I19)))), 1, 0),"N/A")</f>
        <v>1</v>
      </c>
      <c r="N19">
        <f>INT(OR(K19,M19))</f>
        <v>1</v>
      </c>
      <c r="O19">
        <f>IF(N19, 210, 0)</f>
        <v>210</v>
      </c>
      <c r="P19" t="str">
        <f>VLOOKUP(DATEVALUE(KNeighbors_NOPCA!$A19), ATL_by_date!$A$2:$E$93, 4, FALSE)</f>
        <v>O</v>
      </c>
      <c r="Q19" t="str">
        <f>VLOOKUP(DATEVALUE(KNeighbors_NOPCA!$A19), ATL_by_date!$A$2:$E$93, 5, FALSE)</f>
        <v>203</v>
      </c>
    </row>
    <row r="20" spans="1:17" hidden="1">
      <c r="A20" s="10" t="s">
        <v>103</v>
      </c>
      <c r="B20" t="s">
        <v>5</v>
      </c>
      <c r="C20" s="9">
        <v>8</v>
      </c>
      <c r="D20" s="9">
        <v>-6</v>
      </c>
      <c r="E20" s="9">
        <f>IF(-I20 &lt;C20, 1, 0)</f>
        <v>1</v>
      </c>
      <c r="F20" t="str">
        <f>VLOOKUP(DATEVALUE(KNeighbors_NOPCA!A20), ATL_by_date!A20:E111, 2, FALSE)</f>
        <v>L</v>
      </c>
      <c r="G20">
        <f>IF(F20="L",0,1)</f>
        <v>0</v>
      </c>
      <c r="H20">
        <f>IF(G20=E20,1,0)</f>
        <v>0</v>
      </c>
      <c r="I20">
        <f>VLOOKUP(DATEVALUE(KNeighbors_NOPCA!$A20), ATL_by_date!$A$2:$E$93, 3, FALSE)</f>
        <v>-7.5</v>
      </c>
      <c r="J20">
        <f>IF(I20&gt;0, 1, 0)</f>
        <v>0</v>
      </c>
      <c r="K20" t="str">
        <f>IF(J20,IF(OR(AND(C20&gt;0, ABS(D20) &gt; I20), OR(AND(C20&gt;-I20, D20&gt;-I20), AND(C20&lt;-I20,D20&lt;-I20) )), 1, 0),"N/A")</f>
        <v>N/A</v>
      </c>
      <c r="L20">
        <f>INT(NOT(J20))</f>
        <v>1</v>
      </c>
      <c r="M20">
        <f>IF(L20,IF(OR(AND(C20&lt;0, D20&lt; ABS(I20)), OR(AND(C20&gt;ABS(I20), D20&gt;ABS(I20)), AND(C20&lt;ABS(I20),D20&lt; ABS(I20)))), 1, 0),"N/A")</f>
        <v>0</v>
      </c>
      <c r="N20">
        <f>INT(OR(K20,M20))</f>
        <v>0</v>
      </c>
      <c r="O20">
        <f>IF(N20, 210, 0)</f>
        <v>0</v>
      </c>
      <c r="P20" t="str">
        <f>VLOOKUP(DATEVALUE(KNeighbors_NOPCA!$A20), ATL_by_date!$A$2:$E$93, 4, FALSE)</f>
        <v>O</v>
      </c>
      <c r="Q20" t="str">
        <f>VLOOKUP(DATEVALUE(KNeighbors_NOPCA!$A20), ATL_by_date!$A$2:$E$93, 5, FALSE)</f>
        <v>202.5</v>
      </c>
    </row>
    <row r="21" spans="1:17" hidden="1">
      <c r="A21" s="10" t="s">
        <v>107</v>
      </c>
      <c r="B21" t="s">
        <v>5</v>
      </c>
      <c r="C21" s="9">
        <v>4</v>
      </c>
      <c r="D21" s="9">
        <v>15</v>
      </c>
      <c r="E21" s="9">
        <f>IF(-I21 &lt;C21, 1, 0)</f>
        <v>1</v>
      </c>
      <c r="F21" t="str">
        <f>VLOOKUP(DATEVALUE(KNeighbors_NOPCA!A21), ATL_by_date!A21:E112, 2, FALSE)</f>
        <v>W</v>
      </c>
      <c r="G21">
        <f>IF(F21="L",0,1)</f>
        <v>1</v>
      </c>
      <c r="H21">
        <f>IF(G21=E21,1,0)</f>
        <v>1</v>
      </c>
      <c r="I21">
        <f>VLOOKUP(DATEVALUE(KNeighbors_NOPCA!$A21), ATL_by_date!$A$2:$E$93, 3, FALSE)</f>
        <v>-2.5</v>
      </c>
      <c r="J21">
        <f>IF(I21&gt;0, 1, 0)</f>
        <v>0</v>
      </c>
      <c r="K21" t="str">
        <f>IF(J21,IF(OR(AND(C21&gt;0, ABS(D21) &gt; I21), OR(AND(C21&gt;-I21, D21&gt;-I21), AND(C21&lt;-I21,D21&lt;-I21) )), 1, 0),"N/A")</f>
        <v>N/A</v>
      </c>
      <c r="L21">
        <f>INT(NOT(J21))</f>
        <v>1</v>
      </c>
      <c r="M21">
        <f>IF(L21,IF(OR(AND(C21&lt;0, D21&lt; ABS(I21)), OR(AND(C21&gt;ABS(I21), D21&gt;ABS(I21)), AND(C21&lt;ABS(I21),D21&lt; ABS(I21)))), 1, 0),"N/A")</f>
        <v>1</v>
      </c>
      <c r="N21">
        <f>INT(OR(K21,M21))</f>
        <v>1</v>
      </c>
      <c r="O21">
        <f>IF(N21, 210, 0)</f>
        <v>210</v>
      </c>
      <c r="P21" t="str">
        <f>VLOOKUP(DATEVALUE(KNeighbors_NOPCA!$A21), ATL_by_date!$A$2:$E$93, 4, FALSE)</f>
        <v>O</v>
      </c>
      <c r="Q21" t="str">
        <f>VLOOKUP(DATEVALUE(KNeighbors_NOPCA!$A21), ATL_by_date!$A$2:$E$93, 5, FALSE)</f>
        <v>208.5</v>
      </c>
    </row>
    <row r="22" spans="1:17" hidden="1">
      <c r="A22" s="10" t="s">
        <v>114</v>
      </c>
      <c r="B22" t="s">
        <v>5</v>
      </c>
      <c r="C22" s="9">
        <v>5.8</v>
      </c>
      <c r="D22" s="9">
        <v>28</v>
      </c>
      <c r="E22" s="9">
        <f>IF(-I22 &lt;C22, 1, 0)</f>
        <v>0</v>
      </c>
      <c r="F22" t="str">
        <f>VLOOKUP(DATEVALUE(KNeighbors_NOPCA!A22), ATL_by_date!A22:E113, 2, FALSE)</f>
        <v>W</v>
      </c>
      <c r="G22">
        <f>IF(F22="L",0,1)</f>
        <v>1</v>
      </c>
      <c r="H22">
        <f>IF(G22=E22,1,0)</f>
        <v>0</v>
      </c>
      <c r="I22">
        <f>VLOOKUP(DATEVALUE(KNeighbors_NOPCA!$A22), ATL_by_date!$A$2:$E$93, 3, FALSE)</f>
        <v>-10.5</v>
      </c>
      <c r="J22">
        <f>IF(I22&gt;0, 1, 0)</f>
        <v>0</v>
      </c>
      <c r="K22" t="str">
        <f>IF(J22,IF(OR(AND(C22&gt;0, ABS(D22) &gt; I22), OR(AND(C22&gt;-I22, D22&gt;-I22), AND(C22&lt;-I22,D22&lt;-I22) )), 1, 0),"N/A")</f>
        <v>N/A</v>
      </c>
      <c r="L22">
        <f>INT(NOT(J22))</f>
        <v>1</v>
      </c>
      <c r="M22">
        <f>IF(L22,IF(OR(AND(C22&lt;0, D22&lt; ABS(I22)), OR(AND(C22&gt;ABS(I22), D22&gt;ABS(I22)), AND(C22&lt;ABS(I22),D22&lt; ABS(I22)))), 1, 0),"N/A")</f>
        <v>0</v>
      </c>
      <c r="N22">
        <f>INT(OR(K22,M22))</f>
        <v>0</v>
      </c>
      <c r="O22">
        <f>IF(N22, 210, 0)</f>
        <v>0</v>
      </c>
      <c r="P22" t="str">
        <f>VLOOKUP(DATEVALUE(KNeighbors_NOPCA!$A22), ATL_by_date!$A$2:$E$93, 4, FALSE)</f>
        <v>U</v>
      </c>
      <c r="Q22" t="str">
        <f>VLOOKUP(DATEVALUE(KNeighbors_NOPCA!$A22), ATL_by_date!$A$2:$E$93, 5, FALSE)</f>
        <v>206</v>
      </c>
    </row>
    <row r="23" spans="1:17" hidden="1">
      <c r="A23" s="10" t="s">
        <v>116</v>
      </c>
      <c r="B23" t="s">
        <v>5</v>
      </c>
      <c r="C23" s="9">
        <v>8.1999999999999993</v>
      </c>
      <c r="D23" s="9">
        <v>17</v>
      </c>
      <c r="E23" s="9">
        <f>IF(-I23 &lt;C23, 1, 0)</f>
        <v>1</v>
      </c>
      <c r="F23" t="str">
        <f>VLOOKUP(DATEVALUE(KNeighbors_NOPCA!A23), ATL_by_date!A23:E114, 2, FALSE)</f>
        <v>W</v>
      </c>
      <c r="G23">
        <f>IF(F23="L",0,1)</f>
        <v>1</v>
      </c>
      <c r="H23">
        <f>IF(G23=E23,1,0)</f>
        <v>1</v>
      </c>
      <c r="I23">
        <f>VLOOKUP(DATEVALUE(KNeighbors_NOPCA!$A23), ATL_by_date!$A$2:$E$93, 3, FALSE)</f>
        <v>-8</v>
      </c>
      <c r="J23">
        <f>IF(I23&gt;0, 1, 0)</f>
        <v>0</v>
      </c>
      <c r="K23" t="str">
        <f>IF(J23,IF(OR(AND(C23&gt;0, ABS(D23) &gt; I23), OR(AND(C23&gt;-I23, D23&gt;-I23), AND(C23&lt;-I23,D23&lt;-I23) )), 1, 0),"N/A")</f>
        <v>N/A</v>
      </c>
      <c r="L23">
        <f>INT(NOT(J23))</f>
        <v>1</v>
      </c>
      <c r="M23">
        <f>IF(L23,IF(OR(AND(C23&lt;0, D23&lt; ABS(I23)), OR(AND(C23&gt;ABS(I23), D23&gt;ABS(I23)), AND(C23&lt;ABS(I23),D23&lt; ABS(I23)))), 1, 0),"N/A")</f>
        <v>1</v>
      </c>
      <c r="N23">
        <f>INT(OR(K23,M23))</f>
        <v>1</v>
      </c>
      <c r="O23">
        <f>IF(N23, 210, 0)</f>
        <v>210</v>
      </c>
      <c r="P23" t="str">
        <f>VLOOKUP(DATEVALUE(KNeighbors_NOPCA!$A23), ATL_by_date!$A$2:$E$93, 4, FALSE)</f>
        <v>U</v>
      </c>
      <c r="Q23" t="str">
        <f>VLOOKUP(DATEVALUE(KNeighbors_NOPCA!$A23), ATL_by_date!$A$2:$E$93, 5, FALSE)</f>
        <v>199</v>
      </c>
    </row>
    <row r="24" spans="1:17" hidden="1">
      <c r="A24" s="10" t="s">
        <v>125</v>
      </c>
      <c r="B24" t="s">
        <v>5</v>
      </c>
      <c r="C24" s="9">
        <v>0.2</v>
      </c>
      <c r="D24" s="9">
        <v>-2</v>
      </c>
      <c r="E24" s="9">
        <f>IF(-I24 &lt;C24, 1, 0)</f>
        <v>0</v>
      </c>
      <c r="F24" t="str">
        <f>VLOOKUP(DATEVALUE(KNeighbors_NOPCA!A24), ATL_by_date!A24:E115, 2, FALSE)</f>
        <v>L</v>
      </c>
      <c r="G24">
        <f>IF(F24="L",0,1)</f>
        <v>0</v>
      </c>
      <c r="H24">
        <f>IF(G24=E24,1,0)</f>
        <v>1</v>
      </c>
      <c r="I24">
        <f>VLOOKUP(DATEVALUE(KNeighbors_NOPCA!$A24), ATL_by_date!$A$2:$E$93, 3, FALSE)</f>
        <v>-5</v>
      </c>
      <c r="J24">
        <f>IF(I24&gt;0, 1, 0)</f>
        <v>0</v>
      </c>
      <c r="K24" t="str">
        <f>IF(J24,IF(OR(AND(C24&gt;0, ABS(D24) &gt; I24), OR(AND(C24&gt;-I24, D24&gt;-I24), AND(C24&lt;-I24,D24&lt;-I24) )), 1, 0),"N/A")</f>
        <v>N/A</v>
      </c>
      <c r="L24">
        <f>INT(NOT(J24))</f>
        <v>1</v>
      </c>
      <c r="M24">
        <f>IF(L24,IF(OR(AND(C24&lt;0, D24&lt; ABS(I24)), OR(AND(C24&gt;ABS(I24), D24&gt;ABS(I24)), AND(C24&lt;ABS(I24),D24&lt; ABS(I24)))), 1, 0),"N/A")</f>
        <v>1</v>
      </c>
      <c r="N24">
        <f>INT(OR(K24,M24))</f>
        <v>1</v>
      </c>
      <c r="O24">
        <f>IF(N24, 210, 0)</f>
        <v>210</v>
      </c>
      <c r="P24" t="str">
        <f>VLOOKUP(DATEVALUE(KNeighbors_NOPCA!$A24), ATL_by_date!$A$2:$E$93, 4, FALSE)</f>
        <v>U</v>
      </c>
      <c r="Q24" t="str">
        <f>VLOOKUP(DATEVALUE(KNeighbors_NOPCA!$A24), ATL_by_date!$A$2:$E$93, 5, FALSE)</f>
        <v>206</v>
      </c>
    </row>
    <row r="25" spans="1:17" hidden="1">
      <c r="A25" s="10" t="s">
        <v>130</v>
      </c>
      <c r="B25" t="s">
        <v>5</v>
      </c>
      <c r="C25" s="9">
        <v>2.2000000000000002</v>
      </c>
      <c r="D25" s="9">
        <v>15</v>
      </c>
      <c r="E25" s="9">
        <f>IF(-I25 &lt;C25, 1, 0)</f>
        <v>0</v>
      </c>
      <c r="F25" t="str">
        <f>VLOOKUP(DATEVALUE(KNeighbors_NOPCA!A25), ATL_by_date!A25:E116, 2, FALSE)</f>
        <v>W</v>
      </c>
      <c r="G25">
        <f>IF(F25="L",0,1)</f>
        <v>1</v>
      </c>
      <c r="H25">
        <f>IF(G25=E25,1,0)</f>
        <v>0</v>
      </c>
      <c r="I25">
        <f>VLOOKUP(DATEVALUE(KNeighbors_NOPCA!$A25), ATL_by_date!$A$2:$E$93, 3, FALSE)</f>
        <v>-6.5</v>
      </c>
      <c r="J25">
        <f>IF(I25&gt;0, 1, 0)</f>
        <v>0</v>
      </c>
      <c r="K25" t="str">
        <f>IF(J25,IF(OR(AND(C25&gt;0, ABS(D25) &gt; I25), OR(AND(C25&gt;-I25, D25&gt;-I25), AND(C25&lt;-I25,D25&lt;-I25) )), 1, 0),"N/A")</f>
        <v>N/A</v>
      </c>
      <c r="L25">
        <f>INT(NOT(J25))</f>
        <v>1</v>
      </c>
      <c r="M25">
        <f>IF(L25,IF(OR(AND(C25&lt;0, D25&lt; ABS(I25)), OR(AND(C25&gt;ABS(I25), D25&gt;ABS(I25)), AND(C25&lt;ABS(I25),D25&lt; ABS(I25)))), 1, 0),"N/A")</f>
        <v>0</v>
      </c>
      <c r="N25">
        <f>INT(OR(K25,M25))</f>
        <v>0</v>
      </c>
      <c r="O25">
        <f>IF(N25, 210, 0)</f>
        <v>0</v>
      </c>
      <c r="P25" t="str">
        <f>VLOOKUP(DATEVALUE(KNeighbors_NOPCA!$A25), ATL_by_date!$A$2:$E$93, 4, FALSE)</f>
        <v>O</v>
      </c>
      <c r="Q25" t="str">
        <f>VLOOKUP(DATEVALUE(KNeighbors_NOPCA!$A25), ATL_by_date!$A$2:$E$93, 5, FALSE)</f>
        <v>198.5</v>
      </c>
    </row>
    <row r="26" spans="1:17" hidden="1">
      <c r="A26" s="10" t="s">
        <v>134</v>
      </c>
      <c r="B26" t="s">
        <v>5</v>
      </c>
      <c r="C26" s="9">
        <v>5.2</v>
      </c>
      <c r="D26" s="9">
        <v>6</v>
      </c>
      <c r="E26" s="9">
        <f>IF(-I26 &lt;C26, 1, 0)</f>
        <v>0</v>
      </c>
      <c r="F26" t="str">
        <f>VLOOKUP(DATEVALUE(KNeighbors_NOPCA!A26), ATL_by_date!A26:E117, 2, FALSE)</f>
        <v>W</v>
      </c>
      <c r="G26">
        <f>IF(F26="L",0,1)</f>
        <v>1</v>
      </c>
      <c r="H26">
        <f>IF(G26=E26,1,0)</f>
        <v>0</v>
      </c>
      <c r="I26">
        <f>VLOOKUP(DATEVALUE(KNeighbors_NOPCA!$A26), ATL_by_date!$A$2:$E$93, 3, FALSE)</f>
        <v>-5.5</v>
      </c>
      <c r="J26">
        <f>IF(I26&gt;0, 1, 0)</f>
        <v>0</v>
      </c>
      <c r="K26" t="str">
        <f>IF(J26,IF(OR(AND(C26&gt;0, ABS(D26) &gt; I26), OR(AND(C26&gt;-I26, D26&gt;-I26), AND(C26&lt;-I26,D26&lt;-I26) )), 1, 0),"N/A")</f>
        <v>N/A</v>
      </c>
      <c r="L26">
        <f>INT(NOT(J26))</f>
        <v>1</v>
      </c>
      <c r="M26">
        <f>IF(L26,IF(OR(AND(C26&lt;0, D26&lt; ABS(I26)), OR(AND(C26&gt;ABS(I26), D26&gt;ABS(I26)), AND(C26&lt;ABS(I26),D26&lt; ABS(I26)))), 1, 0),"N/A")</f>
        <v>0</v>
      </c>
      <c r="N26">
        <f>INT(OR(K26,M26))</f>
        <v>0</v>
      </c>
      <c r="O26">
        <f>IF(N26, 210, 0)</f>
        <v>0</v>
      </c>
      <c r="P26" t="str">
        <f>VLOOKUP(DATEVALUE(KNeighbors_NOPCA!$A26), ATL_by_date!$A$2:$E$93, 4, FALSE)</f>
        <v>U</v>
      </c>
      <c r="Q26" t="str">
        <f>VLOOKUP(DATEVALUE(KNeighbors_NOPCA!$A26), ATL_by_date!$A$2:$E$93, 5, FALSE)</f>
        <v>208.5</v>
      </c>
    </row>
    <row r="27" spans="1:17" hidden="1">
      <c r="A27" s="10" t="s">
        <v>137</v>
      </c>
      <c r="B27" t="s">
        <v>5</v>
      </c>
      <c r="C27" s="9">
        <v>7</v>
      </c>
      <c r="D27" s="9">
        <v>-7</v>
      </c>
      <c r="E27" s="9">
        <f>IF(-I27 &lt;C27, 1, 0)</f>
        <v>0</v>
      </c>
      <c r="F27" t="str">
        <f>VLOOKUP(DATEVALUE(KNeighbors_NOPCA!A27), ATL_by_date!A27:E118, 2, FALSE)</f>
        <v>L</v>
      </c>
      <c r="G27">
        <f>IF(F27="L",0,1)</f>
        <v>0</v>
      </c>
      <c r="H27">
        <f>IF(G27=E27,1,0)</f>
        <v>1</v>
      </c>
      <c r="I27">
        <f>VLOOKUP(DATEVALUE(KNeighbors_NOPCA!$A27), ATL_by_date!$A$2:$E$93, 3, FALSE)</f>
        <v>-8.5</v>
      </c>
      <c r="J27">
        <f>IF(I27&gt;0, 1, 0)</f>
        <v>0</v>
      </c>
      <c r="K27" t="str">
        <f>IF(J27,IF(OR(AND(C27&gt;0, ABS(D27) &gt; I27), OR(AND(C27&gt;-I27, D27&gt;-I27), AND(C27&lt;-I27,D27&lt;-I27) )), 1, 0),"N/A")</f>
        <v>N/A</v>
      </c>
      <c r="L27">
        <f>INT(NOT(J27))</f>
        <v>1</v>
      </c>
      <c r="M27">
        <f>IF(L27,IF(OR(AND(C27&lt;0, D27&lt; ABS(I27)), OR(AND(C27&gt;ABS(I27), D27&gt;ABS(I27)), AND(C27&lt;ABS(I27),D27&lt; ABS(I27)))), 1, 0),"N/A")</f>
        <v>1</v>
      </c>
      <c r="N27">
        <f>INT(OR(K27,M27))</f>
        <v>1</v>
      </c>
      <c r="O27">
        <f>IF(N27, 210, 0)</f>
        <v>210</v>
      </c>
      <c r="P27" t="str">
        <f>VLOOKUP(DATEVALUE(KNeighbors_NOPCA!$A27), ATL_by_date!$A$2:$E$93, 4, FALSE)</f>
        <v>O</v>
      </c>
      <c r="Q27" t="str">
        <f>VLOOKUP(DATEVALUE(KNeighbors_NOPCA!$A27), ATL_by_date!$A$2:$E$93, 5, FALSE)</f>
        <v>203</v>
      </c>
    </row>
    <row r="28" spans="1:17" hidden="1">
      <c r="A28" s="10" t="s">
        <v>142</v>
      </c>
      <c r="B28" t="s">
        <v>5</v>
      </c>
      <c r="C28" s="9">
        <v>7.2</v>
      </c>
      <c r="D28" s="9">
        <v>-4</v>
      </c>
      <c r="E28" s="9">
        <f>IF(-I28 &lt;C28, 1, 0)</f>
        <v>0</v>
      </c>
      <c r="F28" t="str">
        <f>VLOOKUP(DATEVALUE(KNeighbors_NOPCA!A28), ATL_by_date!A28:E119, 2, FALSE)</f>
        <v>L</v>
      </c>
      <c r="G28">
        <f>IF(F28="L",0,1)</f>
        <v>0</v>
      </c>
      <c r="H28">
        <f>IF(G28=E28,1,0)</f>
        <v>1</v>
      </c>
      <c r="I28">
        <f>VLOOKUP(DATEVALUE(KNeighbors_NOPCA!$A28), ATL_by_date!$A$2:$E$93, 3, FALSE)</f>
        <v>-10</v>
      </c>
      <c r="J28">
        <f>IF(I28&gt;0, 1, 0)</f>
        <v>0</v>
      </c>
      <c r="K28" t="str">
        <f>IF(J28,IF(OR(AND(C28&gt;0, ABS(D28) &gt; I28), OR(AND(C28&gt;-I28, D28&gt;-I28), AND(C28&lt;-I28,D28&lt;-I28) )), 1, 0),"N/A")</f>
        <v>N/A</v>
      </c>
      <c r="L28">
        <f>INT(NOT(J28))</f>
        <v>1</v>
      </c>
      <c r="M28">
        <f>IF(L28,IF(OR(AND(C28&lt;0, D28&lt; ABS(I28)), OR(AND(C28&gt;ABS(I28), D28&gt;ABS(I28)), AND(C28&lt;ABS(I28),D28&lt; ABS(I28)))), 1, 0),"N/A")</f>
        <v>1</v>
      </c>
      <c r="N28">
        <f>INT(OR(K28,M28))</f>
        <v>1</v>
      </c>
      <c r="O28">
        <f>IF(N28, 210, 0)</f>
        <v>210</v>
      </c>
      <c r="P28" t="str">
        <f>VLOOKUP(DATEVALUE(KNeighbors_NOPCA!$A28), ATL_by_date!$A$2:$E$93, 4, FALSE)</f>
        <v>O</v>
      </c>
      <c r="Q28" t="str">
        <f>VLOOKUP(DATEVALUE(KNeighbors_NOPCA!$A28), ATL_by_date!$A$2:$E$93, 5, FALSE)</f>
        <v>197</v>
      </c>
    </row>
    <row r="29" spans="1:17" hidden="1">
      <c r="A29" s="10" t="s">
        <v>143</v>
      </c>
      <c r="B29" t="s">
        <v>5</v>
      </c>
      <c r="C29" s="9">
        <v>5.4</v>
      </c>
      <c r="D29" s="9">
        <v>-8</v>
      </c>
      <c r="E29" s="9">
        <f>IF(-I29 &lt;C29, 1, 0)</f>
        <v>0</v>
      </c>
      <c r="F29" t="str">
        <f>VLOOKUP(DATEVALUE(KNeighbors_NOPCA!A29), ATL_by_date!A29:E120, 2, FALSE)</f>
        <v>L</v>
      </c>
      <c r="G29">
        <f>IF(F29="L",0,1)</f>
        <v>0</v>
      </c>
      <c r="H29">
        <f>IF(G29=E29,1,0)</f>
        <v>1</v>
      </c>
      <c r="I29">
        <f>VLOOKUP(DATEVALUE(KNeighbors_NOPCA!$A29), ATL_by_date!$A$2:$E$93, 3, FALSE)</f>
        <v>-8.5</v>
      </c>
      <c r="J29">
        <f>IF(I29&gt;0, 1, 0)</f>
        <v>0</v>
      </c>
      <c r="K29" t="str">
        <f>IF(J29,IF(OR(AND(C29&gt;0, ABS(D29) &gt; I29), OR(AND(C29&gt;-I29, D29&gt;-I29), AND(C29&lt;-I29,D29&lt;-I29) )), 1, 0),"N/A")</f>
        <v>N/A</v>
      </c>
      <c r="L29">
        <f>INT(NOT(J29))</f>
        <v>1</v>
      </c>
      <c r="M29">
        <f>IF(L29,IF(OR(AND(C29&lt;0, D29&lt; ABS(I29)), OR(AND(C29&gt;ABS(I29), D29&gt;ABS(I29)), AND(C29&lt;ABS(I29),D29&lt; ABS(I29)))), 1, 0),"N/A")</f>
        <v>1</v>
      </c>
      <c r="N29">
        <f>INT(OR(K29,M29))</f>
        <v>1</v>
      </c>
      <c r="O29">
        <f>IF(N29, 210, 0)</f>
        <v>210</v>
      </c>
      <c r="P29" t="str">
        <f>VLOOKUP(DATEVALUE(KNeighbors_NOPCA!$A29), ATL_by_date!$A$2:$E$93, 4, FALSE)</f>
        <v>O</v>
      </c>
      <c r="Q29" t="str">
        <f>VLOOKUP(DATEVALUE(KNeighbors_NOPCA!$A29), ATL_by_date!$A$2:$E$93, 5, FALSE)</f>
        <v>206.5</v>
      </c>
    </row>
    <row r="30" spans="1:17" hidden="1">
      <c r="A30" s="10" t="s">
        <v>145</v>
      </c>
      <c r="B30" t="s">
        <v>5</v>
      </c>
      <c r="C30" s="9">
        <v>-6.8</v>
      </c>
      <c r="D30" s="9">
        <v>-10</v>
      </c>
      <c r="E30" s="9">
        <f>IF(-I30 &lt;C30, 1, 0)</f>
        <v>0</v>
      </c>
      <c r="F30" t="str">
        <f>VLOOKUP(DATEVALUE(KNeighbors_NOPCA!A30), ATL_by_date!A30:E121, 2, FALSE)</f>
        <v>L</v>
      </c>
      <c r="G30">
        <f>IF(F30="L",0,1)</f>
        <v>0</v>
      </c>
      <c r="H30">
        <f>IF(G30=E30,1,0)</f>
        <v>1</v>
      </c>
      <c r="I30">
        <f>VLOOKUP(DATEVALUE(KNeighbors_NOPCA!$A30), ATL_by_date!$A$2:$E$93, 3, FALSE)</f>
        <v>6</v>
      </c>
      <c r="J30">
        <f>IF(I30&gt;0, 1, 0)</f>
        <v>1</v>
      </c>
      <c r="K30">
        <f>IF(J30,IF(OR(AND(C30&gt;0, ABS(D30) &gt; I30), OR(AND(C30&gt;-I30, D30&gt;-I30), AND(C30&lt;-I30,D30&lt;-I30) )), 1, 0),"N/A")</f>
        <v>1</v>
      </c>
      <c r="L30">
        <f>INT(NOT(J30))</f>
        <v>0</v>
      </c>
      <c r="M30" t="str">
        <f>IF(L30,IF(OR(AND(C30&lt;0, D30&lt; ABS(I30)), OR(AND(C30&gt;ABS(I30), D30&gt;ABS(I30)), AND(C30&lt;ABS(I30),D30&lt; ABS(I30)))), 1, 0),"N/A")</f>
        <v>N/A</v>
      </c>
      <c r="N30">
        <f>INT(OR(K30,M30))</f>
        <v>1</v>
      </c>
      <c r="O30">
        <f>IF(N30, 210, 0)</f>
        <v>210</v>
      </c>
      <c r="P30" t="str">
        <f>VLOOKUP(DATEVALUE(KNeighbors_NOPCA!$A30), ATL_by_date!$A$2:$E$93, 4, FALSE)</f>
        <v>U</v>
      </c>
      <c r="Q30" t="str">
        <f>VLOOKUP(DATEVALUE(KNeighbors_NOPCA!$A30), ATL_by_date!$A$2:$E$93, 5, FALSE)</f>
        <v>226.5</v>
      </c>
    </row>
    <row r="31" spans="1:17" hidden="1">
      <c r="A31" s="10" t="s">
        <v>149</v>
      </c>
      <c r="B31" t="s">
        <v>5</v>
      </c>
      <c r="C31" s="9">
        <v>4</v>
      </c>
      <c r="D31" s="9">
        <v>15</v>
      </c>
      <c r="E31" s="9">
        <f>IF(-I31 &lt;C31, 1, 0)</f>
        <v>0</v>
      </c>
      <c r="F31" t="str">
        <f>VLOOKUP(DATEVALUE(KNeighbors_NOPCA!A31), ATL_by_date!A31:E122, 2, FALSE)</f>
        <v>W</v>
      </c>
      <c r="G31">
        <f>IF(F31="L",0,1)</f>
        <v>1</v>
      </c>
      <c r="H31">
        <f>IF(G31=E31,1,0)</f>
        <v>0</v>
      </c>
      <c r="I31">
        <f>VLOOKUP(DATEVALUE(KNeighbors_NOPCA!$A31), ATL_by_date!$A$2:$E$93, 3, FALSE)</f>
        <v>-7.5</v>
      </c>
      <c r="J31">
        <f>IF(I31&gt;0, 1, 0)</f>
        <v>0</v>
      </c>
      <c r="K31" t="str">
        <f>IF(J31,IF(OR(AND(C31&gt;0, ABS(D31) &gt; I31), OR(AND(C31&gt;-I31, D31&gt;-I31), AND(C31&lt;-I31,D31&lt;-I31) )), 1, 0),"N/A")</f>
        <v>N/A</v>
      </c>
      <c r="L31">
        <f>INT(NOT(J31))</f>
        <v>1</v>
      </c>
      <c r="M31">
        <f>IF(L31,IF(OR(AND(C31&lt;0, D31&lt; ABS(I31)), OR(AND(C31&gt;ABS(I31), D31&gt;ABS(I31)), AND(C31&lt;ABS(I31),D31&lt; ABS(I31)))), 1, 0),"N/A")</f>
        <v>0</v>
      </c>
      <c r="N31">
        <f>INT(OR(K31,M31))</f>
        <v>0</v>
      </c>
      <c r="O31">
        <f>IF(N31, 210, 0)</f>
        <v>0</v>
      </c>
      <c r="P31" t="str">
        <f>VLOOKUP(DATEVALUE(KNeighbors_NOPCA!$A31), ATL_by_date!$A$2:$E$93, 4, FALSE)</f>
        <v>U</v>
      </c>
      <c r="Q31" t="str">
        <f>VLOOKUP(DATEVALUE(KNeighbors_NOPCA!$A31), ATL_by_date!$A$2:$E$93, 5, FALSE)</f>
        <v>208</v>
      </c>
    </row>
    <row r="32" spans="1:17" hidden="1">
      <c r="A32" s="10" t="s">
        <v>151</v>
      </c>
      <c r="B32" t="s">
        <v>5</v>
      </c>
      <c r="C32" s="9">
        <v>4.2</v>
      </c>
      <c r="D32" s="9">
        <v>11</v>
      </c>
      <c r="E32" s="9">
        <f>IF(-I32 &lt;C32, 1, 0)</f>
        <v>0</v>
      </c>
      <c r="F32" t="str">
        <f>VLOOKUP(DATEVALUE(KNeighbors_NOPCA!A32), ATL_by_date!A32:E123, 2, FALSE)</f>
        <v>W</v>
      </c>
      <c r="G32">
        <f>IF(F32="L",0,1)</f>
        <v>1</v>
      </c>
      <c r="H32">
        <f>IF(G32=E32,1,0)</f>
        <v>0</v>
      </c>
      <c r="I32">
        <f>VLOOKUP(DATEVALUE(KNeighbors_NOPCA!$A32), ATL_by_date!$A$2:$E$93, 3, FALSE)</f>
        <v>-4.5</v>
      </c>
      <c r="J32">
        <f>IF(I32&gt;0, 1, 0)</f>
        <v>0</v>
      </c>
      <c r="K32" t="str">
        <f>IF(J32,IF(OR(AND(C32&gt;0, ABS(D32) &gt; I32), OR(AND(C32&gt;-I32, D32&gt;-I32), AND(C32&lt;-I32,D32&lt;-I32) )), 1, 0),"N/A")</f>
        <v>N/A</v>
      </c>
      <c r="L32">
        <f>INT(NOT(J32))</f>
        <v>1</v>
      </c>
      <c r="M32">
        <f>IF(L32,IF(OR(AND(C32&lt;0, D32&lt; ABS(I32)), OR(AND(C32&gt;ABS(I32), D32&gt;ABS(I32)), AND(C32&lt;ABS(I32),D32&lt; ABS(I32)))), 1, 0),"N/A")</f>
        <v>0</v>
      </c>
      <c r="N32">
        <f>INT(OR(K32,M32))</f>
        <v>0</v>
      </c>
      <c r="O32">
        <f>IF(N32, 210, 0)</f>
        <v>0</v>
      </c>
      <c r="P32" t="str">
        <f>VLOOKUP(DATEVALUE(KNeighbors_NOPCA!$A32), ATL_by_date!$A$2:$E$93, 4, FALSE)</f>
        <v>U</v>
      </c>
      <c r="Q32" t="str">
        <f>VLOOKUP(DATEVALUE(KNeighbors_NOPCA!$A32), ATL_by_date!$A$2:$E$93, 5, FALSE)</f>
        <v>202</v>
      </c>
    </row>
    <row r="33" spans="1:17" hidden="1">
      <c r="A33" s="10" t="s">
        <v>164</v>
      </c>
      <c r="B33" t="s">
        <v>5</v>
      </c>
      <c r="C33" s="9">
        <v>4.5999999999999996</v>
      </c>
      <c r="D33" s="9">
        <v>12</v>
      </c>
      <c r="E33" s="9">
        <f>IF(-I33 &lt;C33, 1, 0)</f>
        <v>0</v>
      </c>
      <c r="F33" t="str">
        <f>VLOOKUP(DATEVALUE(KNeighbors_NOPCA!A33), ATL_by_date!A33:E124, 2, FALSE)</f>
        <v>L</v>
      </c>
      <c r="G33">
        <f>IF(F33="L",0,1)</f>
        <v>0</v>
      </c>
      <c r="H33">
        <f>IF(G33=E33,1,0)</f>
        <v>1</v>
      </c>
      <c r="I33">
        <f>VLOOKUP(DATEVALUE(KNeighbors_NOPCA!$A33), ATL_by_date!$A$2:$E$93, 3, FALSE)</f>
        <v>-14</v>
      </c>
      <c r="J33">
        <f>IF(I33&gt;0, 1, 0)</f>
        <v>0</v>
      </c>
      <c r="K33" t="str">
        <f>IF(J33,IF(OR(AND(C33&gt;0, ABS(D33) &gt; I33), OR(AND(C33&gt;-I33, D33&gt;-I33), AND(C33&lt;-I33,D33&lt;-I33) )), 1, 0),"N/A")</f>
        <v>N/A</v>
      </c>
      <c r="L33">
        <f>INT(NOT(J33))</f>
        <v>1</v>
      </c>
      <c r="M33">
        <f>IF(L33,IF(OR(AND(C33&lt;0, D33&lt; ABS(I33)), OR(AND(C33&gt;ABS(I33), D33&gt;ABS(I33)), AND(C33&lt;ABS(I33),D33&lt; ABS(I33)))), 1, 0),"N/A")</f>
        <v>1</v>
      </c>
      <c r="N33">
        <f>INT(OR(K33,M33))</f>
        <v>1</v>
      </c>
      <c r="O33">
        <f>IF(N33, 210, 0)</f>
        <v>210</v>
      </c>
      <c r="P33" t="str">
        <f>VLOOKUP(DATEVALUE(KNeighbors_NOPCA!$A33), ATL_by_date!$A$2:$E$93, 4, FALSE)</f>
        <v>U</v>
      </c>
      <c r="Q33" t="str">
        <f>VLOOKUP(DATEVALUE(KNeighbors_NOPCA!$A33), ATL_by_date!$A$2:$E$93, 5, FALSE)</f>
        <v>193.5</v>
      </c>
    </row>
    <row r="34" spans="1:17" hidden="1">
      <c r="A34" s="10" t="s">
        <v>165</v>
      </c>
      <c r="B34" t="s">
        <v>5</v>
      </c>
      <c r="C34" s="9">
        <v>2.4</v>
      </c>
      <c r="D34" s="9">
        <v>29</v>
      </c>
      <c r="E34" s="9">
        <f>IF(-I34 &lt;C34, 1, 0)</f>
        <v>0</v>
      </c>
      <c r="F34" t="str">
        <f>VLOOKUP(DATEVALUE(KNeighbors_NOPCA!A34), ATL_by_date!A34:E125, 2, FALSE)</f>
        <v>W</v>
      </c>
      <c r="G34">
        <f>IF(F34="L",0,1)</f>
        <v>1</v>
      </c>
      <c r="H34">
        <f>IF(G34=E34,1,0)</f>
        <v>0</v>
      </c>
      <c r="I34">
        <f>VLOOKUP(DATEVALUE(KNeighbors_NOPCA!$A34), ATL_by_date!$A$2:$E$93, 3, FALSE)</f>
        <v>-5</v>
      </c>
      <c r="J34">
        <f>IF(I34&gt;0, 1, 0)</f>
        <v>0</v>
      </c>
      <c r="K34" t="str">
        <f>IF(J34,IF(OR(AND(C34&gt;0, ABS(D34) &gt; I34), OR(AND(C34&gt;-I34, D34&gt;-I34), AND(C34&lt;-I34,D34&lt;-I34) )), 1, 0),"N/A")</f>
        <v>N/A</v>
      </c>
      <c r="L34">
        <f>INT(NOT(J34))</f>
        <v>1</v>
      </c>
      <c r="M34">
        <f>IF(L34,IF(OR(AND(C34&lt;0, D34&lt; ABS(I34)), OR(AND(C34&gt;ABS(I34), D34&gt;ABS(I34)), AND(C34&lt;ABS(I34),D34&lt; ABS(I34)))), 1, 0),"N/A")</f>
        <v>0</v>
      </c>
      <c r="N34">
        <f>INT(OR(K34,M34))</f>
        <v>0</v>
      </c>
      <c r="O34">
        <f>IF(N34, 210, 0)</f>
        <v>0</v>
      </c>
      <c r="P34" t="str">
        <f>VLOOKUP(DATEVALUE(KNeighbors_NOPCA!$A34), ATL_by_date!$A$2:$E$93, 4, FALSE)</f>
        <v>U</v>
      </c>
      <c r="Q34" t="str">
        <f>VLOOKUP(DATEVALUE(KNeighbors_NOPCA!$A34), ATL_by_date!$A$2:$E$93, 5, FALSE)</f>
        <v>198</v>
      </c>
    </row>
    <row r="35" spans="1:17" hidden="1">
      <c r="A35" s="10" t="s">
        <v>169</v>
      </c>
      <c r="B35" t="s">
        <v>5</v>
      </c>
      <c r="C35" s="9">
        <v>0.8</v>
      </c>
      <c r="D35" s="9">
        <v>18</v>
      </c>
      <c r="E35" s="9">
        <f>IF(-I35 &lt;C35, 1, 0)</f>
        <v>0</v>
      </c>
      <c r="F35" t="str">
        <f>VLOOKUP(DATEVALUE(KNeighbors_NOPCA!A35), ATL_by_date!A35:E126, 2, FALSE)</f>
        <v>W</v>
      </c>
      <c r="G35">
        <f>IF(F35="L",0,1)</f>
        <v>1</v>
      </c>
      <c r="H35">
        <f>IF(G35=E35,1,0)</f>
        <v>0</v>
      </c>
      <c r="I35">
        <f>VLOOKUP(DATEVALUE(KNeighbors_NOPCA!$A35), ATL_by_date!$A$2:$E$93, 3, FALSE)</f>
        <v>-7.5</v>
      </c>
      <c r="J35">
        <f>IF(I35&gt;0, 1, 0)</f>
        <v>0</v>
      </c>
      <c r="K35" t="str">
        <f>IF(J35,IF(OR(AND(C35&gt;0, ABS(D35) &gt; I35), OR(AND(C35&gt;-I35, D35&gt;-I35), AND(C35&lt;-I35,D35&lt;-I35) )), 1, 0),"N/A")</f>
        <v>N/A</v>
      </c>
      <c r="L35">
        <f>INT(NOT(J35))</f>
        <v>1</v>
      </c>
      <c r="M35">
        <f>IF(L35,IF(OR(AND(C35&lt;0, D35&lt; ABS(I35)), OR(AND(C35&gt;ABS(I35), D35&gt;ABS(I35)), AND(C35&lt;ABS(I35),D35&lt; ABS(I35)))), 1, 0),"N/A")</f>
        <v>0</v>
      </c>
      <c r="N35">
        <f>INT(OR(K35,M35))</f>
        <v>0</v>
      </c>
      <c r="O35">
        <f>IF(N35, 210, 0)</f>
        <v>0</v>
      </c>
      <c r="P35" t="str">
        <f>VLOOKUP(DATEVALUE(KNeighbors_NOPCA!$A35), ATL_by_date!$A$2:$E$93, 4, FALSE)</f>
        <v>O</v>
      </c>
      <c r="Q35" t="str">
        <f>VLOOKUP(DATEVALUE(KNeighbors_NOPCA!$A35), ATL_by_date!$A$2:$E$93, 5, FALSE)</f>
        <v>210</v>
      </c>
    </row>
    <row r="36" spans="1:17" hidden="1">
      <c r="A36" s="10" t="s">
        <v>171</v>
      </c>
      <c r="B36" t="s">
        <v>5</v>
      </c>
      <c r="C36" s="9">
        <v>-3.2</v>
      </c>
      <c r="D36" s="9">
        <v>12</v>
      </c>
      <c r="E36" s="9">
        <f>IF(-I36 &lt;C36, 1, 0)</f>
        <v>0</v>
      </c>
      <c r="F36" t="str">
        <f>VLOOKUP(DATEVALUE(KNeighbors_NOPCA!A36), ATL_by_date!A36:E127, 2, FALSE)</f>
        <v>W</v>
      </c>
      <c r="G36">
        <f>IF(F36="L",0,1)</f>
        <v>1</v>
      </c>
      <c r="H36">
        <f>IF(G36=E36,1,0)</f>
        <v>0</v>
      </c>
      <c r="I36">
        <f>VLOOKUP(DATEVALUE(KNeighbors_NOPCA!$A36), ATL_by_date!$A$2:$E$93, 3, FALSE)</f>
        <v>-6.5</v>
      </c>
      <c r="J36">
        <f>IF(I36&gt;0, 1, 0)</f>
        <v>0</v>
      </c>
      <c r="K36" t="str">
        <f>IF(J36,IF(OR(AND(C36&gt;0, ABS(D36) &gt; I36), OR(AND(C36&gt;-I36, D36&gt;-I36), AND(C36&lt;-I36,D36&lt;-I36) )), 1, 0),"N/A")</f>
        <v>N/A</v>
      </c>
      <c r="L36">
        <f>INT(NOT(J36))</f>
        <v>1</v>
      </c>
      <c r="M36">
        <f>IF(L36,IF(OR(AND(C36&lt;0, D36&lt; ABS(I36)), OR(AND(C36&gt;ABS(I36), D36&gt;ABS(I36)), AND(C36&lt;ABS(I36),D36&lt; ABS(I36)))), 1, 0),"N/A")</f>
        <v>0</v>
      </c>
      <c r="N36">
        <f>INT(OR(K36,M36))</f>
        <v>0</v>
      </c>
      <c r="O36">
        <f>IF(N36, 210, 0)</f>
        <v>0</v>
      </c>
      <c r="P36" t="str">
        <f>VLOOKUP(DATEVALUE(KNeighbors_NOPCA!$A36), ATL_by_date!$A$2:$E$93, 4, FALSE)</f>
        <v>U</v>
      </c>
      <c r="Q36" t="str">
        <f>VLOOKUP(DATEVALUE(KNeighbors_NOPCA!$A36), ATL_by_date!$A$2:$E$93, 5, FALSE)</f>
        <v>215</v>
      </c>
    </row>
    <row r="37" spans="1:17" hidden="1">
      <c r="A37" s="10" t="s">
        <v>173</v>
      </c>
      <c r="B37" t="s">
        <v>5</v>
      </c>
      <c r="C37" s="9">
        <v>5.4</v>
      </c>
      <c r="D37" s="9">
        <v>-15</v>
      </c>
      <c r="E37" s="9">
        <f>IF(-I37 &lt;C37, 1, 0)</f>
        <v>0</v>
      </c>
      <c r="F37" t="str">
        <f>VLOOKUP(DATEVALUE(KNeighbors_NOPCA!A37), ATL_by_date!A37:E128, 2, FALSE)</f>
        <v>L</v>
      </c>
      <c r="G37">
        <f>IF(F37="L",0,1)</f>
        <v>0</v>
      </c>
      <c r="H37">
        <f>IF(G37=E37,1,0)</f>
        <v>1</v>
      </c>
      <c r="I37">
        <f>VLOOKUP(DATEVALUE(KNeighbors_NOPCA!$A37), ATL_by_date!$A$2:$E$93, 3, FALSE)</f>
        <v>-6.5</v>
      </c>
      <c r="J37">
        <f>IF(I37&gt;0, 1, 0)</f>
        <v>0</v>
      </c>
      <c r="K37" t="str">
        <f>IF(J37,IF(OR(AND(C37&gt;0, ABS(D37) &gt; I37), OR(AND(C37&gt;-I37, D37&gt;-I37), AND(C37&lt;-I37,D37&lt;-I37) )), 1, 0),"N/A")</f>
        <v>N/A</v>
      </c>
      <c r="L37">
        <f>INT(NOT(J37))</f>
        <v>1</v>
      </c>
      <c r="M37">
        <f>IF(L37,IF(OR(AND(C37&lt;0, D37&lt; ABS(I37)), OR(AND(C37&gt;ABS(I37), D37&gt;ABS(I37)), AND(C37&lt;ABS(I37),D37&lt; ABS(I37)))), 1, 0),"N/A")</f>
        <v>1</v>
      </c>
      <c r="N37">
        <f>INT(OR(K37,M37))</f>
        <v>1</v>
      </c>
      <c r="O37">
        <f>IF(N37, 210, 0)</f>
        <v>210</v>
      </c>
      <c r="P37" t="str">
        <f>VLOOKUP(DATEVALUE(KNeighbors_NOPCA!$A37), ATL_by_date!$A$2:$E$93, 4, FALSE)</f>
        <v>O</v>
      </c>
      <c r="Q37" t="str">
        <f>VLOOKUP(DATEVALUE(KNeighbors_NOPCA!$A37), ATL_by_date!$A$2:$E$93, 5, FALSE)</f>
        <v>208.5</v>
      </c>
    </row>
    <row r="38" spans="1:17" hidden="1">
      <c r="A38" s="10" t="s">
        <v>177</v>
      </c>
      <c r="B38" t="s">
        <v>5</v>
      </c>
      <c r="C38" s="9">
        <v>6</v>
      </c>
      <c r="D38" s="9">
        <v>11</v>
      </c>
      <c r="E38" s="9">
        <f>IF(-I38 &lt;C38, 1, 0)</f>
        <v>0</v>
      </c>
      <c r="F38" t="str">
        <f>VLOOKUP(DATEVALUE(KNeighbors_NOPCA!A38), ATL_by_date!A38:E129, 2, FALSE)</f>
        <v>W</v>
      </c>
      <c r="G38">
        <f>IF(F38="L",0,1)</f>
        <v>1</v>
      </c>
      <c r="H38">
        <f>IF(G38=E38,1,0)</f>
        <v>0</v>
      </c>
      <c r="I38">
        <f>VLOOKUP(DATEVALUE(KNeighbors_NOPCA!$A38), ATL_by_date!$A$2:$E$93, 3, FALSE)</f>
        <v>-8.5</v>
      </c>
      <c r="J38">
        <f>IF(I38&gt;0, 1, 0)</f>
        <v>0</v>
      </c>
      <c r="K38" t="str">
        <f>IF(J38,IF(OR(AND(C38&gt;0, ABS(D38) &gt; I38), OR(AND(C38&gt;-I38, D38&gt;-I38), AND(C38&lt;-I38,D38&lt;-I38) )), 1, 0),"N/A")</f>
        <v>N/A</v>
      </c>
      <c r="L38">
        <f>INT(NOT(J38))</f>
        <v>1</v>
      </c>
      <c r="M38">
        <f>IF(L38,IF(OR(AND(C38&lt;0, D38&lt; ABS(I38)), OR(AND(C38&gt;ABS(I38), D38&gt;ABS(I38)), AND(C38&lt;ABS(I38),D38&lt; ABS(I38)))), 1, 0),"N/A")</f>
        <v>0</v>
      </c>
      <c r="N38">
        <f>INT(OR(K38,M38))</f>
        <v>0</v>
      </c>
      <c r="O38">
        <f>IF(N38, 210, 0)</f>
        <v>0</v>
      </c>
      <c r="P38" t="str">
        <f>VLOOKUP(DATEVALUE(KNeighbors_NOPCA!$A38), ATL_by_date!$A$2:$E$93, 4, FALSE)</f>
        <v>U</v>
      </c>
      <c r="Q38" t="str">
        <f>VLOOKUP(DATEVALUE(KNeighbors_NOPCA!$A38), ATL_by_date!$A$2:$E$93, 5, FALSE)</f>
        <v>201</v>
      </c>
    </row>
    <row r="39" spans="1:17" hidden="1">
      <c r="A39" s="10" t="s">
        <v>184</v>
      </c>
      <c r="B39" t="s">
        <v>5</v>
      </c>
      <c r="C39" s="9">
        <v>2.2000000000000002</v>
      </c>
      <c r="D39" s="9">
        <v>-2</v>
      </c>
      <c r="E39" s="9">
        <f>IF(-I39 &lt;C39, 1, 0)</f>
        <v>0</v>
      </c>
      <c r="F39" t="str">
        <f>VLOOKUP(DATEVALUE(KNeighbors_NOPCA!A39), ATL_by_date!A39:E130, 2, FALSE)</f>
        <v>L</v>
      </c>
      <c r="G39">
        <f>IF(F39="L",0,1)</f>
        <v>0</v>
      </c>
      <c r="H39">
        <f>IF(G39=E39,1,0)</f>
        <v>1</v>
      </c>
      <c r="I39">
        <f>VLOOKUP(DATEVALUE(KNeighbors_NOPCA!$A39), ATL_by_date!$A$2:$E$93, 3, FALSE)</f>
        <v>-2.5</v>
      </c>
      <c r="J39">
        <f>IF(I39&gt;0, 1, 0)</f>
        <v>0</v>
      </c>
      <c r="K39" t="str">
        <f>IF(J39,IF(OR(AND(C39&gt;0, ABS(D39) &gt; I39), OR(AND(C39&gt;-I39, D39&gt;-I39), AND(C39&lt;-I39,D39&lt;-I39) )), 1, 0),"N/A")</f>
        <v>N/A</v>
      </c>
      <c r="L39">
        <f>INT(NOT(J39))</f>
        <v>1</v>
      </c>
      <c r="M39">
        <f>IF(L39,IF(OR(AND(C39&lt;0, D39&lt; ABS(I39)), OR(AND(C39&gt;ABS(I39), D39&gt;ABS(I39)), AND(C39&lt;ABS(I39),D39&lt; ABS(I39)))), 1, 0),"N/A")</f>
        <v>1</v>
      </c>
      <c r="N39">
        <f>INT(OR(K39,M39))</f>
        <v>1</v>
      </c>
      <c r="O39">
        <f>IF(N39, 210, 0)</f>
        <v>210</v>
      </c>
      <c r="P39" t="str">
        <f>VLOOKUP(DATEVALUE(KNeighbors_NOPCA!$A39), ATL_by_date!$A$2:$E$93, 4, FALSE)</f>
        <v>O</v>
      </c>
      <c r="Q39" t="str">
        <f>VLOOKUP(DATEVALUE(KNeighbors_NOPCA!$A39), ATL_by_date!$A$2:$E$93, 5, FALSE)</f>
        <v>206</v>
      </c>
    </row>
    <row r="40" spans="1:17" hidden="1">
      <c r="A40" s="10" t="s">
        <v>187</v>
      </c>
      <c r="B40" t="s">
        <v>5</v>
      </c>
      <c r="C40" s="9">
        <v>6.2</v>
      </c>
      <c r="D40" s="9">
        <v>13</v>
      </c>
      <c r="E40" s="9">
        <f>IF(-I40 &lt;C40, 1, 0)</f>
        <v>0</v>
      </c>
      <c r="F40" t="str">
        <f>VLOOKUP(DATEVALUE(KNeighbors_NOPCA!A40), ATL_by_date!A40:E131, 2, FALSE)</f>
        <v>L</v>
      </c>
      <c r="G40">
        <f>IF(F40="L",0,1)</f>
        <v>0</v>
      </c>
      <c r="H40">
        <f>IF(G40=E40,1,0)</f>
        <v>1</v>
      </c>
      <c r="I40">
        <f>VLOOKUP(DATEVALUE(KNeighbors_NOPCA!$A40), ATL_by_date!$A$2:$E$93, 3, FALSE)</f>
        <v>-15</v>
      </c>
      <c r="J40">
        <f>IF(I40&gt;0, 1, 0)</f>
        <v>0</v>
      </c>
      <c r="K40" t="str">
        <f>IF(J40,IF(OR(AND(C40&gt;0, ABS(D40) &gt; I40), OR(AND(C40&gt;-I40, D40&gt;-I40), AND(C40&lt;-I40,D40&lt;-I40) )), 1, 0),"N/A")</f>
        <v>N/A</v>
      </c>
      <c r="L40">
        <f>INT(NOT(J40))</f>
        <v>1</v>
      </c>
      <c r="M40">
        <f>IF(L40,IF(OR(AND(C40&lt;0, D40&lt; ABS(I40)), OR(AND(C40&gt;ABS(I40), D40&gt;ABS(I40)), AND(C40&lt;ABS(I40),D40&lt; ABS(I40)))), 1, 0),"N/A")</f>
        <v>1</v>
      </c>
      <c r="N40">
        <f>INT(OR(K40,M40))</f>
        <v>1</v>
      </c>
      <c r="O40">
        <f>IF(N40, 210, 0)</f>
        <v>210</v>
      </c>
      <c r="P40" t="str">
        <f>VLOOKUP(DATEVALUE(KNeighbors_NOPCA!$A40), ATL_by_date!$A$2:$E$93, 4, FALSE)</f>
        <v>U</v>
      </c>
      <c r="Q40" t="str">
        <f>VLOOKUP(DATEVALUE(KNeighbors_NOPCA!$A40), ATL_by_date!$A$2:$E$93, 5, FALSE)</f>
        <v>206</v>
      </c>
    </row>
    <row r="41" spans="1:17" hidden="1">
      <c r="A41" s="10" t="s">
        <v>189</v>
      </c>
      <c r="B41" t="s">
        <v>5</v>
      </c>
      <c r="C41" s="9">
        <v>-1.6</v>
      </c>
      <c r="D41" s="9">
        <v>8</v>
      </c>
      <c r="E41" s="9">
        <f>IF(-I41 &lt;C41, 1, 0)</f>
        <v>0</v>
      </c>
      <c r="F41" t="str">
        <f>VLOOKUP(DATEVALUE(KNeighbors_NOPCA!A41), ATL_by_date!A41:E132, 2, FALSE)</f>
        <v>W</v>
      </c>
      <c r="G41">
        <f>IF(F41="L",0,1)</f>
        <v>1</v>
      </c>
      <c r="H41">
        <f>IF(G41=E41,1,0)</f>
        <v>0</v>
      </c>
      <c r="I41">
        <f>VLOOKUP(DATEVALUE(KNeighbors_NOPCA!$A41), ATL_by_date!$A$2:$E$93, 3, FALSE)</f>
        <v>-6.5</v>
      </c>
      <c r="J41">
        <f>IF(I41&gt;0, 1, 0)</f>
        <v>0</v>
      </c>
      <c r="K41" t="str">
        <f>IF(J41,IF(OR(AND(C41&gt;0, ABS(D41) &gt; I41), OR(AND(C41&gt;-I41, D41&gt;-I41), AND(C41&lt;-I41,D41&lt;-I41) )), 1, 0),"N/A")</f>
        <v>N/A</v>
      </c>
      <c r="L41">
        <f>INT(NOT(J41))</f>
        <v>1</v>
      </c>
      <c r="M41">
        <f>IF(L41,IF(OR(AND(C41&lt;0, D41&lt; ABS(I41)), OR(AND(C41&gt;ABS(I41), D41&gt;ABS(I41)), AND(C41&lt;ABS(I41),D41&lt; ABS(I41)))), 1, 0),"N/A")</f>
        <v>0</v>
      </c>
      <c r="N41">
        <f>INT(OR(K41,M41))</f>
        <v>0</v>
      </c>
      <c r="O41">
        <f>IF(N41, 210, 0)</f>
        <v>0</v>
      </c>
      <c r="P41" t="str">
        <f>VLOOKUP(DATEVALUE(KNeighbors_NOPCA!$A41), ATL_by_date!$A$2:$E$93, 4, FALSE)</f>
        <v>U</v>
      </c>
      <c r="Q41" t="str">
        <f>VLOOKUP(DATEVALUE(KNeighbors_NOPCA!$A41), ATL_by_date!$A$2:$E$93, 5, FALSE)</f>
        <v>200</v>
      </c>
    </row>
    <row r="42" spans="1:17" hidden="1">
      <c r="A42" s="10" t="s">
        <v>191</v>
      </c>
      <c r="B42" t="s">
        <v>5</v>
      </c>
      <c r="C42" s="9">
        <v>1.6</v>
      </c>
      <c r="D42" s="9">
        <v>11</v>
      </c>
      <c r="E42" s="9">
        <f>IF(-I42 &lt;C42, 1, 0)</f>
        <v>0</v>
      </c>
      <c r="F42" t="str">
        <f>VLOOKUP(DATEVALUE(KNeighbors_NOPCA!A42), ATL_by_date!A42:E133, 2, FALSE)</f>
        <v>W</v>
      </c>
      <c r="G42">
        <f>IF(F42="L",0,1)</f>
        <v>1</v>
      </c>
      <c r="H42">
        <f>IF(G42=E42,1,0)</f>
        <v>0</v>
      </c>
      <c r="I42">
        <f>VLOOKUP(DATEVALUE(KNeighbors_NOPCA!$A42), ATL_by_date!$A$2:$E$93, 3, FALSE)</f>
        <v>-5.5</v>
      </c>
      <c r="J42">
        <f>IF(I42&gt;0, 1, 0)</f>
        <v>0</v>
      </c>
      <c r="K42" t="str">
        <f>IF(J42,IF(OR(AND(C42&gt;0, ABS(D42) &gt; I42), OR(AND(C42&gt;-I42, D42&gt;-I42), AND(C42&lt;-I42,D42&lt;-I42) )), 1, 0),"N/A")</f>
        <v>N/A</v>
      </c>
      <c r="L42">
        <f>INT(NOT(J42))</f>
        <v>1</v>
      </c>
      <c r="M42">
        <f>IF(L42,IF(OR(AND(C42&lt;0, D42&lt; ABS(I42)), OR(AND(C42&gt;ABS(I42), D42&gt;ABS(I42)), AND(C42&lt;ABS(I42),D42&lt; ABS(I42)))), 1, 0),"N/A")</f>
        <v>0</v>
      </c>
      <c r="N42">
        <f>INT(OR(K42,M42))</f>
        <v>0</v>
      </c>
      <c r="O42">
        <f>IF(N42, 210, 0)</f>
        <v>0</v>
      </c>
      <c r="P42" t="str">
        <f>VLOOKUP(DATEVALUE(KNeighbors_NOPCA!$A42), ATL_by_date!$A$2:$E$93, 4, FALSE)</f>
        <v>O</v>
      </c>
      <c r="Q42" t="str">
        <f>VLOOKUP(DATEVALUE(KNeighbors_NOPCA!$A42), ATL_by_date!$A$2:$E$93, 5, FALSE)</f>
        <v>207.5</v>
      </c>
    </row>
    <row r="43" spans="1:17" hidden="1">
      <c r="A43" s="10" t="s">
        <v>9</v>
      </c>
      <c r="B43" t="s">
        <v>10</v>
      </c>
      <c r="C43" s="9">
        <v>11</v>
      </c>
      <c r="D43" s="9">
        <v>17</v>
      </c>
      <c r="E43" s="9">
        <f>IF(-I43 &lt;C43, 1, 0)</f>
        <v>0</v>
      </c>
      <c r="F43" t="str">
        <f>VLOOKUP(DATEVALUE(KNeighbors_NOPCA!$A43), BOS_by_date!$A$2:$E$93, 2, FALSE)</f>
        <v>W</v>
      </c>
      <c r="G43">
        <f>IF(F43="L",0,1)</f>
        <v>1</v>
      </c>
      <c r="H43">
        <f>IF(G43=E43,1,0)</f>
        <v>0</v>
      </c>
      <c r="I43">
        <f>VLOOKUP(DATEVALUE(KNeighbors_NOPCA!$A43), BOS_by_date!$A$2:$E$93, 3, FALSE)</f>
        <v>-12.5</v>
      </c>
      <c r="J43">
        <f>IF(I43&gt;0, 1, 0)</f>
        <v>0</v>
      </c>
      <c r="K43" t="str">
        <f>IF(J43,IF(OR(AND(C43&gt;0, ABS(D43) &gt; I43), OR(AND(C43&gt;-I43, D43&gt;-I43), AND(C43&lt;-I43,D43&lt;-I43) )), 1, 0),"N/A")</f>
        <v>N/A</v>
      </c>
      <c r="L43">
        <f>INT(NOT(J43))</f>
        <v>1</v>
      </c>
      <c r="M43">
        <f>IF(L43,IF(OR(AND(C43&lt;0, D43&lt; ABS(I43)), OR(AND(C43&gt;ABS(I43), D43&gt;ABS(I43)), AND(C43&lt;ABS(I43),D43&lt; ABS(I43)))), 1, 0),"N/A")</f>
        <v>0</v>
      </c>
      <c r="N43">
        <f>INT(OR(K43,M43))</f>
        <v>0</v>
      </c>
      <c r="O43">
        <f>IF(N43, 210, 0)</f>
        <v>0</v>
      </c>
      <c r="P43" t="str">
        <f>VLOOKUP(DATEVALUE(KNeighbors_NOPCA!$A43), BOS_by_date!$A$2:$E$93, 4, FALSE)</f>
        <v>O</v>
      </c>
      <c r="Q43" t="str">
        <f>VLOOKUP(DATEVALUE(KNeighbors_NOPCA!$A43), BOS_by_date!$A$2:$E$93, 5, FALSE)</f>
        <v>198</v>
      </c>
    </row>
    <row r="44" spans="1:17" hidden="1">
      <c r="A44" s="10" t="s">
        <v>28</v>
      </c>
      <c r="B44" t="s">
        <v>10</v>
      </c>
      <c r="C44" s="9">
        <v>-1</v>
      </c>
      <c r="D44" s="9">
        <v>-10</v>
      </c>
      <c r="E44" s="9">
        <f>IF(-I44 &lt;C44, 1, 0)</f>
        <v>0</v>
      </c>
      <c r="F44" t="str">
        <f>VLOOKUP(DATEVALUE(KNeighbors_NOPCA!$A44), BOS_by_date!$A$2:$E$93, 2, FALSE)</f>
        <v>L</v>
      </c>
      <c r="G44">
        <f>IF(F44="L",0,1)</f>
        <v>0</v>
      </c>
      <c r="H44">
        <f>IF(G44=E44,1,0)</f>
        <v>1</v>
      </c>
      <c r="I44">
        <f>VLOOKUP(DATEVALUE(KNeighbors_NOPCA!$A44), BOS_by_date!$A$2:$E$93, 3, FALSE)</f>
        <v>-2</v>
      </c>
      <c r="J44">
        <f>IF(I44&gt;0, 1, 0)</f>
        <v>0</v>
      </c>
      <c r="K44" t="str">
        <f>IF(J44,IF(OR(AND(C44&gt;0, ABS(D44) &gt; I44), OR(AND(C44&gt;-I44, D44&gt;-I44), AND(C44&lt;-I44,D44&lt;-I44) )), 1, 0),"N/A")</f>
        <v>N/A</v>
      </c>
      <c r="L44">
        <f>INT(NOT(J44))</f>
        <v>1</v>
      </c>
      <c r="M44">
        <f>IF(L44,IF(OR(AND(C44&lt;0, D44&lt; ABS(I44)), OR(AND(C44&gt;ABS(I44), D44&gt;ABS(I44)), AND(C44&lt;ABS(I44),D44&lt; ABS(I44)))), 1, 0),"N/A")</f>
        <v>1</v>
      </c>
      <c r="N44">
        <f>INT(OR(K44,M44))</f>
        <v>1</v>
      </c>
      <c r="O44">
        <f>IF(N44, 210, 0)</f>
        <v>210</v>
      </c>
      <c r="P44" t="str">
        <f>VLOOKUP(DATEVALUE(KNeighbors_NOPCA!$A44), BOS_by_date!$A$2:$E$93, 4, FALSE)</f>
        <v>O</v>
      </c>
      <c r="Q44" t="str">
        <f>VLOOKUP(DATEVALUE(KNeighbors_NOPCA!$A44), BOS_by_date!$A$2:$E$93, 5, FALSE)</f>
        <v>199.5</v>
      </c>
    </row>
    <row r="45" spans="1:17" hidden="1">
      <c r="A45" s="10" t="s">
        <v>36</v>
      </c>
      <c r="B45" t="s">
        <v>10</v>
      </c>
      <c r="C45" s="9">
        <v>1.8</v>
      </c>
      <c r="D45" s="9">
        <v>-8</v>
      </c>
      <c r="E45" s="9">
        <f>IF(-I45 &lt;C45, 1, 0)</f>
        <v>1</v>
      </c>
      <c r="F45" t="str">
        <f>VLOOKUP(DATEVALUE(KNeighbors_NOPCA!$A45), BOS_by_date!$A$2:$E$93, 2, FALSE)</f>
        <v>L</v>
      </c>
      <c r="G45">
        <f>IF(F45="L",0,1)</f>
        <v>0</v>
      </c>
      <c r="H45">
        <f>IF(G45=E45,1,0)</f>
        <v>0</v>
      </c>
      <c r="I45">
        <f>VLOOKUP(DATEVALUE(KNeighbors_NOPCA!$A45), BOS_by_date!$A$2:$E$93, 3, FALSE)</f>
        <v>5.5</v>
      </c>
      <c r="J45">
        <f>IF(I45&gt;0, 1, 0)</f>
        <v>1</v>
      </c>
      <c r="K45">
        <f>IF(J45,IF(OR(AND(C45&gt;0, ABS(D45) &gt; I45), OR(AND(C45&gt;-I45, D45&gt;-I45), AND(C45&lt;-I45,D45&lt;-I45) )), 1, 0),"N/A")</f>
        <v>1</v>
      </c>
      <c r="L45">
        <f>INT(NOT(J45))</f>
        <v>0</v>
      </c>
      <c r="M45" t="str">
        <f>IF(L45,IF(OR(AND(C45&lt;0, D45&lt; ABS(I45)), OR(AND(C45&gt;ABS(I45), D45&gt;ABS(I45)), AND(C45&lt;ABS(I45),D45&lt; ABS(I45)))), 1, 0),"N/A")</f>
        <v>N/A</v>
      </c>
      <c r="N45">
        <f>INT(OR(K45,M45))</f>
        <v>1</v>
      </c>
      <c r="O45">
        <f>IF(N45, 210, 0)</f>
        <v>210</v>
      </c>
      <c r="P45" t="str">
        <f>VLOOKUP(DATEVALUE(KNeighbors_NOPCA!$A45), BOS_by_date!$A$2:$E$93, 4, FALSE)</f>
        <v>U</v>
      </c>
      <c r="Q45" t="str">
        <f>VLOOKUP(DATEVALUE(KNeighbors_NOPCA!$A45), BOS_by_date!$A$2:$E$93, 5, FALSE)</f>
        <v>202.5</v>
      </c>
    </row>
    <row r="46" spans="1:17" hidden="1">
      <c r="A46" s="10" t="s">
        <v>45</v>
      </c>
      <c r="B46" t="s">
        <v>10</v>
      </c>
      <c r="C46" s="9">
        <v>-0.8</v>
      </c>
      <c r="D46" s="9">
        <v>20</v>
      </c>
      <c r="E46" s="9">
        <f>IF(-I46 &lt;C46, 1, 0)</f>
        <v>0</v>
      </c>
      <c r="F46" t="str">
        <f>VLOOKUP(DATEVALUE(KNeighbors_NOPCA!$A46), BOS_by_date!$A$2:$E$93, 2, FALSE)</f>
        <v>W</v>
      </c>
      <c r="G46">
        <f>IF(F46="L",0,1)</f>
        <v>1</v>
      </c>
      <c r="H46">
        <f>IF(G46=E46,1,0)</f>
        <v>0</v>
      </c>
      <c r="I46">
        <f>VLOOKUP(DATEVALUE(KNeighbors_NOPCA!$A46), BOS_by_date!$A$2:$E$93, 3, FALSE)</f>
        <v>-1.5</v>
      </c>
      <c r="J46">
        <f>IF(I46&gt;0, 1, 0)</f>
        <v>0</v>
      </c>
      <c r="K46" t="str">
        <f>IF(J46,IF(OR(AND(C46&gt;0, ABS(D46) &gt; I46), OR(AND(C46&gt;-I46, D46&gt;-I46), AND(C46&lt;-I46,D46&lt;-I46) )), 1, 0),"N/A")</f>
        <v>N/A</v>
      </c>
      <c r="L46">
        <f>INT(NOT(J46))</f>
        <v>1</v>
      </c>
      <c r="M46">
        <f>IF(L46,IF(OR(AND(C46&lt;0, D46&lt; ABS(I46)), OR(AND(C46&gt;ABS(I46), D46&gt;ABS(I46)), AND(C46&lt;ABS(I46),D46&lt; ABS(I46)))), 1, 0),"N/A")</f>
        <v>0</v>
      </c>
      <c r="N46">
        <f>INT(OR(K46,M46))</f>
        <v>0</v>
      </c>
      <c r="O46">
        <f>IF(N46, 210, 0)</f>
        <v>0</v>
      </c>
      <c r="P46" t="str">
        <f>VLOOKUP(DATEVALUE(KNeighbors_NOPCA!$A46), BOS_by_date!$A$2:$E$93, 4, FALSE)</f>
        <v>O</v>
      </c>
      <c r="Q46" t="str">
        <f>VLOOKUP(DATEVALUE(KNeighbors_NOPCA!$A46), BOS_by_date!$A$2:$E$93, 5, FALSE)</f>
        <v>210</v>
      </c>
    </row>
    <row r="47" spans="1:17" hidden="1">
      <c r="A47" s="10" t="s">
        <v>50</v>
      </c>
      <c r="B47" t="s">
        <v>10</v>
      </c>
      <c r="C47" s="9">
        <v>8.6</v>
      </c>
      <c r="D47" s="9">
        <v>-11</v>
      </c>
      <c r="E47" s="9">
        <f>IF(-I47 &lt;C47, 1, 0)</f>
        <v>1</v>
      </c>
      <c r="F47" t="str">
        <f>VLOOKUP(DATEVALUE(KNeighbors_NOPCA!$A47), BOS_by_date!$A$2:$E$93, 2, FALSE)</f>
        <v>L</v>
      </c>
      <c r="G47">
        <f>IF(F47="L",0,1)</f>
        <v>0</v>
      </c>
      <c r="H47">
        <f>IF(G47=E47,1,0)</f>
        <v>0</v>
      </c>
      <c r="I47">
        <f>VLOOKUP(DATEVALUE(KNeighbors_NOPCA!$A47), BOS_by_date!$A$2:$E$93, 3, FALSE)</f>
        <v>-3.5</v>
      </c>
      <c r="J47">
        <f>IF(I47&gt;0, 1, 0)</f>
        <v>0</v>
      </c>
      <c r="K47" t="str">
        <f>IF(J47,IF(OR(AND(C47&gt;0, ABS(D47) &gt; I47), OR(AND(C47&gt;-I47, D47&gt;-I47), AND(C47&lt;-I47,D47&lt;-I47) )), 1, 0),"N/A")</f>
        <v>N/A</v>
      </c>
      <c r="L47">
        <f>INT(NOT(J47))</f>
        <v>1</v>
      </c>
      <c r="M47">
        <f>IF(L47,IF(OR(AND(C47&lt;0, D47&lt; ABS(I47)), OR(AND(C47&gt;ABS(I47), D47&gt;ABS(I47)), AND(C47&lt;ABS(I47),D47&lt; ABS(I47)))), 1, 0),"N/A")</f>
        <v>0</v>
      </c>
      <c r="N47">
        <f>INT(OR(K47,M47))</f>
        <v>0</v>
      </c>
      <c r="O47">
        <f>IF(N47, 210, 0)</f>
        <v>0</v>
      </c>
      <c r="P47" t="str">
        <f>VLOOKUP(DATEVALUE(KNeighbors_NOPCA!$A47), BOS_by_date!$A$2:$E$93, 4, FALSE)</f>
        <v>U</v>
      </c>
      <c r="Q47" t="str">
        <f>VLOOKUP(DATEVALUE(KNeighbors_NOPCA!$A47), BOS_by_date!$A$2:$E$93, 5, FALSE)</f>
        <v>202.5</v>
      </c>
    </row>
    <row r="48" spans="1:17" hidden="1">
      <c r="A48" s="10" t="s">
        <v>52</v>
      </c>
      <c r="B48" t="s">
        <v>10</v>
      </c>
      <c r="C48" s="9">
        <v>-0.4</v>
      </c>
      <c r="D48" s="9">
        <v>13</v>
      </c>
      <c r="E48" s="9">
        <f>IF(-I48 &lt;C48, 1, 0)</f>
        <v>1</v>
      </c>
      <c r="F48" t="str">
        <f>VLOOKUP(DATEVALUE(KNeighbors_NOPCA!$A48), BOS_by_date!$A$2:$E$93, 2, FALSE)</f>
        <v>W</v>
      </c>
      <c r="G48">
        <f>IF(F48="L",0,1)</f>
        <v>1</v>
      </c>
      <c r="H48">
        <f>IF(G48=E48,1,0)</f>
        <v>1</v>
      </c>
      <c r="I48">
        <f>VLOOKUP(DATEVALUE(KNeighbors_NOPCA!$A48), BOS_by_date!$A$2:$E$93, 3, FALSE)</f>
        <v>1.5</v>
      </c>
      <c r="J48">
        <f>IF(I48&gt;0, 1, 0)</f>
        <v>1</v>
      </c>
      <c r="K48">
        <f>IF(J48,IF(OR(AND(C48&gt;0, ABS(D48) &gt; I48), OR(AND(C48&gt;-I48, D48&gt;-I48), AND(C48&lt;-I48,D48&lt;-I48) )), 1, 0),"N/A")</f>
        <v>1</v>
      </c>
      <c r="L48">
        <f>INT(NOT(J48))</f>
        <v>0</v>
      </c>
      <c r="M48" t="str">
        <f>IF(L48,IF(OR(AND(C48&lt;0, D48&lt; ABS(I48)), OR(AND(C48&gt;ABS(I48), D48&gt;ABS(I48)), AND(C48&lt;ABS(I48),D48&lt; ABS(I48)))), 1, 0),"N/A")</f>
        <v>N/A</v>
      </c>
      <c r="N48">
        <f>INT(OR(K48,M48))</f>
        <v>1</v>
      </c>
      <c r="O48">
        <f>IF(N48, 210, 0)</f>
        <v>210</v>
      </c>
      <c r="P48" t="str">
        <f>VLOOKUP(DATEVALUE(KNeighbors_NOPCA!$A48), BOS_by_date!$A$2:$E$93, 4, FALSE)</f>
        <v>U</v>
      </c>
      <c r="Q48" t="str">
        <f>VLOOKUP(DATEVALUE(KNeighbors_NOPCA!$A48), BOS_by_date!$A$2:$E$93, 5, FALSE)</f>
        <v>206.5</v>
      </c>
    </row>
    <row r="49" spans="1:17" hidden="1">
      <c r="A49" s="10" t="s">
        <v>57</v>
      </c>
      <c r="B49" t="s">
        <v>10</v>
      </c>
      <c r="C49" s="9">
        <v>2.4</v>
      </c>
      <c r="D49" s="9">
        <v>-4</v>
      </c>
      <c r="E49" s="9">
        <f>IF(-I49 &lt;C49, 1, 0)</f>
        <v>0</v>
      </c>
      <c r="F49" t="str">
        <f>VLOOKUP(DATEVALUE(KNeighbors_NOPCA!$A49), BOS_by_date!$A$2:$E$93, 2, FALSE)</f>
        <v>L</v>
      </c>
      <c r="G49">
        <f>IF(F49="L",0,1)</f>
        <v>0</v>
      </c>
      <c r="H49">
        <f>IF(G49=E49,1,0)</f>
        <v>1</v>
      </c>
      <c r="I49">
        <f>VLOOKUP(DATEVALUE(KNeighbors_NOPCA!$A49), BOS_by_date!$A$2:$E$93, 3, FALSE)</f>
        <v>-5</v>
      </c>
      <c r="J49">
        <f>IF(I49&gt;0, 1, 0)</f>
        <v>0</v>
      </c>
      <c r="K49" t="str">
        <f>IF(J49,IF(OR(AND(C49&gt;0, ABS(D49) &gt; I49), OR(AND(C49&gt;-I49, D49&gt;-I49), AND(C49&lt;-I49,D49&lt;-I49) )), 1, 0),"N/A")</f>
        <v>N/A</v>
      </c>
      <c r="L49">
        <f>INT(NOT(J49))</f>
        <v>1</v>
      </c>
      <c r="M49">
        <f>IF(L49,IF(OR(AND(C49&lt;0, D49&lt; ABS(I49)), OR(AND(C49&gt;ABS(I49), D49&gt;ABS(I49)), AND(C49&lt;ABS(I49),D49&lt; ABS(I49)))), 1, 0),"N/A")</f>
        <v>1</v>
      </c>
      <c r="N49">
        <f>INT(OR(K49,M49))</f>
        <v>1</v>
      </c>
      <c r="O49">
        <f>IF(N49, 210, 0)</f>
        <v>210</v>
      </c>
      <c r="P49" t="str">
        <f>VLOOKUP(DATEVALUE(KNeighbors_NOPCA!$A49), BOS_by_date!$A$2:$E$93, 4, FALSE)</f>
        <v>O</v>
      </c>
      <c r="Q49" t="str">
        <f>VLOOKUP(DATEVALUE(KNeighbors_NOPCA!$A49), BOS_by_date!$A$2:$E$93, 5, FALSE)</f>
        <v>207.5</v>
      </c>
    </row>
    <row r="50" spans="1:17" hidden="1">
      <c r="A50" s="10" t="s">
        <v>59</v>
      </c>
      <c r="B50" t="s">
        <v>10</v>
      </c>
      <c r="C50" s="9">
        <v>6.8</v>
      </c>
      <c r="D50" s="9">
        <v>25</v>
      </c>
      <c r="E50" s="9">
        <f>IF(-I50 &lt;C50, 1, 0)</f>
        <v>0</v>
      </c>
      <c r="F50" t="str">
        <f>VLOOKUP(DATEVALUE(KNeighbors_NOPCA!$A50), BOS_by_date!$A$2:$E$93, 2, FALSE)</f>
        <v>W</v>
      </c>
      <c r="G50">
        <f>IF(F50="L",0,1)</f>
        <v>1</v>
      </c>
      <c r="H50">
        <f>IF(G50=E50,1,0)</f>
        <v>0</v>
      </c>
      <c r="I50">
        <f>VLOOKUP(DATEVALUE(KNeighbors_NOPCA!$A50), BOS_by_date!$A$2:$E$93, 3, FALSE)</f>
        <v>-9</v>
      </c>
      <c r="J50">
        <f>IF(I50&gt;0, 1, 0)</f>
        <v>0</v>
      </c>
      <c r="K50" t="str">
        <f>IF(J50,IF(OR(AND(C50&gt;0, ABS(D50) &gt; I50), OR(AND(C50&gt;-I50, D50&gt;-I50), AND(C50&lt;-I50,D50&lt;-I50) )), 1, 0),"N/A")</f>
        <v>N/A</v>
      </c>
      <c r="L50">
        <f>INT(NOT(J50))</f>
        <v>1</v>
      </c>
      <c r="M50">
        <f>IF(L50,IF(OR(AND(C50&lt;0, D50&lt; ABS(I50)), OR(AND(C50&gt;ABS(I50), D50&gt;ABS(I50)), AND(C50&lt;ABS(I50),D50&lt; ABS(I50)))), 1, 0),"N/A")</f>
        <v>0</v>
      </c>
      <c r="N50">
        <f>INT(OR(K50,M50))</f>
        <v>0</v>
      </c>
      <c r="O50">
        <f>IF(N50, 210, 0)</f>
        <v>0</v>
      </c>
      <c r="P50" t="str">
        <f>VLOOKUP(DATEVALUE(KNeighbors_NOPCA!$A50), BOS_by_date!$A$2:$E$93, 4, FALSE)</f>
        <v>O</v>
      </c>
      <c r="Q50" t="str">
        <f>VLOOKUP(DATEVALUE(KNeighbors_NOPCA!$A50), BOS_by_date!$A$2:$E$93, 5, FALSE)</f>
        <v>204</v>
      </c>
    </row>
    <row r="51" spans="1:17" hidden="1">
      <c r="A51" s="10" t="s">
        <v>64</v>
      </c>
      <c r="B51" t="s">
        <v>10</v>
      </c>
      <c r="C51" s="9">
        <v>16.8</v>
      </c>
      <c r="D51" s="9">
        <v>4</v>
      </c>
      <c r="E51" s="9">
        <f>IF(-I51 &lt;C51, 1, 0)</f>
        <v>1</v>
      </c>
      <c r="F51" t="str">
        <f>VLOOKUP(DATEVALUE(KNeighbors_NOPCA!$A51), BOS_by_date!$A$2:$E$93, 2, FALSE)</f>
        <v>L</v>
      </c>
      <c r="G51">
        <f>IF(F51="L",0,1)</f>
        <v>0</v>
      </c>
      <c r="H51">
        <f>IF(G51=E51,1,0)</f>
        <v>0</v>
      </c>
      <c r="I51">
        <f>VLOOKUP(DATEVALUE(KNeighbors_NOPCA!$A51), BOS_by_date!$A$2:$E$93, 3, FALSE)</f>
        <v>-11.5</v>
      </c>
      <c r="J51">
        <f>IF(I51&gt;0, 1, 0)</f>
        <v>0</v>
      </c>
      <c r="K51" t="str">
        <f>IF(J51,IF(OR(AND(C51&gt;0, ABS(D51) &gt; I51), OR(AND(C51&gt;-I51, D51&gt;-I51), AND(C51&lt;-I51,D51&lt;-I51) )), 1, 0),"N/A")</f>
        <v>N/A</v>
      </c>
      <c r="L51">
        <f>INT(NOT(J51))</f>
        <v>1</v>
      </c>
      <c r="M51">
        <f>IF(L51,IF(OR(AND(C51&lt;0, D51&lt; ABS(I51)), OR(AND(C51&gt;ABS(I51), D51&gt;ABS(I51)), AND(C51&lt;ABS(I51),D51&lt; ABS(I51)))), 1, 0),"N/A")</f>
        <v>0</v>
      </c>
      <c r="N51">
        <f>INT(OR(K51,M51))</f>
        <v>0</v>
      </c>
      <c r="O51">
        <f>IF(N51, 210, 0)</f>
        <v>0</v>
      </c>
      <c r="P51" t="str">
        <f>VLOOKUP(DATEVALUE(KNeighbors_NOPCA!$A51), BOS_by_date!$A$2:$E$93, 4, FALSE)</f>
        <v>U</v>
      </c>
      <c r="Q51" t="str">
        <f>VLOOKUP(DATEVALUE(KNeighbors_NOPCA!$A51), BOS_by_date!$A$2:$E$93, 5, FALSE)</f>
        <v>202</v>
      </c>
    </row>
    <row r="52" spans="1:17" hidden="1">
      <c r="A52" s="10" t="s">
        <v>65</v>
      </c>
      <c r="B52" t="s">
        <v>10</v>
      </c>
      <c r="C52" s="9">
        <v>1.8</v>
      </c>
      <c r="D52" s="9">
        <v>33</v>
      </c>
      <c r="E52" s="9">
        <f>IF(-I52 &lt;C52, 1, 0)</f>
        <v>0</v>
      </c>
      <c r="F52" t="str">
        <f>VLOOKUP(DATEVALUE(KNeighbors_NOPCA!$A52), BOS_by_date!$A$2:$E$93, 2, FALSE)</f>
        <v>W</v>
      </c>
      <c r="G52">
        <f>IF(F52="L",0,1)</f>
        <v>1</v>
      </c>
      <c r="H52">
        <f>IF(G52=E52,1,0)</f>
        <v>0</v>
      </c>
      <c r="I52">
        <f>VLOOKUP(DATEVALUE(KNeighbors_NOPCA!$A52), BOS_by_date!$A$2:$E$93, 3, FALSE)</f>
        <v>-3</v>
      </c>
      <c r="J52">
        <f>IF(I52&gt;0, 1, 0)</f>
        <v>0</v>
      </c>
      <c r="K52" t="str">
        <f>IF(J52,IF(OR(AND(C52&gt;0, ABS(D52) &gt; I52), OR(AND(C52&gt;-I52, D52&gt;-I52), AND(C52&lt;-I52,D52&lt;-I52) )), 1, 0),"N/A")</f>
        <v>N/A</v>
      </c>
      <c r="L52">
        <f>INT(NOT(J52))</f>
        <v>1</v>
      </c>
      <c r="M52">
        <f>IF(L52,IF(OR(AND(C52&lt;0, D52&lt; ABS(I52)), OR(AND(C52&gt;ABS(I52), D52&gt;ABS(I52)), AND(C52&lt;ABS(I52),D52&lt; ABS(I52)))), 1, 0),"N/A")</f>
        <v>0</v>
      </c>
      <c r="N52">
        <f>INT(OR(K52,M52))</f>
        <v>0</v>
      </c>
      <c r="O52">
        <f>IF(N52, 210, 0)</f>
        <v>0</v>
      </c>
      <c r="P52" t="str">
        <f>VLOOKUP(DATEVALUE(KNeighbors_NOPCA!$A52), BOS_by_date!$A$2:$E$93, 4, FALSE)</f>
        <v>U</v>
      </c>
      <c r="Q52" t="str">
        <f>VLOOKUP(DATEVALUE(KNeighbors_NOPCA!$A52), BOS_by_date!$A$2:$E$93, 5, FALSE)</f>
        <v>209</v>
      </c>
    </row>
    <row r="53" spans="1:17" hidden="1">
      <c r="A53" s="10" t="s">
        <v>77</v>
      </c>
      <c r="B53" t="s">
        <v>10</v>
      </c>
      <c r="C53" s="9">
        <v>-0.4</v>
      </c>
      <c r="D53" s="9">
        <v>5</v>
      </c>
      <c r="E53" s="9">
        <f>IF(-I53 &lt;C53, 1, 0)</f>
        <v>0</v>
      </c>
      <c r="F53" t="str">
        <f>VLOOKUP(DATEVALUE(KNeighbors_NOPCA!$A53), BOS_by_date!$A$2:$E$93, 2, FALSE)</f>
        <v>W</v>
      </c>
      <c r="G53">
        <f>IF(F53="L",0,1)</f>
        <v>1</v>
      </c>
      <c r="H53">
        <f>IF(G53=E53,1,0)</f>
        <v>0</v>
      </c>
      <c r="I53">
        <f>VLOOKUP(DATEVALUE(KNeighbors_NOPCA!$A53), BOS_by_date!$A$2:$E$93, 3, FALSE)</f>
        <v>-3.5</v>
      </c>
      <c r="J53">
        <f>IF(I53&gt;0, 1, 0)</f>
        <v>0</v>
      </c>
      <c r="K53" t="str">
        <f>IF(J53,IF(OR(AND(C53&gt;0, ABS(D53) &gt; I53), OR(AND(C53&gt;-I53, D53&gt;-I53), AND(C53&lt;-I53,D53&lt;-I53) )), 1, 0),"N/A")</f>
        <v>N/A</v>
      </c>
      <c r="L53">
        <f>INT(NOT(J53))</f>
        <v>1</v>
      </c>
      <c r="M53">
        <f>IF(L53,IF(OR(AND(C53&lt;0, D53&lt; ABS(I53)), OR(AND(C53&gt;ABS(I53), D53&gt;ABS(I53)), AND(C53&lt;ABS(I53),D53&lt; ABS(I53)))), 1, 0),"N/A")</f>
        <v>0</v>
      </c>
      <c r="N53">
        <f>INT(OR(K53,M53))</f>
        <v>0</v>
      </c>
      <c r="O53">
        <f>IF(N53, 210, 0)</f>
        <v>0</v>
      </c>
      <c r="P53" t="str">
        <f>VLOOKUP(DATEVALUE(KNeighbors_NOPCA!$A53), BOS_by_date!$A$2:$E$93, 4, FALSE)</f>
        <v>O</v>
      </c>
      <c r="Q53" t="str">
        <f>VLOOKUP(DATEVALUE(KNeighbors_NOPCA!$A53), BOS_by_date!$A$2:$E$93, 5, FALSE)</f>
        <v>200</v>
      </c>
    </row>
    <row r="54" spans="1:17" hidden="1">
      <c r="A54" s="10" t="s">
        <v>79</v>
      </c>
      <c r="B54" t="s">
        <v>10</v>
      </c>
      <c r="C54" s="9">
        <v>-8.8000000000000007</v>
      </c>
      <c r="D54" s="9">
        <v>-5</v>
      </c>
      <c r="E54" s="9">
        <f>IF(-I54 &lt;C54, 1, 0)</f>
        <v>0</v>
      </c>
      <c r="F54" t="str">
        <f>VLOOKUP(DATEVALUE(KNeighbors_NOPCA!$A54), BOS_by_date!$A$2:$E$93, 2, FALSE)</f>
        <v>P</v>
      </c>
      <c r="G54">
        <f>IF(F54="L",0,1)</f>
        <v>1</v>
      </c>
      <c r="H54">
        <f>IF(G54=E54,1,0)</f>
        <v>0</v>
      </c>
      <c r="I54">
        <f>VLOOKUP(DATEVALUE(KNeighbors_NOPCA!$A54), BOS_by_date!$A$2:$E$93, 3, FALSE)</f>
        <v>5</v>
      </c>
      <c r="J54">
        <f>IF(I54&gt;0, 1, 0)</f>
        <v>1</v>
      </c>
      <c r="K54">
        <f>IF(J54,IF(OR(AND(C54&gt;0, ABS(D54) &gt; I54), OR(AND(C54&gt;-I54, D54&gt;-I54), AND(C54&lt;-I54,D54&lt;-I54) )), 1, 0),"N/A")</f>
        <v>0</v>
      </c>
      <c r="L54">
        <f>INT(NOT(J54))</f>
        <v>0</v>
      </c>
      <c r="M54" t="str">
        <f>IF(L54,IF(OR(AND(C54&lt;0, D54&lt; ABS(I54)), OR(AND(C54&gt;ABS(I54), D54&gt;ABS(I54)), AND(C54&lt;ABS(I54),D54&lt; ABS(I54)))), 1, 0),"N/A")</f>
        <v>N/A</v>
      </c>
      <c r="N54">
        <f>INT(OR(K54,M54))</f>
        <v>0</v>
      </c>
      <c r="O54">
        <f>IF(N54, 210, 0)</f>
        <v>0</v>
      </c>
      <c r="P54" t="str">
        <f>VLOOKUP(DATEVALUE(KNeighbors_NOPCA!$A54), BOS_by_date!$A$2:$E$93, 4, FALSE)</f>
        <v>O</v>
      </c>
      <c r="Q54" t="str">
        <f>VLOOKUP(DATEVALUE(KNeighbors_NOPCA!$A54), BOS_by_date!$A$2:$E$93, 5, FALSE)</f>
        <v>214.5</v>
      </c>
    </row>
    <row r="55" spans="1:17" hidden="1">
      <c r="A55" s="10" t="s">
        <v>83</v>
      </c>
      <c r="B55" t="s">
        <v>10</v>
      </c>
      <c r="C55" s="9">
        <v>0.2</v>
      </c>
      <c r="D55" s="9">
        <v>-12</v>
      </c>
      <c r="E55" s="9">
        <f>IF(-I55 &lt;C55, 1, 0)</f>
        <v>1</v>
      </c>
      <c r="F55" t="str">
        <f>VLOOKUP(DATEVALUE(KNeighbors_NOPCA!$A55), BOS_by_date!$A$2:$E$93, 2, FALSE)</f>
        <v>L</v>
      </c>
      <c r="G55">
        <f>IF(F55="L",0,1)</f>
        <v>0</v>
      </c>
      <c r="H55">
        <f>IF(G55=E55,1,0)</f>
        <v>0</v>
      </c>
      <c r="I55">
        <f>VLOOKUP(DATEVALUE(KNeighbors_NOPCA!$A55), BOS_by_date!$A$2:$E$93, 3, FALSE)</f>
        <v>1</v>
      </c>
      <c r="J55">
        <f>IF(I55&gt;0, 1, 0)</f>
        <v>1</v>
      </c>
      <c r="K55">
        <f>IF(J55,IF(OR(AND(C55&gt;0, ABS(D55) &gt; I55), OR(AND(C55&gt;-I55, D55&gt;-I55), AND(C55&lt;-I55,D55&lt;-I55) )), 1, 0),"N/A")</f>
        <v>1</v>
      </c>
      <c r="L55">
        <f>INT(NOT(J55))</f>
        <v>0</v>
      </c>
      <c r="M55" t="str">
        <f>IF(L55,IF(OR(AND(C55&lt;0, D55&lt; ABS(I55)), OR(AND(C55&gt;ABS(I55), D55&gt;ABS(I55)), AND(C55&lt;ABS(I55),D55&lt; ABS(I55)))), 1, 0),"N/A")</f>
        <v>N/A</v>
      </c>
      <c r="N55">
        <f>INT(OR(K55,M55))</f>
        <v>1</v>
      </c>
      <c r="O55">
        <f>IF(N55, 210, 0)</f>
        <v>210</v>
      </c>
      <c r="P55" t="str">
        <f>VLOOKUP(DATEVALUE(KNeighbors_NOPCA!$A55), BOS_by_date!$A$2:$E$93, 4, FALSE)</f>
        <v>U</v>
      </c>
      <c r="Q55" t="str">
        <f>VLOOKUP(DATEVALUE(KNeighbors_NOPCA!$A55), BOS_by_date!$A$2:$E$93, 5, FALSE)</f>
        <v>202.5</v>
      </c>
    </row>
    <row r="56" spans="1:17" hidden="1">
      <c r="A56" s="10" t="s">
        <v>86</v>
      </c>
      <c r="B56" t="s">
        <v>10</v>
      </c>
      <c r="C56" s="9">
        <v>0.4</v>
      </c>
      <c r="D56" s="9">
        <v>-8</v>
      </c>
      <c r="E56" s="9">
        <f>IF(-I56 &lt;C56, 1, 0)</f>
        <v>0</v>
      </c>
      <c r="F56" t="str">
        <f>VLOOKUP(DATEVALUE(KNeighbors_NOPCA!$A56), BOS_by_date!$A$2:$E$93, 2, FALSE)</f>
        <v>L</v>
      </c>
      <c r="G56">
        <f>IF(F56="L",0,1)</f>
        <v>0</v>
      </c>
      <c r="H56">
        <f>IF(G56=E56,1,0)</f>
        <v>1</v>
      </c>
      <c r="I56">
        <f>VLOOKUP(DATEVALUE(KNeighbors_NOPCA!$A56), BOS_by_date!$A$2:$E$93, 3, FALSE)</f>
        <v>-3.5</v>
      </c>
      <c r="J56">
        <f>IF(I56&gt;0, 1, 0)</f>
        <v>0</v>
      </c>
      <c r="K56" t="str">
        <f>IF(J56,IF(OR(AND(C56&gt;0, ABS(D56) &gt; I56), OR(AND(C56&gt;-I56, D56&gt;-I56), AND(C56&lt;-I56,D56&lt;-I56) )), 1, 0),"N/A")</f>
        <v>N/A</v>
      </c>
      <c r="L56">
        <f>INT(NOT(J56))</f>
        <v>1</v>
      </c>
      <c r="M56">
        <f>IF(L56,IF(OR(AND(C56&lt;0, D56&lt; ABS(I56)), OR(AND(C56&gt;ABS(I56), D56&gt;ABS(I56)), AND(C56&lt;ABS(I56),D56&lt; ABS(I56)))), 1, 0),"N/A")</f>
        <v>1</v>
      </c>
      <c r="N56">
        <f>INT(OR(K56,M56))</f>
        <v>1</v>
      </c>
      <c r="O56">
        <f>IF(N56, 210, 0)</f>
        <v>210</v>
      </c>
      <c r="P56" t="str">
        <f>VLOOKUP(DATEVALUE(KNeighbors_NOPCA!$A56), BOS_by_date!$A$2:$E$93, 4, FALSE)</f>
        <v>O</v>
      </c>
      <c r="Q56" t="str">
        <f>VLOOKUP(DATEVALUE(KNeighbors_NOPCA!$A56), BOS_by_date!$A$2:$E$93, 5, FALSE)</f>
        <v>207</v>
      </c>
    </row>
    <row r="57" spans="1:17" hidden="1">
      <c r="A57" s="10" t="s">
        <v>89</v>
      </c>
      <c r="B57" t="s">
        <v>10</v>
      </c>
      <c r="C57" s="9">
        <v>5</v>
      </c>
      <c r="D57" s="9">
        <v>14</v>
      </c>
      <c r="E57" s="9">
        <f>IF(-I57 &lt;C57, 1, 0)</f>
        <v>0</v>
      </c>
      <c r="F57" t="str">
        <f>VLOOKUP(DATEVALUE(KNeighbors_NOPCA!$A57), BOS_by_date!$A$2:$E$93, 2, FALSE)</f>
        <v>W</v>
      </c>
      <c r="G57">
        <f>IF(F57="L",0,1)</f>
        <v>1</v>
      </c>
      <c r="H57">
        <f>IF(G57=E57,1,0)</f>
        <v>0</v>
      </c>
      <c r="I57">
        <f>VLOOKUP(DATEVALUE(KNeighbors_NOPCA!$A57), BOS_by_date!$A$2:$E$93, 3, FALSE)</f>
        <v>-7.5</v>
      </c>
      <c r="J57">
        <f>IF(I57&gt;0, 1, 0)</f>
        <v>0</v>
      </c>
      <c r="K57" t="str">
        <f>IF(J57,IF(OR(AND(C57&gt;0, ABS(D57) &gt; I57), OR(AND(C57&gt;-I57, D57&gt;-I57), AND(C57&lt;-I57,D57&lt;-I57) )), 1, 0),"N/A")</f>
        <v>N/A</v>
      </c>
      <c r="L57">
        <f>INT(NOT(J57))</f>
        <v>1</v>
      </c>
      <c r="M57">
        <f>IF(L57,IF(OR(AND(C57&lt;0, D57&lt; ABS(I57)), OR(AND(C57&gt;ABS(I57), D57&gt;ABS(I57)), AND(C57&lt;ABS(I57),D57&lt; ABS(I57)))), 1, 0),"N/A")</f>
        <v>0</v>
      </c>
      <c r="N57">
        <f>INT(OR(K57,M57))</f>
        <v>0</v>
      </c>
      <c r="O57">
        <f>IF(N57, 210, 0)</f>
        <v>0</v>
      </c>
      <c r="P57" t="str">
        <f>VLOOKUP(DATEVALUE(KNeighbors_NOPCA!$A57), BOS_by_date!$A$2:$E$93, 4, FALSE)</f>
        <v>O</v>
      </c>
      <c r="Q57" t="str">
        <f>VLOOKUP(DATEVALUE(KNeighbors_NOPCA!$A57), BOS_by_date!$A$2:$E$93, 5, FALSE)</f>
        <v>210</v>
      </c>
    </row>
    <row r="58" spans="1:17" hidden="1">
      <c r="A58" s="10" t="s">
        <v>94</v>
      </c>
      <c r="B58" t="s">
        <v>10</v>
      </c>
      <c r="C58" s="9">
        <v>8.4</v>
      </c>
      <c r="D58" s="9">
        <v>9</v>
      </c>
      <c r="E58" s="9">
        <f>IF(-I58 &lt;C58, 1, 0)</f>
        <v>0</v>
      </c>
      <c r="F58" t="str">
        <f>VLOOKUP(DATEVALUE(KNeighbors_NOPCA!$A58), BOS_by_date!$A$2:$E$93, 2, FALSE)</f>
        <v>W</v>
      </c>
      <c r="G58">
        <f>IF(F58="L",0,1)</f>
        <v>1</v>
      </c>
      <c r="H58">
        <f>IF(G58=E58,1,0)</f>
        <v>0</v>
      </c>
      <c r="I58">
        <f>VLOOKUP(DATEVALUE(KNeighbors_NOPCA!$A58), BOS_by_date!$A$2:$E$93, 3, FALSE)</f>
        <v>-8.5</v>
      </c>
      <c r="J58">
        <f>IF(I58&gt;0, 1, 0)</f>
        <v>0</v>
      </c>
      <c r="K58" t="str">
        <f>IF(J58,IF(OR(AND(C58&gt;0, ABS(D58) &gt; I58), OR(AND(C58&gt;-I58, D58&gt;-I58), AND(C58&lt;-I58,D58&lt;-I58) )), 1, 0),"N/A")</f>
        <v>N/A</v>
      </c>
      <c r="L58">
        <f>INT(NOT(J58))</f>
        <v>1</v>
      </c>
      <c r="M58">
        <f>IF(L58,IF(OR(AND(C58&lt;0, D58&lt; ABS(I58)), OR(AND(C58&gt;ABS(I58), D58&gt;ABS(I58)), AND(C58&lt;ABS(I58),D58&lt; ABS(I58)))), 1, 0),"N/A")</f>
        <v>0</v>
      </c>
      <c r="N58">
        <f>INT(OR(K58,M58))</f>
        <v>0</v>
      </c>
      <c r="O58">
        <f>IF(N58, 210, 0)</f>
        <v>0</v>
      </c>
      <c r="P58" t="str">
        <f>VLOOKUP(DATEVALUE(KNeighbors_NOPCA!$A58), BOS_by_date!$A$2:$E$93, 4, FALSE)</f>
        <v>U</v>
      </c>
      <c r="Q58" t="str">
        <f>VLOOKUP(DATEVALUE(KNeighbors_NOPCA!$A58), BOS_by_date!$A$2:$E$93, 5, FALSE)</f>
        <v>202.5</v>
      </c>
    </row>
    <row r="59" spans="1:17" hidden="1">
      <c r="A59" s="10" t="s">
        <v>97</v>
      </c>
      <c r="B59" t="s">
        <v>10</v>
      </c>
      <c r="C59" s="9">
        <v>6.2</v>
      </c>
      <c r="D59" s="9">
        <v>-8</v>
      </c>
      <c r="E59" s="9">
        <f>IF(-I59 &lt;C59, 1, 0)</f>
        <v>0</v>
      </c>
      <c r="F59" t="str">
        <f>VLOOKUP(DATEVALUE(KNeighbors_NOPCA!$A59), BOS_by_date!$A$2:$E$93, 2, FALSE)</f>
        <v>L</v>
      </c>
      <c r="G59">
        <f>IF(F59="L",0,1)</f>
        <v>0</v>
      </c>
      <c r="H59">
        <f>IF(G59=E59,1,0)</f>
        <v>1</v>
      </c>
      <c r="I59">
        <f>VLOOKUP(DATEVALUE(KNeighbors_NOPCA!$A59), BOS_by_date!$A$2:$E$93, 3, FALSE)</f>
        <v>-13.5</v>
      </c>
      <c r="J59">
        <f>IF(I59&gt;0, 1, 0)</f>
        <v>0</v>
      </c>
      <c r="K59" t="str">
        <f>IF(J59,IF(OR(AND(C59&gt;0, ABS(D59) &gt; I59), OR(AND(C59&gt;-I59, D59&gt;-I59), AND(C59&lt;-I59,D59&lt;-I59) )), 1, 0),"N/A")</f>
        <v>N/A</v>
      </c>
      <c r="L59">
        <f>INT(NOT(J59))</f>
        <v>1</v>
      </c>
      <c r="M59">
        <f>IF(L59,IF(OR(AND(C59&lt;0, D59&lt; ABS(I59)), OR(AND(C59&gt;ABS(I59), D59&gt;ABS(I59)), AND(C59&lt;ABS(I59),D59&lt; ABS(I59)))), 1, 0),"N/A")</f>
        <v>1</v>
      </c>
      <c r="N59">
        <f>INT(OR(K59,M59))</f>
        <v>1</v>
      </c>
      <c r="O59">
        <f>IF(N59, 210, 0)</f>
        <v>210</v>
      </c>
      <c r="P59" t="str">
        <f>VLOOKUP(DATEVALUE(KNeighbors_NOPCA!$A59), BOS_by_date!$A$2:$E$93, 4, FALSE)</f>
        <v>O</v>
      </c>
      <c r="Q59" t="str">
        <f>VLOOKUP(DATEVALUE(KNeighbors_NOPCA!$A59), BOS_by_date!$A$2:$E$93, 5, FALSE)</f>
        <v>206.5</v>
      </c>
    </row>
    <row r="60" spans="1:17" hidden="1">
      <c r="A60" s="10" t="s">
        <v>100</v>
      </c>
      <c r="B60" t="s">
        <v>10</v>
      </c>
      <c r="C60" s="9">
        <v>5</v>
      </c>
      <c r="D60" s="9">
        <v>-3</v>
      </c>
      <c r="E60" s="9">
        <f>IF(-I60 &lt;C60, 1, 0)</f>
        <v>0</v>
      </c>
      <c r="F60" t="str">
        <f>VLOOKUP(DATEVALUE(KNeighbors_NOPCA!$A60), BOS_by_date!$A$2:$E$93, 2, FALSE)</f>
        <v>L</v>
      </c>
      <c r="G60">
        <f>IF(F60="L",0,1)</f>
        <v>0</v>
      </c>
      <c r="H60">
        <f>IF(G60=E60,1,0)</f>
        <v>1</v>
      </c>
      <c r="I60">
        <f>VLOOKUP(DATEVALUE(KNeighbors_NOPCA!$A60), BOS_by_date!$A$2:$E$93, 3, FALSE)</f>
        <v>-9.5</v>
      </c>
      <c r="J60">
        <f>IF(I60&gt;0, 1, 0)</f>
        <v>0</v>
      </c>
      <c r="K60" t="str">
        <f>IF(J60,IF(OR(AND(C60&gt;0, ABS(D60) &gt; I60), OR(AND(C60&gt;-I60, D60&gt;-I60), AND(C60&lt;-I60,D60&lt;-I60) )), 1, 0),"N/A")</f>
        <v>N/A</v>
      </c>
      <c r="L60">
        <f>INT(NOT(J60))</f>
        <v>1</v>
      </c>
      <c r="M60">
        <f>IF(L60,IF(OR(AND(C60&lt;0, D60&lt; ABS(I60)), OR(AND(C60&gt;ABS(I60), D60&gt;ABS(I60)), AND(C60&lt;ABS(I60),D60&lt; ABS(I60)))), 1, 0),"N/A")</f>
        <v>1</v>
      </c>
      <c r="N60">
        <f>INT(OR(K60,M60))</f>
        <v>1</v>
      </c>
      <c r="O60">
        <f>IF(N60, 210, 0)</f>
        <v>210</v>
      </c>
      <c r="P60" t="str">
        <f>VLOOKUP(DATEVALUE(KNeighbors_NOPCA!$A60), BOS_by_date!$A$2:$E$93, 4, FALSE)</f>
        <v>U</v>
      </c>
      <c r="Q60" t="str">
        <f>VLOOKUP(DATEVALUE(KNeighbors_NOPCA!$A60), BOS_by_date!$A$2:$E$93, 5, FALSE)</f>
        <v>203.5</v>
      </c>
    </row>
    <row r="61" spans="1:17" hidden="1">
      <c r="A61" s="10" t="s">
        <v>104</v>
      </c>
      <c r="B61" t="s">
        <v>10</v>
      </c>
      <c r="C61" s="9">
        <v>1.2</v>
      </c>
      <c r="D61" s="9">
        <v>-5</v>
      </c>
      <c r="E61" s="9">
        <f>IF(-I61 &lt;C61, 1, 0)</f>
        <v>0</v>
      </c>
      <c r="F61" t="str">
        <f>VLOOKUP(DATEVALUE(KNeighbors_NOPCA!$A61), BOS_by_date!$A$2:$E$93, 2, FALSE)</f>
        <v>L</v>
      </c>
      <c r="G61">
        <f>IF(F61="L",0,1)</f>
        <v>0</v>
      </c>
      <c r="H61">
        <f>IF(G61=E61,1,0)</f>
        <v>1</v>
      </c>
      <c r="I61">
        <f>VLOOKUP(DATEVALUE(KNeighbors_NOPCA!$A61), BOS_by_date!$A$2:$E$93, 3, FALSE)</f>
        <v>-3</v>
      </c>
      <c r="J61">
        <f>IF(I61&gt;0, 1, 0)</f>
        <v>0</v>
      </c>
      <c r="K61" t="str">
        <f>IF(J61,IF(OR(AND(C61&gt;0, ABS(D61) &gt; I61), OR(AND(C61&gt;-I61, D61&gt;-I61), AND(C61&lt;-I61,D61&lt;-I61) )), 1, 0),"N/A")</f>
        <v>N/A</v>
      </c>
      <c r="L61">
        <f>INT(NOT(J61))</f>
        <v>1</v>
      </c>
      <c r="M61">
        <f>IF(L61,IF(OR(AND(C61&lt;0, D61&lt; ABS(I61)), OR(AND(C61&gt;ABS(I61), D61&gt;ABS(I61)), AND(C61&lt;ABS(I61),D61&lt; ABS(I61)))), 1, 0),"N/A")</f>
        <v>1</v>
      </c>
      <c r="N61">
        <f>INT(OR(K61,M61))</f>
        <v>1</v>
      </c>
      <c r="O61">
        <f>IF(N61, 210, 0)</f>
        <v>210</v>
      </c>
      <c r="P61" t="str">
        <f>VLOOKUP(DATEVALUE(KNeighbors_NOPCA!$A61), BOS_by_date!$A$2:$E$93, 4, FALSE)</f>
        <v>U</v>
      </c>
      <c r="Q61" t="str">
        <f>VLOOKUP(DATEVALUE(KNeighbors_NOPCA!$A61), BOS_by_date!$A$2:$E$93, 5, FALSE)</f>
        <v>202</v>
      </c>
    </row>
    <row r="62" spans="1:17" hidden="1">
      <c r="A62" s="10" t="s">
        <v>111</v>
      </c>
      <c r="B62" t="s">
        <v>10</v>
      </c>
      <c r="C62" s="9">
        <v>5.4</v>
      </c>
      <c r="D62" s="9">
        <v>9</v>
      </c>
      <c r="E62" s="9">
        <f>IF(-I62 &lt;C62, 1, 0)</f>
        <v>1</v>
      </c>
      <c r="F62" t="str">
        <f>VLOOKUP(DATEVALUE(KNeighbors_NOPCA!$A62), BOS_by_date!$A$2:$E$93, 2, FALSE)</f>
        <v>W</v>
      </c>
      <c r="G62">
        <f>IF(F62="L",0,1)</f>
        <v>1</v>
      </c>
      <c r="H62">
        <f>IF(G62=E62,1,0)</f>
        <v>1</v>
      </c>
      <c r="I62">
        <f>VLOOKUP(DATEVALUE(KNeighbors_NOPCA!$A62), BOS_by_date!$A$2:$E$93, 3, FALSE)</f>
        <v>-3.5</v>
      </c>
      <c r="J62">
        <f>IF(I62&gt;0, 1, 0)</f>
        <v>0</v>
      </c>
      <c r="K62" t="str">
        <f>IF(J62,IF(OR(AND(C62&gt;0, ABS(D62) &gt; I62), OR(AND(C62&gt;-I62, D62&gt;-I62), AND(C62&lt;-I62,D62&lt;-I62) )), 1, 0),"N/A")</f>
        <v>N/A</v>
      </c>
      <c r="L62">
        <f>INT(NOT(J62))</f>
        <v>1</v>
      </c>
      <c r="M62">
        <f>IF(L62,IF(OR(AND(C62&lt;0, D62&lt; ABS(I62)), OR(AND(C62&gt;ABS(I62), D62&gt;ABS(I62)), AND(C62&lt;ABS(I62),D62&lt; ABS(I62)))), 1, 0),"N/A")</f>
        <v>1</v>
      </c>
      <c r="N62">
        <f>INT(OR(K62,M62))</f>
        <v>1</v>
      </c>
      <c r="O62">
        <f>IF(N62, 210, 0)</f>
        <v>210</v>
      </c>
      <c r="P62" t="str">
        <f>VLOOKUP(DATEVALUE(KNeighbors_NOPCA!$A62), BOS_by_date!$A$2:$E$93, 4, FALSE)</f>
        <v>U</v>
      </c>
      <c r="Q62" t="str">
        <f>VLOOKUP(DATEVALUE(KNeighbors_NOPCA!$A62), BOS_by_date!$A$2:$E$93, 5, FALSE)</f>
        <v>204</v>
      </c>
    </row>
    <row r="63" spans="1:17" hidden="1">
      <c r="A63" s="10" t="s">
        <v>113</v>
      </c>
      <c r="B63" t="s">
        <v>10</v>
      </c>
      <c r="C63" s="9">
        <v>5.2</v>
      </c>
      <c r="D63" s="9">
        <v>14</v>
      </c>
      <c r="E63" s="9">
        <f>IF(-I63 &lt;C63, 1, 0)</f>
        <v>0</v>
      </c>
      <c r="F63" t="str">
        <f>VLOOKUP(DATEVALUE(KNeighbors_NOPCA!$A63), BOS_by_date!$A$2:$E$93, 2, FALSE)</f>
        <v>W</v>
      </c>
      <c r="G63">
        <f>IF(F63="L",0,1)</f>
        <v>1</v>
      </c>
      <c r="H63">
        <f>IF(G63=E63,1,0)</f>
        <v>0</v>
      </c>
      <c r="I63">
        <f>VLOOKUP(DATEVALUE(KNeighbors_NOPCA!$A63), BOS_by_date!$A$2:$E$93, 3, FALSE)</f>
        <v>-9</v>
      </c>
      <c r="J63">
        <f>IF(I63&gt;0, 1, 0)</f>
        <v>0</v>
      </c>
      <c r="K63" t="str">
        <f>IF(J63,IF(OR(AND(C63&gt;0, ABS(D63) &gt; I63), OR(AND(C63&gt;-I63, D63&gt;-I63), AND(C63&lt;-I63,D63&lt;-I63) )), 1, 0),"N/A")</f>
        <v>N/A</v>
      </c>
      <c r="L63">
        <f>INT(NOT(J63))</f>
        <v>1</v>
      </c>
      <c r="M63">
        <f>IF(L63,IF(OR(AND(C63&lt;0, D63&lt; ABS(I63)), OR(AND(C63&gt;ABS(I63), D63&gt;ABS(I63)), AND(C63&lt;ABS(I63),D63&lt; ABS(I63)))), 1, 0),"N/A")</f>
        <v>0</v>
      </c>
      <c r="N63">
        <f>INT(OR(K63,M63))</f>
        <v>0</v>
      </c>
      <c r="O63">
        <f>IF(N63, 210, 0)</f>
        <v>0</v>
      </c>
      <c r="P63" t="str">
        <f>VLOOKUP(DATEVALUE(KNeighbors_NOPCA!$A63), BOS_by_date!$A$2:$E$93, 4, FALSE)</f>
        <v>O</v>
      </c>
      <c r="Q63" t="str">
        <f>VLOOKUP(DATEVALUE(KNeighbors_NOPCA!$A63), BOS_by_date!$A$2:$E$93, 5, FALSE)</f>
        <v>209</v>
      </c>
    </row>
    <row r="64" spans="1:17" hidden="1">
      <c r="A64" s="10" t="s">
        <v>120</v>
      </c>
      <c r="B64" t="s">
        <v>10</v>
      </c>
      <c r="C64" s="9">
        <v>3.8</v>
      </c>
      <c r="D64" s="9">
        <v>9</v>
      </c>
      <c r="E64" s="9">
        <f>IF(-I64 &lt;C64, 1, 0)</f>
        <v>1</v>
      </c>
      <c r="F64" t="str">
        <f>VLOOKUP(DATEVALUE(KNeighbors_NOPCA!$A64), BOS_by_date!$A$2:$E$93, 2, FALSE)</f>
        <v>W</v>
      </c>
      <c r="G64">
        <f>IF(F64="L",0,1)</f>
        <v>1</v>
      </c>
      <c r="H64">
        <f>IF(G64=E64,1,0)</f>
        <v>1</v>
      </c>
      <c r="I64">
        <f>VLOOKUP(DATEVALUE(KNeighbors_NOPCA!$A64), BOS_by_date!$A$2:$E$93, 3, FALSE)</f>
        <v>-3.5</v>
      </c>
      <c r="J64">
        <f>IF(I64&gt;0, 1, 0)</f>
        <v>0</v>
      </c>
      <c r="K64" t="str">
        <f>IF(J64,IF(OR(AND(C64&gt;0, ABS(D64) &gt; I64), OR(AND(C64&gt;-I64, D64&gt;-I64), AND(C64&lt;-I64,D64&lt;-I64) )), 1, 0),"N/A")</f>
        <v>N/A</v>
      </c>
      <c r="L64">
        <f>INT(NOT(J64))</f>
        <v>1</v>
      </c>
      <c r="M64">
        <f>IF(L64,IF(OR(AND(C64&lt;0, D64&lt; ABS(I64)), OR(AND(C64&gt;ABS(I64), D64&gt;ABS(I64)), AND(C64&lt;ABS(I64),D64&lt; ABS(I64)))), 1, 0),"N/A")</f>
        <v>1</v>
      </c>
      <c r="N64">
        <f>INT(OR(K64,M64))</f>
        <v>1</v>
      </c>
      <c r="O64">
        <f>IF(N64, 210, 0)</f>
        <v>210</v>
      </c>
      <c r="P64" t="str">
        <f>VLOOKUP(DATEVALUE(KNeighbors_NOPCA!$A64), BOS_by_date!$A$2:$E$93, 4, FALSE)</f>
        <v>O</v>
      </c>
      <c r="Q64" t="str">
        <f>VLOOKUP(DATEVALUE(KNeighbors_NOPCA!$A64), BOS_by_date!$A$2:$E$93, 5, FALSE)</f>
        <v>208.5</v>
      </c>
    </row>
    <row r="65" spans="1:17" hidden="1">
      <c r="A65" s="10" t="s">
        <v>125</v>
      </c>
      <c r="B65" t="s">
        <v>10</v>
      </c>
      <c r="C65" s="9">
        <v>4</v>
      </c>
      <c r="D65" s="9">
        <v>8</v>
      </c>
      <c r="E65" s="9">
        <f>IF(-I65 &lt;C65, 1, 0)</f>
        <v>0</v>
      </c>
      <c r="F65" t="str">
        <f>VLOOKUP(DATEVALUE(KNeighbors_NOPCA!$A65), BOS_by_date!$A$2:$E$93, 2, FALSE)</f>
        <v>L</v>
      </c>
      <c r="G65">
        <f>IF(F65="L",0,1)</f>
        <v>0</v>
      </c>
      <c r="H65">
        <f>IF(G65=E65,1,0)</f>
        <v>1</v>
      </c>
      <c r="I65">
        <f>VLOOKUP(DATEVALUE(KNeighbors_NOPCA!$A65), BOS_by_date!$A$2:$E$93, 3, FALSE)</f>
        <v>-9.5</v>
      </c>
      <c r="J65">
        <f>IF(I65&gt;0, 1, 0)</f>
        <v>0</v>
      </c>
      <c r="K65" t="str">
        <f>IF(J65,IF(OR(AND(C65&gt;0, ABS(D65) &gt; I65), OR(AND(C65&gt;-I65, D65&gt;-I65), AND(C65&lt;-I65,D65&lt;-I65) )), 1, 0),"N/A")</f>
        <v>N/A</v>
      </c>
      <c r="L65">
        <f>INT(NOT(J65))</f>
        <v>1</v>
      </c>
      <c r="M65">
        <f>IF(L65,IF(OR(AND(C65&lt;0, D65&lt; ABS(I65)), OR(AND(C65&gt;ABS(I65), D65&gt;ABS(I65)), AND(C65&lt;ABS(I65),D65&lt; ABS(I65)))), 1, 0),"N/A")</f>
        <v>1</v>
      </c>
      <c r="N65">
        <f>INT(OR(K65,M65))</f>
        <v>1</v>
      </c>
      <c r="O65">
        <f>IF(N65, 210, 0)</f>
        <v>210</v>
      </c>
      <c r="P65" t="str">
        <f>VLOOKUP(DATEVALUE(KNeighbors_NOPCA!$A65), BOS_by_date!$A$2:$E$93, 4, FALSE)</f>
        <v>U</v>
      </c>
      <c r="Q65" t="str">
        <f>VLOOKUP(DATEVALUE(KNeighbors_NOPCA!$A65), BOS_by_date!$A$2:$E$93, 5, FALSE)</f>
        <v>215</v>
      </c>
    </row>
    <row r="66" spans="1:17" hidden="1">
      <c r="A66" s="10" t="s">
        <v>127</v>
      </c>
      <c r="B66" t="s">
        <v>10</v>
      </c>
      <c r="C66" s="9">
        <v>6.4</v>
      </c>
      <c r="D66" s="9">
        <v>19</v>
      </c>
      <c r="E66" s="9">
        <f>IF(-I66 &lt;C66, 1, 0)</f>
        <v>0</v>
      </c>
      <c r="F66" t="str">
        <f>VLOOKUP(DATEVALUE(KNeighbors_NOPCA!$A66), BOS_by_date!$A$2:$E$93, 2, FALSE)</f>
        <v>W</v>
      </c>
      <c r="G66">
        <f>IF(F66="L",0,1)</f>
        <v>1</v>
      </c>
      <c r="H66">
        <f>IF(G66=E66,1,0)</f>
        <v>0</v>
      </c>
      <c r="I66">
        <f>VLOOKUP(DATEVALUE(KNeighbors_NOPCA!$A66), BOS_by_date!$A$2:$E$93, 3, FALSE)</f>
        <v>-8</v>
      </c>
      <c r="J66">
        <f>IF(I66&gt;0, 1, 0)</f>
        <v>0</v>
      </c>
      <c r="K66" t="str">
        <f>IF(J66,IF(OR(AND(C66&gt;0, ABS(D66) &gt; I66), OR(AND(C66&gt;-I66, D66&gt;-I66), AND(C66&lt;-I66,D66&lt;-I66) )), 1, 0),"N/A")</f>
        <v>N/A</v>
      </c>
      <c r="L66">
        <f>INT(NOT(J66))</f>
        <v>1</v>
      </c>
      <c r="M66">
        <f>IF(L66,IF(OR(AND(C66&lt;0, D66&lt; ABS(I66)), OR(AND(C66&gt;ABS(I66), D66&gt;ABS(I66)), AND(C66&lt;ABS(I66),D66&lt; ABS(I66)))), 1, 0),"N/A")</f>
        <v>0</v>
      </c>
      <c r="N66">
        <f>INT(OR(K66,M66))</f>
        <v>0</v>
      </c>
      <c r="O66">
        <f>IF(N66, 210, 0)</f>
        <v>0</v>
      </c>
      <c r="P66" t="str">
        <f>VLOOKUP(DATEVALUE(KNeighbors_NOPCA!$A66), BOS_by_date!$A$2:$E$93, 4, FALSE)</f>
        <v>O</v>
      </c>
      <c r="Q66" t="str">
        <f>VLOOKUP(DATEVALUE(KNeighbors_NOPCA!$A66), BOS_by_date!$A$2:$E$93, 5, FALSE)</f>
        <v>206</v>
      </c>
    </row>
    <row r="67" spans="1:17" hidden="1">
      <c r="A67" s="10" t="s">
        <v>132</v>
      </c>
      <c r="B67" t="s">
        <v>10</v>
      </c>
      <c r="C67" s="9">
        <v>3.8</v>
      </c>
      <c r="D67" s="9">
        <v>7</v>
      </c>
      <c r="E67" s="9">
        <f>IF(-I67 &lt;C67, 1, 0)</f>
        <v>0</v>
      </c>
      <c r="F67" t="str">
        <f>VLOOKUP(DATEVALUE(KNeighbors_NOPCA!$A67), BOS_by_date!$A$2:$E$93, 2, FALSE)</f>
        <v>W</v>
      </c>
      <c r="G67">
        <f>IF(F67="L",0,1)</f>
        <v>1</v>
      </c>
      <c r="H67">
        <f>IF(G67=E67,1,0)</f>
        <v>0</v>
      </c>
      <c r="I67">
        <f>VLOOKUP(DATEVALUE(KNeighbors_NOPCA!$A67), BOS_by_date!$A$2:$E$93, 3, FALSE)</f>
        <v>-4</v>
      </c>
      <c r="J67">
        <f>IF(I67&gt;0, 1, 0)</f>
        <v>0</v>
      </c>
      <c r="K67" t="str">
        <f>IF(J67,IF(OR(AND(C67&gt;0, ABS(D67) &gt; I67), OR(AND(C67&gt;-I67, D67&gt;-I67), AND(C67&lt;-I67,D67&lt;-I67) )), 1, 0),"N/A")</f>
        <v>N/A</v>
      </c>
      <c r="L67">
        <f>INT(NOT(J67))</f>
        <v>1</v>
      </c>
      <c r="M67">
        <f>IF(L67,IF(OR(AND(C67&lt;0, D67&lt; ABS(I67)), OR(AND(C67&gt;ABS(I67), D67&gt;ABS(I67)), AND(C67&lt;ABS(I67),D67&lt; ABS(I67)))), 1, 0),"N/A")</f>
        <v>0</v>
      </c>
      <c r="N67">
        <f>INT(OR(K67,M67))</f>
        <v>0</v>
      </c>
      <c r="O67">
        <f>IF(N67, 210, 0)</f>
        <v>0</v>
      </c>
      <c r="P67" t="str">
        <f>VLOOKUP(DATEVALUE(KNeighbors_NOPCA!$A67), BOS_by_date!$A$2:$E$93, 4, FALSE)</f>
        <v>U</v>
      </c>
      <c r="Q67" t="str">
        <f>VLOOKUP(DATEVALUE(KNeighbors_NOPCA!$A67), BOS_by_date!$A$2:$E$93, 5, FALSE)</f>
        <v>209.5</v>
      </c>
    </row>
    <row r="68" spans="1:17" hidden="1">
      <c r="A68" s="10" t="s">
        <v>136</v>
      </c>
      <c r="B68" t="s">
        <v>10</v>
      </c>
      <c r="C68" s="9">
        <v>7.4</v>
      </c>
      <c r="D68" s="9">
        <v>9</v>
      </c>
      <c r="E68" s="9">
        <f>IF(-I68 &lt;C68, 1, 0)</f>
        <v>0</v>
      </c>
      <c r="F68" t="str">
        <f>VLOOKUP(DATEVALUE(KNeighbors_NOPCA!$A68), BOS_by_date!$A$2:$E$93, 2, FALSE)</f>
        <v>W</v>
      </c>
      <c r="G68">
        <f>IF(F68="L",0,1)</f>
        <v>1</v>
      </c>
      <c r="H68">
        <f>IF(G68=E68,1,0)</f>
        <v>0</v>
      </c>
      <c r="I68">
        <f>VLOOKUP(DATEVALUE(KNeighbors_NOPCA!$A68), BOS_by_date!$A$2:$E$93, 3, FALSE)</f>
        <v>-8</v>
      </c>
      <c r="J68">
        <f>IF(I68&gt;0, 1, 0)</f>
        <v>0</v>
      </c>
      <c r="K68" t="str">
        <f>IF(J68,IF(OR(AND(C68&gt;0, ABS(D68) &gt; I68), OR(AND(C68&gt;-I68, D68&gt;-I68), AND(C68&lt;-I68,D68&lt;-I68) )), 1, 0),"N/A")</f>
        <v>N/A</v>
      </c>
      <c r="L68">
        <f>INT(NOT(J68))</f>
        <v>1</v>
      </c>
      <c r="M68">
        <f>IF(L68,IF(OR(AND(C68&lt;0, D68&lt; ABS(I68)), OR(AND(C68&gt;ABS(I68), D68&gt;ABS(I68)), AND(C68&lt;ABS(I68),D68&lt; ABS(I68)))), 1, 0),"N/A")</f>
        <v>0</v>
      </c>
      <c r="N68">
        <f>INT(OR(K68,M68))</f>
        <v>0</v>
      </c>
      <c r="O68">
        <f>IF(N68, 210, 0)</f>
        <v>0</v>
      </c>
      <c r="P68" t="str">
        <f>VLOOKUP(DATEVALUE(KNeighbors_NOPCA!$A68), BOS_by_date!$A$2:$E$93, 4, FALSE)</f>
        <v>O</v>
      </c>
      <c r="Q68" t="str">
        <f>VLOOKUP(DATEVALUE(KNeighbors_NOPCA!$A68), BOS_by_date!$A$2:$E$93, 5, FALSE)</f>
        <v>216.5</v>
      </c>
    </row>
    <row r="69" spans="1:17" hidden="1">
      <c r="A69" s="10" t="s">
        <v>139</v>
      </c>
      <c r="B69" t="s">
        <v>10</v>
      </c>
      <c r="C69" s="9">
        <v>-0.2</v>
      </c>
      <c r="D69" s="9">
        <v>5</v>
      </c>
      <c r="E69" s="9">
        <f>IF(-I69 &lt;C69, 1, 0)</f>
        <v>0</v>
      </c>
      <c r="F69" t="str">
        <f>VLOOKUP(DATEVALUE(KNeighbors_NOPCA!$A69), BOS_by_date!$A$2:$E$93, 2, FALSE)</f>
        <v>W</v>
      </c>
      <c r="G69">
        <f>IF(F69="L",0,1)</f>
        <v>1</v>
      </c>
      <c r="H69">
        <f>IF(G69=E69,1,0)</f>
        <v>0</v>
      </c>
      <c r="I69">
        <f>VLOOKUP(DATEVALUE(KNeighbors_NOPCA!$A69), BOS_by_date!$A$2:$E$93, 3, FALSE)</f>
        <v>-1.5</v>
      </c>
      <c r="J69">
        <f>IF(I69&gt;0, 1, 0)</f>
        <v>0</v>
      </c>
      <c r="K69" t="str">
        <f>IF(J69,IF(OR(AND(C69&gt;0, ABS(D69) &gt; I69), OR(AND(C69&gt;-I69, D69&gt;-I69), AND(C69&lt;-I69,D69&lt;-I69) )), 1, 0),"N/A")</f>
        <v>N/A</v>
      </c>
      <c r="L69">
        <f>INT(NOT(J69))</f>
        <v>1</v>
      </c>
      <c r="M69">
        <f>IF(L69,IF(OR(AND(C69&lt;0, D69&lt; ABS(I69)), OR(AND(C69&gt;ABS(I69), D69&gt;ABS(I69)), AND(C69&lt;ABS(I69),D69&lt; ABS(I69)))), 1, 0),"N/A")</f>
        <v>0</v>
      </c>
      <c r="N69">
        <f>INT(OR(K69,M69))</f>
        <v>0</v>
      </c>
      <c r="O69">
        <f>IF(N69, 210, 0)</f>
        <v>0</v>
      </c>
      <c r="P69" t="str">
        <f>VLOOKUP(DATEVALUE(KNeighbors_NOPCA!$A69), BOS_by_date!$A$2:$E$93, 4, FALSE)</f>
        <v>O</v>
      </c>
      <c r="Q69" t="str">
        <f>VLOOKUP(DATEVALUE(KNeighbors_NOPCA!$A69), BOS_by_date!$A$2:$E$93, 5, FALSE)</f>
        <v>212</v>
      </c>
    </row>
    <row r="70" spans="1:17" hidden="1">
      <c r="A70" s="10" t="s">
        <v>148</v>
      </c>
      <c r="B70" t="s">
        <v>10</v>
      </c>
      <c r="C70" s="9">
        <v>6</v>
      </c>
      <c r="D70" s="9">
        <v>5</v>
      </c>
      <c r="E70" s="9">
        <f>IF(-I70 &lt;C70, 1, 0)</f>
        <v>0</v>
      </c>
      <c r="F70" t="str">
        <f>VLOOKUP(DATEVALUE(KNeighbors_NOPCA!$A70), BOS_by_date!$A$2:$E$93, 2, FALSE)</f>
        <v>L</v>
      </c>
      <c r="G70">
        <f>IF(F70="L",0,1)</f>
        <v>0</v>
      </c>
      <c r="H70">
        <f>IF(G70=E70,1,0)</f>
        <v>1</v>
      </c>
      <c r="I70">
        <f>VLOOKUP(DATEVALUE(KNeighbors_NOPCA!$A70), BOS_by_date!$A$2:$E$93, 3, FALSE)</f>
        <v>-7.5</v>
      </c>
      <c r="J70">
        <f>IF(I70&gt;0, 1, 0)</f>
        <v>0</v>
      </c>
      <c r="K70" t="str">
        <f>IF(J70,IF(OR(AND(C70&gt;0, ABS(D70) &gt; I70), OR(AND(C70&gt;-I70, D70&gt;-I70), AND(C70&lt;-I70,D70&lt;-I70) )), 1, 0),"N/A")</f>
        <v>N/A</v>
      </c>
      <c r="L70">
        <f>INT(NOT(J70))</f>
        <v>1</v>
      </c>
      <c r="M70">
        <f>IF(L70,IF(OR(AND(C70&lt;0, D70&lt; ABS(I70)), OR(AND(C70&gt;ABS(I70), D70&gt;ABS(I70)), AND(C70&lt;ABS(I70),D70&lt; ABS(I70)))), 1, 0),"N/A")</f>
        <v>1</v>
      </c>
      <c r="N70">
        <f>INT(OR(K70,M70))</f>
        <v>1</v>
      </c>
      <c r="O70">
        <f>IF(N70, 210, 0)</f>
        <v>210</v>
      </c>
      <c r="P70" t="str">
        <f>VLOOKUP(DATEVALUE(KNeighbors_NOPCA!$A70), BOS_by_date!$A$2:$E$93, 4, FALSE)</f>
        <v>O</v>
      </c>
      <c r="Q70" t="str">
        <f>VLOOKUP(DATEVALUE(KNeighbors_NOPCA!$A70), BOS_by_date!$A$2:$E$93, 5, FALSE)</f>
        <v>215</v>
      </c>
    </row>
    <row r="71" spans="1:17" hidden="1">
      <c r="A71" s="10" t="s">
        <v>150</v>
      </c>
      <c r="B71" t="s">
        <v>10</v>
      </c>
      <c r="C71" s="9">
        <v>7.4</v>
      </c>
      <c r="D71" s="9">
        <v>12</v>
      </c>
      <c r="E71" s="9">
        <f>IF(-I71 &lt;C71, 1, 0)</f>
        <v>1</v>
      </c>
      <c r="F71" t="str">
        <f>VLOOKUP(DATEVALUE(KNeighbors_NOPCA!$A71), BOS_by_date!$A$2:$E$93, 2, FALSE)</f>
        <v>W</v>
      </c>
      <c r="G71">
        <f>IF(F71="L",0,1)</f>
        <v>1</v>
      </c>
      <c r="H71">
        <f>IF(G71=E71,1,0)</f>
        <v>1</v>
      </c>
      <c r="I71">
        <f>VLOOKUP(DATEVALUE(KNeighbors_NOPCA!$A71), BOS_by_date!$A$2:$E$93, 3, FALSE)</f>
        <v>-5.5</v>
      </c>
      <c r="J71">
        <f>IF(I71&gt;0, 1, 0)</f>
        <v>0</v>
      </c>
      <c r="K71" t="str">
        <f>IF(J71,IF(OR(AND(C71&gt;0, ABS(D71) &gt; I71), OR(AND(C71&gt;-I71, D71&gt;-I71), AND(C71&lt;-I71,D71&lt;-I71) )), 1, 0),"N/A")</f>
        <v>N/A</v>
      </c>
      <c r="L71">
        <f>INT(NOT(J71))</f>
        <v>1</v>
      </c>
      <c r="M71">
        <f>IF(L71,IF(OR(AND(C71&lt;0, D71&lt; ABS(I71)), OR(AND(C71&gt;ABS(I71), D71&gt;ABS(I71)), AND(C71&lt;ABS(I71),D71&lt; ABS(I71)))), 1, 0),"N/A")</f>
        <v>1</v>
      </c>
      <c r="N71">
        <f>INT(OR(K71,M71))</f>
        <v>1</v>
      </c>
      <c r="O71">
        <f>IF(N71, 210, 0)</f>
        <v>210</v>
      </c>
      <c r="P71" t="str">
        <f>VLOOKUP(DATEVALUE(KNeighbors_NOPCA!$A71), BOS_by_date!$A$2:$E$93, 4, FALSE)</f>
        <v>U</v>
      </c>
      <c r="Q71" t="str">
        <f>VLOOKUP(DATEVALUE(KNeighbors_NOPCA!$A71), BOS_by_date!$A$2:$E$93, 5, FALSE)</f>
        <v>211</v>
      </c>
    </row>
    <row r="72" spans="1:17" hidden="1">
      <c r="A72" s="10" t="s">
        <v>152</v>
      </c>
      <c r="B72" t="s">
        <v>10</v>
      </c>
      <c r="C72" s="9">
        <v>7.6</v>
      </c>
      <c r="D72" s="9">
        <v>5</v>
      </c>
      <c r="E72" s="9">
        <f>IF(-I72 &lt;C72, 1, 0)</f>
        <v>1</v>
      </c>
      <c r="F72" t="str">
        <f>VLOOKUP(DATEVALUE(KNeighbors_NOPCA!$A72), BOS_by_date!$A$2:$E$93, 2, FALSE)</f>
        <v>W</v>
      </c>
      <c r="G72">
        <f>IF(F72="L",0,1)</f>
        <v>1</v>
      </c>
      <c r="H72">
        <f>IF(G72=E72,1,0)</f>
        <v>1</v>
      </c>
      <c r="I72">
        <f>VLOOKUP(DATEVALUE(KNeighbors_NOPCA!$A72), BOS_by_date!$A$2:$E$93, 3, FALSE)</f>
        <v>-4.5</v>
      </c>
      <c r="J72">
        <f>IF(I72&gt;0, 1, 0)</f>
        <v>0</v>
      </c>
      <c r="K72" t="str">
        <f>IF(J72,IF(OR(AND(C72&gt;0, ABS(D72) &gt; I72), OR(AND(C72&gt;-I72, D72&gt;-I72), AND(C72&lt;-I72,D72&lt;-I72) )), 1, 0),"N/A")</f>
        <v>N/A</v>
      </c>
      <c r="L72">
        <f>INT(NOT(J72))</f>
        <v>1</v>
      </c>
      <c r="M72">
        <f>IF(L72,IF(OR(AND(C72&lt;0, D72&lt; ABS(I72)), OR(AND(C72&gt;ABS(I72), D72&gt;ABS(I72)), AND(C72&lt;ABS(I72),D72&lt; ABS(I72)))), 1, 0),"N/A")</f>
        <v>1</v>
      </c>
      <c r="N72">
        <f>INT(OR(K72,M72))</f>
        <v>1</v>
      </c>
      <c r="O72">
        <f>IF(N72, 210, 0)</f>
        <v>210</v>
      </c>
      <c r="P72" t="str">
        <f>VLOOKUP(DATEVALUE(KNeighbors_NOPCA!$A72), BOS_by_date!$A$2:$E$93, 4, FALSE)</f>
        <v>U</v>
      </c>
      <c r="Q72" t="str">
        <f>VLOOKUP(DATEVALUE(KNeighbors_NOPCA!$A72), BOS_by_date!$A$2:$E$93, 5, FALSE)</f>
        <v>205</v>
      </c>
    </row>
    <row r="73" spans="1:17" hidden="1">
      <c r="A73" s="10" t="s">
        <v>154</v>
      </c>
      <c r="B73" t="s">
        <v>10</v>
      </c>
      <c r="C73" s="9">
        <v>7.2</v>
      </c>
      <c r="D73" s="9">
        <v>23</v>
      </c>
      <c r="E73" s="9">
        <f>IF(-I73 &lt;C73, 1, 0)</f>
        <v>1</v>
      </c>
      <c r="F73" t="str">
        <f>VLOOKUP(DATEVALUE(KNeighbors_NOPCA!$A73), BOS_by_date!$A$2:$E$93, 2, FALSE)</f>
        <v>W</v>
      </c>
      <c r="G73">
        <f>IF(F73="L",0,1)</f>
        <v>1</v>
      </c>
      <c r="H73">
        <f>IF(G73=E73,1,0)</f>
        <v>1</v>
      </c>
      <c r="I73">
        <f>VLOOKUP(DATEVALUE(KNeighbors_NOPCA!$A73), BOS_by_date!$A$2:$E$93, 3, FALSE)</f>
        <v>-6</v>
      </c>
      <c r="J73">
        <f>IF(I73&gt;0, 1, 0)</f>
        <v>0</v>
      </c>
      <c r="K73" t="str">
        <f>IF(J73,IF(OR(AND(C73&gt;0, ABS(D73) &gt; I73), OR(AND(C73&gt;-I73, D73&gt;-I73), AND(C73&lt;-I73,D73&lt;-I73) )), 1, 0),"N/A")</f>
        <v>N/A</v>
      </c>
      <c r="L73">
        <f>INT(NOT(J73))</f>
        <v>1</v>
      </c>
      <c r="M73">
        <f>IF(L73,IF(OR(AND(C73&lt;0, D73&lt; ABS(I73)), OR(AND(C73&gt;ABS(I73), D73&gt;ABS(I73)), AND(C73&lt;ABS(I73),D73&lt; ABS(I73)))), 1, 0),"N/A")</f>
        <v>1</v>
      </c>
      <c r="N73">
        <f>INT(OR(K73,M73))</f>
        <v>1</v>
      </c>
      <c r="O73">
        <f>IF(N73, 210, 0)</f>
        <v>210</v>
      </c>
      <c r="P73" t="str">
        <f>VLOOKUP(DATEVALUE(KNeighbors_NOPCA!$A73), BOS_by_date!$A$2:$E$93, 4, FALSE)</f>
        <v>U</v>
      </c>
      <c r="Q73" t="str">
        <f>VLOOKUP(DATEVALUE(KNeighbors_NOPCA!$A73), BOS_by_date!$A$2:$E$93, 5, FALSE)</f>
        <v>220.5</v>
      </c>
    </row>
    <row r="74" spans="1:17" hidden="1">
      <c r="A74" s="10" t="s">
        <v>156</v>
      </c>
      <c r="B74" t="s">
        <v>10</v>
      </c>
      <c r="C74" s="9">
        <v>9.6</v>
      </c>
      <c r="D74" s="9">
        <v>1</v>
      </c>
      <c r="E74" s="9">
        <f>IF(-I74 &lt;C74, 1, 0)</f>
        <v>0</v>
      </c>
      <c r="F74" t="str">
        <f>VLOOKUP(DATEVALUE(KNeighbors_NOPCA!$A74), BOS_by_date!$A$2:$E$93, 2, FALSE)</f>
        <v>L</v>
      </c>
      <c r="G74">
        <f>IF(F74="L",0,1)</f>
        <v>0</v>
      </c>
      <c r="H74">
        <f>IF(G74=E74,1,0)</f>
        <v>1</v>
      </c>
      <c r="I74">
        <f>VLOOKUP(DATEVALUE(KNeighbors_NOPCA!$A74), BOS_by_date!$A$2:$E$93, 3, FALSE)</f>
        <v>-10</v>
      </c>
      <c r="J74">
        <f>IF(I74&gt;0, 1, 0)</f>
        <v>0</v>
      </c>
      <c r="K74" t="str">
        <f>IF(J74,IF(OR(AND(C74&gt;0, ABS(D74) &gt; I74), OR(AND(C74&gt;-I74, D74&gt;-I74), AND(C74&lt;-I74,D74&lt;-I74) )), 1, 0),"N/A")</f>
        <v>N/A</v>
      </c>
      <c r="L74">
        <f>INT(NOT(J74))</f>
        <v>1</v>
      </c>
      <c r="M74">
        <f>IF(L74,IF(OR(AND(C74&lt;0, D74&lt; ABS(I74)), OR(AND(C74&gt;ABS(I74), D74&gt;ABS(I74)), AND(C74&lt;ABS(I74),D74&lt; ABS(I74)))), 1, 0),"N/A")</f>
        <v>1</v>
      </c>
      <c r="N74">
        <f>INT(OR(K74,M74))</f>
        <v>1</v>
      </c>
      <c r="O74">
        <f>IF(N74, 210, 0)</f>
        <v>210</v>
      </c>
      <c r="P74" t="str">
        <f>VLOOKUP(DATEVALUE(KNeighbors_NOPCA!$A74), BOS_by_date!$A$2:$E$93, 4, FALSE)</f>
        <v>U</v>
      </c>
      <c r="Q74" t="str">
        <f>VLOOKUP(DATEVALUE(KNeighbors_NOPCA!$A74), BOS_by_date!$A$2:$E$93, 5, FALSE)</f>
        <v>210</v>
      </c>
    </row>
    <row r="75" spans="1:17" hidden="1">
      <c r="A75" s="10" t="s">
        <v>161</v>
      </c>
      <c r="B75" t="s">
        <v>10</v>
      </c>
      <c r="C75" s="9">
        <v>5.2</v>
      </c>
      <c r="D75" s="9">
        <v>20</v>
      </c>
      <c r="E75" s="9">
        <f>IF(-I75 &lt;C75, 1, 0)</f>
        <v>0</v>
      </c>
      <c r="F75" t="str">
        <f>VLOOKUP(DATEVALUE(KNeighbors_NOPCA!$A75), BOS_by_date!$A$2:$E$93, 2, FALSE)</f>
        <v>W</v>
      </c>
      <c r="G75">
        <f>IF(F75="L",0,1)</f>
        <v>1</v>
      </c>
      <c r="H75">
        <f>IF(G75=E75,1,0)</f>
        <v>0</v>
      </c>
      <c r="I75">
        <f>VLOOKUP(DATEVALUE(KNeighbors_NOPCA!$A75), BOS_by_date!$A$2:$E$93, 3, FALSE)</f>
        <v>-11.5</v>
      </c>
      <c r="J75">
        <f>IF(I75&gt;0, 1, 0)</f>
        <v>0</v>
      </c>
      <c r="K75" t="str">
        <f>IF(J75,IF(OR(AND(C75&gt;0, ABS(D75) &gt; I75), OR(AND(C75&gt;-I75, D75&gt;-I75), AND(C75&lt;-I75,D75&lt;-I75) )), 1, 0),"N/A")</f>
        <v>N/A</v>
      </c>
      <c r="L75">
        <f>INT(NOT(J75))</f>
        <v>1</v>
      </c>
      <c r="M75">
        <f>IF(L75,IF(OR(AND(C75&lt;0, D75&lt; ABS(I75)), OR(AND(C75&gt;ABS(I75), D75&gt;ABS(I75)), AND(C75&lt;ABS(I75),D75&lt; ABS(I75)))), 1, 0),"N/A")</f>
        <v>0</v>
      </c>
      <c r="N75">
        <f>INT(OR(K75,M75))</f>
        <v>0</v>
      </c>
      <c r="O75">
        <f>IF(N75, 210, 0)</f>
        <v>0</v>
      </c>
      <c r="P75" t="str">
        <f>VLOOKUP(DATEVALUE(KNeighbors_NOPCA!$A75), BOS_by_date!$A$2:$E$93, 4, FALSE)</f>
        <v>O</v>
      </c>
      <c r="Q75" t="str">
        <f>VLOOKUP(DATEVALUE(KNeighbors_NOPCA!$A75), BOS_by_date!$A$2:$E$93, 5, FALSE)</f>
        <v>210.5</v>
      </c>
    </row>
    <row r="76" spans="1:17" hidden="1">
      <c r="A76" s="10" t="s">
        <v>163</v>
      </c>
      <c r="B76" t="s">
        <v>10</v>
      </c>
      <c r="C76" s="9">
        <v>-5</v>
      </c>
      <c r="D76" s="9">
        <v>-4</v>
      </c>
      <c r="E76" s="9">
        <f>IF(-I76 &lt;C76, 1, 0)</f>
        <v>0</v>
      </c>
      <c r="F76" t="str">
        <f>VLOOKUP(DATEVALUE(KNeighbors_NOPCA!$A76), BOS_by_date!$A$2:$E$93, 2, FALSE)</f>
        <v>L</v>
      </c>
      <c r="G76">
        <f>IF(F76="L",0,1)</f>
        <v>0</v>
      </c>
      <c r="H76">
        <f>IF(G76=E76,1,0)</f>
        <v>1</v>
      </c>
      <c r="I76">
        <f>VLOOKUP(DATEVALUE(KNeighbors_NOPCA!$A76), BOS_by_date!$A$2:$E$93, 3, FALSE)</f>
        <v>-4.5</v>
      </c>
      <c r="J76">
        <f>IF(I76&gt;0, 1, 0)</f>
        <v>0</v>
      </c>
      <c r="K76" t="str">
        <f>IF(J76,IF(OR(AND(C76&gt;0, ABS(D76) &gt; I76), OR(AND(C76&gt;-I76, D76&gt;-I76), AND(C76&lt;-I76,D76&lt;-I76) )), 1, 0),"N/A")</f>
        <v>N/A</v>
      </c>
      <c r="L76">
        <f>INT(NOT(J76))</f>
        <v>1</v>
      </c>
      <c r="M76">
        <f>IF(L76,IF(OR(AND(C76&lt;0, D76&lt; ABS(I76)), OR(AND(C76&gt;ABS(I76), D76&gt;ABS(I76)), AND(C76&lt;ABS(I76),D76&lt; ABS(I76)))), 1, 0),"N/A")</f>
        <v>1</v>
      </c>
      <c r="N76">
        <f>INT(OR(K76,M76))</f>
        <v>1</v>
      </c>
      <c r="O76">
        <f>IF(N76, 210, 0)</f>
        <v>210</v>
      </c>
      <c r="P76" t="str">
        <f>VLOOKUP(DATEVALUE(KNeighbors_NOPCA!$A76), BOS_by_date!$A$2:$E$93, 4, FALSE)</f>
        <v>U</v>
      </c>
      <c r="Q76" t="str">
        <f>VLOOKUP(DATEVALUE(KNeighbors_NOPCA!$A76), BOS_by_date!$A$2:$E$93, 5, FALSE)</f>
        <v>224.5</v>
      </c>
    </row>
    <row r="77" spans="1:17" hidden="1">
      <c r="A77" s="10" t="s">
        <v>168</v>
      </c>
      <c r="B77" t="s">
        <v>10</v>
      </c>
      <c r="C77" s="9">
        <v>-0.4</v>
      </c>
      <c r="D77" s="9">
        <v>-21</v>
      </c>
      <c r="E77" s="9">
        <f>IF(-I77 &lt;C77, 1, 0)</f>
        <v>1</v>
      </c>
      <c r="F77" t="str">
        <f>VLOOKUP(DATEVALUE(KNeighbors_NOPCA!$A77), BOS_by_date!$A$2:$E$93, 2, FALSE)</f>
        <v>L</v>
      </c>
      <c r="G77">
        <f>IF(F77="L",0,1)</f>
        <v>0</v>
      </c>
      <c r="H77">
        <f>IF(G77=E77,1,0)</f>
        <v>0</v>
      </c>
      <c r="I77">
        <f>VLOOKUP(DATEVALUE(KNeighbors_NOPCA!$A77), BOS_by_date!$A$2:$E$93, 3, FALSE)</f>
        <v>5</v>
      </c>
      <c r="J77">
        <f>IF(I77&gt;0, 1, 0)</f>
        <v>1</v>
      </c>
      <c r="K77">
        <f>IF(J77,IF(OR(AND(C77&gt;0, ABS(D77) &gt; I77), OR(AND(C77&gt;-I77, D77&gt;-I77), AND(C77&lt;-I77,D77&lt;-I77) )), 1, 0),"N/A")</f>
        <v>0</v>
      </c>
      <c r="L77">
        <f>INT(NOT(J77))</f>
        <v>0</v>
      </c>
      <c r="M77" t="str">
        <f>IF(L77,IF(OR(AND(C77&lt;0, D77&lt; ABS(I77)), OR(AND(C77&gt;ABS(I77), D77&gt;ABS(I77)), AND(C77&lt;ABS(I77),D77&lt; ABS(I77)))), 1, 0),"N/A")</f>
        <v>N/A</v>
      </c>
      <c r="N77">
        <f>INT(OR(K77,M77))</f>
        <v>0</v>
      </c>
      <c r="O77">
        <f>IF(N77, 210, 0)</f>
        <v>0</v>
      </c>
      <c r="P77" t="str">
        <f>VLOOKUP(DATEVALUE(KNeighbors_NOPCA!$A77), BOS_by_date!$A$2:$E$93, 4, FALSE)</f>
        <v>O</v>
      </c>
      <c r="Q77" t="str">
        <f>VLOOKUP(DATEVALUE(KNeighbors_NOPCA!$A77), BOS_by_date!$A$2:$E$93, 5, FALSE)</f>
        <v>220.5</v>
      </c>
    </row>
    <row r="78" spans="1:17" hidden="1">
      <c r="A78" s="10" t="s">
        <v>173</v>
      </c>
      <c r="B78" t="s">
        <v>10</v>
      </c>
      <c r="C78" s="9">
        <v>7.2</v>
      </c>
      <c r="D78" s="9">
        <v>11</v>
      </c>
      <c r="E78" s="9">
        <f>IF(-I78 &lt;C78, 1, 0)</f>
        <v>0</v>
      </c>
      <c r="F78" t="str">
        <f>VLOOKUP(DATEVALUE(KNeighbors_NOPCA!$A78), BOS_by_date!$A$2:$E$93, 2, FALSE)</f>
        <v>W</v>
      </c>
      <c r="G78">
        <f>IF(F78="L",0,1)</f>
        <v>1</v>
      </c>
      <c r="H78">
        <f>IF(G78=E78,1,0)</f>
        <v>0</v>
      </c>
      <c r="I78">
        <f>VLOOKUP(DATEVALUE(KNeighbors_NOPCA!$A78), BOS_by_date!$A$2:$E$93, 3, FALSE)</f>
        <v>-8.5</v>
      </c>
      <c r="J78">
        <f>IF(I78&gt;0, 1, 0)</f>
        <v>0</v>
      </c>
      <c r="K78" t="str">
        <f>IF(J78,IF(OR(AND(C78&gt;0, ABS(D78) &gt; I78), OR(AND(C78&gt;-I78, D78&gt;-I78), AND(C78&lt;-I78,D78&lt;-I78) )), 1, 0),"N/A")</f>
        <v>N/A</v>
      </c>
      <c r="L78">
        <f>INT(NOT(J78))</f>
        <v>1</v>
      </c>
      <c r="M78">
        <f>IF(L78,IF(OR(AND(C78&lt;0, D78&lt; ABS(I78)), OR(AND(C78&gt;ABS(I78), D78&gt;ABS(I78)), AND(C78&lt;ABS(I78),D78&lt; ABS(I78)))), 1, 0),"N/A")</f>
        <v>0</v>
      </c>
      <c r="N78">
        <f>INT(OR(K78,M78))</f>
        <v>0</v>
      </c>
      <c r="O78">
        <f>IF(N78, 210, 0)</f>
        <v>0</v>
      </c>
      <c r="P78" t="str">
        <f>VLOOKUP(DATEVALUE(KNeighbors_NOPCA!$A78), BOS_by_date!$A$2:$E$93, 4, FALSE)</f>
        <v>U</v>
      </c>
      <c r="Q78" t="str">
        <f>VLOOKUP(DATEVALUE(KNeighbors_NOPCA!$A78), BOS_by_date!$A$2:$E$93, 5, FALSE)</f>
        <v>217</v>
      </c>
    </row>
    <row r="79" spans="1:17" hidden="1">
      <c r="A79" s="10" t="s">
        <v>175</v>
      </c>
      <c r="B79" t="s">
        <v>10</v>
      </c>
      <c r="C79" s="9">
        <v>-2.2000000000000002</v>
      </c>
      <c r="D79" s="9">
        <v>12</v>
      </c>
      <c r="E79" s="9">
        <f>IF(-I79 &lt;C79, 1, 0)</f>
        <v>0</v>
      </c>
      <c r="F79" t="str">
        <f>VLOOKUP(DATEVALUE(KNeighbors_NOPCA!$A79), BOS_by_date!$A$2:$E$93, 2, FALSE)</f>
        <v>W</v>
      </c>
      <c r="G79">
        <f>IF(F79="L",0,1)</f>
        <v>1</v>
      </c>
      <c r="H79">
        <f>IF(G79=E79,1,0)</f>
        <v>0</v>
      </c>
      <c r="I79">
        <f>VLOOKUP(DATEVALUE(KNeighbors_NOPCA!$A79), BOS_by_date!$A$2:$E$93, 3, FALSE)</f>
        <v>-3.5</v>
      </c>
      <c r="J79">
        <f>IF(I79&gt;0, 1, 0)</f>
        <v>0</v>
      </c>
      <c r="K79" t="str">
        <f>IF(J79,IF(OR(AND(C79&gt;0, ABS(D79) &gt; I79), OR(AND(C79&gt;-I79, D79&gt;-I79), AND(C79&lt;-I79,D79&lt;-I79) )), 1, 0),"N/A")</f>
        <v>N/A</v>
      </c>
      <c r="L79">
        <f>INT(NOT(J79))</f>
        <v>1</v>
      </c>
      <c r="M79">
        <f>IF(L79,IF(OR(AND(C79&lt;0, D79&lt; ABS(I79)), OR(AND(C79&gt;ABS(I79), D79&gt;ABS(I79)), AND(C79&lt;ABS(I79),D79&lt; ABS(I79)))), 1, 0),"N/A")</f>
        <v>0</v>
      </c>
      <c r="N79">
        <f>INT(OR(K79,M79))</f>
        <v>0</v>
      </c>
      <c r="O79">
        <f>IF(N79, 210, 0)</f>
        <v>0</v>
      </c>
      <c r="P79" t="str">
        <f>VLOOKUP(DATEVALUE(KNeighbors_NOPCA!$A79), BOS_by_date!$A$2:$E$93, 4, FALSE)</f>
        <v>U</v>
      </c>
      <c r="Q79" t="str">
        <f>VLOOKUP(DATEVALUE(KNeighbors_NOPCA!$A79), BOS_by_date!$A$2:$E$93, 5, FALSE)</f>
        <v>206</v>
      </c>
    </row>
    <row r="80" spans="1:17" hidden="1">
      <c r="A80" s="10" t="s">
        <v>188</v>
      </c>
      <c r="B80" t="s">
        <v>10</v>
      </c>
      <c r="C80" s="9">
        <v>8.1999999999999993</v>
      </c>
      <c r="D80" s="9">
        <v>7</v>
      </c>
      <c r="E80" s="9">
        <f>IF(-I80 &lt;C80, 1, 0)</f>
        <v>0</v>
      </c>
      <c r="F80" t="str">
        <f>VLOOKUP(DATEVALUE(KNeighbors_NOPCA!$A80), BOS_by_date!$A$2:$E$93, 2, FALSE)</f>
        <v>L</v>
      </c>
      <c r="G80">
        <f>IF(F80="L",0,1)</f>
        <v>0</v>
      </c>
      <c r="H80">
        <f>IF(G80=E80,1,0)</f>
        <v>1</v>
      </c>
      <c r="I80">
        <f>VLOOKUP(DATEVALUE(KNeighbors_NOPCA!$A80), BOS_by_date!$A$2:$E$93, 3, FALSE)</f>
        <v>-14.5</v>
      </c>
      <c r="J80">
        <f>IF(I80&gt;0, 1, 0)</f>
        <v>0</v>
      </c>
      <c r="K80" t="str">
        <f>IF(J80,IF(OR(AND(C80&gt;0, ABS(D80) &gt; I80), OR(AND(C80&gt;-I80, D80&gt;-I80), AND(C80&lt;-I80,D80&lt;-I80) )), 1, 0),"N/A")</f>
        <v>N/A</v>
      </c>
      <c r="L80">
        <f>INT(NOT(J80))</f>
        <v>1</v>
      </c>
      <c r="M80">
        <f>IF(L80,IF(OR(AND(C80&lt;0, D80&lt; ABS(I80)), OR(AND(C80&gt;ABS(I80), D80&gt;ABS(I80)), AND(C80&lt;ABS(I80),D80&lt; ABS(I80)))), 1, 0),"N/A")</f>
        <v>1</v>
      </c>
      <c r="N80">
        <f>INT(OR(K80,M80))</f>
        <v>1</v>
      </c>
      <c r="O80">
        <f>IF(N80, 210, 0)</f>
        <v>210</v>
      </c>
      <c r="P80" t="str">
        <f>VLOOKUP(DATEVALUE(KNeighbors_NOPCA!$A80), BOS_by_date!$A$2:$E$93, 4, FALSE)</f>
        <v>U</v>
      </c>
      <c r="Q80" t="str">
        <f>VLOOKUP(DATEVALUE(KNeighbors_NOPCA!$A80), BOS_by_date!$A$2:$E$93, 5, FALSE)</f>
        <v>207.5</v>
      </c>
    </row>
    <row r="81" spans="1:17" hidden="1">
      <c r="A81" s="10" t="s">
        <v>190</v>
      </c>
      <c r="B81" t="s">
        <v>10</v>
      </c>
      <c r="C81" s="9">
        <v>7.8</v>
      </c>
      <c r="D81" s="9">
        <v>15</v>
      </c>
      <c r="E81" s="9">
        <f>IF(-I81 &lt;C81, 1, 0)</f>
        <v>0</v>
      </c>
      <c r="F81" t="str">
        <f>VLOOKUP(DATEVALUE(KNeighbors_NOPCA!$A81), BOS_by_date!$A$2:$E$93, 2, FALSE)</f>
        <v>W</v>
      </c>
      <c r="G81">
        <f>IF(F81="L",0,1)</f>
        <v>1</v>
      </c>
      <c r="H81">
        <f>IF(G81=E81,1,0)</f>
        <v>0</v>
      </c>
      <c r="I81">
        <f>VLOOKUP(DATEVALUE(KNeighbors_NOPCA!$A81), BOS_by_date!$A$2:$E$93, 3, FALSE)</f>
        <v>-11</v>
      </c>
      <c r="J81">
        <f>IF(I81&gt;0, 1, 0)</f>
        <v>0</v>
      </c>
      <c r="K81" t="str">
        <f>IF(J81,IF(OR(AND(C81&gt;0, ABS(D81) &gt; I81), OR(AND(C81&gt;-I81, D81&gt;-I81), AND(C81&lt;-I81,D81&lt;-I81) )), 1, 0),"N/A")</f>
        <v>N/A</v>
      </c>
      <c r="L81">
        <f>INT(NOT(J81))</f>
        <v>1</v>
      </c>
      <c r="M81">
        <f>IF(L81,IF(OR(AND(C81&lt;0, D81&lt; ABS(I81)), OR(AND(C81&gt;ABS(I81), D81&gt;ABS(I81)), AND(C81&lt;ABS(I81),D81&lt; ABS(I81)))), 1, 0),"N/A")</f>
        <v>0</v>
      </c>
      <c r="N81">
        <f>INT(OR(K81,M81))</f>
        <v>0</v>
      </c>
      <c r="O81">
        <f>IF(N81, 210, 0)</f>
        <v>0</v>
      </c>
      <c r="P81" t="str">
        <f>VLOOKUP(DATEVALUE(KNeighbors_NOPCA!$A81), BOS_by_date!$A$2:$E$93, 4, FALSE)</f>
        <v>O</v>
      </c>
      <c r="Q81" t="str">
        <f>VLOOKUP(DATEVALUE(KNeighbors_NOPCA!$A81), BOS_by_date!$A$2:$E$93, 5, FALSE)</f>
        <v>204</v>
      </c>
    </row>
    <row r="82" spans="1:17" hidden="1">
      <c r="A82" s="10" t="s">
        <v>193</v>
      </c>
      <c r="B82" t="s">
        <v>10</v>
      </c>
      <c r="C82" s="9">
        <v>1.6</v>
      </c>
      <c r="D82" s="9">
        <v>-14</v>
      </c>
      <c r="E82" s="9">
        <f>IF(-I82 &lt;C82, 1, 0)</f>
        <v>0</v>
      </c>
      <c r="F82" t="str">
        <f>VLOOKUP(DATEVALUE(KNeighbors_NOPCA!$A82), BOS_by_date!$A$2:$E$93, 2, FALSE)</f>
        <v>L</v>
      </c>
      <c r="G82">
        <f>IF(F82="L",0,1)</f>
        <v>0</v>
      </c>
      <c r="H82">
        <f>IF(G82=E82,1,0)</f>
        <v>1</v>
      </c>
      <c r="I82">
        <f>VLOOKUP(DATEVALUE(KNeighbors_NOPCA!$A82), BOS_by_date!$A$2:$E$93, 3, FALSE)</f>
        <v>-6.5</v>
      </c>
      <c r="J82">
        <f>IF(I82&gt;0, 1, 0)</f>
        <v>0</v>
      </c>
      <c r="K82" t="str">
        <f>IF(J82,IF(OR(AND(C82&gt;0, ABS(D82) &gt; I82), OR(AND(C82&gt;-I82, D82&gt;-I82), AND(C82&lt;-I82,D82&lt;-I82) )), 1, 0),"N/A")</f>
        <v>N/A</v>
      </c>
      <c r="L82">
        <f>INT(NOT(J82))</f>
        <v>1</v>
      </c>
      <c r="M82">
        <f>IF(L82,IF(OR(AND(C82&lt;0, D82&lt; ABS(I82)), OR(AND(C82&gt;ABS(I82), D82&gt;ABS(I82)), AND(C82&lt;ABS(I82),D82&lt; ABS(I82)))), 1, 0),"N/A")</f>
        <v>1</v>
      </c>
      <c r="N82">
        <f>INT(OR(K82,M82))</f>
        <v>1</v>
      </c>
      <c r="O82">
        <f>IF(N82, 210, 0)</f>
        <v>210</v>
      </c>
      <c r="P82" t="str">
        <f>VLOOKUP(DATEVALUE(KNeighbors_NOPCA!$A82), BOS_by_date!$A$2:$E$93, 4, FALSE)</f>
        <v>O</v>
      </c>
      <c r="Q82" t="str">
        <f>VLOOKUP(DATEVALUE(KNeighbors_NOPCA!$A82), BOS_by_date!$A$2:$E$93, 5, FALSE)</f>
        <v>210</v>
      </c>
    </row>
    <row r="83" spans="1:17" hidden="1">
      <c r="A83" s="10" t="s">
        <v>195</v>
      </c>
      <c r="B83" t="s">
        <v>10</v>
      </c>
      <c r="C83" s="9">
        <v>3.8</v>
      </c>
      <c r="D83" s="9">
        <v>10</v>
      </c>
      <c r="E83" s="9">
        <f>IF(-I83 &lt;C83, 1, 0)</f>
        <v>0</v>
      </c>
      <c r="F83" t="str">
        <f>VLOOKUP(DATEVALUE(KNeighbors_NOPCA!$A83), BOS_by_date!$A$2:$E$93, 2, FALSE)</f>
        <v>W</v>
      </c>
      <c r="G83">
        <f>IF(F83="L",0,1)</f>
        <v>1</v>
      </c>
      <c r="H83">
        <f>IF(G83=E83,1,0)</f>
        <v>0</v>
      </c>
      <c r="I83">
        <f>VLOOKUP(DATEVALUE(KNeighbors_NOPCA!$A83), BOS_by_date!$A$2:$E$93, 3, FALSE)</f>
        <v>-4.5</v>
      </c>
      <c r="J83">
        <f>IF(I83&gt;0, 1, 0)</f>
        <v>0</v>
      </c>
      <c r="K83" t="str">
        <f>IF(J83,IF(OR(AND(C83&gt;0, ABS(D83) &gt; I83), OR(AND(C83&gt;-I83, D83&gt;-I83), AND(C83&lt;-I83,D83&lt;-I83) )), 1, 0),"N/A")</f>
        <v>N/A</v>
      </c>
      <c r="L83">
        <f>INT(NOT(J83))</f>
        <v>1</v>
      </c>
      <c r="M83">
        <f>IF(L83,IF(OR(AND(C83&lt;0, D83&lt; ABS(I83)), OR(AND(C83&gt;ABS(I83), D83&gt;ABS(I83)), AND(C83&lt;ABS(I83),D83&lt; ABS(I83)))), 1, 0),"N/A")</f>
        <v>0</v>
      </c>
      <c r="N83">
        <f>INT(OR(K83,M83))</f>
        <v>0</v>
      </c>
      <c r="O83">
        <f>IF(N83, 210, 0)</f>
        <v>0</v>
      </c>
      <c r="P83" t="str">
        <f>VLOOKUP(DATEVALUE(KNeighbors_NOPCA!$A83), BOS_by_date!$A$2:$E$93, 4, FALSE)</f>
        <v>U</v>
      </c>
      <c r="Q83" t="str">
        <f>VLOOKUP(DATEVALUE(KNeighbors_NOPCA!$A83), BOS_by_date!$A$2:$E$93, 5, FALSE)</f>
        <v>206</v>
      </c>
    </row>
    <row r="84" spans="1:17" hidden="1">
      <c r="A84" s="10" t="s">
        <v>9</v>
      </c>
      <c r="B84" t="s">
        <v>11</v>
      </c>
      <c r="C84" s="9">
        <v>0.6</v>
      </c>
      <c r="D84" s="9">
        <v>-15</v>
      </c>
      <c r="E84" s="9">
        <f>IF(-I84 &lt;C84, 1, 0)</f>
        <v>1</v>
      </c>
      <c r="F84" t="str">
        <f>VLOOKUP(DATEVALUE(KNeighbors_NOPCA!$A84), BRK_by_date!$A$2:$E$93, 2, FALSE)</f>
        <v>L</v>
      </c>
      <c r="G84">
        <f>IF(F84="L",0,1)</f>
        <v>0</v>
      </c>
      <c r="H84">
        <f>IF(G84=E84,1,0)</f>
        <v>0</v>
      </c>
      <c r="I84">
        <f>VLOOKUP(DATEVALUE(KNeighbors_NOPCA!$A84), BRK_by_date!$A$2:$E$93, 3, FALSE)</f>
        <v>5</v>
      </c>
      <c r="J84">
        <f>IF(I84&gt;0, 1, 0)</f>
        <v>1</v>
      </c>
      <c r="K84">
        <f>IF(J84,IF(OR(AND(C84&gt;0, ABS(D84) &gt; I84), OR(AND(C84&gt;-I84, D84&gt;-I84), AND(C84&lt;-I84,D84&lt;-I84) )), 1, 0),"N/A")</f>
        <v>1</v>
      </c>
      <c r="L84">
        <f>INT(NOT(J84))</f>
        <v>0</v>
      </c>
      <c r="M84" t="str">
        <f>IF(L84,IF(OR(AND(C84&lt;0, D84&lt; ABS(I84)), OR(AND(C84&gt;ABS(I84), D84&gt;ABS(I84)), AND(C84&lt;ABS(I84),D84&lt; ABS(I84)))), 1, 0),"N/A")</f>
        <v>N/A</v>
      </c>
      <c r="N84">
        <f>INT(OR(K84,M84))</f>
        <v>1</v>
      </c>
      <c r="O84">
        <f>IF(N84, 210, 0)</f>
        <v>210</v>
      </c>
      <c r="P84" t="str">
        <f>VLOOKUP(DATEVALUE(KNeighbors_NOPCA!$A84), BRK_by_date!$A$2:$E$93, 4, FALSE)</f>
        <v>O</v>
      </c>
      <c r="Q84" t="str">
        <f>VLOOKUP(DATEVALUE(KNeighbors_NOPCA!$A84), BRK_by_date!$A$2:$E$93, 5, FALSE)</f>
        <v>196</v>
      </c>
    </row>
    <row r="85" spans="1:17" hidden="1">
      <c r="A85" s="10" t="s">
        <v>38</v>
      </c>
      <c r="B85" t="s">
        <v>11</v>
      </c>
      <c r="C85" s="9">
        <v>-1</v>
      </c>
      <c r="D85" s="9">
        <v>-7</v>
      </c>
      <c r="E85" s="9">
        <f>IF(-I85 &lt;C85, 1, 0)</f>
        <v>1</v>
      </c>
      <c r="F85" t="str">
        <f>VLOOKUP(DATEVALUE(KNeighbors_NOPCA!$A85), BRK_by_date!$A$2:$E$93, 2, FALSE)</f>
        <v>L</v>
      </c>
      <c r="G85">
        <f>IF(F85="L",0,1)</f>
        <v>0</v>
      </c>
      <c r="H85">
        <f>IF(G85=E85,1,0)</f>
        <v>0</v>
      </c>
      <c r="I85">
        <f>VLOOKUP(DATEVALUE(KNeighbors_NOPCA!$A85), BRK_by_date!$A$2:$E$93, 3, FALSE)</f>
        <v>1.5</v>
      </c>
      <c r="J85">
        <f>IF(I85&gt;0, 1, 0)</f>
        <v>1</v>
      </c>
      <c r="K85">
        <f>IF(J85,IF(OR(AND(C85&gt;0, ABS(D85) &gt; I85), OR(AND(C85&gt;-I85, D85&gt;-I85), AND(C85&lt;-I85,D85&lt;-I85) )), 1, 0),"N/A")</f>
        <v>0</v>
      </c>
      <c r="L85">
        <f>INT(NOT(J85))</f>
        <v>0</v>
      </c>
      <c r="M85" t="str">
        <f>IF(L85,IF(OR(AND(C85&lt;0, D85&lt; ABS(I85)), OR(AND(C85&gt;ABS(I85), D85&gt;ABS(I85)), AND(C85&lt;ABS(I85),D85&lt; ABS(I85)))), 1, 0),"N/A")</f>
        <v>N/A</v>
      </c>
      <c r="N85">
        <f>INT(OR(K85,M85))</f>
        <v>0</v>
      </c>
      <c r="O85">
        <f>IF(N85, 210, 0)</f>
        <v>0</v>
      </c>
      <c r="P85" t="str">
        <f>VLOOKUP(DATEVALUE(KNeighbors_NOPCA!$A85), BRK_by_date!$A$2:$E$93, 4, FALSE)</f>
        <v>O</v>
      </c>
      <c r="Q85" t="str">
        <f>VLOOKUP(DATEVALUE(KNeighbors_NOPCA!$A85), BRK_by_date!$A$2:$E$93, 5, FALSE)</f>
        <v>194</v>
      </c>
    </row>
    <row r="86" spans="1:17" hidden="1">
      <c r="A86" s="10" t="s">
        <v>45</v>
      </c>
      <c r="B86" t="s">
        <v>11</v>
      </c>
      <c r="C86" s="9">
        <v>-1</v>
      </c>
      <c r="D86" s="9">
        <v>-6</v>
      </c>
      <c r="E86" s="9">
        <f>IF(-I86 &lt;C86, 1, 0)</f>
        <v>0</v>
      </c>
      <c r="F86" t="str">
        <f>VLOOKUP(DATEVALUE(KNeighbors_NOPCA!$A86), BRK_by_date!$A$2:$E$93, 2, FALSE)</f>
        <v>L</v>
      </c>
      <c r="G86">
        <f>IF(F86="L",0,1)</f>
        <v>0</v>
      </c>
      <c r="H86">
        <f>IF(G86=E86,1,0)</f>
        <v>1</v>
      </c>
      <c r="I86">
        <f>VLOOKUP(DATEVALUE(KNeighbors_NOPCA!$A86), BRK_by_date!$A$2:$E$93, 3, FALSE)</f>
        <v>-3</v>
      </c>
      <c r="J86">
        <f>IF(I86&gt;0, 1, 0)</f>
        <v>0</v>
      </c>
      <c r="K86" t="str">
        <f>IF(J86,IF(OR(AND(C86&gt;0, ABS(D86) &gt; I86), OR(AND(C86&gt;-I86, D86&gt;-I86), AND(C86&lt;-I86,D86&lt;-I86) )), 1, 0),"N/A")</f>
        <v>N/A</v>
      </c>
      <c r="L86">
        <f>INT(NOT(J86))</f>
        <v>1</v>
      </c>
      <c r="M86">
        <f>IF(L86,IF(OR(AND(C86&lt;0, D86&lt; ABS(I86)), OR(AND(C86&gt;ABS(I86), D86&gt;ABS(I86)), AND(C86&lt;ABS(I86),D86&lt; ABS(I86)))), 1, 0),"N/A")</f>
        <v>1</v>
      </c>
      <c r="N86">
        <f>INT(OR(K86,M86))</f>
        <v>1</v>
      </c>
      <c r="O86">
        <f>IF(N86, 210, 0)</f>
        <v>210</v>
      </c>
      <c r="P86" t="str">
        <f>VLOOKUP(DATEVALUE(KNeighbors_NOPCA!$A86), BRK_by_date!$A$2:$E$93, 4, FALSE)</f>
        <v>U</v>
      </c>
      <c r="Q86" t="str">
        <f>VLOOKUP(DATEVALUE(KNeighbors_NOPCA!$A86), BRK_by_date!$A$2:$E$93, 5, FALSE)</f>
        <v>207.5</v>
      </c>
    </row>
    <row r="87" spans="1:17" hidden="1">
      <c r="A87" s="10" t="s">
        <v>56</v>
      </c>
      <c r="B87" t="s">
        <v>11</v>
      </c>
      <c r="C87" s="9">
        <v>-1</v>
      </c>
      <c r="D87" s="9">
        <v>2</v>
      </c>
      <c r="E87" s="9">
        <f>IF(-I87 &lt;C87, 1, 0)</f>
        <v>1</v>
      </c>
      <c r="F87" t="str">
        <f>VLOOKUP(DATEVALUE(KNeighbors_NOPCA!$A87), BRK_by_date!$A$2:$E$93, 2, FALSE)</f>
        <v>W</v>
      </c>
      <c r="G87">
        <f>IF(F87="L",0,1)</f>
        <v>1</v>
      </c>
      <c r="H87">
        <f>IF(G87=E87,1,0)</f>
        <v>1</v>
      </c>
      <c r="I87">
        <f>VLOOKUP(DATEVALUE(KNeighbors_NOPCA!$A87), BRK_by_date!$A$2:$E$93, 3, FALSE)</f>
        <v>4.5</v>
      </c>
      <c r="J87">
        <f>IF(I87&gt;0, 1, 0)</f>
        <v>1</v>
      </c>
      <c r="K87">
        <f>IF(J87,IF(OR(AND(C87&gt;0, ABS(D87) &gt; I87), OR(AND(C87&gt;-I87, D87&gt;-I87), AND(C87&lt;-I87,D87&lt;-I87) )), 1, 0),"N/A")</f>
        <v>1</v>
      </c>
      <c r="L87">
        <f>INT(NOT(J87))</f>
        <v>0</v>
      </c>
      <c r="M87" t="str">
        <f>IF(L87,IF(OR(AND(C87&lt;0, D87&lt; ABS(I87)), OR(AND(C87&gt;ABS(I87), D87&gt;ABS(I87)), AND(C87&lt;ABS(I87),D87&lt; ABS(I87)))), 1, 0),"N/A")</f>
        <v>N/A</v>
      </c>
      <c r="N87">
        <f>INT(OR(K87,M87))</f>
        <v>1</v>
      </c>
      <c r="O87">
        <f>IF(N87, 210, 0)</f>
        <v>210</v>
      </c>
      <c r="P87" t="str">
        <f>VLOOKUP(DATEVALUE(KNeighbors_NOPCA!$A87), BRK_by_date!$A$2:$E$93, 4, FALSE)</f>
        <v>U</v>
      </c>
      <c r="Q87" t="str">
        <f>VLOOKUP(DATEVALUE(KNeighbors_NOPCA!$A87), BRK_by_date!$A$2:$E$93, 5, FALSE)</f>
        <v>198.5</v>
      </c>
    </row>
    <row r="88" spans="1:17" hidden="1">
      <c r="A88" s="10" t="s">
        <v>61</v>
      </c>
      <c r="B88" t="s">
        <v>11</v>
      </c>
      <c r="C88" s="9">
        <v>-0.2</v>
      </c>
      <c r="D88" s="9">
        <v>10</v>
      </c>
      <c r="E88" s="9">
        <f>IF(-I88 &lt;C88, 1, 0)</f>
        <v>1</v>
      </c>
      <c r="F88" t="str">
        <f>VLOOKUP(DATEVALUE(KNeighbors_NOPCA!$A88), BRK_by_date!$A$2:$E$93, 2, FALSE)</f>
        <v>W</v>
      </c>
      <c r="G88">
        <f>IF(F88="L",0,1)</f>
        <v>1</v>
      </c>
      <c r="H88">
        <f>IF(G88=E88,1,0)</f>
        <v>1</v>
      </c>
      <c r="I88">
        <f>VLOOKUP(DATEVALUE(KNeighbors_NOPCA!$A88), BRK_by_date!$A$2:$E$93, 3, FALSE)</f>
        <v>5.5</v>
      </c>
      <c r="J88">
        <f>IF(I88&gt;0, 1, 0)</f>
        <v>1</v>
      </c>
      <c r="K88">
        <f>IF(J88,IF(OR(AND(C88&gt;0, ABS(D88) &gt; I88), OR(AND(C88&gt;-I88, D88&gt;-I88), AND(C88&lt;-I88,D88&lt;-I88) )), 1, 0),"N/A")</f>
        <v>1</v>
      </c>
      <c r="L88">
        <f>INT(NOT(J88))</f>
        <v>0</v>
      </c>
      <c r="M88" t="str">
        <f>IF(L88,IF(OR(AND(C88&lt;0, D88&lt; ABS(I88)), OR(AND(C88&gt;ABS(I88), D88&gt;ABS(I88)), AND(C88&lt;ABS(I88),D88&lt; ABS(I88)))), 1, 0),"N/A")</f>
        <v>N/A</v>
      </c>
      <c r="N88">
        <f>INT(OR(K88,M88))</f>
        <v>1</v>
      </c>
      <c r="O88">
        <f>IF(N88, 210, 0)</f>
        <v>210</v>
      </c>
      <c r="P88" t="str">
        <f>VLOOKUP(DATEVALUE(KNeighbors_NOPCA!$A88), BRK_by_date!$A$2:$E$93, 4, FALSE)</f>
        <v>O</v>
      </c>
      <c r="Q88" t="str">
        <f>VLOOKUP(DATEVALUE(KNeighbors_NOPCA!$A88), BRK_by_date!$A$2:$E$93, 5, FALSE)</f>
        <v>201</v>
      </c>
    </row>
    <row r="89" spans="1:17" hidden="1">
      <c r="A89" s="10" t="s">
        <v>67</v>
      </c>
      <c r="B89" t="s">
        <v>11</v>
      </c>
      <c r="C89" s="9">
        <v>2</v>
      </c>
      <c r="D89" s="9">
        <v>4</v>
      </c>
      <c r="E89" s="9">
        <f>IF(-I89 &lt;C89, 1, 0)</f>
        <v>1</v>
      </c>
      <c r="F89" t="str">
        <f>VLOOKUP(DATEVALUE(KNeighbors_NOPCA!$A89), BRK_by_date!$A$2:$E$93, 2, FALSE)</f>
        <v>W</v>
      </c>
      <c r="G89">
        <f>IF(F89="L",0,1)</f>
        <v>1</v>
      </c>
      <c r="H89">
        <f>IF(G89=E89,1,0)</f>
        <v>1</v>
      </c>
      <c r="I89">
        <f>VLOOKUP(DATEVALUE(KNeighbors_NOPCA!$A89), BRK_by_date!$A$2:$E$93, 3, FALSE)</f>
        <v>5</v>
      </c>
      <c r="J89">
        <f>IF(I89&gt;0, 1, 0)</f>
        <v>1</v>
      </c>
      <c r="K89">
        <f>IF(J89,IF(OR(AND(C89&gt;0, ABS(D89) &gt; I89), OR(AND(C89&gt;-I89, D89&gt;-I89), AND(C89&lt;-I89,D89&lt;-I89) )), 1, 0),"N/A")</f>
        <v>1</v>
      </c>
      <c r="L89">
        <f>INT(NOT(J89))</f>
        <v>0</v>
      </c>
      <c r="M89" t="str">
        <f>IF(L89,IF(OR(AND(C89&lt;0, D89&lt; ABS(I89)), OR(AND(C89&gt;ABS(I89), D89&gt;ABS(I89)), AND(C89&lt;ABS(I89),D89&lt; ABS(I89)))), 1, 0),"N/A")</f>
        <v>N/A</v>
      </c>
      <c r="N89">
        <f>INT(OR(K89,M89))</f>
        <v>1</v>
      </c>
      <c r="O89">
        <f>IF(N89, 210, 0)</f>
        <v>210</v>
      </c>
      <c r="P89" t="str">
        <f>VLOOKUP(DATEVALUE(KNeighbors_NOPCA!$A89), BRK_by_date!$A$2:$E$93, 4, FALSE)</f>
        <v>U</v>
      </c>
      <c r="Q89" t="str">
        <f>VLOOKUP(DATEVALUE(KNeighbors_NOPCA!$A89), BRK_by_date!$A$2:$E$93, 5, FALSE)</f>
        <v>193.5</v>
      </c>
    </row>
    <row r="90" spans="1:17" hidden="1">
      <c r="A90" s="10" t="s">
        <v>69</v>
      </c>
      <c r="B90" t="s">
        <v>11</v>
      </c>
      <c r="C90" s="9">
        <v>1</v>
      </c>
      <c r="D90" s="9">
        <v>3</v>
      </c>
      <c r="E90" s="9">
        <f>IF(-I90 &lt;C90, 1, 0)</f>
        <v>1</v>
      </c>
      <c r="F90" t="str">
        <f>VLOOKUP(DATEVALUE(KNeighbors_NOPCA!$A90), BRK_by_date!$A$2:$E$93, 2, FALSE)</f>
        <v>W</v>
      </c>
      <c r="G90">
        <f>IF(F90="L",0,1)</f>
        <v>1</v>
      </c>
      <c r="H90">
        <f>IF(G90=E90,1,0)</f>
        <v>1</v>
      </c>
      <c r="I90">
        <f>VLOOKUP(DATEVALUE(KNeighbors_NOPCA!$A90), BRK_by_date!$A$2:$E$93, 3, FALSE)</f>
        <v>3.5</v>
      </c>
      <c r="J90">
        <f>IF(I90&gt;0, 1, 0)</f>
        <v>1</v>
      </c>
      <c r="K90">
        <f>IF(J90,IF(OR(AND(C90&gt;0, ABS(D90) &gt; I90), OR(AND(C90&gt;-I90, D90&gt;-I90), AND(C90&lt;-I90,D90&lt;-I90) )), 1, 0),"N/A")</f>
        <v>1</v>
      </c>
      <c r="L90">
        <f>INT(NOT(J90))</f>
        <v>0</v>
      </c>
      <c r="M90" t="str">
        <f>IF(L90,IF(OR(AND(C90&lt;0, D90&lt; ABS(I90)), OR(AND(C90&gt;ABS(I90), D90&gt;ABS(I90)), AND(C90&lt;ABS(I90),D90&lt; ABS(I90)))), 1, 0),"N/A")</f>
        <v>N/A</v>
      </c>
      <c r="N90">
        <f>INT(OR(K90,M90))</f>
        <v>1</v>
      </c>
      <c r="O90">
        <f>IF(N90, 210, 0)</f>
        <v>210</v>
      </c>
      <c r="P90" t="str">
        <f>VLOOKUP(DATEVALUE(KNeighbors_NOPCA!$A90), BRK_by_date!$A$2:$E$93, 4, FALSE)</f>
        <v>U</v>
      </c>
      <c r="Q90" t="str">
        <f>VLOOKUP(DATEVALUE(KNeighbors_NOPCA!$A90), BRK_by_date!$A$2:$E$93, 5, FALSE)</f>
        <v>208</v>
      </c>
    </row>
    <row r="91" spans="1:17">
      <c r="A91" s="10" t="s">
        <v>74</v>
      </c>
      <c r="B91" t="s">
        <v>11</v>
      </c>
      <c r="C91" s="9">
        <v>-14.6</v>
      </c>
      <c r="D91" s="9">
        <v>-16</v>
      </c>
      <c r="E91" s="9">
        <f>IF(-I91 &lt;C91, 1, 0)</f>
        <v>0</v>
      </c>
      <c r="F91" t="str">
        <f>VLOOKUP(DATEVALUE(KNeighbors_NOPCA!$A91), BRK_by_date!$A$2:$E$93, 2, FALSE)</f>
        <v>L</v>
      </c>
      <c r="G91">
        <f>IF(F91="L",0,1)</f>
        <v>0</v>
      </c>
      <c r="H91">
        <f>IF(G91=E91,1,0)</f>
        <v>1</v>
      </c>
      <c r="I91">
        <f>VLOOKUP(DATEVALUE(KNeighbors_NOPCA!$A91), BRK_by_date!$A$2:$E$93, 3, FALSE)</f>
        <v>11</v>
      </c>
      <c r="J91">
        <f>IF(I91&gt;0, 1, 0)</f>
        <v>1</v>
      </c>
      <c r="K91">
        <f>IF(J91,IF(OR(AND(C91&gt;0, ABS(D91) &gt; I91), OR(AND(C91&gt;-I91, D91&gt;-I91), AND(C91&lt;-I91,D91&lt;-I91) )), 1, 0),"N/A")</f>
        <v>1</v>
      </c>
      <c r="L91">
        <f>INT(NOT(J91))</f>
        <v>0</v>
      </c>
      <c r="M91" t="str">
        <f>IF(L91,IF(OR(AND(C91&lt;0, D91&lt; ABS(I91)), OR(AND(C91&gt;ABS(I91), D91&gt;ABS(I91)), AND(C91&lt;ABS(I91),D91&lt; ABS(I91)))), 1, 0),"N/A")</f>
        <v>N/A</v>
      </c>
      <c r="N91">
        <f>INT(OR(K91,M91))</f>
        <v>1</v>
      </c>
      <c r="O91">
        <f>IF(N91, 210, 0)</f>
        <v>210</v>
      </c>
      <c r="P91" t="str">
        <f>VLOOKUP(DATEVALUE(KNeighbors_NOPCA!$A91), BRK_by_date!$A$2:$E$93, 4, FALSE)</f>
        <v>O</v>
      </c>
      <c r="Q91" t="str">
        <f>VLOOKUP(DATEVALUE(KNeighbors_NOPCA!$A91), BRK_by_date!$A$2:$E$93, 5, FALSE)</f>
        <v>209.5</v>
      </c>
    </row>
    <row r="92" spans="1:17" hidden="1">
      <c r="A92" s="10" t="s">
        <v>76</v>
      </c>
      <c r="B92" t="s">
        <v>11</v>
      </c>
      <c r="C92" s="9">
        <v>2.2000000000000002</v>
      </c>
      <c r="D92" s="9">
        <v>5</v>
      </c>
      <c r="E92" s="9">
        <f>IF(-I92 &lt;C92, 1, 0)</f>
        <v>1</v>
      </c>
      <c r="F92" t="str">
        <f>VLOOKUP(DATEVALUE(KNeighbors_NOPCA!$A92), BRK_by_date!$A$2:$E$93, 2, FALSE)</f>
        <v>W</v>
      </c>
      <c r="G92">
        <f>IF(F92="L",0,1)</f>
        <v>1</v>
      </c>
      <c r="H92">
        <f>IF(G92=E92,1,0)</f>
        <v>1</v>
      </c>
      <c r="I92">
        <f>VLOOKUP(DATEVALUE(KNeighbors_NOPCA!$A92), BRK_by_date!$A$2:$E$93, 3, FALSE)</f>
        <v>5</v>
      </c>
      <c r="J92">
        <f>IF(I92&gt;0, 1, 0)</f>
        <v>1</v>
      </c>
      <c r="K92">
        <f>IF(J92,IF(OR(AND(C92&gt;0, ABS(D92) &gt; I92), OR(AND(C92&gt;-I92, D92&gt;-I92), AND(C92&lt;-I92,D92&lt;-I92) )), 1, 0),"N/A")</f>
        <v>1</v>
      </c>
      <c r="L92">
        <f>INT(NOT(J92))</f>
        <v>0</v>
      </c>
      <c r="M92" t="str">
        <f>IF(L92,IF(OR(AND(C92&lt;0, D92&lt; ABS(I92)), OR(AND(C92&gt;ABS(I92), D92&gt;ABS(I92)), AND(C92&lt;ABS(I92),D92&lt; ABS(I92)))), 1, 0),"N/A")</f>
        <v>N/A</v>
      </c>
      <c r="N92">
        <f>INT(OR(K92,M92))</f>
        <v>1</v>
      </c>
      <c r="O92">
        <f>IF(N92, 210, 0)</f>
        <v>210</v>
      </c>
      <c r="P92" t="str">
        <f>VLOOKUP(DATEVALUE(KNeighbors_NOPCA!$A92), BRK_by_date!$A$2:$E$93, 4, FALSE)</f>
        <v>O</v>
      </c>
      <c r="Q92" t="str">
        <f>VLOOKUP(DATEVALUE(KNeighbors_NOPCA!$A92), BRK_by_date!$A$2:$E$93, 5, FALSE)</f>
        <v>207</v>
      </c>
    </row>
    <row r="93" spans="1:17" hidden="1">
      <c r="A93" s="10" t="s">
        <v>78</v>
      </c>
      <c r="B93" t="s">
        <v>11</v>
      </c>
      <c r="C93" s="9">
        <v>10.6</v>
      </c>
      <c r="D93" s="9">
        <v>9</v>
      </c>
      <c r="E93" s="9">
        <f>IF(-I93 &lt;C93, 1, 0)</f>
        <v>1</v>
      </c>
      <c r="F93" t="str">
        <f>VLOOKUP(DATEVALUE(KNeighbors_NOPCA!$A93), BRK_by_date!$A$2:$E$93, 2, FALSE)</f>
        <v>W</v>
      </c>
      <c r="G93">
        <f>IF(F93="L",0,1)</f>
        <v>1</v>
      </c>
      <c r="H93">
        <f>IF(G93=E93,1,0)</f>
        <v>1</v>
      </c>
      <c r="I93">
        <f>VLOOKUP(DATEVALUE(KNeighbors_NOPCA!$A93), BRK_by_date!$A$2:$E$93, 3, FALSE)</f>
        <v>-7</v>
      </c>
      <c r="J93">
        <f>IF(I93&gt;0, 1, 0)</f>
        <v>0</v>
      </c>
      <c r="K93" t="str">
        <f>IF(J93,IF(OR(AND(C93&gt;0, ABS(D93) &gt; I93), OR(AND(C93&gt;-I93, D93&gt;-I93), AND(C93&lt;-I93,D93&lt;-I93) )), 1, 0),"N/A")</f>
        <v>N/A</v>
      </c>
      <c r="L93">
        <f>INT(NOT(J93))</f>
        <v>1</v>
      </c>
      <c r="M93">
        <f>IF(L93,IF(OR(AND(C93&lt;0, D93&lt; ABS(I93)), OR(AND(C93&gt;ABS(I93), D93&gt;ABS(I93)), AND(C93&lt;ABS(I93),D93&lt; ABS(I93)))), 1, 0),"N/A")</f>
        <v>1</v>
      </c>
      <c r="N93">
        <f>INT(OR(K93,M93))</f>
        <v>1</v>
      </c>
      <c r="O93">
        <f>IF(N93, 210, 0)</f>
        <v>210</v>
      </c>
      <c r="P93" t="str">
        <f>VLOOKUP(DATEVALUE(KNeighbors_NOPCA!$A93), BRK_by_date!$A$2:$E$93, 4, FALSE)</f>
        <v>U</v>
      </c>
      <c r="Q93" t="str">
        <f>VLOOKUP(DATEVALUE(KNeighbors_NOPCA!$A93), BRK_by_date!$A$2:$E$93, 5, FALSE)</f>
        <v>199</v>
      </c>
    </row>
    <row r="94" spans="1:17" hidden="1">
      <c r="A94" s="10" t="s">
        <v>80</v>
      </c>
      <c r="B94" t="s">
        <v>11</v>
      </c>
      <c r="C94" s="9">
        <v>-5.6</v>
      </c>
      <c r="D94" s="9">
        <v>-5</v>
      </c>
      <c r="E94" s="9">
        <f>IF(-I94 &lt;C94, 1, 0)</f>
        <v>1</v>
      </c>
      <c r="F94" t="str">
        <f>VLOOKUP(DATEVALUE(KNeighbors_NOPCA!$A94), BRK_by_date!$A$2:$E$93, 2, FALSE)</f>
        <v>W</v>
      </c>
      <c r="G94">
        <f>IF(F94="L",0,1)</f>
        <v>1</v>
      </c>
      <c r="H94">
        <f>IF(G94=E94,1,0)</f>
        <v>1</v>
      </c>
      <c r="I94">
        <f>VLOOKUP(DATEVALUE(KNeighbors_NOPCA!$A94), BRK_by_date!$A$2:$E$93, 3, FALSE)</f>
        <v>6.5</v>
      </c>
      <c r="J94">
        <f>IF(I94&gt;0, 1, 0)</f>
        <v>1</v>
      </c>
      <c r="K94">
        <f>IF(J94,IF(OR(AND(C94&gt;0, ABS(D94) &gt; I94), OR(AND(C94&gt;-I94, D94&gt;-I94), AND(C94&lt;-I94,D94&lt;-I94) )), 1, 0),"N/A")</f>
        <v>1</v>
      </c>
      <c r="L94">
        <f>INT(NOT(J94))</f>
        <v>0</v>
      </c>
      <c r="M94" t="str">
        <f>IF(L94,IF(OR(AND(C94&lt;0, D94&lt; ABS(I94)), OR(AND(C94&gt;ABS(I94), D94&gt;ABS(I94)), AND(C94&lt;ABS(I94),D94&lt; ABS(I94)))), 1, 0),"N/A")</f>
        <v>N/A</v>
      </c>
      <c r="N94">
        <f>INT(OR(K94,M94))</f>
        <v>1</v>
      </c>
      <c r="O94">
        <f>IF(N94, 210, 0)</f>
        <v>210</v>
      </c>
      <c r="P94" t="str">
        <f>VLOOKUP(DATEVALUE(KNeighbors_NOPCA!$A94), BRK_by_date!$A$2:$E$93, 4, FALSE)</f>
        <v>U</v>
      </c>
      <c r="Q94" t="str">
        <f>VLOOKUP(DATEVALUE(KNeighbors_NOPCA!$A94), BRK_by_date!$A$2:$E$93, 5, FALSE)</f>
        <v>205.5</v>
      </c>
    </row>
    <row r="95" spans="1:17" hidden="1">
      <c r="A95" s="10" t="s">
        <v>82</v>
      </c>
      <c r="B95" t="s">
        <v>11</v>
      </c>
      <c r="C95" s="9">
        <v>6.4</v>
      </c>
      <c r="D95" s="9">
        <v>-23</v>
      </c>
      <c r="E95" s="9">
        <f>IF(-I95 &lt;C95, 1, 0)</f>
        <v>1</v>
      </c>
      <c r="F95" t="str">
        <f>VLOOKUP(DATEVALUE(KNeighbors_NOPCA!$A95), BRK_by_date!$A$2:$E$93, 2, FALSE)</f>
        <v>L</v>
      </c>
      <c r="G95">
        <f>IF(F95="L",0,1)</f>
        <v>0</v>
      </c>
      <c r="H95">
        <f>IF(G95=E95,1,0)</f>
        <v>0</v>
      </c>
      <c r="I95">
        <f>VLOOKUP(DATEVALUE(KNeighbors_NOPCA!$A95), BRK_by_date!$A$2:$E$93, 3, FALSE)</f>
        <v>3.5</v>
      </c>
      <c r="J95">
        <f>IF(I95&gt;0, 1, 0)</f>
        <v>1</v>
      </c>
      <c r="K95">
        <f>IF(J95,IF(OR(AND(C95&gt;0, ABS(D95) &gt; I95), OR(AND(C95&gt;-I95, D95&gt;-I95), AND(C95&lt;-I95,D95&lt;-I95) )), 1, 0),"N/A")</f>
        <v>1</v>
      </c>
      <c r="L95">
        <f>INT(NOT(J95))</f>
        <v>0</v>
      </c>
      <c r="M95" t="str">
        <f>IF(L95,IF(OR(AND(C95&lt;0, D95&lt; ABS(I95)), OR(AND(C95&gt;ABS(I95), D95&gt;ABS(I95)), AND(C95&lt;ABS(I95),D95&lt; ABS(I95)))), 1, 0),"N/A")</f>
        <v>N/A</v>
      </c>
      <c r="N95">
        <f>INT(OR(K95,M95))</f>
        <v>1</v>
      </c>
      <c r="O95">
        <f>IF(N95, 210, 0)</f>
        <v>210</v>
      </c>
      <c r="P95" t="str">
        <f>VLOOKUP(DATEVALUE(KNeighbors_NOPCA!$A95), BRK_by_date!$A$2:$E$93, 4, FALSE)</f>
        <v>U</v>
      </c>
      <c r="Q95" t="str">
        <f>VLOOKUP(DATEVALUE(KNeighbors_NOPCA!$A95), BRK_by_date!$A$2:$E$93, 5, FALSE)</f>
        <v>197.5</v>
      </c>
    </row>
    <row r="96" spans="1:17" hidden="1">
      <c r="A96" s="10" t="s">
        <v>84</v>
      </c>
      <c r="B96" t="s">
        <v>11</v>
      </c>
      <c r="C96" s="9">
        <v>2.4</v>
      </c>
      <c r="D96" s="9">
        <v>-6</v>
      </c>
      <c r="E96" s="9">
        <f>IF(-I96 &lt;C96, 1, 0)</f>
        <v>1</v>
      </c>
      <c r="F96" t="str">
        <f>VLOOKUP(DATEVALUE(KNeighbors_NOPCA!$A96), BRK_by_date!$A$2:$E$93, 2, FALSE)</f>
        <v>L</v>
      </c>
      <c r="G96">
        <f>IF(F96="L",0,1)</f>
        <v>0</v>
      </c>
      <c r="H96">
        <f>IF(G96=E96,1,0)</f>
        <v>0</v>
      </c>
      <c r="I96">
        <f>VLOOKUP(DATEVALUE(KNeighbors_NOPCA!$A96), BRK_by_date!$A$2:$E$93, 3, FALSE)</f>
        <v>5</v>
      </c>
      <c r="J96">
        <f>IF(I96&gt;0, 1, 0)</f>
        <v>1</v>
      </c>
      <c r="K96">
        <f>IF(J96,IF(OR(AND(C96&gt;0, ABS(D96) &gt; I96), OR(AND(C96&gt;-I96, D96&gt;-I96), AND(C96&lt;-I96,D96&lt;-I96) )), 1, 0),"N/A")</f>
        <v>1</v>
      </c>
      <c r="L96">
        <f>INT(NOT(J96))</f>
        <v>0</v>
      </c>
      <c r="M96" t="str">
        <f>IF(L96,IF(OR(AND(C96&lt;0, D96&lt; ABS(I96)), OR(AND(C96&gt;ABS(I96), D96&gt;ABS(I96)), AND(C96&lt;ABS(I96),D96&lt; ABS(I96)))), 1, 0),"N/A")</f>
        <v>N/A</v>
      </c>
      <c r="N96">
        <f>INT(OR(K96,M96))</f>
        <v>1</v>
      </c>
      <c r="O96">
        <f>IF(N96, 210, 0)</f>
        <v>210</v>
      </c>
      <c r="P96" t="str">
        <f>VLOOKUP(DATEVALUE(KNeighbors_NOPCA!$A96), BRK_by_date!$A$2:$E$93, 4, FALSE)</f>
        <v>O</v>
      </c>
      <c r="Q96" t="str">
        <f>VLOOKUP(DATEVALUE(KNeighbors_NOPCA!$A96), BRK_by_date!$A$2:$E$93, 5, FALSE)</f>
        <v>191.5</v>
      </c>
    </row>
    <row r="97" spans="1:17" hidden="1">
      <c r="A97" s="10" t="s">
        <v>88</v>
      </c>
      <c r="B97" t="s">
        <v>11</v>
      </c>
      <c r="C97" s="9">
        <v>0.8</v>
      </c>
      <c r="D97" s="9">
        <v>-15</v>
      </c>
      <c r="E97" s="9">
        <f>IF(-I97 &lt;C97, 1, 0)</f>
        <v>1</v>
      </c>
      <c r="F97" t="str">
        <f>VLOOKUP(DATEVALUE(KNeighbors_NOPCA!$A97), BRK_by_date!$A$2:$E$93, 2, FALSE)</f>
        <v>L</v>
      </c>
      <c r="G97">
        <f>IF(F97="L",0,1)</f>
        <v>0</v>
      </c>
      <c r="H97">
        <f>IF(G97=E97,1,0)</f>
        <v>0</v>
      </c>
      <c r="I97">
        <f>VLOOKUP(DATEVALUE(KNeighbors_NOPCA!$A97), BRK_by_date!$A$2:$E$93, 3, FALSE)</f>
        <v>1.5</v>
      </c>
      <c r="J97">
        <f>IF(I97&gt;0, 1, 0)</f>
        <v>1</v>
      </c>
      <c r="K97">
        <f>IF(J97,IF(OR(AND(C97&gt;0, ABS(D97) &gt; I97), OR(AND(C97&gt;-I97, D97&gt;-I97), AND(C97&lt;-I97,D97&lt;-I97) )), 1, 0),"N/A")</f>
        <v>1</v>
      </c>
      <c r="L97">
        <f>INT(NOT(J97))</f>
        <v>0</v>
      </c>
      <c r="M97" t="str">
        <f>IF(L97,IF(OR(AND(C97&lt;0, D97&lt; ABS(I97)), OR(AND(C97&gt;ABS(I97), D97&gt;ABS(I97)), AND(C97&lt;ABS(I97),D97&lt; ABS(I97)))), 1, 0),"N/A")</f>
        <v>N/A</v>
      </c>
      <c r="N97">
        <f>INT(OR(K97,M97))</f>
        <v>1</v>
      </c>
      <c r="O97">
        <f>IF(N97, 210, 0)</f>
        <v>210</v>
      </c>
      <c r="P97" t="str">
        <f>VLOOKUP(DATEVALUE(KNeighbors_NOPCA!$A97), BRK_by_date!$A$2:$E$93, 4, FALSE)</f>
        <v>U</v>
      </c>
      <c r="Q97" t="str">
        <f>VLOOKUP(DATEVALUE(KNeighbors_NOPCA!$A97), BRK_by_date!$A$2:$E$93, 5, FALSE)</f>
        <v>202</v>
      </c>
    </row>
    <row r="98" spans="1:17" hidden="1">
      <c r="A98" s="10" t="s">
        <v>91</v>
      </c>
      <c r="B98" t="s">
        <v>11</v>
      </c>
      <c r="C98" s="9">
        <v>-2</v>
      </c>
      <c r="D98" s="9">
        <v>-1</v>
      </c>
      <c r="E98" s="9">
        <f>IF(-I98 &lt;C98, 1, 0)</f>
        <v>1</v>
      </c>
      <c r="F98" t="str">
        <f>VLOOKUP(DATEVALUE(KNeighbors_NOPCA!$A98), BRK_by_date!$A$2:$E$93, 2, FALSE)</f>
        <v>W</v>
      </c>
      <c r="G98">
        <f>IF(F98="L",0,1)</f>
        <v>1</v>
      </c>
      <c r="H98">
        <f>IF(G98=E98,1,0)</f>
        <v>1</v>
      </c>
      <c r="I98">
        <f>VLOOKUP(DATEVALUE(KNeighbors_NOPCA!$A98), BRK_by_date!$A$2:$E$93, 3, FALSE)</f>
        <v>3.5</v>
      </c>
      <c r="J98">
        <f>IF(I98&gt;0, 1, 0)</f>
        <v>1</v>
      </c>
      <c r="K98">
        <f>IF(J98,IF(OR(AND(C98&gt;0, ABS(D98) &gt; I98), OR(AND(C98&gt;-I98, D98&gt;-I98), AND(C98&lt;-I98,D98&lt;-I98) )), 1, 0),"N/A")</f>
        <v>1</v>
      </c>
      <c r="L98">
        <f>INT(NOT(J98))</f>
        <v>0</v>
      </c>
      <c r="M98" t="str">
        <f>IF(L98,IF(OR(AND(C98&lt;0, D98&lt; ABS(I98)), OR(AND(C98&gt;ABS(I98), D98&gt;ABS(I98)), AND(C98&lt;ABS(I98),D98&lt; ABS(I98)))), 1, 0),"N/A")</f>
        <v>N/A</v>
      </c>
      <c r="N98">
        <f>INT(OR(K98,M98))</f>
        <v>1</v>
      </c>
      <c r="O98">
        <f>IF(N98, 210, 0)</f>
        <v>210</v>
      </c>
      <c r="P98" t="str">
        <f>VLOOKUP(DATEVALUE(KNeighbors_NOPCA!$A98), BRK_by_date!$A$2:$E$93, 4, FALSE)</f>
        <v>O</v>
      </c>
      <c r="Q98" t="str">
        <f>VLOOKUP(DATEVALUE(KNeighbors_NOPCA!$A98), BRK_by_date!$A$2:$E$93, 5, FALSE)</f>
        <v>199.5</v>
      </c>
    </row>
    <row r="99" spans="1:17" hidden="1">
      <c r="A99" s="10" t="s">
        <v>93</v>
      </c>
      <c r="B99" t="s">
        <v>11</v>
      </c>
      <c r="C99" s="9">
        <v>1</v>
      </c>
      <c r="D99" s="9">
        <v>-15</v>
      </c>
      <c r="E99" s="9">
        <f>IF(-I99 &lt;C99, 1, 0)</f>
        <v>1</v>
      </c>
      <c r="F99" t="str">
        <f>VLOOKUP(DATEVALUE(KNeighbors_NOPCA!$A99), BRK_by_date!$A$2:$E$93, 2, FALSE)</f>
        <v>L</v>
      </c>
      <c r="G99">
        <f>IF(F99="L",0,1)</f>
        <v>0</v>
      </c>
      <c r="H99">
        <f>IF(G99=E99,1,0)</f>
        <v>0</v>
      </c>
      <c r="I99">
        <f>VLOOKUP(DATEVALUE(KNeighbors_NOPCA!$A99), BRK_by_date!$A$2:$E$93, 3, FALSE)</f>
        <v>3</v>
      </c>
      <c r="J99">
        <f>IF(I99&gt;0, 1, 0)</f>
        <v>1</v>
      </c>
      <c r="K99">
        <f>IF(J99,IF(OR(AND(C99&gt;0, ABS(D99) &gt; I99), OR(AND(C99&gt;-I99, D99&gt;-I99), AND(C99&lt;-I99,D99&lt;-I99) )), 1, 0),"N/A")</f>
        <v>1</v>
      </c>
      <c r="L99">
        <f>INT(NOT(J99))</f>
        <v>0</v>
      </c>
      <c r="M99" t="str">
        <f>IF(L99,IF(OR(AND(C99&lt;0, D99&lt; ABS(I99)), OR(AND(C99&gt;ABS(I99), D99&gt;ABS(I99)), AND(C99&lt;ABS(I99),D99&lt; ABS(I99)))), 1, 0),"N/A")</f>
        <v>N/A</v>
      </c>
      <c r="N99">
        <f>INT(OR(K99,M99))</f>
        <v>1</v>
      </c>
      <c r="O99">
        <f>IF(N99, 210, 0)</f>
        <v>210</v>
      </c>
      <c r="P99" t="str">
        <f>VLOOKUP(DATEVALUE(KNeighbors_NOPCA!$A99), BRK_by_date!$A$2:$E$93, 4, FALSE)</f>
        <v>O</v>
      </c>
      <c r="Q99" t="str">
        <f>VLOOKUP(DATEVALUE(KNeighbors_NOPCA!$A99), BRK_by_date!$A$2:$E$93, 5, FALSE)</f>
        <v>205.5</v>
      </c>
    </row>
    <row r="100" spans="1:17" hidden="1">
      <c r="A100" s="10" t="s">
        <v>102</v>
      </c>
      <c r="B100" t="s">
        <v>11</v>
      </c>
      <c r="C100" s="9">
        <v>1.6</v>
      </c>
      <c r="D100" s="9">
        <v>-9</v>
      </c>
      <c r="E100" s="9">
        <f>IF(-I100 &lt;C100, 1, 0)</f>
        <v>1</v>
      </c>
      <c r="F100" t="str">
        <f>VLOOKUP(DATEVALUE(KNeighbors_NOPCA!$A100), BRK_by_date!$A$2:$E$93, 2, FALSE)</f>
        <v>L</v>
      </c>
      <c r="G100">
        <f>IF(F100="L",0,1)</f>
        <v>0</v>
      </c>
      <c r="H100">
        <f>IF(G100=E100,1,0)</f>
        <v>0</v>
      </c>
      <c r="I100">
        <f>VLOOKUP(DATEVALUE(KNeighbors_NOPCA!$A100), BRK_by_date!$A$2:$E$93, 3, FALSE)</f>
        <v>7</v>
      </c>
      <c r="J100">
        <f>IF(I100&gt;0, 1, 0)</f>
        <v>1</v>
      </c>
      <c r="K100">
        <f>IF(J100,IF(OR(AND(C100&gt;0, ABS(D100) &gt; I100), OR(AND(C100&gt;-I100, D100&gt;-I100), AND(C100&lt;-I100,D100&lt;-I100) )), 1, 0),"N/A")</f>
        <v>1</v>
      </c>
      <c r="L100">
        <f>INT(NOT(J100))</f>
        <v>0</v>
      </c>
      <c r="M100" t="str">
        <f>IF(L100,IF(OR(AND(C100&lt;0, D100&lt; ABS(I100)), OR(AND(C100&gt;ABS(I100), D100&gt;ABS(I100)), AND(C100&lt;ABS(I100),D100&lt; ABS(I100)))), 1, 0),"N/A")</f>
        <v>N/A</v>
      </c>
      <c r="N100">
        <f>INT(OR(K100,M100))</f>
        <v>1</v>
      </c>
      <c r="O100">
        <f>IF(N100, 210, 0)</f>
        <v>210</v>
      </c>
      <c r="P100" t="str">
        <f>VLOOKUP(DATEVALUE(KNeighbors_NOPCA!$A100), BRK_by_date!$A$2:$E$93, 4, FALSE)</f>
        <v>U</v>
      </c>
      <c r="Q100" t="str">
        <f>VLOOKUP(DATEVALUE(KNeighbors_NOPCA!$A100), BRK_by_date!$A$2:$E$93, 5, FALSE)</f>
        <v>201.5</v>
      </c>
    </row>
    <row r="101" spans="1:17" hidden="1">
      <c r="A101" s="10" t="s">
        <v>104</v>
      </c>
      <c r="B101" t="s">
        <v>11</v>
      </c>
      <c r="C101" s="9">
        <v>-5.2</v>
      </c>
      <c r="D101" s="9">
        <v>-17</v>
      </c>
      <c r="E101" s="9">
        <f>IF(-I101 &lt;C101, 1, 0)</f>
        <v>1</v>
      </c>
      <c r="F101" t="str">
        <f>VLOOKUP(DATEVALUE(KNeighbors_NOPCA!$A101), BRK_by_date!$A$2:$E$93, 2, FALSE)</f>
        <v>L</v>
      </c>
      <c r="G101">
        <f>IF(F101="L",0,1)</f>
        <v>0</v>
      </c>
      <c r="H101">
        <f>IF(G101=E101,1,0)</f>
        <v>0</v>
      </c>
      <c r="I101">
        <f>VLOOKUP(DATEVALUE(KNeighbors_NOPCA!$A101), BRK_by_date!$A$2:$E$93, 3, FALSE)</f>
        <v>7</v>
      </c>
      <c r="J101">
        <f>IF(I101&gt;0, 1, 0)</f>
        <v>1</v>
      </c>
      <c r="K101">
        <f>IF(J101,IF(OR(AND(C101&gt;0, ABS(D101) &gt; I101), OR(AND(C101&gt;-I101, D101&gt;-I101), AND(C101&lt;-I101,D101&lt;-I101) )), 1, 0),"N/A")</f>
        <v>0</v>
      </c>
      <c r="L101">
        <f>INT(NOT(J101))</f>
        <v>0</v>
      </c>
      <c r="M101" t="str">
        <f>IF(L101,IF(OR(AND(C101&lt;0, D101&lt; ABS(I101)), OR(AND(C101&gt;ABS(I101), D101&gt;ABS(I101)), AND(C101&lt;ABS(I101),D101&lt; ABS(I101)))), 1, 0),"N/A")</f>
        <v>N/A</v>
      </c>
      <c r="N101">
        <f>INT(OR(K101,M101))</f>
        <v>0</v>
      </c>
      <c r="O101">
        <f>IF(N101, 210, 0)</f>
        <v>0</v>
      </c>
      <c r="P101" t="str">
        <f>VLOOKUP(DATEVALUE(KNeighbors_NOPCA!$A101), BRK_by_date!$A$2:$E$93, 4, FALSE)</f>
        <v>U</v>
      </c>
      <c r="Q101" t="str">
        <f>VLOOKUP(DATEVALUE(KNeighbors_NOPCA!$A101), BRK_by_date!$A$2:$E$93, 5, FALSE)</f>
        <v>195.5</v>
      </c>
    </row>
    <row r="102" spans="1:17" hidden="1">
      <c r="A102" s="10" t="s">
        <v>106</v>
      </c>
      <c r="B102" t="s">
        <v>11</v>
      </c>
      <c r="C102" s="9">
        <v>6.4</v>
      </c>
      <c r="D102" s="9">
        <v>-6</v>
      </c>
      <c r="E102" s="9">
        <f>IF(-I102 &lt;C102, 1, 0)</f>
        <v>1</v>
      </c>
      <c r="F102" t="str">
        <f>VLOOKUP(DATEVALUE(KNeighbors_NOPCA!$A102), BRK_by_date!$A$2:$E$93, 2, FALSE)</f>
        <v>L</v>
      </c>
      <c r="G102">
        <f>IF(F102="L",0,1)</f>
        <v>0</v>
      </c>
      <c r="H102">
        <f>IF(G102=E102,1,0)</f>
        <v>0</v>
      </c>
      <c r="I102">
        <f>VLOOKUP(DATEVALUE(KNeighbors_NOPCA!$A102), BRK_by_date!$A$2:$E$93, 3, FALSE)</f>
        <v>3</v>
      </c>
      <c r="J102">
        <f>IF(I102&gt;0, 1, 0)</f>
        <v>1</v>
      </c>
      <c r="K102">
        <f>IF(J102,IF(OR(AND(C102&gt;0, ABS(D102) &gt; I102), OR(AND(C102&gt;-I102, D102&gt;-I102), AND(C102&lt;-I102,D102&lt;-I102) )), 1, 0),"N/A")</f>
        <v>1</v>
      </c>
      <c r="L102">
        <f>INT(NOT(J102))</f>
        <v>0</v>
      </c>
      <c r="M102" t="str">
        <f>IF(L102,IF(OR(AND(C102&lt;0, D102&lt; ABS(I102)), OR(AND(C102&gt;ABS(I102), D102&gt;ABS(I102)), AND(C102&lt;ABS(I102),D102&lt; ABS(I102)))), 1, 0),"N/A")</f>
        <v>N/A</v>
      </c>
      <c r="N102">
        <f>INT(OR(K102,M102))</f>
        <v>1</v>
      </c>
      <c r="O102">
        <f>IF(N102, 210, 0)</f>
        <v>210</v>
      </c>
      <c r="P102" t="str">
        <f>VLOOKUP(DATEVALUE(KNeighbors_NOPCA!$A102), BRK_by_date!$A$2:$E$93, 4, FALSE)</f>
        <v>U</v>
      </c>
      <c r="Q102" t="str">
        <f>VLOOKUP(DATEVALUE(KNeighbors_NOPCA!$A102), BRK_by_date!$A$2:$E$93, 5, FALSE)</f>
        <v>191.5</v>
      </c>
    </row>
    <row r="103" spans="1:17">
      <c r="A103" s="10" t="s">
        <v>109</v>
      </c>
      <c r="B103" t="s">
        <v>11</v>
      </c>
      <c r="C103" s="9">
        <v>-7</v>
      </c>
      <c r="D103" s="9">
        <v>-27</v>
      </c>
      <c r="E103" s="9">
        <f>IF(-I103 &lt;C103, 1, 0)</f>
        <v>1</v>
      </c>
      <c r="F103" t="str">
        <f>VLOOKUP(DATEVALUE(KNeighbors_NOPCA!$A103), BRK_by_date!$A$2:$E$93, 2, FALSE)</f>
        <v>L</v>
      </c>
      <c r="G103">
        <f>IF(F103="L",0,1)</f>
        <v>0</v>
      </c>
      <c r="H103">
        <f>IF(G103=E103,1,0)</f>
        <v>0</v>
      </c>
      <c r="I103">
        <f>VLOOKUP(DATEVALUE(KNeighbors_NOPCA!$A103), BRK_by_date!$A$2:$E$93, 3, FALSE)</f>
        <v>14.5</v>
      </c>
      <c r="J103">
        <f>IF(I103&gt;0, 1, 0)</f>
        <v>1</v>
      </c>
      <c r="K103">
        <f>IF(J103,IF(OR(AND(C103&gt;0, ABS(D103) &gt; I103), OR(AND(C103&gt;-I103, D103&gt;-I103), AND(C103&lt;-I103,D103&lt;-I103) )), 1, 0),"N/A")</f>
        <v>0</v>
      </c>
      <c r="L103">
        <f>INT(NOT(J103))</f>
        <v>0</v>
      </c>
      <c r="M103" t="str">
        <f>IF(L103,IF(OR(AND(C103&lt;0, D103&lt; ABS(I103)), OR(AND(C103&gt;ABS(I103), D103&gt;ABS(I103)), AND(C103&lt;ABS(I103),D103&lt; ABS(I103)))), 1, 0),"N/A")</f>
        <v>N/A</v>
      </c>
      <c r="N103">
        <f>INT(OR(K103,M103))</f>
        <v>0</v>
      </c>
      <c r="O103">
        <f>IF(N103, 210, 0)</f>
        <v>0</v>
      </c>
      <c r="P103" t="str">
        <f>VLOOKUP(DATEVALUE(KNeighbors_NOPCA!$A103), BRK_by_date!$A$2:$E$93, 4, FALSE)</f>
        <v>U</v>
      </c>
      <c r="Q103" t="str">
        <f>VLOOKUP(DATEVALUE(KNeighbors_NOPCA!$A103), BRK_by_date!$A$2:$E$93, 5, FALSE)</f>
        <v>195</v>
      </c>
    </row>
    <row r="104" spans="1:17" hidden="1">
      <c r="A104" s="10" t="s">
        <v>111</v>
      </c>
      <c r="B104" t="s">
        <v>11</v>
      </c>
      <c r="C104" s="9">
        <v>4.8</v>
      </c>
      <c r="D104" s="9">
        <v>6</v>
      </c>
      <c r="E104" s="9">
        <f>IF(-I104 &lt;C104, 1, 0)</f>
        <v>1</v>
      </c>
      <c r="F104" t="str">
        <f>VLOOKUP(DATEVALUE(KNeighbors_NOPCA!$A104), BRK_by_date!$A$2:$E$93, 2, FALSE)</f>
        <v>W</v>
      </c>
      <c r="G104">
        <f>IF(F104="L",0,1)</f>
        <v>1</v>
      </c>
      <c r="H104">
        <f>IF(G104=E104,1,0)</f>
        <v>1</v>
      </c>
      <c r="I104">
        <f>VLOOKUP(DATEVALUE(KNeighbors_NOPCA!$A104), BRK_by_date!$A$2:$E$93, 3, FALSE)</f>
        <v>3.5</v>
      </c>
      <c r="J104">
        <f>IF(I104&gt;0, 1, 0)</f>
        <v>1</v>
      </c>
      <c r="K104">
        <f>IF(J104,IF(OR(AND(C104&gt;0, ABS(D104) &gt; I104), OR(AND(C104&gt;-I104, D104&gt;-I104), AND(C104&lt;-I104,D104&lt;-I104) )), 1, 0),"N/A")</f>
        <v>1</v>
      </c>
      <c r="L104">
        <f>INT(NOT(J104))</f>
        <v>0</v>
      </c>
      <c r="M104" t="str">
        <f>IF(L104,IF(OR(AND(C104&lt;0, D104&lt; ABS(I104)), OR(AND(C104&gt;ABS(I104), D104&gt;ABS(I104)), AND(C104&lt;ABS(I104),D104&lt; ABS(I104)))), 1, 0),"N/A")</f>
        <v>N/A</v>
      </c>
      <c r="N104">
        <f>INT(OR(K104,M104))</f>
        <v>1</v>
      </c>
      <c r="O104">
        <f>IF(N104, 210, 0)</f>
        <v>210</v>
      </c>
      <c r="P104" t="str">
        <f>VLOOKUP(DATEVALUE(KNeighbors_NOPCA!$A104), BRK_by_date!$A$2:$E$93, 4, FALSE)</f>
        <v>O</v>
      </c>
      <c r="Q104" t="str">
        <f>VLOOKUP(DATEVALUE(KNeighbors_NOPCA!$A104), BRK_by_date!$A$2:$E$93, 5, FALSE)</f>
        <v>191.5</v>
      </c>
    </row>
    <row r="105" spans="1:17" hidden="1">
      <c r="A105" s="10" t="s">
        <v>113</v>
      </c>
      <c r="B105" t="s">
        <v>11</v>
      </c>
      <c r="C105" s="9">
        <v>-2</v>
      </c>
      <c r="D105" s="9">
        <v>-12</v>
      </c>
      <c r="E105" s="9">
        <f>IF(-I105 &lt;C105, 1, 0)</f>
        <v>1</v>
      </c>
      <c r="F105" t="str">
        <f>VLOOKUP(DATEVALUE(KNeighbors_NOPCA!$A105), BRK_by_date!$A$2:$E$93, 2, FALSE)</f>
        <v>L</v>
      </c>
      <c r="G105">
        <f>IF(F105="L",0,1)</f>
        <v>0</v>
      </c>
      <c r="H105">
        <f>IF(G105=E105,1,0)</f>
        <v>0</v>
      </c>
      <c r="I105">
        <f>VLOOKUP(DATEVALUE(KNeighbors_NOPCA!$A105), BRK_by_date!$A$2:$E$93, 3, FALSE)</f>
        <v>4</v>
      </c>
      <c r="J105">
        <f>IF(I105&gt;0, 1, 0)</f>
        <v>1</v>
      </c>
      <c r="K105">
        <f>IF(J105,IF(OR(AND(C105&gt;0, ABS(D105) &gt; I105), OR(AND(C105&gt;-I105, D105&gt;-I105), AND(C105&lt;-I105,D105&lt;-I105) )), 1, 0),"N/A")</f>
        <v>0</v>
      </c>
      <c r="L105">
        <f>INT(NOT(J105))</f>
        <v>0</v>
      </c>
      <c r="M105" t="str">
        <f>IF(L105,IF(OR(AND(C105&lt;0, D105&lt; ABS(I105)), OR(AND(C105&gt;ABS(I105), D105&gt;ABS(I105)), AND(C105&lt;ABS(I105),D105&lt; ABS(I105)))), 1, 0),"N/A")</f>
        <v>N/A</v>
      </c>
      <c r="N105">
        <f>INT(OR(K105,M105))</f>
        <v>0</v>
      </c>
      <c r="O105">
        <f>IF(N105, 210, 0)</f>
        <v>0</v>
      </c>
      <c r="P105" t="str">
        <f>VLOOKUP(DATEVALUE(KNeighbors_NOPCA!$A105), BRK_by_date!$A$2:$E$93, 4, FALSE)</f>
        <v>O</v>
      </c>
      <c r="Q105" t="str">
        <f>VLOOKUP(DATEVALUE(KNeighbors_NOPCA!$A105), BRK_by_date!$A$2:$E$93, 5, FALSE)</f>
        <v>205</v>
      </c>
    </row>
    <row r="106" spans="1:17">
      <c r="A106" s="10" t="s">
        <v>118</v>
      </c>
      <c r="B106" t="s">
        <v>11</v>
      </c>
      <c r="C106" s="9">
        <v>-2.6</v>
      </c>
      <c r="D106" s="9">
        <v>-13</v>
      </c>
      <c r="E106" s="9">
        <f>IF(-I106 &lt;C106, 1, 0)</f>
        <v>1</v>
      </c>
      <c r="F106" t="str">
        <f>VLOOKUP(DATEVALUE(KNeighbors_NOPCA!$A106), BRK_by_date!$A$2:$E$93, 2, FALSE)</f>
        <v>P</v>
      </c>
      <c r="G106">
        <f>IF(F106="L",0,1)</f>
        <v>1</v>
      </c>
      <c r="H106">
        <f>IF(G106=E106,1,0)</f>
        <v>1</v>
      </c>
      <c r="I106">
        <f>VLOOKUP(DATEVALUE(KNeighbors_NOPCA!$A106), BRK_by_date!$A$2:$E$93, 3, FALSE)</f>
        <v>13</v>
      </c>
      <c r="J106">
        <f>IF(I106&gt;0, 1, 0)</f>
        <v>1</v>
      </c>
      <c r="K106">
        <f>IF(J106,IF(OR(AND(C106&gt;0, ABS(D106) &gt; I106), OR(AND(C106&gt;-I106, D106&gt;-I106), AND(C106&lt;-I106,D106&lt;-I106) )), 1, 0),"N/A")</f>
        <v>0</v>
      </c>
      <c r="L106">
        <f>INT(NOT(J106))</f>
        <v>0</v>
      </c>
      <c r="M106" t="str">
        <f>IF(L106,IF(OR(AND(C106&lt;0, D106&lt; ABS(I106)), OR(AND(C106&gt;ABS(I106), D106&gt;ABS(I106)), AND(C106&lt;ABS(I106),D106&lt; ABS(I106)))), 1, 0),"N/A")</f>
        <v>N/A</v>
      </c>
      <c r="N106">
        <f>INT(OR(K106,M106))</f>
        <v>0</v>
      </c>
      <c r="O106">
        <f>IF(N106, 210, 0)</f>
        <v>0</v>
      </c>
      <c r="P106" t="str">
        <f>VLOOKUP(DATEVALUE(KNeighbors_NOPCA!$A106), BRK_by_date!$A$2:$E$93, 4, FALSE)</f>
        <v>U</v>
      </c>
      <c r="Q106" t="str">
        <f>VLOOKUP(DATEVALUE(KNeighbors_NOPCA!$A106), BRK_by_date!$A$2:$E$93, 5, FALSE)</f>
        <v>197</v>
      </c>
    </row>
    <row r="107" spans="1:17" hidden="1">
      <c r="A107" s="10" t="s">
        <v>120</v>
      </c>
      <c r="B107" t="s">
        <v>11</v>
      </c>
      <c r="C107" s="9">
        <v>0</v>
      </c>
      <c r="D107" s="9">
        <v>-22</v>
      </c>
      <c r="E107" s="9">
        <f>IF(-I107 &lt;C107, 1, 0)</f>
        <v>1</v>
      </c>
      <c r="F107" t="str">
        <f>VLOOKUP(DATEVALUE(KNeighbors_NOPCA!$A107), BRK_by_date!$A$2:$E$93, 2, FALSE)</f>
        <v>L</v>
      </c>
      <c r="G107">
        <f>IF(F107="L",0,1)</f>
        <v>0</v>
      </c>
      <c r="H107">
        <f>IF(G107=E107,1,0)</f>
        <v>0</v>
      </c>
      <c r="I107">
        <f>VLOOKUP(DATEVALUE(KNeighbors_NOPCA!$A107), BRK_by_date!$A$2:$E$93, 3, FALSE)</f>
        <v>6</v>
      </c>
      <c r="J107">
        <f>IF(I107&gt;0, 1, 0)</f>
        <v>1</v>
      </c>
      <c r="K107">
        <f>IF(J107,IF(OR(AND(C107&gt;0, ABS(D107) &gt; I107), OR(AND(C107&gt;-I107, D107&gt;-I107), AND(C107&lt;-I107,D107&lt;-I107) )), 1, 0),"N/A")</f>
        <v>0</v>
      </c>
      <c r="L107">
        <f>INT(NOT(J107))</f>
        <v>0</v>
      </c>
      <c r="M107" t="str">
        <f>IF(L107,IF(OR(AND(C107&lt;0, D107&lt; ABS(I107)), OR(AND(C107&gt;ABS(I107), D107&gt;ABS(I107)), AND(C107&lt;ABS(I107),D107&lt; ABS(I107)))), 1, 0),"N/A")</f>
        <v>N/A</v>
      </c>
      <c r="N107">
        <f>INT(OR(K107,M107))</f>
        <v>0</v>
      </c>
      <c r="O107">
        <f>IF(N107, 210, 0)</f>
        <v>0</v>
      </c>
      <c r="P107" t="str">
        <f>VLOOKUP(DATEVALUE(KNeighbors_NOPCA!$A107), BRK_by_date!$A$2:$E$93, 4, FALSE)</f>
        <v>O</v>
      </c>
      <c r="Q107" t="str">
        <f>VLOOKUP(DATEVALUE(KNeighbors_NOPCA!$A107), BRK_by_date!$A$2:$E$93, 5, FALSE)</f>
        <v>188.5</v>
      </c>
    </row>
    <row r="108" spans="1:17">
      <c r="A108" s="10" t="s">
        <v>122</v>
      </c>
      <c r="B108" t="s">
        <v>11</v>
      </c>
      <c r="C108" s="9">
        <v>-6.2</v>
      </c>
      <c r="D108" s="9">
        <v>10</v>
      </c>
      <c r="E108" s="9">
        <f>IF(-I108 &lt;C108, 1, 0)</f>
        <v>1</v>
      </c>
      <c r="F108" t="str">
        <f>VLOOKUP(DATEVALUE(KNeighbors_NOPCA!$A108), BRK_by_date!$A$2:$E$93, 2, FALSE)</f>
        <v>W</v>
      </c>
      <c r="G108">
        <f>IF(F108="L",0,1)</f>
        <v>1</v>
      </c>
      <c r="H108">
        <f>IF(G108=E108,1,0)</f>
        <v>1</v>
      </c>
      <c r="I108">
        <f>VLOOKUP(DATEVALUE(KNeighbors_NOPCA!$A108), BRK_by_date!$A$2:$E$93, 3, FALSE)</f>
        <v>13.5</v>
      </c>
      <c r="J108">
        <f>IF(I108&gt;0, 1, 0)</f>
        <v>1</v>
      </c>
      <c r="K108">
        <f>IF(J108,IF(OR(AND(C108&gt;0, ABS(D108) &gt; I108), OR(AND(C108&gt;-I108, D108&gt;-I108), AND(C108&lt;-I108,D108&lt;-I108) )), 1, 0),"N/A")</f>
        <v>1</v>
      </c>
      <c r="L108">
        <f>INT(NOT(J108))</f>
        <v>0</v>
      </c>
      <c r="M108" t="str">
        <f>IF(L108,IF(OR(AND(C108&lt;0, D108&lt; ABS(I108)), OR(AND(C108&gt;ABS(I108), D108&gt;ABS(I108)), AND(C108&lt;ABS(I108),D108&lt; ABS(I108)))), 1, 0),"N/A")</f>
        <v>N/A</v>
      </c>
      <c r="N108">
        <f>INT(OR(K108,M108))</f>
        <v>1</v>
      </c>
      <c r="O108">
        <f>IF(N108, 210, 0)</f>
        <v>210</v>
      </c>
      <c r="P108" t="str">
        <f>VLOOKUP(DATEVALUE(KNeighbors_NOPCA!$A108), BRK_by_date!$A$2:$E$93, 4, FALSE)</f>
        <v>O</v>
      </c>
      <c r="Q108" t="str">
        <f>VLOOKUP(DATEVALUE(KNeighbors_NOPCA!$A108), BRK_by_date!$A$2:$E$93, 5, FALSE)</f>
        <v>209</v>
      </c>
    </row>
    <row r="109" spans="1:17" hidden="1">
      <c r="A109" s="10" t="s">
        <v>124</v>
      </c>
      <c r="B109" t="s">
        <v>11</v>
      </c>
      <c r="C109" s="9">
        <v>-0.8</v>
      </c>
      <c r="D109" s="9">
        <v>-4</v>
      </c>
      <c r="E109" s="9">
        <f>IF(-I109 &lt;C109, 1, 0)</f>
        <v>1</v>
      </c>
      <c r="F109" t="str">
        <f>VLOOKUP(DATEVALUE(KNeighbors_NOPCA!$A109), BRK_by_date!$A$2:$E$93, 2, FALSE)</f>
        <v>L</v>
      </c>
      <c r="G109">
        <f>IF(F109="L",0,1)</f>
        <v>0</v>
      </c>
      <c r="H109">
        <f>IF(G109=E109,1,0)</f>
        <v>0</v>
      </c>
      <c r="I109">
        <f>VLOOKUP(DATEVALUE(KNeighbors_NOPCA!$A109), BRK_by_date!$A$2:$E$93, 3, FALSE)</f>
        <v>3.5</v>
      </c>
      <c r="J109">
        <f>IF(I109&gt;0, 1, 0)</f>
        <v>1</v>
      </c>
      <c r="K109">
        <f>IF(J109,IF(OR(AND(C109&gt;0, ABS(D109) &gt; I109), OR(AND(C109&gt;-I109, D109&gt;-I109), AND(C109&lt;-I109,D109&lt;-I109) )), 1, 0),"N/A")</f>
        <v>0</v>
      </c>
      <c r="L109">
        <f>INT(NOT(J109))</f>
        <v>0</v>
      </c>
      <c r="M109" t="str">
        <f>IF(L109,IF(OR(AND(C109&lt;0, D109&lt; ABS(I109)), OR(AND(C109&gt;ABS(I109), D109&gt;ABS(I109)), AND(C109&lt;ABS(I109),D109&lt; ABS(I109)))), 1, 0),"N/A")</f>
        <v>N/A</v>
      </c>
      <c r="N109">
        <f>INT(OR(K109,M109))</f>
        <v>0</v>
      </c>
      <c r="O109">
        <f>IF(N109, 210, 0)</f>
        <v>0</v>
      </c>
      <c r="P109" t="str">
        <f>VLOOKUP(DATEVALUE(KNeighbors_NOPCA!$A109), BRK_by_date!$A$2:$E$93, 4, FALSE)</f>
        <v>O</v>
      </c>
      <c r="Q109" t="str">
        <f>VLOOKUP(DATEVALUE(KNeighbors_NOPCA!$A109), BRK_by_date!$A$2:$E$93, 5, FALSE)</f>
        <v>192</v>
      </c>
    </row>
    <row r="110" spans="1:17" hidden="1">
      <c r="A110" s="10" t="s">
        <v>130</v>
      </c>
      <c r="B110" t="s">
        <v>11</v>
      </c>
      <c r="C110" s="9">
        <v>-1</v>
      </c>
      <c r="D110" s="9">
        <v>-5</v>
      </c>
      <c r="E110" s="9">
        <f>IF(-I110 &lt;C110, 1, 0)</f>
        <v>1</v>
      </c>
      <c r="F110" t="str">
        <f>VLOOKUP(DATEVALUE(KNeighbors_NOPCA!$A110), BRK_by_date!$A$2:$E$93, 2, FALSE)</f>
        <v>W</v>
      </c>
      <c r="G110">
        <f>IF(F110="L",0,1)</f>
        <v>1</v>
      </c>
      <c r="H110">
        <f>IF(G110=E110,1,0)</f>
        <v>1</v>
      </c>
      <c r="I110">
        <f>VLOOKUP(DATEVALUE(KNeighbors_NOPCA!$A110), BRK_by_date!$A$2:$E$93, 3, FALSE)</f>
        <v>7</v>
      </c>
      <c r="J110">
        <f>IF(I110&gt;0, 1, 0)</f>
        <v>1</v>
      </c>
      <c r="K110">
        <f>IF(J110,IF(OR(AND(C110&gt;0, ABS(D110) &gt; I110), OR(AND(C110&gt;-I110, D110&gt;-I110), AND(C110&lt;-I110,D110&lt;-I110) )), 1, 0),"N/A")</f>
        <v>1</v>
      </c>
      <c r="L110">
        <f>INT(NOT(J110))</f>
        <v>0</v>
      </c>
      <c r="M110" t="str">
        <f>IF(L110,IF(OR(AND(C110&lt;0, D110&lt; ABS(I110)), OR(AND(C110&gt;ABS(I110), D110&gt;ABS(I110)), AND(C110&lt;ABS(I110),D110&lt; ABS(I110)))), 1, 0),"N/A")</f>
        <v>N/A</v>
      </c>
      <c r="N110">
        <f>INT(OR(K110,M110))</f>
        <v>1</v>
      </c>
      <c r="O110">
        <f>IF(N110, 210, 0)</f>
        <v>210</v>
      </c>
      <c r="P110" t="str">
        <f>VLOOKUP(DATEVALUE(KNeighbors_NOPCA!$A110), BRK_by_date!$A$2:$E$93, 4, FALSE)</f>
        <v>O</v>
      </c>
      <c r="Q110" t="str">
        <f>VLOOKUP(DATEVALUE(KNeighbors_NOPCA!$A110), BRK_by_date!$A$2:$E$93, 5, FALSE)</f>
        <v>202.5</v>
      </c>
    </row>
    <row r="111" spans="1:17" hidden="1">
      <c r="A111" s="10" t="s">
        <v>132</v>
      </c>
      <c r="B111" t="s">
        <v>11</v>
      </c>
      <c r="C111" s="9">
        <v>0.2</v>
      </c>
      <c r="D111" s="9">
        <v>-14</v>
      </c>
      <c r="E111" s="9">
        <f>IF(-I111 &lt;C111, 1, 0)</f>
        <v>1</v>
      </c>
      <c r="F111" t="str">
        <f>VLOOKUP(DATEVALUE(KNeighbors_NOPCA!$A111), BRK_by_date!$A$2:$E$93, 2, FALSE)</f>
        <v>L</v>
      </c>
      <c r="G111">
        <f>IF(F111="L",0,1)</f>
        <v>0</v>
      </c>
      <c r="H111">
        <f>IF(G111=E111,1,0)</f>
        <v>0</v>
      </c>
      <c r="I111">
        <f>VLOOKUP(DATEVALUE(KNeighbors_NOPCA!$A111), BRK_by_date!$A$2:$E$93, 3, FALSE)</f>
        <v>6.5</v>
      </c>
      <c r="J111">
        <f>IF(I111&gt;0, 1, 0)</f>
        <v>1</v>
      </c>
      <c r="K111">
        <f>IF(J111,IF(OR(AND(C111&gt;0, ABS(D111) &gt; I111), OR(AND(C111&gt;-I111, D111&gt;-I111), AND(C111&lt;-I111,D111&lt;-I111) )), 1, 0),"N/A")</f>
        <v>1</v>
      </c>
      <c r="L111">
        <f>INT(NOT(J111))</f>
        <v>0</v>
      </c>
      <c r="M111" t="str">
        <f>IF(L111,IF(OR(AND(C111&lt;0, D111&lt; ABS(I111)), OR(AND(C111&gt;ABS(I111), D111&gt;ABS(I111)), AND(C111&lt;ABS(I111),D111&lt; ABS(I111)))), 1, 0),"N/A")</f>
        <v>N/A</v>
      </c>
      <c r="N111">
        <f>INT(OR(K111,M111))</f>
        <v>1</v>
      </c>
      <c r="O111">
        <f>IF(N111, 210, 0)</f>
        <v>210</v>
      </c>
      <c r="P111" t="str">
        <f>VLOOKUP(DATEVALUE(KNeighbors_NOPCA!$A111), BRK_by_date!$A$2:$E$93, 4, FALSE)</f>
        <v>O</v>
      </c>
      <c r="Q111" t="str">
        <f>VLOOKUP(DATEVALUE(KNeighbors_NOPCA!$A111), BRK_by_date!$A$2:$E$93, 5, FALSE)</f>
        <v>199</v>
      </c>
    </row>
    <row r="112" spans="1:17" hidden="1">
      <c r="A112" s="10" t="s">
        <v>134</v>
      </c>
      <c r="B112" t="s">
        <v>11</v>
      </c>
      <c r="C112" s="9">
        <v>-3.2</v>
      </c>
      <c r="D112" s="9">
        <v>9</v>
      </c>
      <c r="E112" s="9">
        <f>IF(-I112 &lt;C112, 1, 0)</f>
        <v>1</v>
      </c>
      <c r="F112" t="str">
        <f>VLOOKUP(DATEVALUE(KNeighbors_NOPCA!$A112), BRK_by_date!$A$2:$E$93, 2, FALSE)</f>
        <v>W</v>
      </c>
      <c r="G112">
        <f>IF(F112="L",0,1)</f>
        <v>1</v>
      </c>
      <c r="H112">
        <f>IF(G112=E112,1,0)</f>
        <v>1</v>
      </c>
      <c r="I112">
        <f>VLOOKUP(DATEVALUE(KNeighbors_NOPCA!$A112), BRK_by_date!$A$2:$E$93, 3, FALSE)</f>
        <v>5</v>
      </c>
      <c r="J112">
        <f>IF(I112&gt;0, 1, 0)</f>
        <v>1</v>
      </c>
      <c r="K112">
        <f>IF(J112,IF(OR(AND(C112&gt;0, ABS(D112) &gt; I112), OR(AND(C112&gt;-I112, D112&gt;-I112), AND(C112&lt;-I112,D112&lt;-I112) )), 1, 0),"N/A")</f>
        <v>1</v>
      </c>
      <c r="L112">
        <f>INT(NOT(J112))</f>
        <v>0</v>
      </c>
      <c r="M112" t="str">
        <f>IF(L112,IF(OR(AND(C112&lt;0, D112&lt; ABS(I112)), OR(AND(C112&gt;ABS(I112), D112&gt;ABS(I112)), AND(C112&lt;ABS(I112),D112&lt; ABS(I112)))), 1, 0),"N/A")</f>
        <v>N/A</v>
      </c>
      <c r="N112">
        <f>INT(OR(K112,M112))</f>
        <v>1</v>
      </c>
      <c r="O112">
        <f>IF(N112, 210, 0)</f>
        <v>210</v>
      </c>
      <c r="P112" t="str">
        <f>VLOOKUP(DATEVALUE(KNeighbors_NOPCA!$A112), BRK_by_date!$A$2:$E$93, 4, FALSE)</f>
        <v>O</v>
      </c>
      <c r="Q112" t="str">
        <f>VLOOKUP(DATEVALUE(KNeighbors_NOPCA!$A112), BRK_by_date!$A$2:$E$93, 5, FALSE)</f>
        <v>213.5</v>
      </c>
    </row>
    <row r="113" spans="1:17" hidden="1">
      <c r="A113" s="10" t="s">
        <v>137</v>
      </c>
      <c r="B113" t="s">
        <v>11</v>
      </c>
      <c r="C113" s="9">
        <v>-0.8</v>
      </c>
      <c r="D113" s="9">
        <v>1</v>
      </c>
      <c r="E113" s="9">
        <f>IF(-I113 &lt;C113, 1, 0)</f>
        <v>1</v>
      </c>
      <c r="F113" t="str">
        <f>VLOOKUP(DATEVALUE(KNeighbors_NOPCA!$A113), BRK_by_date!$A$2:$E$93, 2, FALSE)</f>
        <v>W</v>
      </c>
      <c r="G113">
        <f>IF(F113="L",0,1)</f>
        <v>1</v>
      </c>
      <c r="H113">
        <f>IF(G113=E113,1,0)</f>
        <v>1</v>
      </c>
      <c r="I113">
        <f>VLOOKUP(DATEVALUE(KNeighbors_NOPCA!$A113), BRK_by_date!$A$2:$E$93, 3, FALSE)</f>
        <v>2.5</v>
      </c>
      <c r="J113">
        <f>IF(I113&gt;0, 1, 0)</f>
        <v>1</v>
      </c>
      <c r="K113">
        <f>IF(J113,IF(OR(AND(C113&gt;0, ABS(D113) &gt; I113), OR(AND(C113&gt;-I113, D113&gt;-I113), AND(C113&lt;-I113,D113&lt;-I113) )), 1, 0),"N/A")</f>
        <v>1</v>
      </c>
      <c r="L113">
        <f>INT(NOT(J113))</f>
        <v>0</v>
      </c>
      <c r="M113" t="str">
        <f>IF(L113,IF(OR(AND(C113&lt;0, D113&lt; ABS(I113)), OR(AND(C113&gt;ABS(I113), D113&gt;ABS(I113)), AND(C113&lt;ABS(I113),D113&lt; ABS(I113)))), 1, 0),"N/A")</f>
        <v>N/A</v>
      </c>
      <c r="N113">
        <f>INT(OR(K113,M113))</f>
        <v>1</v>
      </c>
      <c r="O113">
        <f>IF(N113, 210, 0)</f>
        <v>210</v>
      </c>
      <c r="P113" t="str">
        <f>VLOOKUP(DATEVALUE(KNeighbors_NOPCA!$A113), BRK_by_date!$A$2:$E$93, 4, FALSE)</f>
        <v>O</v>
      </c>
      <c r="Q113" t="str">
        <f>VLOOKUP(DATEVALUE(KNeighbors_NOPCA!$A113), BRK_by_date!$A$2:$E$93, 5, FALSE)</f>
        <v>205.5</v>
      </c>
    </row>
    <row r="114" spans="1:17" hidden="1">
      <c r="A114" s="10" t="s">
        <v>139</v>
      </c>
      <c r="B114" t="s">
        <v>11</v>
      </c>
      <c r="C114" s="9">
        <v>-1.8</v>
      </c>
      <c r="D114" s="9">
        <v>-19</v>
      </c>
      <c r="E114" s="9">
        <f>IF(-I114 &lt;C114, 1, 0)</f>
        <v>1</v>
      </c>
      <c r="F114" t="str">
        <f>VLOOKUP(DATEVALUE(KNeighbors_NOPCA!$A114), BRK_by_date!$A$2:$E$93, 2, FALSE)</f>
        <v>L</v>
      </c>
      <c r="G114">
        <f>IF(F114="L",0,1)</f>
        <v>0</v>
      </c>
      <c r="H114">
        <f>IF(G114=E114,1,0)</f>
        <v>0</v>
      </c>
      <c r="I114">
        <f>VLOOKUP(DATEVALUE(KNeighbors_NOPCA!$A114), BRK_by_date!$A$2:$E$93, 3, FALSE)</f>
        <v>4</v>
      </c>
      <c r="J114">
        <f>IF(I114&gt;0, 1, 0)</f>
        <v>1</v>
      </c>
      <c r="K114">
        <f>IF(J114,IF(OR(AND(C114&gt;0, ABS(D114) &gt; I114), OR(AND(C114&gt;-I114, D114&gt;-I114), AND(C114&lt;-I114,D114&lt;-I114) )), 1, 0),"N/A")</f>
        <v>0</v>
      </c>
      <c r="L114">
        <f>INT(NOT(J114))</f>
        <v>0</v>
      </c>
      <c r="M114" t="str">
        <f>IF(L114,IF(OR(AND(C114&lt;0, D114&lt; ABS(I114)), OR(AND(C114&gt;ABS(I114), D114&gt;ABS(I114)), AND(C114&lt;ABS(I114),D114&lt; ABS(I114)))), 1, 0),"N/A")</f>
        <v>N/A</v>
      </c>
      <c r="N114">
        <f>INT(OR(K114,M114))</f>
        <v>0</v>
      </c>
      <c r="O114">
        <f>IF(N114, 210, 0)</f>
        <v>0</v>
      </c>
      <c r="P114" t="str">
        <f>VLOOKUP(DATEVALUE(KNeighbors_NOPCA!$A114), BRK_by_date!$A$2:$E$93, 4, FALSE)</f>
        <v>O</v>
      </c>
      <c r="Q114" t="str">
        <f>VLOOKUP(DATEVALUE(KNeighbors_NOPCA!$A114), BRK_by_date!$A$2:$E$93, 5, FALSE)</f>
        <v>198</v>
      </c>
    </row>
    <row r="115" spans="1:17" hidden="1">
      <c r="A115" s="10" t="s">
        <v>142</v>
      </c>
      <c r="B115" t="s">
        <v>11</v>
      </c>
      <c r="C115" s="9">
        <v>7.8</v>
      </c>
      <c r="D115" s="9">
        <v>11</v>
      </c>
      <c r="E115" s="9">
        <f>IF(-I115 &lt;C115, 1, 0)</f>
        <v>1</v>
      </c>
      <c r="F115" t="str">
        <f>VLOOKUP(DATEVALUE(KNeighbors_NOPCA!$A115), BRK_by_date!$A$2:$E$93, 2, FALSE)</f>
        <v>W</v>
      </c>
      <c r="G115">
        <f>IF(F115="L",0,1)</f>
        <v>1</v>
      </c>
      <c r="H115">
        <f>IF(G115=E115,1,0)</f>
        <v>1</v>
      </c>
      <c r="I115">
        <f>VLOOKUP(DATEVALUE(KNeighbors_NOPCA!$A115), BRK_by_date!$A$2:$E$93, 3, FALSE)</f>
        <v>5</v>
      </c>
      <c r="J115">
        <f>IF(I115&gt;0, 1, 0)</f>
        <v>1</v>
      </c>
      <c r="K115">
        <f>IF(J115,IF(OR(AND(C115&gt;0, ABS(D115) &gt; I115), OR(AND(C115&gt;-I115, D115&gt;-I115), AND(C115&lt;-I115,D115&lt;-I115) )), 1, 0),"N/A")</f>
        <v>1</v>
      </c>
      <c r="L115">
        <f>INT(NOT(J115))</f>
        <v>0</v>
      </c>
      <c r="M115" t="str">
        <f>IF(L115,IF(OR(AND(C115&lt;0, D115&lt; ABS(I115)), OR(AND(C115&gt;ABS(I115), D115&gt;ABS(I115)), AND(C115&lt;ABS(I115),D115&lt; ABS(I115)))), 1, 0),"N/A")</f>
        <v>N/A</v>
      </c>
      <c r="N115">
        <f>INT(OR(K115,M115))</f>
        <v>1</v>
      </c>
      <c r="O115">
        <f>IF(N115, 210, 0)</f>
        <v>210</v>
      </c>
      <c r="P115" t="str">
        <f>VLOOKUP(DATEVALUE(KNeighbors_NOPCA!$A115), BRK_by_date!$A$2:$E$93, 4, FALSE)</f>
        <v>O</v>
      </c>
      <c r="Q115" t="str">
        <f>VLOOKUP(DATEVALUE(KNeighbors_NOPCA!$A115), BRK_by_date!$A$2:$E$93, 5, FALSE)</f>
        <v>200</v>
      </c>
    </row>
    <row r="116" spans="1:17" hidden="1">
      <c r="A116" s="10" t="s">
        <v>144</v>
      </c>
      <c r="B116" t="s">
        <v>11</v>
      </c>
      <c r="C116" s="9">
        <v>1.6</v>
      </c>
      <c r="D116" s="9">
        <v>-8</v>
      </c>
      <c r="E116" s="9">
        <f>IF(-I116 &lt;C116, 1, 0)</f>
        <v>1</v>
      </c>
      <c r="F116" t="str">
        <f>VLOOKUP(DATEVALUE(KNeighbors_NOPCA!$A116), BRK_by_date!$A$2:$E$93, 2, FALSE)</f>
        <v>L</v>
      </c>
      <c r="G116">
        <f>IF(F116="L",0,1)</f>
        <v>0</v>
      </c>
      <c r="H116">
        <f>IF(G116=E116,1,0)</f>
        <v>0</v>
      </c>
      <c r="I116">
        <f>VLOOKUP(DATEVALUE(KNeighbors_NOPCA!$A116), BRK_by_date!$A$2:$E$93, 3, FALSE)</f>
        <v>7</v>
      </c>
      <c r="J116">
        <f>IF(I116&gt;0, 1, 0)</f>
        <v>1</v>
      </c>
      <c r="K116">
        <f>IF(J116,IF(OR(AND(C116&gt;0, ABS(D116) &gt; I116), OR(AND(C116&gt;-I116, D116&gt;-I116), AND(C116&lt;-I116,D116&lt;-I116) )), 1, 0),"N/A")</f>
        <v>1</v>
      </c>
      <c r="L116">
        <f>INT(NOT(J116))</f>
        <v>0</v>
      </c>
      <c r="M116" t="str">
        <f>IF(L116,IF(OR(AND(C116&lt;0, D116&lt; ABS(I116)), OR(AND(C116&gt;ABS(I116), D116&gt;ABS(I116)), AND(C116&lt;ABS(I116),D116&lt; ABS(I116)))), 1, 0),"N/A")</f>
        <v>N/A</v>
      </c>
      <c r="N116">
        <f>INT(OR(K116,M116))</f>
        <v>1</v>
      </c>
      <c r="O116">
        <f>IF(N116, 210, 0)</f>
        <v>210</v>
      </c>
      <c r="P116" t="str">
        <f>VLOOKUP(DATEVALUE(KNeighbors_NOPCA!$A116), BRK_by_date!$A$2:$E$93, 4, FALSE)</f>
        <v>U</v>
      </c>
      <c r="Q116" t="str">
        <f>VLOOKUP(DATEVALUE(KNeighbors_NOPCA!$A116), BRK_by_date!$A$2:$E$93, 5, FALSE)</f>
        <v>204.5</v>
      </c>
    </row>
    <row r="117" spans="1:17" hidden="1">
      <c r="A117" s="10" t="s">
        <v>165</v>
      </c>
      <c r="B117" t="s">
        <v>11</v>
      </c>
      <c r="C117" s="9">
        <v>-1.8</v>
      </c>
      <c r="D117" s="9">
        <v>-9</v>
      </c>
      <c r="E117" s="9">
        <f>IF(-I117 &lt;C117, 1, 0)</f>
        <v>0</v>
      </c>
      <c r="F117" t="str">
        <f>VLOOKUP(DATEVALUE(KNeighbors_NOPCA!$A117), BRK_by_date!$A$2:$E$93, 2, FALSE)</f>
        <v>L</v>
      </c>
      <c r="G117">
        <f>IF(F117="L",0,1)</f>
        <v>0</v>
      </c>
      <c r="H117">
        <f>IF(G117=E117,1,0)</f>
        <v>1</v>
      </c>
      <c r="I117">
        <f>VLOOKUP(DATEVALUE(KNeighbors_NOPCA!$A117), BRK_by_date!$A$2:$E$93, 3, FALSE)</f>
        <v>1.5</v>
      </c>
      <c r="J117">
        <f>IF(I117&gt;0, 1, 0)</f>
        <v>1</v>
      </c>
      <c r="K117">
        <f>IF(J117,IF(OR(AND(C117&gt;0, ABS(D117) &gt; I117), OR(AND(C117&gt;-I117, D117&gt;-I117), AND(C117&lt;-I117,D117&lt;-I117) )), 1, 0),"N/A")</f>
        <v>1</v>
      </c>
      <c r="L117">
        <f>INT(NOT(J117))</f>
        <v>0</v>
      </c>
      <c r="M117" t="str">
        <f>IF(L117,IF(OR(AND(C117&lt;0, D117&lt; ABS(I117)), OR(AND(C117&gt;ABS(I117), D117&gt;ABS(I117)), AND(C117&lt;ABS(I117),D117&lt; ABS(I117)))), 1, 0),"N/A")</f>
        <v>N/A</v>
      </c>
      <c r="N117">
        <f>INT(OR(K117,M117))</f>
        <v>1</v>
      </c>
      <c r="O117">
        <f>IF(N117, 210, 0)</f>
        <v>210</v>
      </c>
      <c r="P117" t="str">
        <f>VLOOKUP(DATEVALUE(KNeighbors_NOPCA!$A117), BRK_by_date!$A$2:$E$93, 4, FALSE)</f>
        <v>O</v>
      </c>
      <c r="Q117" t="str">
        <f>VLOOKUP(DATEVALUE(KNeighbors_NOPCA!$A117), BRK_by_date!$A$2:$E$93, 5, FALSE)</f>
        <v>208</v>
      </c>
    </row>
    <row r="118" spans="1:17" hidden="1">
      <c r="A118" s="10" t="s">
        <v>167</v>
      </c>
      <c r="B118" t="s">
        <v>11</v>
      </c>
      <c r="C118" s="9">
        <v>12</v>
      </c>
      <c r="D118" s="9">
        <v>17</v>
      </c>
      <c r="E118" s="9">
        <f>IF(-I118 &lt;C118, 1, 0)</f>
        <v>1</v>
      </c>
      <c r="F118" t="str">
        <f>VLOOKUP(DATEVALUE(KNeighbors_NOPCA!$A118), BRK_by_date!$A$2:$E$93, 2, FALSE)</f>
        <v>W</v>
      </c>
      <c r="G118">
        <f>IF(F118="L",0,1)</f>
        <v>1</v>
      </c>
      <c r="H118">
        <f>IF(G118=E118,1,0)</f>
        <v>1</v>
      </c>
      <c r="I118">
        <f>VLOOKUP(DATEVALUE(KNeighbors_NOPCA!$A118), BRK_by_date!$A$2:$E$93, 3, FALSE)</f>
        <v>-7</v>
      </c>
      <c r="J118">
        <f>IF(I118&gt;0, 1, 0)</f>
        <v>0</v>
      </c>
      <c r="K118" t="str">
        <f>IF(J118,IF(OR(AND(C118&gt;0, ABS(D118) &gt; I118), OR(AND(C118&gt;-I118, D118&gt;-I118), AND(C118&lt;-I118,D118&lt;-I118) )), 1, 0),"N/A")</f>
        <v>N/A</v>
      </c>
      <c r="L118">
        <f>INT(NOT(J118))</f>
        <v>1</v>
      </c>
      <c r="M118">
        <f>IF(L118,IF(OR(AND(C118&lt;0, D118&lt; ABS(I118)), OR(AND(C118&gt;ABS(I118), D118&gt;ABS(I118)), AND(C118&lt;ABS(I118),D118&lt; ABS(I118)))), 1, 0),"N/A")</f>
        <v>1</v>
      </c>
      <c r="N118">
        <f>INT(OR(K118,M118))</f>
        <v>1</v>
      </c>
      <c r="O118">
        <f>IF(N118, 210, 0)</f>
        <v>210</v>
      </c>
      <c r="P118" t="str">
        <f>VLOOKUP(DATEVALUE(KNeighbors_NOPCA!$A118), BRK_by_date!$A$2:$E$93, 4, FALSE)</f>
        <v>O</v>
      </c>
      <c r="Q118" t="str">
        <f>VLOOKUP(DATEVALUE(KNeighbors_NOPCA!$A118), BRK_by_date!$A$2:$E$93, 5, FALSE)</f>
        <v>212.5</v>
      </c>
    </row>
    <row r="119" spans="1:17" hidden="1">
      <c r="A119" s="10" t="s">
        <v>174</v>
      </c>
      <c r="B119" t="s">
        <v>11</v>
      </c>
      <c r="C119" s="9">
        <v>-0.6</v>
      </c>
      <c r="D119" s="9">
        <v>-5</v>
      </c>
      <c r="E119" s="9">
        <f>IF(-I119 &lt;C119, 1, 0)</f>
        <v>1</v>
      </c>
      <c r="F119" t="str">
        <f>VLOOKUP(DATEVALUE(KNeighbors_NOPCA!$A119), BRK_by_date!$A$2:$E$93, 2, FALSE)</f>
        <v>W</v>
      </c>
      <c r="G119">
        <f>IF(F119="L",0,1)</f>
        <v>1</v>
      </c>
      <c r="H119">
        <f>IF(G119=E119,1,0)</f>
        <v>1</v>
      </c>
      <c r="I119">
        <f>VLOOKUP(DATEVALUE(KNeighbors_NOPCA!$A119), BRK_by_date!$A$2:$E$93, 3, FALSE)</f>
        <v>6</v>
      </c>
      <c r="J119">
        <f>IF(I119&gt;0, 1, 0)</f>
        <v>1</v>
      </c>
      <c r="K119">
        <f>IF(J119,IF(OR(AND(C119&gt;0, ABS(D119) &gt; I119), OR(AND(C119&gt;-I119, D119&gt;-I119), AND(C119&lt;-I119,D119&lt;-I119) )), 1, 0),"N/A")</f>
        <v>1</v>
      </c>
      <c r="L119">
        <f>INT(NOT(J119))</f>
        <v>0</v>
      </c>
      <c r="M119" t="str">
        <f>IF(L119,IF(OR(AND(C119&lt;0, D119&lt; ABS(I119)), OR(AND(C119&gt;ABS(I119), D119&gt;ABS(I119)), AND(C119&lt;ABS(I119),D119&lt; ABS(I119)))), 1, 0),"N/A")</f>
        <v>N/A</v>
      </c>
      <c r="N119">
        <f>INT(OR(K119,M119))</f>
        <v>1</v>
      </c>
      <c r="O119">
        <f>IF(N119, 210, 0)</f>
        <v>210</v>
      </c>
      <c r="P119" t="str">
        <f>VLOOKUP(DATEVALUE(KNeighbors_NOPCA!$A119), BRK_by_date!$A$2:$E$93, 4, FALSE)</f>
        <v>U</v>
      </c>
      <c r="Q119" t="str">
        <f>VLOOKUP(DATEVALUE(KNeighbors_NOPCA!$A119), BRK_by_date!$A$2:$E$93, 5, FALSE)</f>
        <v>207</v>
      </c>
    </row>
    <row r="120" spans="1:17" hidden="1">
      <c r="A120" s="10" t="s">
        <v>176</v>
      </c>
      <c r="B120" t="s">
        <v>11</v>
      </c>
      <c r="C120" s="9">
        <v>-7</v>
      </c>
      <c r="D120" s="9">
        <v>9</v>
      </c>
      <c r="E120" s="9">
        <f>IF(-I120 &lt;C120, 1, 0)</f>
        <v>1</v>
      </c>
      <c r="F120" t="str">
        <f>VLOOKUP(DATEVALUE(KNeighbors_NOPCA!$A120), BRK_by_date!$A$2:$E$93, 2, FALSE)</f>
        <v>W</v>
      </c>
      <c r="G120">
        <f>IF(F120="L",0,1)</f>
        <v>1</v>
      </c>
      <c r="H120">
        <f>IF(G120=E120,1,0)</f>
        <v>1</v>
      </c>
      <c r="I120">
        <f>VLOOKUP(DATEVALUE(KNeighbors_NOPCA!$A120), BRK_by_date!$A$2:$E$93, 3, FALSE)</f>
        <v>9.5</v>
      </c>
      <c r="J120">
        <f>IF(I120&gt;0, 1, 0)</f>
        <v>1</v>
      </c>
      <c r="K120">
        <f>IF(J120,IF(OR(AND(C120&gt;0, ABS(D120) &gt; I120), OR(AND(C120&gt;-I120, D120&gt;-I120), AND(C120&lt;-I120,D120&lt;-I120) )), 1, 0),"N/A")</f>
        <v>1</v>
      </c>
      <c r="L120">
        <f>INT(NOT(J120))</f>
        <v>0</v>
      </c>
      <c r="M120" t="str">
        <f>IF(L120,IF(OR(AND(C120&lt;0, D120&lt; ABS(I120)), OR(AND(C120&gt;ABS(I120), D120&gt;ABS(I120)), AND(C120&lt;ABS(I120),D120&lt; ABS(I120)))), 1, 0),"N/A")</f>
        <v>N/A</v>
      </c>
      <c r="N120">
        <f>INT(OR(K120,M120))</f>
        <v>1</v>
      </c>
      <c r="O120">
        <f>IF(N120, 210, 0)</f>
        <v>210</v>
      </c>
      <c r="P120" t="str">
        <f>VLOOKUP(DATEVALUE(KNeighbors_NOPCA!$A120), BRK_by_date!$A$2:$E$93, 4, FALSE)</f>
        <v>U</v>
      </c>
      <c r="Q120" t="str">
        <f>VLOOKUP(DATEVALUE(KNeighbors_NOPCA!$A120), BRK_by_date!$A$2:$E$93, 5, FALSE)</f>
        <v>209</v>
      </c>
    </row>
    <row r="121" spans="1:17" hidden="1">
      <c r="A121" s="10" t="s">
        <v>178</v>
      </c>
      <c r="B121" t="s">
        <v>11</v>
      </c>
      <c r="C121" s="9">
        <v>-6</v>
      </c>
      <c r="D121" s="9">
        <v>10</v>
      </c>
      <c r="E121" s="9">
        <f>IF(-I121 &lt;C121, 1, 0)</f>
        <v>0</v>
      </c>
      <c r="F121" t="str">
        <f>VLOOKUP(DATEVALUE(KNeighbors_NOPCA!$A121), BRK_by_date!$A$2:$E$93, 2, FALSE)</f>
        <v>W</v>
      </c>
      <c r="G121">
        <f>IF(F121="L",0,1)</f>
        <v>1</v>
      </c>
      <c r="H121">
        <f>IF(G121=E121,1,0)</f>
        <v>0</v>
      </c>
      <c r="I121">
        <f>VLOOKUP(DATEVALUE(KNeighbors_NOPCA!$A121), BRK_by_date!$A$2:$E$93, 3, FALSE)</f>
        <v>6</v>
      </c>
      <c r="J121">
        <f>IF(I121&gt;0, 1, 0)</f>
        <v>1</v>
      </c>
      <c r="K121">
        <f>IF(J121,IF(OR(AND(C121&gt;0, ABS(D121) &gt; I121), OR(AND(C121&gt;-I121, D121&gt;-I121), AND(C121&lt;-I121,D121&lt;-I121) )), 1, 0),"N/A")</f>
        <v>0</v>
      </c>
      <c r="L121">
        <f>INT(NOT(J121))</f>
        <v>0</v>
      </c>
      <c r="M121" t="str">
        <f>IF(L121,IF(OR(AND(C121&lt;0, D121&lt; ABS(I121)), OR(AND(C121&gt;ABS(I121), D121&gt;ABS(I121)), AND(C121&lt;ABS(I121),D121&lt; ABS(I121)))), 1, 0),"N/A")</f>
        <v>N/A</v>
      </c>
      <c r="N121">
        <f>INT(OR(K121,M121))</f>
        <v>0</v>
      </c>
      <c r="O121">
        <f>IF(N121, 210, 0)</f>
        <v>0</v>
      </c>
      <c r="P121" t="str">
        <f>VLOOKUP(DATEVALUE(KNeighbors_NOPCA!$A121), BRK_by_date!$A$2:$E$93, 4, FALSE)</f>
        <v>O</v>
      </c>
      <c r="Q121" t="str">
        <f>VLOOKUP(DATEVALUE(KNeighbors_NOPCA!$A121), BRK_by_date!$A$2:$E$93, 5, FALSE)</f>
        <v>205.5</v>
      </c>
    </row>
    <row r="122" spans="1:17" hidden="1">
      <c r="A122" s="10" t="s">
        <v>186</v>
      </c>
      <c r="B122" t="s">
        <v>11</v>
      </c>
      <c r="C122" s="9">
        <v>1.4</v>
      </c>
      <c r="D122" s="9">
        <v>-19</v>
      </c>
      <c r="E122" s="9">
        <f>IF(-I122 &lt;C122, 1, 0)</f>
        <v>0</v>
      </c>
      <c r="F122" t="str">
        <f>VLOOKUP(DATEVALUE(KNeighbors_NOPCA!$A122), BRK_by_date!$A$2:$E$93, 2, FALSE)</f>
        <v>L</v>
      </c>
      <c r="G122">
        <f>IF(F122="L",0,1)</f>
        <v>0</v>
      </c>
      <c r="H122">
        <f>IF(G122=E122,1,0)</f>
        <v>1</v>
      </c>
      <c r="I122">
        <f>VLOOKUP(DATEVALUE(KNeighbors_NOPCA!$A122), BRK_by_date!$A$2:$E$93, 3, FALSE)</f>
        <v>-2.5</v>
      </c>
      <c r="J122">
        <f>IF(I122&gt;0, 1, 0)</f>
        <v>0</v>
      </c>
      <c r="K122" t="str">
        <f>IF(J122,IF(OR(AND(C122&gt;0, ABS(D122) &gt; I122), OR(AND(C122&gt;-I122, D122&gt;-I122), AND(C122&lt;-I122,D122&lt;-I122) )), 1, 0),"N/A")</f>
        <v>N/A</v>
      </c>
      <c r="L122">
        <f>INT(NOT(J122))</f>
        <v>1</v>
      </c>
      <c r="M122">
        <f>IF(L122,IF(OR(AND(C122&lt;0, D122&lt; ABS(I122)), OR(AND(C122&gt;ABS(I122), D122&gt;ABS(I122)), AND(C122&lt;ABS(I122),D122&lt; ABS(I122)))), 1, 0),"N/A")</f>
        <v>1</v>
      </c>
      <c r="N122">
        <f>INT(OR(K122,M122))</f>
        <v>1</v>
      </c>
      <c r="O122">
        <f>IF(N122, 210, 0)</f>
        <v>210</v>
      </c>
      <c r="P122" t="str">
        <f>VLOOKUP(DATEVALUE(KNeighbors_NOPCA!$A122), BRK_by_date!$A$2:$E$93, 4, FALSE)</f>
        <v>U</v>
      </c>
      <c r="Q122" t="str">
        <f>VLOOKUP(DATEVALUE(KNeighbors_NOPCA!$A122), BRK_by_date!$A$2:$E$93, 5, FALSE)</f>
        <v>201</v>
      </c>
    </row>
    <row r="123" spans="1:17" hidden="1">
      <c r="A123" s="10" t="s">
        <v>193</v>
      </c>
      <c r="B123" t="s">
        <v>11</v>
      </c>
      <c r="C123" s="9">
        <v>-2.4</v>
      </c>
      <c r="D123" s="9">
        <v>-9</v>
      </c>
      <c r="E123" s="9">
        <f>IF(-I123 &lt;C123, 1, 0)</f>
        <v>1</v>
      </c>
      <c r="F123" t="str">
        <f>VLOOKUP(DATEVALUE(KNeighbors_NOPCA!$A123), BRK_by_date!$A$2:$E$93, 2, FALSE)</f>
        <v>L</v>
      </c>
      <c r="G123">
        <f>IF(F123="L",0,1)</f>
        <v>0</v>
      </c>
      <c r="H123">
        <f>IF(G123=E123,1,0)</f>
        <v>0</v>
      </c>
      <c r="I123">
        <f>VLOOKUP(DATEVALUE(KNeighbors_NOPCA!$A123), BRK_by_date!$A$2:$E$93, 3, FALSE)</f>
        <v>6.5</v>
      </c>
      <c r="J123">
        <f>IF(I123&gt;0, 1, 0)</f>
        <v>1</v>
      </c>
      <c r="K123">
        <f>IF(J123,IF(OR(AND(C123&gt;0, ABS(D123) &gt; I123), OR(AND(C123&gt;-I123, D123&gt;-I123), AND(C123&lt;-I123,D123&lt;-I123) )), 1, 0),"N/A")</f>
        <v>0</v>
      </c>
      <c r="L123">
        <f>INT(NOT(J123))</f>
        <v>0</v>
      </c>
      <c r="M123" t="str">
        <f>IF(L123,IF(OR(AND(C123&lt;0, D123&lt; ABS(I123)), OR(AND(C123&gt;ABS(I123), D123&gt;ABS(I123)), AND(C123&lt;ABS(I123),D123&lt; ABS(I123)))), 1, 0),"N/A")</f>
        <v>N/A</v>
      </c>
      <c r="N123">
        <f>INT(OR(K123,M123))</f>
        <v>0</v>
      </c>
      <c r="O123">
        <f>IF(N123, 210, 0)</f>
        <v>0</v>
      </c>
      <c r="P123" t="str">
        <f>VLOOKUP(DATEVALUE(KNeighbors_NOPCA!$A123), BRK_by_date!$A$2:$E$93, 4, FALSE)</f>
        <v>O</v>
      </c>
      <c r="Q123" t="str">
        <f>VLOOKUP(DATEVALUE(KNeighbors_NOPCA!$A123), BRK_by_date!$A$2:$E$93, 5, FALSE)</f>
        <v>213.5</v>
      </c>
    </row>
    <row r="124" spans="1:17" hidden="1">
      <c r="A124" s="10" t="s">
        <v>195</v>
      </c>
      <c r="B124" t="s">
        <v>11</v>
      </c>
      <c r="C124" s="9">
        <v>-1</v>
      </c>
      <c r="D124" s="9">
        <v>-7</v>
      </c>
      <c r="E124" s="9">
        <f>IF(-I124 &lt;C124, 1, 0)</f>
        <v>1</v>
      </c>
      <c r="F124" t="str">
        <f>VLOOKUP(DATEVALUE(KNeighbors_NOPCA!$A124), BRK_by_date!$A$2:$E$93, 2, FALSE)</f>
        <v>L</v>
      </c>
      <c r="G124">
        <f>IF(F124="L",0,1)</f>
        <v>0</v>
      </c>
      <c r="H124">
        <f>IF(G124=E124,1,0)</f>
        <v>0</v>
      </c>
      <c r="I124">
        <f>VLOOKUP(DATEVALUE(KNeighbors_NOPCA!$A124), BRK_by_date!$A$2:$E$93, 3, FALSE)</f>
        <v>5.5</v>
      </c>
      <c r="J124">
        <f>IF(I124&gt;0, 1, 0)</f>
        <v>1</v>
      </c>
      <c r="K124">
        <f>IF(J124,IF(OR(AND(C124&gt;0, ABS(D124) &gt; I124), OR(AND(C124&gt;-I124, D124&gt;-I124), AND(C124&lt;-I124,D124&lt;-I124) )), 1, 0),"N/A")</f>
        <v>0</v>
      </c>
      <c r="L124">
        <f>INT(NOT(J124))</f>
        <v>0</v>
      </c>
      <c r="M124" t="str">
        <f>IF(L124,IF(OR(AND(C124&lt;0, D124&lt; ABS(I124)), OR(AND(C124&gt;ABS(I124), D124&gt;ABS(I124)), AND(C124&lt;ABS(I124),D124&lt; ABS(I124)))), 1, 0),"N/A")</f>
        <v>N/A</v>
      </c>
      <c r="N124">
        <f>INT(OR(K124,M124))</f>
        <v>0</v>
      </c>
      <c r="O124">
        <f>IF(N124, 210, 0)</f>
        <v>0</v>
      </c>
      <c r="P124" t="str">
        <f>VLOOKUP(DATEVALUE(KNeighbors_NOPCA!$A124), BRK_by_date!$A$2:$E$93, 4, FALSE)</f>
        <v>U</v>
      </c>
      <c r="Q124" t="str">
        <f>VLOOKUP(DATEVALUE(KNeighbors_NOPCA!$A124), BRK_by_date!$A$2:$E$93, 5, FALSE)</f>
        <v>207</v>
      </c>
    </row>
    <row r="125" spans="1:17" hidden="1">
      <c r="A125" s="10" t="s">
        <v>4</v>
      </c>
      <c r="B125" t="s">
        <v>7</v>
      </c>
      <c r="C125" s="9">
        <v>4</v>
      </c>
      <c r="D125" s="9">
        <v>2</v>
      </c>
      <c r="E125" s="9">
        <f>IF(-I125 &lt;C125, 1, 0)</f>
        <v>0</v>
      </c>
      <c r="F125" t="str">
        <f>VLOOKUP(DATEVALUE(KNeighbors_NOPCA!$A125), CHI_by_date!$A$2:$E$93, 2, FALSE)</f>
        <v>L</v>
      </c>
      <c r="G125">
        <f>IF(F125="L",0,1)</f>
        <v>0</v>
      </c>
      <c r="H125">
        <f>IF(G125=E125,1,0)</f>
        <v>1</v>
      </c>
      <c r="I125">
        <f>VLOOKUP(DATEVALUE(KNeighbors_NOPCA!$A125), CHI_by_date!$A$2:$E$93, 3, FALSE)</f>
        <v>-4</v>
      </c>
      <c r="J125">
        <f>IF(I125&gt;0, 1, 0)</f>
        <v>0</v>
      </c>
      <c r="K125" t="str">
        <f>IF(J125,IF(OR(AND(C125&gt;0, ABS(D125) &gt; I125), OR(AND(C125&gt;-I125, D125&gt;-I125), AND(C125&lt;-I125,D125&lt;-I125) )), 1, 0),"N/A")</f>
        <v>N/A</v>
      </c>
      <c r="L125">
        <f>INT(NOT(J125))</f>
        <v>1</v>
      </c>
      <c r="M125">
        <f>IF(L125,IF(OR(AND(C125&lt;0, D125&lt; ABS(I125)), OR(AND(C125&gt;ABS(I125), D125&gt;ABS(I125)), AND(C125&lt;ABS(I125),D125&lt; ABS(I125)))), 1, 0),"N/A")</f>
        <v>0</v>
      </c>
      <c r="N125">
        <f>INT(OR(K125,M125))</f>
        <v>0</v>
      </c>
      <c r="O125">
        <f>IF(N125, 210, 0)</f>
        <v>0</v>
      </c>
      <c r="P125" t="str">
        <f>VLOOKUP(DATEVALUE(KNeighbors_NOPCA!$A125), CHI_by_date!$A$2:$E$93, 4, FALSE)</f>
        <v>U</v>
      </c>
      <c r="Q125" t="str">
        <f>VLOOKUP(DATEVALUE(KNeighbors_NOPCA!$A125), CHI_by_date!$A$2:$E$93, 5, FALSE)</f>
        <v>198.5</v>
      </c>
    </row>
    <row r="126" spans="1:17" hidden="1">
      <c r="A126" s="10" t="s">
        <v>36</v>
      </c>
      <c r="B126" t="s">
        <v>7</v>
      </c>
      <c r="C126" s="9">
        <v>9</v>
      </c>
      <c r="D126" s="9">
        <v>5</v>
      </c>
      <c r="E126" s="9">
        <f>IF(-I126 &lt;C126, 1, 0)</f>
        <v>1</v>
      </c>
      <c r="F126" t="str">
        <f>VLOOKUP(DATEVALUE(KNeighbors_NOPCA!$A126), CHI_by_date!$A$2:$E$93, 2, FALSE)</f>
        <v>L</v>
      </c>
      <c r="G126">
        <f>IF(F126="L",0,1)</f>
        <v>0</v>
      </c>
      <c r="H126">
        <f>IF(G126=E126,1,0)</f>
        <v>0</v>
      </c>
      <c r="I126">
        <f>VLOOKUP(DATEVALUE(KNeighbors_NOPCA!$A126), CHI_by_date!$A$2:$E$93, 3, FALSE)</f>
        <v>-8</v>
      </c>
      <c r="J126">
        <f>IF(I126&gt;0, 1, 0)</f>
        <v>0</v>
      </c>
      <c r="K126" t="str">
        <f>IF(J126,IF(OR(AND(C126&gt;0, ABS(D126) &gt; I126), OR(AND(C126&gt;-I126, D126&gt;-I126), AND(C126&lt;-I126,D126&lt;-I126) )), 1, 0),"N/A")</f>
        <v>N/A</v>
      </c>
      <c r="L126">
        <f>INT(NOT(J126))</f>
        <v>1</v>
      </c>
      <c r="M126">
        <f>IF(L126,IF(OR(AND(C126&lt;0, D126&lt; ABS(I126)), OR(AND(C126&gt;ABS(I126), D126&gt;ABS(I126)), AND(C126&lt;ABS(I126),D126&lt; ABS(I126)))), 1, 0),"N/A")</f>
        <v>0</v>
      </c>
      <c r="N126">
        <f>INT(OR(K126,M126))</f>
        <v>0</v>
      </c>
      <c r="O126">
        <f>IF(N126, 210, 0)</f>
        <v>0</v>
      </c>
      <c r="P126" t="str">
        <f>VLOOKUP(DATEVALUE(KNeighbors_NOPCA!$A126), CHI_by_date!$A$2:$E$93, 4, FALSE)</f>
        <v>U</v>
      </c>
      <c r="Q126" t="str">
        <f>VLOOKUP(DATEVALUE(KNeighbors_NOPCA!$A126), CHI_by_date!$A$2:$E$93, 5, FALSE)</f>
        <v>199</v>
      </c>
    </row>
    <row r="127" spans="1:17" hidden="1">
      <c r="A127" s="10" t="s">
        <v>44</v>
      </c>
      <c r="B127" t="s">
        <v>7</v>
      </c>
      <c r="C127" s="9">
        <v>-1.4</v>
      </c>
      <c r="D127" s="9">
        <v>6</v>
      </c>
      <c r="E127" s="9">
        <f>IF(-I127 &lt;C127, 1, 0)</f>
        <v>0</v>
      </c>
      <c r="F127" t="str">
        <f>VLOOKUP(DATEVALUE(KNeighbors_NOPCA!$A127), CHI_by_date!$A$2:$E$93, 2, FALSE)</f>
        <v>W</v>
      </c>
      <c r="G127">
        <f>IF(F127="L",0,1)</f>
        <v>1</v>
      </c>
      <c r="H127">
        <f>IF(G127=E127,1,0)</f>
        <v>0</v>
      </c>
      <c r="I127">
        <f>VLOOKUP(DATEVALUE(KNeighbors_NOPCA!$A127), CHI_by_date!$A$2:$E$93, 3, FALSE)</f>
        <v>-1</v>
      </c>
      <c r="J127">
        <f>IF(I127&gt;0, 1, 0)</f>
        <v>0</v>
      </c>
      <c r="K127" t="str">
        <f>IF(J127,IF(OR(AND(C127&gt;0, ABS(D127) &gt; I127), OR(AND(C127&gt;-I127, D127&gt;-I127), AND(C127&lt;-I127,D127&lt;-I127) )), 1, 0),"N/A")</f>
        <v>N/A</v>
      </c>
      <c r="L127">
        <f>INT(NOT(J127))</f>
        <v>1</v>
      </c>
      <c r="M127">
        <f>IF(L127,IF(OR(AND(C127&lt;0, D127&lt; ABS(I127)), OR(AND(C127&gt;ABS(I127), D127&gt;ABS(I127)), AND(C127&lt;ABS(I127),D127&lt; ABS(I127)))), 1, 0),"N/A")</f>
        <v>0</v>
      </c>
      <c r="N127">
        <f>INT(OR(K127,M127))</f>
        <v>0</v>
      </c>
      <c r="O127">
        <f>IF(N127, 210, 0)</f>
        <v>0</v>
      </c>
      <c r="P127" t="str">
        <f>VLOOKUP(DATEVALUE(KNeighbors_NOPCA!$A127), CHI_by_date!$A$2:$E$93, 4, FALSE)</f>
        <v>U</v>
      </c>
      <c r="Q127" t="str">
        <f>VLOOKUP(DATEVALUE(KNeighbors_NOPCA!$A127), CHI_by_date!$A$2:$E$93, 5, FALSE)</f>
        <v>212</v>
      </c>
    </row>
    <row r="128" spans="1:17" hidden="1">
      <c r="A128" s="10" t="s">
        <v>46</v>
      </c>
      <c r="B128" t="s">
        <v>7</v>
      </c>
      <c r="C128" s="9">
        <v>7.2</v>
      </c>
      <c r="D128" s="9">
        <v>-9</v>
      </c>
      <c r="E128" s="9">
        <f>IF(-I128 &lt;C128, 1, 0)</f>
        <v>0</v>
      </c>
      <c r="F128" t="str">
        <f>VLOOKUP(DATEVALUE(KNeighbors_NOPCA!$A128), CHI_by_date!$A$2:$E$93, 2, FALSE)</f>
        <v>L</v>
      </c>
      <c r="G128">
        <f>IF(F128="L",0,1)</f>
        <v>0</v>
      </c>
      <c r="H128">
        <f>IF(G128=E128,1,0)</f>
        <v>1</v>
      </c>
      <c r="I128">
        <f>VLOOKUP(DATEVALUE(KNeighbors_NOPCA!$A128), CHI_by_date!$A$2:$E$93, 3, FALSE)</f>
        <v>-9.5</v>
      </c>
      <c r="J128">
        <f>IF(I128&gt;0, 1, 0)</f>
        <v>0</v>
      </c>
      <c r="K128" t="str">
        <f>IF(J128,IF(OR(AND(C128&gt;0, ABS(D128) &gt; I128), OR(AND(C128&gt;-I128, D128&gt;-I128), AND(C128&lt;-I128,D128&lt;-I128) )), 1, 0),"N/A")</f>
        <v>N/A</v>
      </c>
      <c r="L128">
        <f>INT(NOT(J128))</f>
        <v>1</v>
      </c>
      <c r="M128">
        <f>IF(L128,IF(OR(AND(C128&lt;0, D128&lt; ABS(I128)), OR(AND(C128&gt;ABS(I128), D128&gt;ABS(I128)), AND(C128&lt;ABS(I128),D128&lt; ABS(I128)))), 1, 0),"N/A")</f>
        <v>1</v>
      </c>
      <c r="N128">
        <f>INT(OR(K128,M128))</f>
        <v>1</v>
      </c>
      <c r="O128">
        <f>IF(N128, 210, 0)</f>
        <v>210</v>
      </c>
      <c r="P128" t="str">
        <f>VLOOKUP(DATEVALUE(KNeighbors_NOPCA!$A128), CHI_by_date!$A$2:$E$93, 4, FALSE)</f>
        <v>U</v>
      </c>
      <c r="Q128" t="str">
        <f>VLOOKUP(DATEVALUE(KNeighbors_NOPCA!$A128), CHI_by_date!$A$2:$E$93, 5, FALSE)</f>
        <v>201.5</v>
      </c>
    </row>
    <row r="129" spans="1:17" hidden="1">
      <c r="A129" s="10" t="s">
        <v>52</v>
      </c>
      <c r="B129" t="s">
        <v>7</v>
      </c>
      <c r="C129" s="9">
        <v>6.8</v>
      </c>
      <c r="D129" s="9">
        <v>5</v>
      </c>
      <c r="E129" s="9">
        <f>IF(-I129 &lt;C129, 1, 0)</f>
        <v>1</v>
      </c>
      <c r="F129" t="str">
        <f>VLOOKUP(DATEVALUE(KNeighbors_NOPCA!$A129), CHI_by_date!$A$2:$E$93, 2, FALSE)</f>
        <v>L</v>
      </c>
      <c r="G129">
        <f>IF(F129="L",0,1)</f>
        <v>0</v>
      </c>
      <c r="H129">
        <f>IF(G129=E129,1,0)</f>
        <v>0</v>
      </c>
      <c r="I129">
        <f>VLOOKUP(DATEVALUE(KNeighbors_NOPCA!$A129), CHI_by_date!$A$2:$E$93, 3, FALSE)</f>
        <v>-6.5</v>
      </c>
      <c r="J129">
        <f>IF(I129&gt;0, 1, 0)</f>
        <v>0</v>
      </c>
      <c r="K129" t="str">
        <f>IF(J129,IF(OR(AND(C129&gt;0, ABS(D129) &gt; I129), OR(AND(C129&gt;-I129, D129&gt;-I129), AND(C129&lt;-I129,D129&lt;-I129) )), 1, 0),"N/A")</f>
        <v>N/A</v>
      </c>
      <c r="L129">
        <f>INT(NOT(J129))</f>
        <v>1</v>
      </c>
      <c r="M129">
        <f>IF(L129,IF(OR(AND(C129&lt;0, D129&lt; ABS(I129)), OR(AND(C129&gt;ABS(I129), D129&gt;ABS(I129)), AND(C129&lt;ABS(I129),D129&lt; ABS(I129)))), 1, 0),"N/A")</f>
        <v>0</v>
      </c>
      <c r="N129">
        <f>INT(OR(K129,M129))</f>
        <v>0</v>
      </c>
      <c r="O129">
        <f>IF(N129, 210, 0)</f>
        <v>0</v>
      </c>
      <c r="P129" t="str">
        <f>VLOOKUP(DATEVALUE(KNeighbors_NOPCA!$A129), CHI_by_date!$A$2:$E$93, 4, FALSE)</f>
        <v>P</v>
      </c>
      <c r="Q129" t="str">
        <f>VLOOKUP(DATEVALUE(KNeighbors_NOPCA!$A129), CHI_by_date!$A$2:$E$93, 5, FALSE)</f>
        <v>199</v>
      </c>
    </row>
    <row r="130" spans="1:17" hidden="1">
      <c r="A130" s="10" t="s">
        <v>55</v>
      </c>
      <c r="B130" t="s">
        <v>7</v>
      </c>
      <c r="C130" s="9">
        <v>6.8</v>
      </c>
      <c r="D130" s="9">
        <v>1</v>
      </c>
      <c r="E130" s="9">
        <f>IF(-I130 &lt;C130, 1, 0)</f>
        <v>1</v>
      </c>
      <c r="F130" t="str">
        <f>VLOOKUP(DATEVALUE(KNeighbors_NOPCA!$A130), CHI_by_date!$A$2:$E$93, 2, FALSE)</f>
        <v>L</v>
      </c>
      <c r="G130">
        <f>IF(F130="L",0,1)</f>
        <v>0</v>
      </c>
      <c r="H130">
        <f>IF(G130=E130,1,0)</f>
        <v>0</v>
      </c>
      <c r="I130">
        <f>VLOOKUP(DATEVALUE(KNeighbors_NOPCA!$A130), CHI_by_date!$A$2:$E$93, 3, FALSE)</f>
        <v>-6.5</v>
      </c>
      <c r="J130">
        <f>IF(I130&gt;0, 1, 0)</f>
        <v>0</v>
      </c>
      <c r="K130" t="str">
        <f>IF(J130,IF(OR(AND(C130&gt;0, ABS(D130) &gt; I130), OR(AND(C130&gt;-I130, D130&gt;-I130), AND(C130&lt;-I130,D130&lt;-I130) )), 1, 0),"N/A")</f>
        <v>N/A</v>
      </c>
      <c r="L130">
        <f>INT(NOT(J130))</f>
        <v>1</v>
      </c>
      <c r="M130">
        <f>IF(L130,IF(OR(AND(C130&lt;0, D130&lt; ABS(I130)), OR(AND(C130&gt;ABS(I130), D130&gt;ABS(I130)), AND(C130&lt;ABS(I130),D130&lt; ABS(I130)))), 1, 0),"N/A")</f>
        <v>0</v>
      </c>
      <c r="N130">
        <f>INT(OR(K130,M130))</f>
        <v>0</v>
      </c>
      <c r="O130">
        <f>IF(N130, 210, 0)</f>
        <v>0</v>
      </c>
      <c r="P130" t="str">
        <f>VLOOKUP(DATEVALUE(KNeighbors_NOPCA!$A130), CHI_by_date!$A$2:$E$93, 4, FALSE)</f>
        <v>U</v>
      </c>
      <c r="Q130" t="str">
        <f>VLOOKUP(DATEVALUE(KNeighbors_NOPCA!$A130), CHI_by_date!$A$2:$E$93, 5, FALSE)</f>
        <v>197</v>
      </c>
    </row>
    <row r="131" spans="1:17" hidden="1">
      <c r="A131" s="10" t="s">
        <v>68</v>
      </c>
      <c r="B131" t="s">
        <v>7</v>
      </c>
      <c r="C131" s="9">
        <v>1.2</v>
      </c>
      <c r="D131" s="9">
        <v>3</v>
      </c>
      <c r="E131" s="9">
        <f>IF(-I131 &lt;C131, 1, 0)</f>
        <v>1</v>
      </c>
      <c r="F131" t="str">
        <f>VLOOKUP(DATEVALUE(KNeighbors_NOPCA!$A131), CHI_by_date!$A$2:$E$93, 2, FALSE)</f>
        <v>W</v>
      </c>
      <c r="G131">
        <f>IF(F131="L",0,1)</f>
        <v>1</v>
      </c>
      <c r="H131">
        <f>IF(G131=E131,1,0)</f>
        <v>1</v>
      </c>
      <c r="I131">
        <f>VLOOKUP(DATEVALUE(KNeighbors_NOPCA!$A131), CHI_by_date!$A$2:$E$93, 3, FALSE)</f>
        <v>4.5</v>
      </c>
      <c r="J131">
        <f>IF(I131&gt;0, 1, 0)</f>
        <v>1</v>
      </c>
      <c r="K131">
        <f>IF(J131,IF(OR(AND(C131&gt;0, ABS(D131) &gt; I131), OR(AND(C131&gt;-I131, D131&gt;-I131), AND(C131&lt;-I131,D131&lt;-I131) )), 1, 0),"N/A")</f>
        <v>1</v>
      </c>
      <c r="L131">
        <f>INT(NOT(J131))</f>
        <v>0</v>
      </c>
      <c r="M131" t="str">
        <f>IF(L131,IF(OR(AND(C131&lt;0, D131&lt; ABS(I131)), OR(AND(C131&gt;ABS(I131), D131&gt;ABS(I131)), AND(C131&lt;ABS(I131),D131&lt; ABS(I131)))), 1, 0),"N/A")</f>
        <v>N/A</v>
      </c>
      <c r="N131">
        <f>INT(OR(K131,M131))</f>
        <v>1</v>
      </c>
      <c r="O131">
        <f>IF(N131, 210, 0)</f>
        <v>210</v>
      </c>
      <c r="P131" t="str">
        <f>VLOOKUP(DATEVALUE(KNeighbors_NOPCA!$A131), CHI_by_date!$A$2:$E$93, 4, FALSE)</f>
        <v>U</v>
      </c>
      <c r="Q131" t="str">
        <f>VLOOKUP(DATEVALUE(KNeighbors_NOPCA!$A131), CHI_by_date!$A$2:$E$93, 5, FALSE)</f>
        <v>189</v>
      </c>
    </row>
    <row r="132" spans="1:17" hidden="1">
      <c r="A132" s="10" t="s">
        <v>70</v>
      </c>
      <c r="B132" t="s">
        <v>7</v>
      </c>
      <c r="C132" s="9">
        <v>4.5999999999999996</v>
      </c>
      <c r="D132" s="9">
        <v>9</v>
      </c>
      <c r="E132" s="9">
        <f>IF(-I132 &lt;C132, 1, 0)</f>
        <v>0</v>
      </c>
      <c r="F132" t="str">
        <f>VLOOKUP(DATEVALUE(KNeighbors_NOPCA!$A132), CHI_by_date!$A$2:$E$93, 2, FALSE)</f>
        <v>L</v>
      </c>
      <c r="G132">
        <f>IF(F132="L",0,1)</f>
        <v>0</v>
      </c>
      <c r="H132">
        <f>IF(G132=E132,1,0)</f>
        <v>1</v>
      </c>
      <c r="I132">
        <f>VLOOKUP(DATEVALUE(KNeighbors_NOPCA!$A132), CHI_by_date!$A$2:$E$93, 3, FALSE)</f>
        <v>-9.5</v>
      </c>
      <c r="J132">
        <f>IF(I132&gt;0, 1, 0)</f>
        <v>0</v>
      </c>
      <c r="K132" t="str">
        <f>IF(J132,IF(OR(AND(C132&gt;0, ABS(D132) &gt; I132), OR(AND(C132&gt;-I132, D132&gt;-I132), AND(C132&lt;-I132,D132&lt;-I132) )), 1, 0),"N/A")</f>
        <v>N/A</v>
      </c>
      <c r="L132">
        <f>INT(NOT(J132))</f>
        <v>1</v>
      </c>
      <c r="M132">
        <f>IF(L132,IF(OR(AND(C132&lt;0, D132&lt; ABS(I132)), OR(AND(C132&gt;ABS(I132), D132&gt;ABS(I132)), AND(C132&lt;ABS(I132),D132&lt; ABS(I132)))), 1, 0),"N/A")</f>
        <v>1</v>
      </c>
      <c r="N132">
        <f>INT(OR(K132,M132))</f>
        <v>1</v>
      </c>
      <c r="O132">
        <f>IF(N132, 210, 0)</f>
        <v>210</v>
      </c>
      <c r="P132" t="str">
        <f>VLOOKUP(DATEVALUE(KNeighbors_NOPCA!$A132), CHI_by_date!$A$2:$E$93, 4, FALSE)</f>
        <v>U</v>
      </c>
      <c r="Q132" t="str">
        <f>VLOOKUP(DATEVALUE(KNeighbors_NOPCA!$A132), CHI_by_date!$A$2:$E$93, 5, FALSE)</f>
        <v>197.5</v>
      </c>
    </row>
    <row r="133" spans="1:17" hidden="1">
      <c r="A133" s="10" t="s">
        <v>73</v>
      </c>
      <c r="B133" t="s">
        <v>7</v>
      </c>
      <c r="C133" s="9">
        <v>5.6</v>
      </c>
      <c r="D133" s="9">
        <v>-6</v>
      </c>
      <c r="E133" s="9">
        <f>IF(-I133 &lt;C133, 1, 0)</f>
        <v>1</v>
      </c>
      <c r="F133" t="str">
        <f>VLOOKUP(DATEVALUE(KNeighbors_NOPCA!$A133), CHI_by_date!$A$2:$E$93, 2, FALSE)</f>
        <v>L</v>
      </c>
      <c r="G133">
        <f>IF(F133="L",0,1)</f>
        <v>0</v>
      </c>
      <c r="H133">
        <f>IF(G133=E133,1,0)</f>
        <v>0</v>
      </c>
      <c r="I133">
        <f>VLOOKUP(DATEVALUE(KNeighbors_NOPCA!$A133), CHI_by_date!$A$2:$E$93, 3, FALSE)</f>
        <v>-5.5</v>
      </c>
      <c r="J133">
        <f>IF(I133&gt;0, 1, 0)</f>
        <v>0</v>
      </c>
      <c r="K133" t="str">
        <f>IF(J133,IF(OR(AND(C133&gt;0, ABS(D133) &gt; I133), OR(AND(C133&gt;-I133, D133&gt;-I133), AND(C133&lt;-I133,D133&lt;-I133) )), 1, 0),"N/A")</f>
        <v>N/A</v>
      </c>
      <c r="L133">
        <f>INT(NOT(J133))</f>
        <v>1</v>
      </c>
      <c r="M133">
        <f>IF(L133,IF(OR(AND(C133&lt;0, D133&lt; ABS(I133)), OR(AND(C133&gt;ABS(I133), D133&gt;ABS(I133)), AND(C133&lt;ABS(I133),D133&lt; ABS(I133)))), 1, 0),"N/A")</f>
        <v>0</v>
      </c>
      <c r="N133">
        <f>INT(OR(K133,M133))</f>
        <v>0</v>
      </c>
      <c r="O133">
        <f>IF(N133, 210, 0)</f>
        <v>0</v>
      </c>
      <c r="P133" t="str">
        <f>VLOOKUP(DATEVALUE(KNeighbors_NOPCA!$A133), CHI_by_date!$A$2:$E$93, 4, FALSE)</f>
        <v>O</v>
      </c>
      <c r="Q133" t="str">
        <f>VLOOKUP(DATEVALUE(KNeighbors_NOPCA!$A133), CHI_by_date!$A$2:$E$93, 5, FALSE)</f>
        <v>195.5</v>
      </c>
    </row>
    <row r="134" spans="1:17" hidden="1">
      <c r="A134" s="10" t="s">
        <v>75</v>
      </c>
      <c r="B134" t="s">
        <v>7</v>
      </c>
      <c r="C134" s="9">
        <v>6.4</v>
      </c>
      <c r="D134" s="9">
        <v>-2</v>
      </c>
      <c r="E134" s="9">
        <f>IF(-I134 &lt;C134, 1, 0)</f>
        <v>0</v>
      </c>
      <c r="F134" t="str">
        <f>VLOOKUP(DATEVALUE(KNeighbors_NOPCA!$A134), CHI_by_date!$A$2:$E$93, 2, FALSE)</f>
        <v>L</v>
      </c>
      <c r="G134">
        <f>IF(F134="L",0,1)</f>
        <v>0</v>
      </c>
      <c r="H134">
        <f>IF(G134=E134,1,0)</f>
        <v>1</v>
      </c>
      <c r="I134">
        <f>VLOOKUP(DATEVALUE(KNeighbors_NOPCA!$A134), CHI_by_date!$A$2:$E$93, 3, FALSE)</f>
        <v>-7</v>
      </c>
      <c r="J134">
        <f>IF(I134&gt;0, 1, 0)</f>
        <v>0</v>
      </c>
      <c r="K134" t="str">
        <f>IF(J134,IF(OR(AND(C134&gt;0, ABS(D134) &gt; I134), OR(AND(C134&gt;-I134, D134&gt;-I134), AND(C134&lt;-I134,D134&lt;-I134) )), 1, 0),"N/A")</f>
        <v>N/A</v>
      </c>
      <c r="L134">
        <f>INT(NOT(J134))</f>
        <v>1</v>
      </c>
      <c r="M134">
        <f>IF(L134,IF(OR(AND(C134&lt;0, D134&lt; ABS(I134)), OR(AND(C134&gt;ABS(I134), D134&gt;ABS(I134)), AND(C134&lt;ABS(I134),D134&lt; ABS(I134)))), 1, 0),"N/A")</f>
        <v>1</v>
      </c>
      <c r="N134">
        <f>INT(OR(K134,M134))</f>
        <v>1</v>
      </c>
      <c r="O134">
        <f>IF(N134, 210, 0)</f>
        <v>210</v>
      </c>
      <c r="P134" t="str">
        <f>VLOOKUP(DATEVALUE(KNeighbors_NOPCA!$A134), CHI_by_date!$A$2:$E$93, 4, FALSE)</f>
        <v>O</v>
      </c>
      <c r="Q134" t="str">
        <f>VLOOKUP(DATEVALUE(KNeighbors_NOPCA!$A134), CHI_by_date!$A$2:$E$93, 5, FALSE)</f>
        <v>203.5</v>
      </c>
    </row>
    <row r="135" spans="1:17" hidden="1">
      <c r="A135" s="10" t="s">
        <v>78</v>
      </c>
      <c r="B135" t="s">
        <v>7</v>
      </c>
      <c r="C135" s="9">
        <v>-4.4000000000000004</v>
      </c>
      <c r="D135" s="9">
        <v>3</v>
      </c>
      <c r="E135" s="9">
        <f>IF(-I135 &lt;C135, 1, 0)</f>
        <v>0</v>
      </c>
      <c r="F135" t="str">
        <f>VLOOKUP(DATEVALUE(KNeighbors_NOPCA!$A135), CHI_by_date!$A$2:$E$93, 2, FALSE)</f>
        <v>W</v>
      </c>
      <c r="G135">
        <f>IF(F135="L",0,1)</f>
        <v>1</v>
      </c>
      <c r="H135">
        <f>IF(G135=E135,1,0)</f>
        <v>0</v>
      </c>
      <c r="I135">
        <f>VLOOKUP(DATEVALUE(KNeighbors_NOPCA!$A135), CHI_by_date!$A$2:$E$93, 3, FALSE)</f>
        <v>1.5</v>
      </c>
      <c r="J135">
        <f>IF(I135&gt;0, 1, 0)</f>
        <v>1</v>
      </c>
      <c r="K135">
        <f>IF(J135,IF(OR(AND(C135&gt;0, ABS(D135) &gt; I135), OR(AND(C135&gt;-I135, D135&gt;-I135), AND(C135&lt;-I135,D135&lt;-I135) )), 1, 0),"N/A")</f>
        <v>0</v>
      </c>
      <c r="L135">
        <f>INT(NOT(J135))</f>
        <v>0</v>
      </c>
      <c r="M135" t="str">
        <f>IF(L135,IF(OR(AND(C135&lt;0, D135&lt; ABS(I135)), OR(AND(C135&gt;ABS(I135), D135&gt;ABS(I135)), AND(C135&lt;ABS(I135),D135&lt; ABS(I135)))), 1, 0),"N/A")</f>
        <v>N/A</v>
      </c>
      <c r="N135">
        <f>INT(OR(K135,M135))</f>
        <v>0</v>
      </c>
      <c r="O135">
        <f>IF(N135, 210, 0)</f>
        <v>0</v>
      </c>
      <c r="P135" t="str">
        <f>VLOOKUP(DATEVALUE(KNeighbors_NOPCA!$A135), CHI_by_date!$A$2:$E$93, 4, FALSE)</f>
        <v>U</v>
      </c>
      <c r="Q135" t="str">
        <f>VLOOKUP(DATEVALUE(KNeighbors_NOPCA!$A135), CHI_by_date!$A$2:$E$93, 5, FALSE)</f>
        <v>203</v>
      </c>
    </row>
    <row r="136" spans="1:17" hidden="1">
      <c r="A136" s="10" t="s">
        <v>80</v>
      </c>
      <c r="B136" t="s">
        <v>7</v>
      </c>
      <c r="C136" s="9">
        <v>6.4</v>
      </c>
      <c r="D136" s="9">
        <v>4</v>
      </c>
      <c r="E136" s="9">
        <f>IF(-I136 &lt;C136, 1, 0)</f>
        <v>0</v>
      </c>
      <c r="F136" t="str">
        <f>VLOOKUP(DATEVALUE(KNeighbors_NOPCA!$A136), CHI_by_date!$A$2:$E$93, 2, FALSE)</f>
        <v>L</v>
      </c>
      <c r="G136">
        <f>IF(F136="L",0,1)</f>
        <v>0</v>
      </c>
      <c r="H136">
        <f>IF(G136=E136,1,0)</f>
        <v>1</v>
      </c>
      <c r="I136">
        <f>VLOOKUP(DATEVALUE(KNeighbors_NOPCA!$A136), CHI_by_date!$A$2:$E$93, 3, FALSE)</f>
        <v>-7</v>
      </c>
      <c r="J136">
        <f>IF(I136&gt;0, 1, 0)</f>
        <v>0</v>
      </c>
      <c r="K136" t="str">
        <f>IF(J136,IF(OR(AND(C136&gt;0, ABS(D136) &gt; I136), OR(AND(C136&gt;-I136, D136&gt;-I136), AND(C136&lt;-I136,D136&lt;-I136) )), 1, 0),"N/A")</f>
        <v>N/A</v>
      </c>
      <c r="L136">
        <f>INT(NOT(J136))</f>
        <v>1</v>
      </c>
      <c r="M136">
        <f>IF(L136,IF(OR(AND(C136&lt;0, D136&lt; ABS(I136)), OR(AND(C136&gt;ABS(I136), D136&gt;ABS(I136)), AND(C136&lt;ABS(I136),D136&lt; ABS(I136)))), 1, 0),"N/A")</f>
        <v>1</v>
      </c>
      <c r="N136">
        <f>INT(OR(K136,M136))</f>
        <v>1</v>
      </c>
      <c r="O136">
        <f>IF(N136, 210, 0)</f>
        <v>210</v>
      </c>
      <c r="P136" t="str">
        <f>VLOOKUP(DATEVALUE(KNeighbors_NOPCA!$A136), CHI_by_date!$A$2:$E$93, 4, FALSE)</f>
        <v>U</v>
      </c>
      <c r="Q136" t="str">
        <f>VLOOKUP(DATEVALUE(KNeighbors_NOPCA!$A136), CHI_by_date!$A$2:$E$93, 5, FALSE)</f>
        <v>202</v>
      </c>
    </row>
    <row r="137" spans="1:17" hidden="1">
      <c r="A137" s="10" t="s">
        <v>82</v>
      </c>
      <c r="B137" t="s">
        <v>7</v>
      </c>
      <c r="C137" s="9">
        <v>9.1999999999999993</v>
      </c>
      <c r="D137" s="9">
        <v>19</v>
      </c>
      <c r="E137" s="9">
        <f>IF(-I137 &lt;C137, 1, 0)</f>
        <v>0</v>
      </c>
      <c r="F137" t="str">
        <f>VLOOKUP(DATEVALUE(KNeighbors_NOPCA!$A137), CHI_by_date!$A$2:$E$93, 2, FALSE)</f>
        <v>W</v>
      </c>
      <c r="G137">
        <f>IF(F137="L",0,1)</f>
        <v>1</v>
      </c>
      <c r="H137">
        <f>IF(G137=E137,1,0)</f>
        <v>0</v>
      </c>
      <c r="I137">
        <f>VLOOKUP(DATEVALUE(KNeighbors_NOPCA!$A137), CHI_by_date!$A$2:$E$93, 3, FALSE)</f>
        <v>-13.5</v>
      </c>
      <c r="J137">
        <f>IF(I137&gt;0, 1, 0)</f>
        <v>0</v>
      </c>
      <c r="K137" t="str">
        <f>IF(J137,IF(OR(AND(C137&gt;0, ABS(D137) &gt; I137), OR(AND(C137&gt;-I137, D137&gt;-I137), AND(C137&lt;-I137,D137&lt;-I137) )), 1, 0),"N/A")</f>
        <v>N/A</v>
      </c>
      <c r="L137">
        <f>INT(NOT(J137))</f>
        <v>1</v>
      </c>
      <c r="M137">
        <f>IF(L137,IF(OR(AND(C137&lt;0, D137&lt; ABS(I137)), OR(AND(C137&gt;ABS(I137), D137&gt;ABS(I137)), AND(C137&lt;ABS(I137),D137&lt; ABS(I137)))), 1, 0),"N/A")</f>
        <v>0</v>
      </c>
      <c r="N137">
        <f>INT(OR(K137,M137))</f>
        <v>0</v>
      </c>
      <c r="O137">
        <f>IF(N137, 210, 0)</f>
        <v>0</v>
      </c>
      <c r="P137" t="str">
        <f>VLOOKUP(DATEVALUE(KNeighbors_NOPCA!$A137), CHI_by_date!$A$2:$E$93, 4, FALSE)</f>
        <v>O</v>
      </c>
      <c r="Q137" t="str">
        <f>VLOOKUP(DATEVALUE(KNeighbors_NOPCA!$A137), CHI_by_date!$A$2:$E$93, 5, FALSE)</f>
        <v>195</v>
      </c>
    </row>
    <row r="138" spans="1:17" hidden="1">
      <c r="A138" s="10" t="s">
        <v>84</v>
      </c>
      <c r="B138" t="s">
        <v>7</v>
      </c>
      <c r="C138" s="9">
        <v>6.8</v>
      </c>
      <c r="D138" s="9">
        <v>13</v>
      </c>
      <c r="E138" s="9">
        <f>IF(-I138 &lt;C138, 1, 0)</f>
        <v>1</v>
      </c>
      <c r="F138" t="str">
        <f>VLOOKUP(DATEVALUE(KNeighbors_NOPCA!$A138), CHI_by_date!$A$2:$E$93, 2, FALSE)</f>
        <v>W</v>
      </c>
      <c r="G138">
        <f>IF(F138="L",0,1)</f>
        <v>1</v>
      </c>
      <c r="H138">
        <f>IF(G138=E138,1,0)</f>
        <v>1</v>
      </c>
      <c r="I138">
        <f>VLOOKUP(DATEVALUE(KNeighbors_NOPCA!$A138), CHI_by_date!$A$2:$E$93, 3, FALSE)</f>
        <v>-4</v>
      </c>
      <c r="J138">
        <f>IF(I138&gt;0, 1, 0)</f>
        <v>0</v>
      </c>
      <c r="K138" t="str">
        <f>IF(J138,IF(OR(AND(C138&gt;0, ABS(D138) &gt; I138), OR(AND(C138&gt;-I138, D138&gt;-I138), AND(C138&lt;-I138,D138&lt;-I138) )), 1, 0),"N/A")</f>
        <v>N/A</v>
      </c>
      <c r="L138">
        <f>INT(NOT(J138))</f>
        <v>1</v>
      </c>
      <c r="M138">
        <f>IF(L138,IF(OR(AND(C138&lt;0, D138&lt; ABS(I138)), OR(AND(C138&gt;ABS(I138), D138&gt;ABS(I138)), AND(C138&lt;ABS(I138),D138&lt; ABS(I138)))), 1, 0),"N/A")</f>
        <v>1</v>
      </c>
      <c r="N138">
        <f>INT(OR(K138,M138))</f>
        <v>1</v>
      </c>
      <c r="O138">
        <f>IF(N138, 210, 0)</f>
        <v>210</v>
      </c>
      <c r="P138" t="str">
        <f>VLOOKUP(DATEVALUE(KNeighbors_NOPCA!$A138), CHI_by_date!$A$2:$E$93, 4, FALSE)</f>
        <v>U</v>
      </c>
      <c r="Q138" t="str">
        <f>VLOOKUP(DATEVALUE(KNeighbors_NOPCA!$A138), CHI_by_date!$A$2:$E$93, 5, FALSE)</f>
        <v>194.5</v>
      </c>
    </row>
    <row r="139" spans="1:17" hidden="1">
      <c r="A139" s="10" t="s">
        <v>86</v>
      </c>
      <c r="B139" t="s">
        <v>7</v>
      </c>
      <c r="C139" s="9">
        <v>0.8</v>
      </c>
      <c r="D139" s="9">
        <v>-3</v>
      </c>
      <c r="E139" s="9">
        <f>IF(-I139 &lt;C139, 1, 0)</f>
        <v>0</v>
      </c>
      <c r="F139" t="str">
        <f>VLOOKUP(DATEVALUE(KNeighbors_NOPCA!$A139), CHI_by_date!$A$2:$E$93, 2, FALSE)</f>
        <v>L</v>
      </c>
      <c r="G139">
        <f>IF(F139="L",0,1)</f>
        <v>0</v>
      </c>
      <c r="H139">
        <f>IF(G139=E139,1,0)</f>
        <v>1</v>
      </c>
      <c r="I139">
        <f>VLOOKUP(DATEVALUE(KNeighbors_NOPCA!$A139), CHI_by_date!$A$2:$E$93, 3, FALSE)</f>
        <v>-5</v>
      </c>
      <c r="J139">
        <f>IF(I139&gt;0, 1, 0)</f>
        <v>0</v>
      </c>
      <c r="K139" t="str">
        <f>IF(J139,IF(OR(AND(C139&gt;0, ABS(D139) &gt; I139), OR(AND(C139&gt;-I139, D139&gt;-I139), AND(C139&lt;-I139,D139&lt;-I139) )), 1, 0),"N/A")</f>
        <v>N/A</v>
      </c>
      <c r="L139">
        <f>INT(NOT(J139))</f>
        <v>1</v>
      </c>
      <c r="M139">
        <f>IF(L139,IF(OR(AND(C139&lt;0, D139&lt; ABS(I139)), OR(AND(C139&gt;ABS(I139), D139&gt;ABS(I139)), AND(C139&lt;ABS(I139),D139&lt; ABS(I139)))), 1, 0),"N/A")</f>
        <v>1</v>
      </c>
      <c r="N139">
        <f>INT(OR(K139,M139))</f>
        <v>1</v>
      </c>
      <c r="O139">
        <f>IF(N139, 210, 0)</f>
        <v>210</v>
      </c>
      <c r="P139" t="str">
        <f>VLOOKUP(DATEVALUE(KNeighbors_NOPCA!$A139), CHI_by_date!$A$2:$E$93, 4, FALSE)</f>
        <v>O</v>
      </c>
      <c r="Q139" t="str">
        <f>VLOOKUP(DATEVALUE(KNeighbors_NOPCA!$A139), CHI_by_date!$A$2:$E$93, 5, FALSE)</f>
        <v>197</v>
      </c>
    </row>
    <row r="140" spans="1:17" hidden="1">
      <c r="A140" s="10" t="s">
        <v>89</v>
      </c>
      <c r="B140" t="s">
        <v>7</v>
      </c>
      <c r="C140" s="9">
        <v>6.8</v>
      </c>
      <c r="D140" s="9">
        <v>-3</v>
      </c>
      <c r="E140" s="9">
        <f>IF(-I140 &lt;C140, 1, 0)</f>
        <v>0</v>
      </c>
      <c r="F140" t="str">
        <f>VLOOKUP(DATEVALUE(KNeighbors_NOPCA!$A140), CHI_by_date!$A$2:$E$93, 2, FALSE)</f>
        <v>L</v>
      </c>
      <c r="G140">
        <f>IF(F140="L",0,1)</f>
        <v>0</v>
      </c>
      <c r="H140">
        <f>IF(G140=E140,1,0)</f>
        <v>1</v>
      </c>
      <c r="I140">
        <f>VLOOKUP(DATEVALUE(KNeighbors_NOPCA!$A140), CHI_by_date!$A$2:$E$93, 3, FALSE)</f>
        <v>-10.5</v>
      </c>
      <c r="J140">
        <f>IF(I140&gt;0, 1, 0)</f>
        <v>0</v>
      </c>
      <c r="K140" t="str">
        <f>IF(J140,IF(OR(AND(C140&gt;0, ABS(D140) &gt; I140), OR(AND(C140&gt;-I140, D140&gt;-I140), AND(C140&lt;-I140,D140&lt;-I140) )), 1, 0),"N/A")</f>
        <v>N/A</v>
      </c>
      <c r="L140">
        <f>INT(NOT(J140))</f>
        <v>1</v>
      </c>
      <c r="M140">
        <f>IF(L140,IF(OR(AND(C140&lt;0, D140&lt; ABS(I140)), OR(AND(C140&gt;ABS(I140), D140&gt;ABS(I140)), AND(C140&lt;ABS(I140),D140&lt; ABS(I140)))), 1, 0),"N/A")</f>
        <v>1</v>
      </c>
      <c r="N140">
        <f>INT(OR(K140,M140))</f>
        <v>1</v>
      </c>
      <c r="O140">
        <f>IF(N140, 210, 0)</f>
        <v>210</v>
      </c>
      <c r="P140" t="str">
        <f>VLOOKUP(DATEVALUE(KNeighbors_NOPCA!$A140), CHI_by_date!$A$2:$E$93, 4, FALSE)</f>
        <v>O</v>
      </c>
      <c r="Q140" t="str">
        <f>VLOOKUP(DATEVALUE(KNeighbors_NOPCA!$A140), CHI_by_date!$A$2:$E$93, 5, FALSE)</f>
        <v>196.5</v>
      </c>
    </row>
    <row r="141" spans="1:17" hidden="1">
      <c r="A141" s="10" t="s">
        <v>95</v>
      </c>
      <c r="B141" t="s">
        <v>7</v>
      </c>
      <c r="C141" s="9">
        <v>1.8</v>
      </c>
      <c r="D141" s="9">
        <v>7</v>
      </c>
      <c r="E141" s="9">
        <f>IF(-I141 &lt;C141, 1, 0)</f>
        <v>1</v>
      </c>
      <c r="F141" t="str">
        <f>VLOOKUP(DATEVALUE(KNeighbors_NOPCA!$A141), CHI_by_date!$A$2:$E$93, 2, FALSE)</f>
        <v>W</v>
      </c>
      <c r="G141">
        <f>IF(F141="L",0,1)</f>
        <v>1</v>
      </c>
      <c r="H141">
        <f>IF(G141=E141,1,0)</f>
        <v>1</v>
      </c>
      <c r="I141">
        <f>VLOOKUP(DATEVALUE(KNeighbors_NOPCA!$A141), CHI_by_date!$A$2:$E$93, 3, FALSE)</f>
        <v>-1.5</v>
      </c>
      <c r="J141">
        <f>IF(I141&gt;0, 1, 0)</f>
        <v>0</v>
      </c>
      <c r="K141" t="str">
        <f>IF(J141,IF(OR(AND(C141&gt;0, ABS(D141) &gt; I141), OR(AND(C141&gt;-I141, D141&gt;-I141), AND(C141&lt;-I141,D141&lt;-I141) )), 1, 0),"N/A")</f>
        <v>N/A</v>
      </c>
      <c r="L141">
        <f>INT(NOT(J141))</f>
        <v>1</v>
      </c>
      <c r="M141">
        <f>IF(L141,IF(OR(AND(C141&lt;0, D141&lt; ABS(I141)), OR(AND(C141&gt;ABS(I141), D141&gt;ABS(I141)), AND(C141&lt;ABS(I141),D141&lt; ABS(I141)))), 1, 0),"N/A")</f>
        <v>1</v>
      </c>
      <c r="N141">
        <f>INT(OR(K141,M141))</f>
        <v>1</v>
      </c>
      <c r="O141">
        <f>IF(N141, 210, 0)</f>
        <v>210</v>
      </c>
      <c r="P141" t="str">
        <f>VLOOKUP(DATEVALUE(KNeighbors_NOPCA!$A141), CHI_by_date!$A$2:$E$93, 4, FALSE)</f>
        <v>O</v>
      </c>
      <c r="Q141" t="str">
        <f>VLOOKUP(DATEVALUE(KNeighbors_NOPCA!$A141), CHI_by_date!$A$2:$E$93, 5, FALSE)</f>
        <v>198</v>
      </c>
    </row>
    <row r="142" spans="1:17" hidden="1">
      <c r="A142" s="10" t="s">
        <v>97</v>
      </c>
      <c r="B142" t="s">
        <v>7</v>
      </c>
      <c r="C142" s="9">
        <v>5.8</v>
      </c>
      <c r="D142" s="9">
        <v>2</v>
      </c>
      <c r="E142" s="9">
        <f>IF(-I142 &lt;C142, 1, 0)</f>
        <v>1</v>
      </c>
      <c r="F142" t="str">
        <f>VLOOKUP(DATEVALUE(KNeighbors_NOPCA!$A142), CHI_by_date!$A$2:$E$93, 2, FALSE)</f>
        <v>L</v>
      </c>
      <c r="G142">
        <f>IF(F142="L",0,1)</f>
        <v>0</v>
      </c>
      <c r="H142">
        <f>IF(G142=E142,1,0)</f>
        <v>0</v>
      </c>
      <c r="I142">
        <f>VLOOKUP(DATEVALUE(KNeighbors_NOPCA!$A142), CHI_by_date!$A$2:$E$93, 3, FALSE)</f>
        <v>-3</v>
      </c>
      <c r="J142">
        <f>IF(I142&gt;0, 1, 0)</f>
        <v>0</v>
      </c>
      <c r="K142" t="str">
        <f>IF(J142,IF(OR(AND(C142&gt;0, ABS(D142) &gt; I142), OR(AND(C142&gt;-I142, D142&gt;-I142), AND(C142&lt;-I142,D142&lt;-I142) )), 1, 0),"N/A")</f>
        <v>N/A</v>
      </c>
      <c r="L142">
        <f>INT(NOT(J142))</f>
        <v>1</v>
      </c>
      <c r="M142">
        <f>IF(L142,IF(OR(AND(C142&lt;0, D142&lt; ABS(I142)), OR(AND(C142&gt;ABS(I142), D142&gt;ABS(I142)), AND(C142&lt;ABS(I142),D142&lt; ABS(I142)))), 1, 0),"N/A")</f>
        <v>0</v>
      </c>
      <c r="N142">
        <f>INT(OR(K142,M142))</f>
        <v>0</v>
      </c>
      <c r="O142">
        <f>IF(N142, 210, 0)</f>
        <v>0</v>
      </c>
      <c r="P142" t="str">
        <f>VLOOKUP(DATEVALUE(KNeighbors_NOPCA!$A142), CHI_by_date!$A$2:$E$93, 4, FALSE)</f>
        <v>O</v>
      </c>
      <c r="Q142" t="str">
        <f>VLOOKUP(DATEVALUE(KNeighbors_NOPCA!$A142), CHI_by_date!$A$2:$E$93, 5, FALSE)</f>
        <v>201.5</v>
      </c>
    </row>
    <row r="143" spans="1:17" hidden="1">
      <c r="A143" s="10" t="s">
        <v>99</v>
      </c>
      <c r="B143" t="s">
        <v>7</v>
      </c>
      <c r="C143" s="9">
        <v>8.6</v>
      </c>
      <c r="D143" s="9">
        <v>27</v>
      </c>
      <c r="E143" s="9">
        <f>IF(-I143 &lt;C143, 1, 0)</f>
        <v>1</v>
      </c>
      <c r="F143" t="str">
        <f>VLOOKUP(DATEVALUE(KNeighbors_NOPCA!$A143), CHI_by_date!$A$2:$E$93, 2, FALSE)</f>
        <v>W</v>
      </c>
      <c r="G143">
        <f>IF(F143="L",0,1)</f>
        <v>1</v>
      </c>
      <c r="H143">
        <f>IF(G143=E143,1,0)</f>
        <v>1</v>
      </c>
      <c r="I143">
        <f>VLOOKUP(DATEVALUE(KNeighbors_NOPCA!$A143), CHI_by_date!$A$2:$E$93, 3, FALSE)</f>
        <v>-7</v>
      </c>
      <c r="J143">
        <f>IF(I143&gt;0, 1, 0)</f>
        <v>0</v>
      </c>
      <c r="K143" t="str">
        <f>IF(J143,IF(OR(AND(C143&gt;0, ABS(D143) &gt; I143), OR(AND(C143&gt;-I143, D143&gt;-I143), AND(C143&lt;-I143,D143&lt;-I143) )), 1, 0),"N/A")</f>
        <v>N/A</v>
      </c>
      <c r="L143">
        <f>INT(NOT(J143))</f>
        <v>1</v>
      </c>
      <c r="M143">
        <f>IF(L143,IF(OR(AND(C143&lt;0, D143&lt; ABS(I143)), OR(AND(C143&gt;ABS(I143), D143&gt;ABS(I143)), AND(C143&lt;ABS(I143),D143&lt; ABS(I143)))), 1, 0),"N/A")</f>
        <v>1</v>
      </c>
      <c r="N143">
        <f>INT(OR(K143,M143))</f>
        <v>1</v>
      </c>
      <c r="O143">
        <f>IF(N143, 210, 0)</f>
        <v>210</v>
      </c>
      <c r="P143" t="str">
        <f>VLOOKUP(DATEVALUE(KNeighbors_NOPCA!$A143), CHI_by_date!$A$2:$E$93, 4, FALSE)</f>
        <v>U</v>
      </c>
      <c r="Q143" t="str">
        <f>VLOOKUP(DATEVALUE(KNeighbors_NOPCA!$A143), CHI_by_date!$A$2:$E$93, 5, FALSE)</f>
        <v>199</v>
      </c>
    </row>
    <row r="144" spans="1:17" hidden="1">
      <c r="A144" s="10" t="s">
        <v>103</v>
      </c>
      <c r="B144" t="s">
        <v>7</v>
      </c>
      <c r="C144" s="9">
        <v>6.6</v>
      </c>
      <c r="D144" s="9">
        <v>11</v>
      </c>
      <c r="E144" s="9">
        <f>IF(-I144 &lt;C144, 1, 0)</f>
        <v>0</v>
      </c>
      <c r="F144" t="str">
        <f>VLOOKUP(DATEVALUE(KNeighbors_NOPCA!$A144), CHI_by_date!$A$2:$E$93, 2, FALSE)</f>
        <v>W</v>
      </c>
      <c r="G144">
        <f>IF(F144="L",0,1)</f>
        <v>1</v>
      </c>
      <c r="H144">
        <f>IF(G144=E144,1,0)</f>
        <v>0</v>
      </c>
      <c r="I144">
        <f>VLOOKUP(DATEVALUE(KNeighbors_NOPCA!$A144), CHI_by_date!$A$2:$E$93, 3, FALSE)</f>
        <v>-8.5</v>
      </c>
      <c r="J144">
        <f>IF(I144&gt;0, 1, 0)</f>
        <v>0</v>
      </c>
      <c r="K144" t="str">
        <f>IF(J144,IF(OR(AND(C144&gt;0, ABS(D144) &gt; I144), OR(AND(C144&gt;-I144, D144&gt;-I144), AND(C144&lt;-I144,D144&lt;-I144) )), 1, 0),"N/A")</f>
        <v>N/A</v>
      </c>
      <c r="L144">
        <f>INT(NOT(J144))</f>
        <v>1</v>
      </c>
      <c r="M144">
        <f>IF(L144,IF(OR(AND(C144&lt;0, D144&lt; ABS(I144)), OR(AND(C144&gt;ABS(I144), D144&gt;ABS(I144)), AND(C144&lt;ABS(I144),D144&lt; ABS(I144)))), 1, 0),"N/A")</f>
        <v>0</v>
      </c>
      <c r="N144">
        <f>INT(OR(K144,M144))</f>
        <v>0</v>
      </c>
      <c r="O144">
        <f>IF(N144, 210, 0)</f>
        <v>0</v>
      </c>
      <c r="P144" t="str">
        <f>VLOOKUP(DATEVALUE(KNeighbors_NOPCA!$A144), CHI_by_date!$A$2:$E$93, 4, FALSE)</f>
        <v>O</v>
      </c>
      <c r="Q144" t="str">
        <f>VLOOKUP(DATEVALUE(KNeighbors_NOPCA!$A144), CHI_by_date!$A$2:$E$93, 5, FALSE)</f>
        <v>201</v>
      </c>
    </row>
    <row r="145" spans="1:17" hidden="1">
      <c r="A145" s="10" t="s">
        <v>105</v>
      </c>
      <c r="B145" t="s">
        <v>7</v>
      </c>
      <c r="C145" s="9">
        <v>0.8</v>
      </c>
      <c r="D145" s="9">
        <v>9</v>
      </c>
      <c r="E145" s="9">
        <f>IF(-I145 &lt;C145, 1, 0)</f>
        <v>0</v>
      </c>
      <c r="F145" t="str">
        <f>VLOOKUP(DATEVALUE(KNeighbors_NOPCA!$A145), CHI_by_date!$A$2:$E$93, 2, FALSE)</f>
        <v>W</v>
      </c>
      <c r="G145">
        <f>IF(F145="L",0,1)</f>
        <v>1</v>
      </c>
      <c r="H145">
        <f>IF(G145=E145,1,0)</f>
        <v>0</v>
      </c>
      <c r="I145">
        <f>VLOOKUP(DATEVALUE(KNeighbors_NOPCA!$A145), CHI_by_date!$A$2:$E$93, 3, FALSE)</f>
        <v>-6.5</v>
      </c>
      <c r="J145">
        <f>IF(I145&gt;0, 1, 0)</f>
        <v>0</v>
      </c>
      <c r="K145" t="str">
        <f>IF(J145,IF(OR(AND(C145&gt;0, ABS(D145) &gt; I145), OR(AND(C145&gt;-I145, D145&gt;-I145), AND(C145&lt;-I145,D145&lt;-I145) )), 1, 0),"N/A")</f>
        <v>N/A</v>
      </c>
      <c r="L145">
        <f>INT(NOT(J145))</f>
        <v>1</v>
      </c>
      <c r="M145">
        <f>IF(L145,IF(OR(AND(C145&lt;0, D145&lt; ABS(I145)), OR(AND(C145&gt;ABS(I145), D145&gt;ABS(I145)), AND(C145&lt;ABS(I145),D145&lt; ABS(I145)))), 1, 0),"N/A")</f>
        <v>0</v>
      </c>
      <c r="N145">
        <f>INT(OR(K145,M145))</f>
        <v>0</v>
      </c>
      <c r="O145">
        <f>IF(N145, 210, 0)</f>
        <v>0</v>
      </c>
      <c r="P145" t="str">
        <f>VLOOKUP(DATEVALUE(KNeighbors_NOPCA!$A145), CHI_by_date!$A$2:$E$93, 4, FALSE)</f>
        <v>U</v>
      </c>
      <c r="Q145" t="str">
        <f>VLOOKUP(DATEVALUE(KNeighbors_NOPCA!$A145), CHI_by_date!$A$2:$E$93, 5, FALSE)</f>
        <v>204.5</v>
      </c>
    </row>
    <row r="146" spans="1:17" hidden="1">
      <c r="A146" s="10" t="s">
        <v>109</v>
      </c>
      <c r="B146" t="s">
        <v>7</v>
      </c>
      <c r="C146" s="9">
        <v>7</v>
      </c>
      <c r="D146" s="9">
        <v>-14</v>
      </c>
      <c r="E146" s="9">
        <f>IF(-I146 &lt;C146, 1, 0)</f>
        <v>0</v>
      </c>
      <c r="F146" t="str">
        <f>VLOOKUP(DATEVALUE(KNeighbors_NOPCA!$A146), CHI_by_date!$A$2:$E$93, 2, FALSE)</f>
        <v>L</v>
      </c>
      <c r="G146">
        <f>IF(F146="L",0,1)</f>
        <v>0</v>
      </c>
      <c r="H146">
        <f>IF(G146=E146,1,0)</f>
        <v>1</v>
      </c>
      <c r="I146">
        <f>VLOOKUP(DATEVALUE(KNeighbors_NOPCA!$A146), CHI_by_date!$A$2:$E$93, 3, FALSE)</f>
        <v>-8.5</v>
      </c>
      <c r="J146">
        <f>IF(I146&gt;0, 1, 0)</f>
        <v>0</v>
      </c>
      <c r="K146" t="str">
        <f>IF(J146,IF(OR(AND(C146&gt;0, ABS(D146) &gt; I146), OR(AND(C146&gt;-I146, D146&gt;-I146), AND(C146&lt;-I146,D146&lt;-I146) )), 1, 0),"N/A")</f>
        <v>N/A</v>
      </c>
      <c r="L146">
        <f>INT(NOT(J146))</f>
        <v>1</v>
      </c>
      <c r="M146">
        <f>IF(L146,IF(OR(AND(C146&lt;0, D146&lt; ABS(I146)), OR(AND(C146&gt;ABS(I146), D146&gt;ABS(I146)), AND(C146&lt;ABS(I146),D146&lt; ABS(I146)))), 1, 0),"N/A")</f>
        <v>1</v>
      </c>
      <c r="N146">
        <f>INT(OR(K146,M146))</f>
        <v>1</v>
      </c>
      <c r="O146">
        <f>IF(N146, 210, 0)</f>
        <v>210</v>
      </c>
      <c r="P146" t="str">
        <f>VLOOKUP(DATEVALUE(KNeighbors_NOPCA!$A146), CHI_by_date!$A$2:$E$93, 4, FALSE)</f>
        <v>O</v>
      </c>
      <c r="Q146" t="str">
        <f>VLOOKUP(DATEVALUE(KNeighbors_NOPCA!$A146), CHI_by_date!$A$2:$E$93, 5, FALSE)</f>
        <v>208</v>
      </c>
    </row>
    <row r="147" spans="1:17" hidden="1">
      <c r="A147" s="10" t="s">
        <v>113</v>
      </c>
      <c r="B147" t="s">
        <v>7</v>
      </c>
      <c r="C147" s="9">
        <v>-0.2</v>
      </c>
      <c r="D147" s="9">
        <v>-6</v>
      </c>
      <c r="E147" s="9">
        <f>IF(-I147 &lt;C147, 1, 0)</f>
        <v>0</v>
      </c>
      <c r="F147" t="str">
        <f>VLOOKUP(DATEVALUE(KNeighbors_NOPCA!$A147), CHI_by_date!$A$2:$E$93, 2, FALSE)</f>
        <v>L</v>
      </c>
      <c r="G147">
        <f>IF(F147="L",0,1)</f>
        <v>0</v>
      </c>
      <c r="H147">
        <f>IF(G147=E147,1,0)</f>
        <v>1</v>
      </c>
      <c r="I147">
        <f>VLOOKUP(DATEVALUE(KNeighbors_NOPCA!$A147), CHI_by_date!$A$2:$E$93, 3, FALSE)</f>
        <v>-1</v>
      </c>
      <c r="J147">
        <f>IF(I147&gt;0, 1, 0)</f>
        <v>0</v>
      </c>
      <c r="K147" t="str">
        <f>IF(J147,IF(OR(AND(C147&gt;0, ABS(D147) &gt; I147), OR(AND(C147&gt;-I147, D147&gt;-I147), AND(C147&lt;-I147,D147&lt;-I147) )), 1, 0),"N/A")</f>
        <v>N/A</v>
      </c>
      <c r="L147">
        <f>INT(NOT(J147))</f>
        <v>1</v>
      </c>
      <c r="M147">
        <f>IF(L147,IF(OR(AND(C147&lt;0, D147&lt; ABS(I147)), OR(AND(C147&gt;ABS(I147), D147&gt;ABS(I147)), AND(C147&lt;ABS(I147),D147&lt; ABS(I147)))), 1, 0),"N/A")</f>
        <v>1</v>
      </c>
      <c r="N147">
        <f>INT(OR(K147,M147))</f>
        <v>1</v>
      </c>
      <c r="O147">
        <f>IF(N147, 210, 0)</f>
        <v>210</v>
      </c>
      <c r="P147" t="str">
        <f>VLOOKUP(DATEVALUE(KNeighbors_NOPCA!$A147), CHI_by_date!$A$2:$E$93, 4, FALSE)</f>
        <v>U</v>
      </c>
      <c r="Q147" t="str">
        <f>VLOOKUP(DATEVALUE(KNeighbors_NOPCA!$A147), CHI_by_date!$A$2:$E$93, 5, FALSE)</f>
        <v>201</v>
      </c>
    </row>
    <row r="148" spans="1:17" hidden="1">
      <c r="A148" s="10" t="s">
        <v>118</v>
      </c>
      <c r="B148" t="s">
        <v>7</v>
      </c>
      <c r="C148" s="9">
        <v>-9.6</v>
      </c>
      <c r="D148" s="9">
        <v>-31</v>
      </c>
      <c r="E148" s="9">
        <f>IF(-I148 &lt;C148, 1, 0)</f>
        <v>0</v>
      </c>
      <c r="F148" t="str">
        <f>VLOOKUP(DATEVALUE(KNeighbors_NOPCA!$A148), CHI_by_date!$A$2:$E$93, 2, FALSE)</f>
        <v>L</v>
      </c>
      <c r="G148">
        <f>IF(F148="L",0,1)</f>
        <v>0</v>
      </c>
      <c r="H148">
        <f>IF(G148=E148,1,0)</f>
        <v>1</v>
      </c>
      <c r="I148">
        <f>VLOOKUP(DATEVALUE(KNeighbors_NOPCA!$A148), CHI_by_date!$A$2:$E$93, 3, FALSE)</f>
        <v>6</v>
      </c>
      <c r="J148">
        <f>IF(I148&gt;0, 1, 0)</f>
        <v>1</v>
      </c>
      <c r="K148">
        <f>IF(J148,IF(OR(AND(C148&gt;0, ABS(D148) &gt; I148), OR(AND(C148&gt;-I148, D148&gt;-I148), AND(C148&lt;-I148,D148&lt;-I148) )), 1, 0),"N/A")</f>
        <v>1</v>
      </c>
      <c r="L148">
        <f>INT(NOT(J148))</f>
        <v>0</v>
      </c>
      <c r="M148" t="str">
        <f>IF(L148,IF(OR(AND(C148&lt;0, D148&lt; ABS(I148)), OR(AND(C148&gt;ABS(I148), D148&gt;ABS(I148)), AND(C148&lt;ABS(I148),D148&lt; ABS(I148)))), 1, 0),"N/A")</f>
        <v>N/A</v>
      </c>
      <c r="N148">
        <f>INT(OR(K148,M148))</f>
        <v>1</v>
      </c>
      <c r="O148">
        <f>IF(N148, 210, 0)</f>
        <v>210</v>
      </c>
      <c r="P148" t="str">
        <f>VLOOKUP(DATEVALUE(KNeighbors_NOPCA!$A148), CHI_by_date!$A$2:$E$93, 4, FALSE)</f>
        <v>O</v>
      </c>
      <c r="Q148" t="str">
        <f>VLOOKUP(DATEVALUE(KNeighbors_NOPCA!$A148), CHI_by_date!$A$2:$E$93, 5, FALSE)</f>
        <v>216</v>
      </c>
    </row>
    <row r="149" spans="1:17" hidden="1">
      <c r="A149" s="10" t="s">
        <v>123</v>
      </c>
      <c r="B149" t="s">
        <v>7</v>
      </c>
      <c r="C149" s="9">
        <v>8.4</v>
      </c>
      <c r="D149" s="9">
        <v>-5</v>
      </c>
      <c r="E149" s="9">
        <f>IF(-I149 &lt;C149, 1, 0)</f>
        <v>1</v>
      </c>
      <c r="F149" t="str">
        <f>VLOOKUP(DATEVALUE(KNeighbors_NOPCA!$A149), CHI_by_date!$A$2:$E$93, 2, FALSE)</f>
        <v>L</v>
      </c>
      <c r="G149">
        <f>IF(F149="L",0,1)</f>
        <v>0</v>
      </c>
      <c r="H149">
        <f>IF(G149=E149,1,0)</f>
        <v>0</v>
      </c>
      <c r="I149">
        <f>VLOOKUP(DATEVALUE(KNeighbors_NOPCA!$A149), CHI_by_date!$A$2:$E$93, 3, FALSE)</f>
        <v>-7</v>
      </c>
      <c r="J149">
        <f>IF(I149&gt;0, 1, 0)</f>
        <v>0</v>
      </c>
      <c r="K149" t="str">
        <f>IF(J149,IF(OR(AND(C149&gt;0, ABS(D149) &gt; I149), OR(AND(C149&gt;-I149, D149&gt;-I149), AND(C149&lt;-I149,D149&lt;-I149) )), 1, 0),"N/A")</f>
        <v>N/A</v>
      </c>
      <c r="L149">
        <f>INT(NOT(J149))</f>
        <v>1</v>
      </c>
      <c r="M149">
        <f>IF(L149,IF(OR(AND(C149&lt;0, D149&lt; ABS(I149)), OR(AND(C149&gt;ABS(I149), D149&gt;ABS(I149)), AND(C149&lt;ABS(I149),D149&lt; ABS(I149)))), 1, 0),"N/A")</f>
        <v>0</v>
      </c>
      <c r="N149">
        <f>INT(OR(K149,M149))</f>
        <v>0</v>
      </c>
      <c r="O149">
        <f>IF(N149, 210, 0)</f>
        <v>0</v>
      </c>
      <c r="P149" t="str">
        <f>VLOOKUP(DATEVALUE(KNeighbors_NOPCA!$A149), CHI_by_date!$A$2:$E$93, 4, FALSE)</f>
        <v>U</v>
      </c>
      <c r="Q149" t="str">
        <f>VLOOKUP(DATEVALUE(KNeighbors_NOPCA!$A149), CHI_by_date!$A$2:$E$93, 5, FALSE)</f>
        <v>192</v>
      </c>
    </row>
    <row r="150" spans="1:17" hidden="1">
      <c r="A150" s="10" t="s">
        <v>139</v>
      </c>
      <c r="B150" t="s">
        <v>7</v>
      </c>
      <c r="C150" s="9">
        <v>-2.6</v>
      </c>
      <c r="D150" s="9">
        <v>-23</v>
      </c>
      <c r="E150" s="9">
        <f>IF(-I150 &lt;C150, 1, 0)</f>
        <v>1</v>
      </c>
      <c r="F150" t="str">
        <f>VLOOKUP(DATEVALUE(KNeighbors_NOPCA!$A150), CHI_by_date!$A$2:$E$93, 2, FALSE)</f>
        <v>L</v>
      </c>
      <c r="G150">
        <f>IF(F150="L",0,1)</f>
        <v>0</v>
      </c>
      <c r="H150">
        <f>IF(G150=E150,1,0)</f>
        <v>0</v>
      </c>
      <c r="I150">
        <f>VLOOKUP(DATEVALUE(KNeighbors_NOPCA!$A150), CHI_by_date!$A$2:$E$93, 3, FALSE)</f>
        <v>3.5</v>
      </c>
      <c r="J150">
        <f>IF(I150&gt;0, 1, 0)</f>
        <v>1</v>
      </c>
      <c r="K150">
        <f>IF(J150,IF(OR(AND(C150&gt;0, ABS(D150) &gt; I150), OR(AND(C150&gt;-I150, D150&gt;-I150), AND(C150&lt;-I150,D150&lt;-I150) )), 1, 0),"N/A")</f>
        <v>0</v>
      </c>
      <c r="L150">
        <f>INT(NOT(J150))</f>
        <v>0</v>
      </c>
      <c r="M150" t="str">
        <f>IF(L150,IF(OR(AND(C150&lt;0, D150&lt; ABS(I150)), OR(AND(C150&gt;ABS(I150), D150&gt;ABS(I150)), AND(C150&lt;ABS(I150),D150&lt; ABS(I150)))), 1, 0),"N/A")</f>
        <v>N/A</v>
      </c>
      <c r="N150">
        <f>INT(OR(K150,M150))</f>
        <v>0</v>
      </c>
      <c r="O150">
        <f>IF(N150, 210, 0)</f>
        <v>0</v>
      </c>
      <c r="P150" t="str">
        <f>VLOOKUP(DATEVALUE(KNeighbors_NOPCA!$A150), CHI_by_date!$A$2:$E$93, 4, FALSE)</f>
        <v>U</v>
      </c>
      <c r="Q150" t="str">
        <f>VLOOKUP(DATEVALUE(KNeighbors_NOPCA!$A150), CHI_by_date!$A$2:$E$93, 5, FALSE)</f>
        <v>205.5</v>
      </c>
    </row>
    <row r="151" spans="1:17" hidden="1">
      <c r="A151" s="10" t="s">
        <v>142</v>
      </c>
      <c r="B151" t="s">
        <v>7</v>
      </c>
      <c r="C151" s="9">
        <v>0.4</v>
      </c>
      <c r="D151" s="9">
        <v>10</v>
      </c>
      <c r="E151" s="9">
        <f>IF(-I151 &lt;C151, 1, 0)</f>
        <v>1</v>
      </c>
      <c r="F151" t="str">
        <f>VLOOKUP(DATEVALUE(KNeighbors_NOPCA!$A151), CHI_by_date!$A$2:$E$93, 2, FALSE)</f>
        <v>W</v>
      </c>
      <c r="G151">
        <f>IF(F151="L",0,1)</f>
        <v>1</v>
      </c>
      <c r="H151">
        <f>IF(G151=E151,1,0)</f>
        <v>1</v>
      </c>
      <c r="I151">
        <f>VLOOKUP(DATEVALUE(KNeighbors_NOPCA!$A151), CHI_by_date!$A$2:$E$93, 3, FALSE)</f>
        <v>7.5</v>
      </c>
      <c r="J151">
        <f>IF(I151&gt;0, 1, 0)</f>
        <v>1</v>
      </c>
      <c r="K151">
        <f>IF(J151,IF(OR(AND(C151&gt;0, ABS(D151) &gt; I151), OR(AND(C151&gt;-I151, D151&gt;-I151), AND(C151&lt;-I151,D151&lt;-I151) )), 1, 0),"N/A")</f>
        <v>1</v>
      </c>
      <c r="L151">
        <f>INT(NOT(J151))</f>
        <v>0</v>
      </c>
      <c r="M151" t="str">
        <f>IF(L151,IF(OR(AND(C151&lt;0, D151&lt; ABS(I151)), OR(AND(C151&gt;ABS(I151), D151&gt;ABS(I151)), AND(C151&lt;ABS(I151),D151&lt; ABS(I151)))), 1, 0),"N/A")</f>
        <v>N/A</v>
      </c>
      <c r="N151">
        <f>INT(OR(K151,M151))</f>
        <v>1</v>
      </c>
      <c r="O151">
        <f>IF(N151, 210, 0)</f>
        <v>210</v>
      </c>
      <c r="P151" t="str">
        <f>VLOOKUP(DATEVALUE(KNeighbors_NOPCA!$A151), CHI_by_date!$A$2:$E$93, 4, FALSE)</f>
        <v>O</v>
      </c>
      <c r="Q151" t="str">
        <f>VLOOKUP(DATEVALUE(KNeighbors_NOPCA!$A151), CHI_by_date!$A$2:$E$93, 5, FALSE)</f>
        <v>200</v>
      </c>
    </row>
    <row r="152" spans="1:17" hidden="1">
      <c r="A152" s="10" t="s">
        <v>144</v>
      </c>
      <c r="B152" t="s">
        <v>7</v>
      </c>
      <c r="C152" s="9">
        <v>6</v>
      </c>
      <c r="D152" s="9">
        <v>11</v>
      </c>
      <c r="E152" s="9">
        <f>IF(-I152 &lt;C152, 1, 0)</f>
        <v>0</v>
      </c>
      <c r="F152" t="str">
        <f>VLOOKUP(DATEVALUE(KNeighbors_NOPCA!$A152), CHI_by_date!$A$2:$E$93, 2, FALSE)</f>
        <v>W</v>
      </c>
      <c r="G152">
        <f>IF(F152="L",0,1)</f>
        <v>1</v>
      </c>
      <c r="H152">
        <f>IF(G152=E152,1,0)</f>
        <v>0</v>
      </c>
      <c r="I152">
        <f>VLOOKUP(DATEVALUE(KNeighbors_NOPCA!$A152), CHI_by_date!$A$2:$E$93, 3, FALSE)</f>
        <v>-7</v>
      </c>
      <c r="J152">
        <f>IF(I152&gt;0, 1, 0)</f>
        <v>0</v>
      </c>
      <c r="K152" t="str">
        <f>IF(J152,IF(OR(AND(C152&gt;0, ABS(D152) &gt; I152), OR(AND(C152&gt;-I152, D152&gt;-I152), AND(C152&lt;-I152,D152&lt;-I152) )), 1, 0),"N/A")</f>
        <v>N/A</v>
      </c>
      <c r="L152">
        <f>INT(NOT(J152))</f>
        <v>1</v>
      </c>
      <c r="M152">
        <f>IF(L152,IF(OR(AND(C152&lt;0, D152&lt; ABS(I152)), OR(AND(C152&gt;ABS(I152), D152&gt;ABS(I152)), AND(C152&lt;ABS(I152),D152&lt; ABS(I152)))), 1, 0),"N/A")</f>
        <v>0</v>
      </c>
      <c r="N152">
        <f>INT(OR(K152,M152))</f>
        <v>0</v>
      </c>
      <c r="O152">
        <f>IF(N152, 210, 0)</f>
        <v>0</v>
      </c>
      <c r="P152" t="str">
        <f>VLOOKUP(DATEVALUE(KNeighbors_NOPCA!$A152), CHI_by_date!$A$2:$E$93, 4, FALSE)</f>
        <v>O</v>
      </c>
      <c r="Q152" t="str">
        <f>VLOOKUP(DATEVALUE(KNeighbors_NOPCA!$A152), CHI_by_date!$A$2:$E$93, 5, FALSE)</f>
        <v>210</v>
      </c>
    </row>
    <row r="153" spans="1:17" hidden="1">
      <c r="A153" s="10" t="s">
        <v>147</v>
      </c>
      <c r="B153" t="s">
        <v>7</v>
      </c>
      <c r="C153" s="9">
        <v>5.8</v>
      </c>
      <c r="D153" s="9">
        <v>5</v>
      </c>
      <c r="E153" s="9">
        <f>IF(-I153 &lt;C153, 1, 0)</f>
        <v>1</v>
      </c>
      <c r="F153" t="str">
        <f>VLOOKUP(DATEVALUE(KNeighbors_NOPCA!$A153), CHI_by_date!$A$2:$E$93, 2, FALSE)</f>
        <v>W</v>
      </c>
      <c r="G153">
        <f>IF(F153="L",0,1)</f>
        <v>1</v>
      </c>
      <c r="H153">
        <f>IF(G153=E153,1,0)</f>
        <v>1</v>
      </c>
      <c r="I153">
        <f>VLOOKUP(DATEVALUE(KNeighbors_NOPCA!$A153), CHI_by_date!$A$2:$E$93, 3, FALSE)</f>
        <v>1</v>
      </c>
      <c r="J153">
        <f>IF(I153&gt;0, 1, 0)</f>
        <v>1</v>
      </c>
      <c r="K153">
        <f>IF(J153,IF(OR(AND(C153&gt;0, ABS(D153) &gt; I153), OR(AND(C153&gt;-I153, D153&gt;-I153), AND(C153&lt;-I153,D153&lt;-I153) )), 1, 0),"N/A")</f>
        <v>1</v>
      </c>
      <c r="L153">
        <f>INT(NOT(J153))</f>
        <v>0</v>
      </c>
      <c r="M153" t="str">
        <f>IF(L153,IF(OR(AND(C153&lt;0, D153&lt; ABS(I153)), OR(AND(C153&gt;ABS(I153), D153&gt;ABS(I153)), AND(C153&lt;ABS(I153),D153&lt; ABS(I153)))), 1, 0),"N/A")</f>
        <v>N/A</v>
      </c>
      <c r="N153">
        <f>INT(OR(K153,M153))</f>
        <v>1</v>
      </c>
      <c r="O153">
        <f>IF(N153, 210, 0)</f>
        <v>210</v>
      </c>
      <c r="P153" t="str">
        <f>VLOOKUP(DATEVALUE(KNeighbors_NOPCA!$A153), CHI_by_date!$A$2:$E$93, 4, FALSE)</f>
        <v>O</v>
      </c>
      <c r="Q153" t="str">
        <f>VLOOKUP(DATEVALUE(KNeighbors_NOPCA!$A153), CHI_by_date!$A$2:$E$93, 5, FALSE)</f>
        <v>211</v>
      </c>
    </row>
    <row r="154" spans="1:17" hidden="1">
      <c r="A154" s="10" t="s">
        <v>150</v>
      </c>
      <c r="B154" t="s">
        <v>7</v>
      </c>
      <c r="C154" s="9">
        <v>5.6</v>
      </c>
      <c r="D154" s="9">
        <v>-8</v>
      </c>
      <c r="E154" s="9">
        <f>IF(-I154 &lt;C154, 1, 0)</f>
        <v>1</v>
      </c>
      <c r="F154" t="str">
        <f>VLOOKUP(DATEVALUE(KNeighbors_NOPCA!$A154), CHI_by_date!$A$2:$E$93, 2, FALSE)</f>
        <v>L</v>
      </c>
      <c r="G154">
        <f>IF(F154="L",0,1)</f>
        <v>0</v>
      </c>
      <c r="H154">
        <f>IF(G154=E154,1,0)</f>
        <v>0</v>
      </c>
      <c r="I154">
        <f>VLOOKUP(DATEVALUE(KNeighbors_NOPCA!$A154), CHI_by_date!$A$2:$E$93, 3, FALSE)</f>
        <v>4.5</v>
      </c>
      <c r="J154">
        <f>IF(I154&gt;0, 1, 0)</f>
        <v>1</v>
      </c>
      <c r="K154">
        <f>IF(J154,IF(OR(AND(C154&gt;0, ABS(D154) &gt; I154), OR(AND(C154&gt;-I154, D154&gt;-I154), AND(C154&lt;-I154,D154&lt;-I154) )), 1, 0),"N/A")</f>
        <v>1</v>
      </c>
      <c r="L154">
        <f>INT(NOT(J154))</f>
        <v>0</v>
      </c>
      <c r="M154" t="str">
        <f>IF(L154,IF(OR(AND(C154&lt;0, D154&lt; ABS(I154)), OR(AND(C154&gt;ABS(I154), D154&gt;ABS(I154)), AND(C154&lt;ABS(I154),D154&lt; ABS(I154)))), 1, 0),"N/A")</f>
        <v>N/A</v>
      </c>
      <c r="N154">
        <f>INT(OR(K154,M154))</f>
        <v>1</v>
      </c>
      <c r="O154">
        <f>IF(N154, 210, 0)</f>
        <v>210</v>
      </c>
      <c r="P154" t="str">
        <f>VLOOKUP(DATEVALUE(KNeighbors_NOPCA!$A154), CHI_by_date!$A$2:$E$93, 4, FALSE)</f>
        <v>U</v>
      </c>
      <c r="Q154" t="str">
        <f>VLOOKUP(DATEVALUE(KNeighbors_NOPCA!$A154), CHI_by_date!$A$2:$E$93, 5, FALSE)</f>
        <v>209.5</v>
      </c>
    </row>
    <row r="155" spans="1:17" hidden="1">
      <c r="A155" s="10" t="s">
        <v>157</v>
      </c>
      <c r="B155" t="s">
        <v>7</v>
      </c>
      <c r="C155" s="9">
        <v>-0.8</v>
      </c>
      <c r="D155" s="9">
        <v>8</v>
      </c>
      <c r="E155" s="9">
        <f>IF(-I155 &lt;C155, 1, 0)</f>
        <v>0</v>
      </c>
      <c r="F155" t="str">
        <f>VLOOKUP(DATEVALUE(KNeighbors_NOPCA!$A155), CHI_by_date!$A$2:$E$93, 2, FALSE)</f>
        <v>W</v>
      </c>
      <c r="G155">
        <f>IF(F155="L",0,1)</f>
        <v>1</v>
      </c>
      <c r="H155">
        <f>IF(G155=E155,1,0)</f>
        <v>0</v>
      </c>
      <c r="I155">
        <f>VLOOKUP(DATEVALUE(KNeighbors_NOPCA!$A155), CHI_by_date!$A$2:$E$93, 3, FALSE)</f>
        <v>-1.5</v>
      </c>
      <c r="J155">
        <f>IF(I155&gt;0, 1, 0)</f>
        <v>0</v>
      </c>
      <c r="K155" t="str">
        <f>IF(J155,IF(OR(AND(C155&gt;0, ABS(D155) &gt; I155), OR(AND(C155&gt;-I155, D155&gt;-I155), AND(C155&lt;-I155,D155&lt;-I155) )), 1, 0),"N/A")</f>
        <v>N/A</v>
      </c>
      <c r="L155">
        <f>INT(NOT(J155))</f>
        <v>1</v>
      </c>
      <c r="M155">
        <f>IF(L155,IF(OR(AND(C155&lt;0, D155&lt; ABS(I155)), OR(AND(C155&gt;ABS(I155), D155&gt;ABS(I155)), AND(C155&lt;ABS(I155),D155&lt; ABS(I155)))), 1, 0),"N/A")</f>
        <v>0</v>
      </c>
      <c r="N155">
        <f>INT(OR(K155,M155))</f>
        <v>0</v>
      </c>
      <c r="O155">
        <f>IF(N155, 210, 0)</f>
        <v>0</v>
      </c>
      <c r="P155" t="str">
        <f>VLOOKUP(DATEVALUE(KNeighbors_NOPCA!$A155), CHI_by_date!$A$2:$E$93, 4, FALSE)</f>
        <v>U</v>
      </c>
      <c r="Q155" t="str">
        <f>VLOOKUP(DATEVALUE(KNeighbors_NOPCA!$A155), CHI_by_date!$A$2:$E$93, 5, FALSE)</f>
        <v>215</v>
      </c>
    </row>
    <row r="156" spans="1:17" hidden="1">
      <c r="A156" s="10" t="s">
        <v>159</v>
      </c>
      <c r="B156" t="s">
        <v>7</v>
      </c>
      <c r="C156" s="9">
        <v>6.2</v>
      </c>
      <c r="D156" s="9">
        <v>10</v>
      </c>
      <c r="E156" s="9">
        <f>IF(-I156 &lt;C156, 1, 0)</f>
        <v>1</v>
      </c>
      <c r="F156" t="str">
        <f>VLOOKUP(DATEVALUE(KNeighbors_NOPCA!$A156), CHI_by_date!$A$2:$E$93, 2, FALSE)</f>
        <v>W</v>
      </c>
      <c r="G156">
        <f>IF(F156="L",0,1)</f>
        <v>1</v>
      </c>
      <c r="H156">
        <f>IF(G156=E156,1,0)</f>
        <v>1</v>
      </c>
      <c r="I156">
        <f>VLOOKUP(DATEVALUE(KNeighbors_NOPCA!$A156), CHI_by_date!$A$2:$E$93, 3, FALSE)</f>
        <v>-5.5</v>
      </c>
      <c r="J156">
        <f>IF(I156&gt;0, 1, 0)</f>
        <v>0</v>
      </c>
      <c r="K156" t="str">
        <f>IF(J156,IF(OR(AND(C156&gt;0, ABS(D156) &gt; I156), OR(AND(C156&gt;-I156, D156&gt;-I156), AND(C156&lt;-I156,D156&lt;-I156) )), 1, 0),"N/A")</f>
        <v>N/A</v>
      </c>
      <c r="L156">
        <f>INT(NOT(J156))</f>
        <v>1</v>
      </c>
      <c r="M156">
        <f>IF(L156,IF(OR(AND(C156&lt;0, D156&lt; ABS(I156)), OR(AND(C156&gt;ABS(I156), D156&gt;ABS(I156)), AND(C156&lt;ABS(I156),D156&lt; ABS(I156)))), 1, 0),"N/A")</f>
        <v>1</v>
      </c>
      <c r="N156">
        <f>INT(OR(K156,M156))</f>
        <v>1</v>
      </c>
      <c r="O156">
        <f>IF(N156, 210, 0)</f>
        <v>210</v>
      </c>
      <c r="P156" t="str">
        <f>VLOOKUP(DATEVALUE(KNeighbors_NOPCA!$A156), CHI_by_date!$A$2:$E$93, 4, FALSE)</f>
        <v>U</v>
      </c>
      <c r="Q156" t="str">
        <f>VLOOKUP(DATEVALUE(KNeighbors_NOPCA!$A156), CHI_by_date!$A$2:$E$93, 5, FALSE)</f>
        <v>212</v>
      </c>
    </row>
    <row r="157" spans="1:17" hidden="1">
      <c r="A157" s="10" t="s">
        <v>163</v>
      </c>
      <c r="B157" t="s">
        <v>7</v>
      </c>
      <c r="C157" s="9">
        <v>6.2</v>
      </c>
      <c r="D157" s="9">
        <v>-22</v>
      </c>
      <c r="E157" s="9">
        <f>IF(-I157 &lt;C157, 1, 0)</f>
        <v>1</v>
      </c>
      <c r="F157" t="str">
        <f>VLOOKUP(DATEVALUE(KNeighbors_NOPCA!$A157), CHI_by_date!$A$2:$E$93, 2, FALSE)</f>
        <v>L</v>
      </c>
      <c r="G157">
        <f>IF(F157="L",0,1)</f>
        <v>0</v>
      </c>
      <c r="H157">
        <f>IF(G157=E157,1,0)</f>
        <v>0</v>
      </c>
      <c r="I157">
        <f>VLOOKUP(DATEVALUE(KNeighbors_NOPCA!$A157), CHI_by_date!$A$2:$E$93, 3, FALSE)</f>
        <v>4</v>
      </c>
      <c r="J157">
        <f>IF(I157&gt;0, 1, 0)</f>
        <v>1</v>
      </c>
      <c r="K157">
        <f>IF(J157,IF(OR(AND(C157&gt;0, ABS(D157) &gt; I157), OR(AND(C157&gt;-I157, D157&gt;-I157), AND(C157&lt;-I157,D157&lt;-I157) )), 1, 0),"N/A")</f>
        <v>1</v>
      </c>
      <c r="L157">
        <f>INT(NOT(J157))</f>
        <v>0</v>
      </c>
      <c r="M157" t="str">
        <f>IF(L157,IF(OR(AND(C157&lt;0, D157&lt; ABS(I157)), OR(AND(C157&gt;ABS(I157), D157&gt;ABS(I157)), AND(C157&lt;ABS(I157),D157&lt; ABS(I157)))), 1, 0),"N/A")</f>
        <v>N/A</v>
      </c>
      <c r="N157">
        <f>INT(OR(K157,M157))</f>
        <v>1</v>
      </c>
      <c r="O157">
        <f>IF(N157, 210, 0)</f>
        <v>210</v>
      </c>
      <c r="P157" t="str">
        <f>VLOOKUP(DATEVALUE(KNeighbors_NOPCA!$A157), CHI_by_date!$A$2:$E$93, 4, FALSE)</f>
        <v>O</v>
      </c>
      <c r="Q157" t="str">
        <f>VLOOKUP(DATEVALUE(KNeighbors_NOPCA!$A157), CHI_by_date!$A$2:$E$93, 5, FALSE)</f>
        <v>199.5</v>
      </c>
    </row>
    <row r="158" spans="1:17" hidden="1">
      <c r="A158" s="10" t="s">
        <v>169</v>
      </c>
      <c r="B158" t="s">
        <v>7</v>
      </c>
      <c r="C158" s="9">
        <v>5.8</v>
      </c>
      <c r="D158" s="9">
        <v>16</v>
      </c>
      <c r="E158" s="9">
        <f>IF(-I158 &lt;C158, 1, 0)</f>
        <v>0</v>
      </c>
      <c r="F158" t="str">
        <f>VLOOKUP(DATEVALUE(KNeighbors_NOPCA!$A158), CHI_by_date!$A$2:$E$93, 2, FALSE)</f>
        <v>W</v>
      </c>
      <c r="G158">
        <f>IF(F158="L",0,1)</f>
        <v>1</v>
      </c>
      <c r="H158">
        <f>IF(G158=E158,1,0)</f>
        <v>0</v>
      </c>
      <c r="I158">
        <f>VLOOKUP(DATEVALUE(KNeighbors_NOPCA!$A158), CHI_by_date!$A$2:$E$93, 3, FALSE)</f>
        <v>-7</v>
      </c>
      <c r="J158">
        <f>IF(I158&gt;0, 1, 0)</f>
        <v>0</v>
      </c>
      <c r="K158" t="str">
        <f>IF(J158,IF(OR(AND(C158&gt;0, ABS(D158) &gt; I158), OR(AND(C158&gt;-I158, D158&gt;-I158), AND(C158&lt;-I158,D158&lt;-I158) )), 1, 0),"N/A")</f>
        <v>N/A</v>
      </c>
      <c r="L158">
        <f>INT(NOT(J158))</f>
        <v>1</v>
      </c>
      <c r="M158">
        <f>IF(L158,IF(OR(AND(C158&lt;0, D158&lt; ABS(I158)), OR(AND(C158&gt;ABS(I158), D158&gt;ABS(I158)), AND(C158&lt;ABS(I158),D158&lt; ABS(I158)))), 1, 0),"N/A")</f>
        <v>0</v>
      </c>
      <c r="N158">
        <f>INT(OR(K158,M158))</f>
        <v>0</v>
      </c>
      <c r="O158">
        <f>IF(N158, 210, 0)</f>
        <v>0</v>
      </c>
      <c r="P158" t="str">
        <f>VLOOKUP(DATEVALUE(KNeighbors_NOPCA!$A158), CHI_by_date!$A$2:$E$93, 4, FALSE)</f>
        <v>O</v>
      </c>
      <c r="Q158" t="str">
        <f>VLOOKUP(DATEVALUE(KNeighbors_NOPCA!$A158), CHI_by_date!$A$2:$E$93, 5, FALSE)</f>
        <v>213</v>
      </c>
    </row>
    <row r="159" spans="1:17" hidden="1">
      <c r="A159" s="10" t="s">
        <v>171</v>
      </c>
      <c r="B159" t="s">
        <v>7</v>
      </c>
      <c r="C159" s="9">
        <v>5.2</v>
      </c>
      <c r="D159" s="9">
        <v>7</v>
      </c>
      <c r="E159" s="9">
        <f>IF(-I159 &lt;C159, 1, 0)</f>
        <v>1</v>
      </c>
      <c r="F159" t="str">
        <f>VLOOKUP(DATEVALUE(KNeighbors_NOPCA!$A159), CHI_by_date!$A$2:$E$93, 2, FALSE)</f>
        <v>W</v>
      </c>
      <c r="G159">
        <f>IF(F159="L",0,1)</f>
        <v>1</v>
      </c>
      <c r="H159">
        <f>IF(G159=E159,1,0)</f>
        <v>1</v>
      </c>
      <c r="I159">
        <f>VLOOKUP(DATEVALUE(KNeighbors_NOPCA!$A159), CHI_by_date!$A$2:$E$93, 3, FALSE)</f>
        <v>-1</v>
      </c>
      <c r="J159">
        <f>IF(I159&gt;0, 1, 0)</f>
        <v>0</v>
      </c>
      <c r="K159" t="str">
        <f>IF(J159,IF(OR(AND(C159&gt;0, ABS(D159) &gt; I159), OR(AND(C159&gt;-I159, D159&gt;-I159), AND(C159&lt;-I159,D159&lt;-I159) )), 1, 0),"N/A")</f>
        <v>N/A</v>
      </c>
      <c r="L159">
        <f>INT(NOT(J159))</f>
        <v>1</v>
      </c>
      <c r="M159">
        <f>IF(L159,IF(OR(AND(C159&lt;0, D159&lt; ABS(I159)), OR(AND(C159&gt;ABS(I159), D159&gt;ABS(I159)), AND(C159&lt;ABS(I159),D159&lt; ABS(I159)))), 1, 0),"N/A")</f>
        <v>1</v>
      </c>
      <c r="N159">
        <f>INT(OR(K159,M159))</f>
        <v>1</v>
      </c>
      <c r="O159">
        <f>IF(N159, 210, 0)</f>
        <v>210</v>
      </c>
      <c r="P159" t="str">
        <f>VLOOKUP(DATEVALUE(KNeighbors_NOPCA!$A159), CHI_by_date!$A$2:$E$93, 4, FALSE)</f>
        <v>U</v>
      </c>
      <c r="Q159" t="str">
        <f>VLOOKUP(DATEVALUE(KNeighbors_NOPCA!$A159), CHI_by_date!$A$2:$E$93, 5, FALSE)</f>
        <v>195</v>
      </c>
    </row>
    <row r="160" spans="1:17" hidden="1">
      <c r="A160" s="10" t="s">
        <v>173</v>
      </c>
      <c r="B160" t="s">
        <v>7</v>
      </c>
      <c r="C160" s="9">
        <v>5.6</v>
      </c>
      <c r="D160" s="9">
        <v>7</v>
      </c>
      <c r="E160" s="9">
        <f>IF(-I160 &lt;C160, 1, 0)</f>
        <v>0</v>
      </c>
      <c r="F160" t="str">
        <f>VLOOKUP(DATEVALUE(KNeighbors_NOPCA!$A160), CHI_by_date!$A$2:$E$93, 2, FALSE)</f>
        <v>L</v>
      </c>
      <c r="G160">
        <f>IF(F160="L",0,1)</f>
        <v>0</v>
      </c>
      <c r="H160">
        <f>IF(G160=E160,1,0)</f>
        <v>1</v>
      </c>
      <c r="I160">
        <f>VLOOKUP(DATEVALUE(KNeighbors_NOPCA!$A160), CHI_by_date!$A$2:$E$93, 3, FALSE)</f>
        <v>-8</v>
      </c>
      <c r="J160">
        <f>IF(I160&gt;0, 1, 0)</f>
        <v>0</v>
      </c>
      <c r="K160" t="str">
        <f>IF(J160,IF(OR(AND(C160&gt;0, ABS(D160) &gt; I160), OR(AND(C160&gt;-I160, D160&gt;-I160), AND(C160&lt;-I160,D160&lt;-I160) )), 1, 0),"N/A")</f>
        <v>N/A</v>
      </c>
      <c r="L160">
        <f>INT(NOT(J160))</f>
        <v>1</v>
      </c>
      <c r="M160">
        <f>IF(L160,IF(OR(AND(C160&lt;0, D160&lt; ABS(I160)), OR(AND(C160&gt;ABS(I160), D160&gt;ABS(I160)), AND(C160&lt;ABS(I160),D160&lt; ABS(I160)))), 1, 0),"N/A")</f>
        <v>1</v>
      </c>
      <c r="N160">
        <f>INT(OR(K160,M160))</f>
        <v>1</v>
      </c>
      <c r="O160">
        <f>IF(N160, 210, 0)</f>
        <v>210</v>
      </c>
      <c r="P160" t="str">
        <f>VLOOKUP(DATEVALUE(KNeighbors_NOPCA!$A160), CHI_by_date!$A$2:$E$93, 4, FALSE)</f>
        <v>U</v>
      </c>
      <c r="Q160" t="str">
        <f>VLOOKUP(DATEVALUE(KNeighbors_NOPCA!$A160), CHI_by_date!$A$2:$E$93, 5, FALSE)</f>
        <v>219</v>
      </c>
    </row>
    <row r="161" spans="1:17" hidden="1">
      <c r="A161" s="10" t="s">
        <v>175</v>
      </c>
      <c r="B161" t="s">
        <v>7</v>
      </c>
      <c r="C161" s="9">
        <v>9.1999999999999993</v>
      </c>
      <c r="D161" s="9">
        <v>-8</v>
      </c>
      <c r="E161" s="9">
        <f>IF(-I161 &lt;C161, 1, 0)</f>
        <v>1</v>
      </c>
      <c r="F161" t="str">
        <f>VLOOKUP(DATEVALUE(KNeighbors_NOPCA!$A161), CHI_by_date!$A$2:$E$93, 2, FALSE)</f>
        <v>L</v>
      </c>
      <c r="G161">
        <f>IF(F161="L",0,1)</f>
        <v>0</v>
      </c>
      <c r="H161">
        <f>IF(G161=E161,1,0)</f>
        <v>0</v>
      </c>
      <c r="I161">
        <f>VLOOKUP(DATEVALUE(KNeighbors_NOPCA!$A161), CHI_by_date!$A$2:$E$93, 3, FALSE)</f>
        <v>-9</v>
      </c>
      <c r="J161">
        <f>IF(I161&gt;0, 1, 0)</f>
        <v>0</v>
      </c>
      <c r="K161" t="str">
        <f>IF(J161,IF(OR(AND(C161&gt;0, ABS(D161) &gt; I161), OR(AND(C161&gt;-I161, D161&gt;-I161), AND(C161&lt;-I161,D161&lt;-I161) )), 1, 0),"N/A")</f>
        <v>N/A</v>
      </c>
      <c r="L161">
        <f>INT(NOT(J161))</f>
        <v>1</v>
      </c>
      <c r="M161">
        <f>IF(L161,IF(OR(AND(C161&lt;0, D161&lt; ABS(I161)), OR(AND(C161&gt;ABS(I161), D161&gt;ABS(I161)), AND(C161&lt;ABS(I161),D161&lt; ABS(I161)))), 1, 0),"N/A")</f>
        <v>0</v>
      </c>
      <c r="N161">
        <f>INT(OR(K161,M161))</f>
        <v>0</v>
      </c>
      <c r="O161">
        <f>IF(N161, 210, 0)</f>
        <v>0</v>
      </c>
      <c r="P161" t="str">
        <f>VLOOKUP(DATEVALUE(KNeighbors_NOPCA!$A161), CHI_by_date!$A$2:$E$93, 4, FALSE)</f>
        <v>O</v>
      </c>
      <c r="Q161" t="str">
        <f>VLOOKUP(DATEVALUE(KNeighbors_NOPCA!$A161), CHI_by_date!$A$2:$E$93, 5, FALSE)</f>
        <v>202</v>
      </c>
    </row>
    <row r="162" spans="1:17" hidden="1">
      <c r="A162" s="10" t="s">
        <v>180</v>
      </c>
      <c r="B162" t="s">
        <v>7</v>
      </c>
      <c r="C162" s="9">
        <v>-3</v>
      </c>
      <c r="D162" s="9">
        <v>-2</v>
      </c>
      <c r="E162" s="9">
        <f>IF(-I162 &lt;C162, 1, 0)</f>
        <v>1</v>
      </c>
      <c r="F162" t="str">
        <f>VLOOKUP(DATEVALUE(KNeighbors_NOPCA!$A162), CHI_by_date!$A$2:$E$93, 2, FALSE)</f>
        <v>W</v>
      </c>
      <c r="G162">
        <f>IF(F162="L",0,1)</f>
        <v>1</v>
      </c>
      <c r="H162">
        <f>IF(G162=E162,1,0)</f>
        <v>1</v>
      </c>
      <c r="I162">
        <f>VLOOKUP(DATEVALUE(KNeighbors_NOPCA!$A162), CHI_by_date!$A$2:$E$93, 3, FALSE)</f>
        <v>3.5</v>
      </c>
      <c r="J162">
        <f>IF(I162&gt;0, 1, 0)</f>
        <v>1</v>
      </c>
      <c r="K162">
        <f>IF(J162,IF(OR(AND(C162&gt;0, ABS(D162) &gt; I162), OR(AND(C162&gt;-I162, D162&gt;-I162), AND(C162&lt;-I162,D162&lt;-I162) )), 1, 0),"N/A")</f>
        <v>1</v>
      </c>
      <c r="L162">
        <f>INT(NOT(J162))</f>
        <v>0</v>
      </c>
      <c r="M162" t="str">
        <f>IF(L162,IF(OR(AND(C162&lt;0, D162&lt; ABS(I162)), OR(AND(C162&gt;ABS(I162), D162&gt;ABS(I162)), AND(C162&lt;ABS(I162),D162&lt; ABS(I162)))), 1, 0),"N/A")</f>
        <v>N/A</v>
      </c>
      <c r="N162">
        <f>INT(OR(K162,M162))</f>
        <v>1</v>
      </c>
      <c r="O162">
        <f>IF(N162, 210, 0)</f>
        <v>210</v>
      </c>
      <c r="P162" t="str">
        <f>VLOOKUP(DATEVALUE(KNeighbors_NOPCA!$A162), CHI_by_date!$A$2:$E$93, 4, FALSE)</f>
        <v>U</v>
      </c>
      <c r="Q162" t="str">
        <f>VLOOKUP(DATEVALUE(KNeighbors_NOPCA!$A162), CHI_by_date!$A$2:$E$93, 5, FALSE)</f>
        <v>206</v>
      </c>
    </row>
    <row r="163" spans="1:17" hidden="1">
      <c r="A163" s="10" t="s">
        <v>185</v>
      </c>
      <c r="B163" t="s">
        <v>7</v>
      </c>
      <c r="C163" s="9">
        <v>2.4</v>
      </c>
      <c r="D163" s="9">
        <v>-4</v>
      </c>
      <c r="E163" s="9">
        <f>IF(-I163 &lt;C163, 1, 0)</f>
        <v>0</v>
      </c>
      <c r="F163" t="str">
        <f>VLOOKUP(DATEVALUE(KNeighbors_NOPCA!$A163), CHI_by_date!$A$2:$E$93, 2, FALSE)</f>
        <v>L</v>
      </c>
      <c r="G163">
        <f>IF(F163="L",0,1)</f>
        <v>0</v>
      </c>
      <c r="H163">
        <f>IF(G163=E163,1,0)</f>
        <v>1</v>
      </c>
      <c r="I163">
        <f>VLOOKUP(DATEVALUE(KNeighbors_NOPCA!$A163), CHI_by_date!$A$2:$E$93, 3, FALSE)</f>
        <v>-3</v>
      </c>
      <c r="J163">
        <f>IF(I163&gt;0, 1, 0)</f>
        <v>0</v>
      </c>
      <c r="K163" t="str">
        <f>IF(J163,IF(OR(AND(C163&gt;0, ABS(D163) &gt; I163), OR(AND(C163&gt;-I163, D163&gt;-I163), AND(C163&lt;-I163,D163&lt;-I163) )), 1, 0),"N/A")</f>
        <v>N/A</v>
      </c>
      <c r="L163">
        <f>INT(NOT(J163))</f>
        <v>1</v>
      </c>
      <c r="M163">
        <f>IF(L163,IF(OR(AND(C163&lt;0, D163&lt; ABS(I163)), OR(AND(C163&gt;ABS(I163), D163&gt;ABS(I163)), AND(C163&lt;ABS(I163),D163&lt; ABS(I163)))), 1, 0),"N/A")</f>
        <v>1</v>
      </c>
      <c r="N163">
        <f>INT(OR(K163,M163))</f>
        <v>1</v>
      </c>
      <c r="O163">
        <f>IF(N163, 210, 0)</f>
        <v>210</v>
      </c>
      <c r="P163" t="str">
        <f>VLOOKUP(DATEVALUE(KNeighbors_NOPCA!$A163), CHI_by_date!$A$2:$E$93, 4, FALSE)</f>
        <v>U</v>
      </c>
      <c r="Q163" t="str">
        <f>VLOOKUP(DATEVALUE(KNeighbors_NOPCA!$A163), CHI_by_date!$A$2:$E$93, 5, FALSE)</f>
        <v>206</v>
      </c>
    </row>
    <row r="164" spans="1:17" hidden="1">
      <c r="A164" s="10" t="s">
        <v>191</v>
      </c>
      <c r="B164" t="s">
        <v>7</v>
      </c>
      <c r="C164" s="9">
        <v>-0.8</v>
      </c>
      <c r="D164" s="9">
        <v>3</v>
      </c>
      <c r="E164" s="9">
        <f>IF(-I164 &lt;C164, 1, 0)</f>
        <v>1</v>
      </c>
      <c r="F164" t="str">
        <f>VLOOKUP(DATEVALUE(KNeighbors_NOPCA!$A164), CHI_by_date!$A$2:$E$93, 2, FALSE)</f>
        <v>W</v>
      </c>
      <c r="G164">
        <f>IF(F164="L",0,1)</f>
        <v>1</v>
      </c>
      <c r="H164">
        <f>IF(G164=E164,1,0)</f>
        <v>1</v>
      </c>
      <c r="I164">
        <f>VLOOKUP(DATEVALUE(KNeighbors_NOPCA!$A164), CHI_by_date!$A$2:$E$93, 3, FALSE)</f>
        <v>7</v>
      </c>
      <c r="J164">
        <f>IF(I164&gt;0, 1, 0)</f>
        <v>1</v>
      </c>
      <c r="K164">
        <f>IF(J164,IF(OR(AND(C164&gt;0, ABS(D164) &gt; I164), OR(AND(C164&gt;-I164, D164&gt;-I164), AND(C164&lt;-I164,D164&lt;-I164) )), 1, 0),"N/A")</f>
        <v>1</v>
      </c>
      <c r="L164">
        <f>INT(NOT(J164))</f>
        <v>0</v>
      </c>
      <c r="M164" t="str">
        <f>IF(L164,IF(OR(AND(C164&lt;0, D164&lt; ABS(I164)), OR(AND(C164&gt;ABS(I164), D164&gt;ABS(I164)), AND(C164&lt;ABS(I164),D164&lt; ABS(I164)))), 1, 0),"N/A")</f>
        <v>N/A</v>
      </c>
      <c r="N164">
        <f>INT(OR(K164,M164))</f>
        <v>1</v>
      </c>
      <c r="O164">
        <f>IF(N164, 210, 0)</f>
        <v>210</v>
      </c>
      <c r="P164" t="str">
        <f>VLOOKUP(DATEVALUE(KNeighbors_NOPCA!$A164), CHI_by_date!$A$2:$E$93, 4, FALSE)</f>
        <v>O</v>
      </c>
      <c r="Q164" t="str">
        <f>VLOOKUP(DATEVALUE(KNeighbors_NOPCA!$A164), CHI_by_date!$A$2:$E$93, 5, FALSE)</f>
        <v>204.5</v>
      </c>
    </row>
    <row r="165" spans="1:17" hidden="1">
      <c r="A165" s="10" t="s">
        <v>195</v>
      </c>
      <c r="B165" t="s">
        <v>7</v>
      </c>
      <c r="C165" s="9">
        <v>12.2</v>
      </c>
      <c r="D165" s="9">
        <v>10</v>
      </c>
      <c r="E165" s="9">
        <f>IF(-I165 &lt;C165, 1, 0)</f>
        <v>1</v>
      </c>
      <c r="F165" t="str">
        <f>VLOOKUP(DATEVALUE(KNeighbors_NOPCA!$A165), CHI_by_date!$A$2:$E$93, 2, FALSE)</f>
        <v>W</v>
      </c>
      <c r="G165">
        <f>IF(F165="L",0,1)</f>
        <v>1</v>
      </c>
      <c r="H165">
        <f>IF(G165=E165,1,0)</f>
        <v>1</v>
      </c>
      <c r="I165">
        <f>VLOOKUP(DATEVALUE(KNeighbors_NOPCA!$A165), CHI_by_date!$A$2:$E$93, 3, FALSE)</f>
        <v>-9.5</v>
      </c>
      <c r="J165">
        <f>IF(I165&gt;0, 1, 0)</f>
        <v>0</v>
      </c>
      <c r="K165" t="str">
        <f>IF(J165,IF(OR(AND(C165&gt;0, ABS(D165) &gt; I165), OR(AND(C165&gt;-I165, D165&gt;-I165), AND(C165&lt;-I165,D165&lt;-I165) )), 1, 0),"N/A")</f>
        <v>N/A</v>
      </c>
      <c r="L165">
        <f>INT(NOT(J165))</f>
        <v>1</v>
      </c>
      <c r="M165">
        <f>IF(L165,IF(OR(AND(C165&lt;0, D165&lt; ABS(I165)), OR(AND(C165&gt;ABS(I165), D165&gt;ABS(I165)), AND(C165&lt;ABS(I165),D165&lt; ABS(I165)))), 1, 0),"N/A")</f>
        <v>1</v>
      </c>
      <c r="N165">
        <f>INT(OR(K165,M165))</f>
        <v>1</v>
      </c>
      <c r="O165">
        <f>IF(N165, 210, 0)</f>
        <v>210</v>
      </c>
      <c r="P165" t="str">
        <f>VLOOKUP(DATEVALUE(KNeighbors_NOPCA!$A165), CHI_by_date!$A$2:$E$93, 4, FALSE)</f>
        <v>O</v>
      </c>
      <c r="Q165" t="str">
        <f>VLOOKUP(DATEVALUE(KNeighbors_NOPCA!$A165), CHI_by_date!$A$2:$E$93, 5, FALSE)</f>
        <v>210</v>
      </c>
    </row>
    <row r="166" spans="1:17" hidden="1">
      <c r="A166" s="10" t="s">
        <v>36</v>
      </c>
      <c r="B166" t="s">
        <v>37</v>
      </c>
      <c r="C166" s="9">
        <v>-5.6</v>
      </c>
      <c r="D166" s="9">
        <v>-2</v>
      </c>
      <c r="E166" s="9">
        <f>IF(-I166 &lt;C166, 1, 0)</f>
        <v>0</v>
      </c>
      <c r="F166" t="str">
        <f>VLOOKUP(DATEVALUE(KNeighbors_NOPCA!$A166), CHO_by_date!$A$2:$E$93, 2, FALSE)</f>
        <v>P</v>
      </c>
      <c r="G166">
        <f>IF(F166="L",0,1)</f>
        <v>1</v>
      </c>
      <c r="H166">
        <f>IF(G166=E166,1,0)</f>
        <v>0</v>
      </c>
      <c r="I166">
        <f>VLOOKUP(DATEVALUE(KNeighbors_NOPCA!$A166), CHO_by_date!$A$2:$E$93, 3, FALSE)</f>
        <v>2</v>
      </c>
      <c r="J166">
        <f>IF(I166&gt;0, 1, 0)</f>
        <v>1</v>
      </c>
      <c r="K166">
        <f>IF(J166,IF(OR(AND(C166&gt;0, ABS(D166) &gt; I166), OR(AND(C166&gt;-I166, D166&gt;-I166), AND(C166&lt;-I166,D166&lt;-I166) )), 1, 0),"N/A")</f>
        <v>0</v>
      </c>
      <c r="L166">
        <f>INT(NOT(J166))</f>
        <v>0</v>
      </c>
      <c r="M166" t="str">
        <f>IF(L166,IF(OR(AND(C166&lt;0, D166&lt; ABS(I166)), OR(AND(C166&gt;ABS(I166), D166&gt;ABS(I166)), AND(C166&lt;ABS(I166),D166&lt; ABS(I166)))), 1, 0),"N/A")</f>
        <v>N/A</v>
      </c>
      <c r="N166">
        <f>INT(OR(K166,M166))</f>
        <v>0</v>
      </c>
      <c r="O166">
        <f>IF(N166, 210, 0)</f>
        <v>0</v>
      </c>
      <c r="P166" t="str">
        <f>VLOOKUP(DATEVALUE(KNeighbors_NOPCA!$A166), CHO_by_date!$A$2:$E$93, 4, FALSE)</f>
        <v>U</v>
      </c>
      <c r="Q166" t="str">
        <f>VLOOKUP(DATEVALUE(KNeighbors_NOPCA!$A166), CHO_by_date!$A$2:$E$93, 5, FALSE)</f>
        <v>195.5</v>
      </c>
    </row>
    <row r="167" spans="1:17" hidden="1">
      <c r="A167" s="10" t="s">
        <v>40</v>
      </c>
      <c r="B167" t="s">
        <v>37</v>
      </c>
      <c r="C167" s="9">
        <v>-3</v>
      </c>
      <c r="D167" s="9">
        <v>25</v>
      </c>
      <c r="E167" s="9">
        <f>IF(-I167 &lt;C167, 1, 0)</f>
        <v>1</v>
      </c>
      <c r="F167" t="str">
        <f>VLOOKUP(DATEVALUE(KNeighbors_NOPCA!$A167), CHO_by_date!$A$2:$E$93, 2, FALSE)</f>
        <v>W</v>
      </c>
      <c r="G167">
        <f>IF(F167="L",0,1)</f>
        <v>1</v>
      </c>
      <c r="H167">
        <f>IF(G167=E167,1,0)</f>
        <v>1</v>
      </c>
      <c r="I167">
        <f>VLOOKUP(DATEVALUE(KNeighbors_NOPCA!$A167), CHO_by_date!$A$2:$E$93, 3, FALSE)</f>
        <v>4</v>
      </c>
      <c r="J167">
        <f>IF(I167&gt;0, 1, 0)</f>
        <v>1</v>
      </c>
      <c r="K167">
        <f>IF(J167,IF(OR(AND(C167&gt;0, ABS(D167) &gt; I167), OR(AND(C167&gt;-I167, D167&gt;-I167), AND(C167&lt;-I167,D167&lt;-I167) )), 1, 0),"N/A")</f>
        <v>1</v>
      </c>
      <c r="L167">
        <f>INT(NOT(J167))</f>
        <v>0</v>
      </c>
      <c r="M167" t="str">
        <f>IF(L167,IF(OR(AND(C167&lt;0, D167&lt; ABS(I167)), OR(AND(C167&gt;ABS(I167), D167&gt;ABS(I167)), AND(C167&lt;ABS(I167),D167&lt; ABS(I167)))), 1, 0),"N/A")</f>
        <v>N/A</v>
      </c>
      <c r="N167">
        <f>INT(OR(K167,M167))</f>
        <v>1</v>
      </c>
      <c r="O167">
        <f>IF(N167, 210, 0)</f>
        <v>210</v>
      </c>
      <c r="P167" t="str">
        <f>VLOOKUP(DATEVALUE(KNeighbors_NOPCA!$A167), CHO_by_date!$A$2:$E$93, 4, FALSE)</f>
        <v>O</v>
      </c>
      <c r="Q167" t="str">
        <f>VLOOKUP(DATEVALUE(KNeighbors_NOPCA!$A167), CHO_by_date!$A$2:$E$93, 5, FALSE)</f>
        <v>193.5</v>
      </c>
    </row>
    <row r="168" spans="1:17" hidden="1">
      <c r="A168" s="10" t="s">
        <v>50</v>
      </c>
      <c r="B168" t="s">
        <v>37</v>
      </c>
      <c r="C168" s="9">
        <v>4.2</v>
      </c>
      <c r="D168" s="9">
        <v>2</v>
      </c>
      <c r="E168" s="9">
        <f>IF(-I168 &lt;C168, 1, 0)</f>
        <v>0</v>
      </c>
      <c r="F168" t="str">
        <f>VLOOKUP(DATEVALUE(KNeighbors_NOPCA!$A168), CHO_by_date!$A$2:$E$93, 2, FALSE)</f>
        <v>L</v>
      </c>
      <c r="G168">
        <f>IF(F168="L",0,1)</f>
        <v>0</v>
      </c>
      <c r="H168">
        <f>IF(G168=E168,1,0)</f>
        <v>1</v>
      </c>
      <c r="I168">
        <f>VLOOKUP(DATEVALUE(KNeighbors_NOPCA!$A168), CHO_by_date!$A$2:$E$93, 3, FALSE)</f>
        <v>-6.5</v>
      </c>
      <c r="J168">
        <f>IF(I168&gt;0, 1, 0)</f>
        <v>0</v>
      </c>
      <c r="K168" t="str">
        <f>IF(J168,IF(OR(AND(C168&gt;0, ABS(D168) &gt; I168), OR(AND(C168&gt;-I168, D168&gt;-I168), AND(C168&lt;-I168,D168&lt;-I168) )), 1, 0),"N/A")</f>
        <v>N/A</v>
      </c>
      <c r="L168">
        <f>INT(NOT(J168))</f>
        <v>1</v>
      </c>
      <c r="M168">
        <f>IF(L168,IF(OR(AND(C168&lt;0, D168&lt; ABS(I168)), OR(AND(C168&gt;ABS(I168), D168&gt;ABS(I168)), AND(C168&lt;ABS(I168),D168&lt; ABS(I168)))), 1, 0),"N/A")</f>
        <v>1</v>
      </c>
      <c r="N168">
        <f>INT(OR(K168,M168))</f>
        <v>1</v>
      </c>
      <c r="O168">
        <f>IF(N168, 210, 0)</f>
        <v>210</v>
      </c>
      <c r="P168" t="str">
        <f>VLOOKUP(DATEVALUE(KNeighbors_NOPCA!$A168), CHO_by_date!$A$2:$E$93, 4, FALSE)</f>
        <v>U</v>
      </c>
      <c r="Q168" t="str">
        <f>VLOOKUP(DATEVALUE(KNeighbors_NOPCA!$A168), CHO_by_date!$A$2:$E$93, 5, FALSE)</f>
        <v>200.5</v>
      </c>
    </row>
    <row r="169" spans="1:17" hidden="1">
      <c r="A169" s="10" t="s">
        <v>54</v>
      </c>
      <c r="B169" t="s">
        <v>37</v>
      </c>
      <c r="C169" s="9">
        <v>-0.4</v>
      </c>
      <c r="D169" s="9">
        <v>12</v>
      </c>
      <c r="E169" s="9">
        <f>IF(-I169 &lt;C169, 1, 0)</f>
        <v>0</v>
      </c>
      <c r="F169" t="str">
        <f>VLOOKUP(DATEVALUE(KNeighbors_NOPCA!$A169), CHO_by_date!$A$2:$E$93, 2, FALSE)</f>
        <v>W</v>
      </c>
      <c r="G169">
        <f>IF(F169="L",0,1)</f>
        <v>1</v>
      </c>
      <c r="H169">
        <f>IF(G169=E169,1,0)</f>
        <v>0</v>
      </c>
      <c r="I169">
        <f>VLOOKUP(DATEVALUE(KNeighbors_NOPCA!$A169), CHO_by_date!$A$2:$E$93, 3, FALSE)</f>
        <v>-4.5</v>
      </c>
      <c r="J169">
        <f>IF(I169&gt;0, 1, 0)</f>
        <v>0</v>
      </c>
      <c r="K169" t="str">
        <f>IF(J169,IF(OR(AND(C169&gt;0, ABS(D169) &gt; I169), OR(AND(C169&gt;-I169, D169&gt;-I169), AND(C169&lt;-I169,D169&lt;-I169) )), 1, 0),"N/A")</f>
        <v>N/A</v>
      </c>
      <c r="L169">
        <f>INT(NOT(J169))</f>
        <v>1</v>
      </c>
      <c r="M169">
        <f>IF(L169,IF(OR(AND(C169&lt;0, D169&lt; ABS(I169)), OR(AND(C169&gt;ABS(I169), D169&gt;ABS(I169)), AND(C169&lt;ABS(I169),D169&lt; ABS(I169)))), 1, 0),"N/A")</f>
        <v>0</v>
      </c>
      <c r="N169">
        <f>INT(OR(K169,M169))</f>
        <v>0</v>
      </c>
      <c r="O169">
        <f>IF(N169, 210, 0)</f>
        <v>0</v>
      </c>
      <c r="P169" t="str">
        <f>VLOOKUP(DATEVALUE(KNeighbors_NOPCA!$A169), CHO_by_date!$A$2:$E$93, 4, FALSE)</f>
        <v>U</v>
      </c>
      <c r="Q169" t="str">
        <f>VLOOKUP(DATEVALUE(KNeighbors_NOPCA!$A169), CHO_by_date!$A$2:$E$93, 5, FALSE)</f>
        <v>204.5</v>
      </c>
    </row>
    <row r="170" spans="1:17" hidden="1">
      <c r="A170" s="10" t="s">
        <v>57</v>
      </c>
      <c r="B170" t="s">
        <v>37</v>
      </c>
      <c r="C170" s="9">
        <v>-1</v>
      </c>
      <c r="D170" s="9">
        <v>5</v>
      </c>
      <c r="E170" s="9">
        <f>IF(-I170 &lt;C170, 1, 0)</f>
        <v>0</v>
      </c>
      <c r="F170" t="str">
        <f>VLOOKUP(DATEVALUE(KNeighbors_NOPCA!$A170), CHO_by_date!$A$2:$E$93, 2, FALSE)</f>
        <v>L</v>
      </c>
      <c r="G170">
        <f>IF(F170="L",0,1)</f>
        <v>0</v>
      </c>
      <c r="H170">
        <f>IF(G170=E170,1,0)</f>
        <v>1</v>
      </c>
      <c r="I170">
        <f>VLOOKUP(DATEVALUE(KNeighbors_NOPCA!$A170), CHO_by_date!$A$2:$E$93, 3, FALSE)</f>
        <v>-6.5</v>
      </c>
      <c r="J170">
        <f>IF(I170&gt;0, 1, 0)</f>
        <v>0</v>
      </c>
      <c r="K170" t="str">
        <f>IF(J170,IF(OR(AND(C170&gt;0, ABS(D170) &gt; I170), OR(AND(C170&gt;-I170, D170&gt;-I170), AND(C170&lt;-I170,D170&lt;-I170) )), 1, 0),"N/A")</f>
        <v>N/A</v>
      </c>
      <c r="L170">
        <f>INT(NOT(J170))</f>
        <v>1</v>
      </c>
      <c r="M170">
        <f>IF(L170,IF(OR(AND(C170&lt;0, D170&lt; ABS(I170)), OR(AND(C170&gt;ABS(I170), D170&gt;ABS(I170)), AND(C170&lt;ABS(I170),D170&lt; ABS(I170)))), 1, 0),"N/A")</f>
        <v>1</v>
      </c>
      <c r="N170">
        <f>INT(OR(K170,M170))</f>
        <v>1</v>
      </c>
      <c r="O170">
        <f>IF(N170, 210, 0)</f>
        <v>210</v>
      </c>
      <c r="P170" t="str">
        <f>VLOOKUP(DATEVALUE(KNeighbors_NOPCA!$A170), CHO_by_date!$A$2:$E$93, 4, FALSE)</f>
        <v>O</v>
      </c>
      <c r="Q170" t="str">
        <f>VLOOKUP(DATEVALUE(KNeighbors_NOPCA!$A170), CHO_by_date!$A$2:$E$93, 5, FALSE)</f>
        <v>193.5</v>
      </c>
    </row>
    <row r="171" spans="1:17" hidden="1">
      <c r="A171" s="10" t="s">
        <v>59</v>
      </c>
      <c r="B171" t="s">
        <v>37</v>
      </c>
      <c r="C171" s="9">
        <v>10.6</v>
      </c>
      <c r="D171" s="9">
        <v>25</v>
      </c>
      <c r="E171" s="9">
        <f>IF(-I171 &lt;C171, 1, 0)</f>
        <v>0</v>
      </c>
      <c r="F171" t="str">
        <f>VLOOKUP(DATEVALUE(KNeighbors_NOPCA!$A171), CHO_by_date!$A$2:$E$93, 2, FALSE)</f>
        <v>W</v>
      </c>
      <c r="G171">
        <f>IF(F171="L",0,1)</f>
        <v>1</v>
      </c>
      <c r="H171">
        <f>IF(G171=E171,1,0)</f>
        <v>0</v>
      </c>
      <c r="I171">
        <f>VLOOKUP(DATEVALUE(KNeighbors_NOPCA!$A171), CHO_by_date!$A$2:$E$93, 3, FALSE)</f>
        <v>-11</v>
      </c>
      <c r="J171">
        <f>IF(I171&gt;0, 1, 0)</f>
        <v>0</v>
      </c>
      <c r="K171" t="str">
        <f>IF(J171,IF(OR(AND(C171&gt;0, ABS(D171) &gt; I171), OR(AND(C171&gt;-I171, D171&gt;-I171), AND(C171&lt;-I171,D171&lt;-I171) )), 1, 0),"N/A")</f>
        <v>N/A</v>
      </c>
      <c r="L171">
        <f>INT(NOT(J171))</f>
        <v>1</v>
      </c>
      <c r="M171">
        <f>IF(L171,IF(OR(AND(C171&lt;0, D171&lt; ABS(I171)), OR(AND(C171&gt;ABS(I171), D171&gt;ABS(I171)), AND(C171&lt;ABS(I171),D171&lt; ABS(I171)))), 1, 0),"N/A")</f>
        <v>0</v>
      </c>
      <c r="N171">
        <f>INT(OR(K171,M171))</f>
        <v>0</v>
      </c>
      <c r="O171">
        <f>IF(N171, 210, 0)</f>
        <v>0</v>
      </c>
      <c r="P171" t="str">
        <f>VLOOKUP(DATEVALUE(KNeighbors_NOPCA!$A171), CHO_by_date!$A$2:$E$93, 4, FALSE)</f>
        <v>O</v>
      </c>
      <c r="Q171" t="str">
        <f>VLOOKUP(DATEVALUE(KNeighbors_NOPCA!$A171), CHO_by_date!$A$2:$E$93, 5, FALSE)</f>
        <v>198</v>
      </c>
    </row>
    <row r="172" spans="1:17" hidden="1">
      <c r="A172" s="10" t="s">
        <v>62</v>
      </c>
      <c r="B172" t="s">
        <v>37</v>
      </c>
      <c r="C172" s="9">
        <v>-4</v>
      </c>
      <c r="D172" s="9">
        <v>5</v>
      </c>
      <c r="E172" s="9">
        <f>IF(-I172 &lt;C172, 1, 0)</f>
        <v>0</v>
      </c>
      <c r="F172" t="str">
        <f>VLOOKUP(DATEVALUE(KNeighbors_NOPCA!$A172), CHO_by_date!$A$2:$E$93, 2, FALSE)</f>
        <v>W</v>
      </c>
      <c r="G172">
        <f>IF(F172="L",0,1)</f>
        <v>1</v>
      </c>
      <c r="H172">
        <f>IF(G172=E172,1,0)</f>
        <v>0</v>
      </c>
      <c r="I172">
        <f>VLOOKUP(DATEVALUE(KNeighbors_NOPCA!$A172), CHO_by_date!$A$2:$E$93, 3, FALSE)</f>
        <v>-3.5</v>
      </c>
      <c r="J172">
        <f>IF(I172&gt;0, 1, 0)</f>
        <v>0</v>
      </c>
      <c r="K172" t="str">
        <f>IF(J172,IF(OR(AND(C172&gt;0, ABS(D172) &gt; I172), OR(AND(C172&gt;-I172, D172&gt;-I172), AND(C172&lt;-I172,D172&lt;-I172) )), 1, 0),"N/A")</f>
        <v>N/A</v>
      </c>
      <c r="L172">
        <f>INT(NOT(J172))</f>
        <v>1</v>
      </c>
      <c r="M172">
        <f>IF(L172,IF(OR(AND(C172&lt;0, D172&lt; ABS(I172)), OR(AND(C172&gt;ABS(I172), D172&gt;ABS(I172)), AND(C172&lt;ABS(I172),D172&lt; ABS(I172)))), 1, 0),"N/A")</f>
        <v>0</v>
      </c>
      <c r="N172">
        <f>INT(OR(K172,M172))</f>
        <v>0</v>
      </c>
      <c r="O172">
        <f>IF(N172, 210, 0)</f>
        <v>0</v>
      </c>
      <c r="P172" t="str">
        <f>VLOOKUP(DATEVALUE(KNeighbors_NOPCA!$A172), CHO_by_date!$A$2:$E$93, 4, FALSE)</f>
        <v>O</v>
      </c>
      <c r="Q172" t="str">
        <f>VLOOKUP(DATEVALUE(KNeighbors_NOPCA!$A172), CHO_by_date!$A$2:$E$93, 5, FALSE)</f>
        <v>210.5</v>
      </c>
    </row>
    <row r="173" spans="1:17" hidden="1">
      <c r="A173" s="10" t="s">
        <v>64</v>
      </c>
      <c r="B173" t="s">
        <v>37</v>
      </c>
      <c r="C173" s="9">
        <v>-2.4</v>
      </c>
      <c r="D173" s="9">
        <v>14</v>
      </c>
      <c r="E173" s="9">
        <f>IF(-I173 &lt;C173, 1, 0)</f>
        <v>0</v>
      </c>
      <c r="F173" t="str">
        <f>VLOOKUP(DATEVALUE(KNeighbors_NOPCA!$A173), CHO_by_date!$A$2:$E$93, 2, FALSE)</f>
        <v>W</v>
      </c>
      <c r="G173">
        <f>IF(F173="L",0,1)</f>
        <v>1</v>
      </c>
      <c r="H173">
        <f>IF(G173=E173,1,0)</f>
        <v>0</v>
      </c>
      <c r="I173">
        <f>VLOOKUP(DATEVALUE(KNeighbors_NOPCA!$A173), CHO_by_date!$A$2:$E$93, 3, FALSE)</f>
        <v>-3.5</v>
      </c>
      <c r="J173">
        <f>IF(I173&gt;0, 1, 0)</f>
        <v>0</v>
      </c>
      <c r="K173" t="str">
        <f>IF(J173,IF(OR(AND(C173&gt;0, ABS(D173) &gt; I173), OR(AND(C173&gt;-I173, D173&gt;-I173), AND(C173&lt;-I173,D173&lt;-I173) )), 1, 0),"N/A")</f>
        <v>N/A</v>
      </c>
      <c r="L173">
        <f>INT(NOT(J173))</f>
        <v>1</v>
      </c>
      <c r="M173">
        <f>IF(L173,IF(OR(AND(C173&lt;0, D173&lt; ABS(I173)), OR(AND(C173&gt;ABS(I173), D173&gt;ABS(I173)), AND(C173&lt;ABS(I173),D173&lt; ABS(I173)))), 1, 0),"N/A")</f>
        <v>0</v>
      </c>
      <c r="N173">
        <f>INT(OR(K173,M173))</f>
        <v>0</v>
      </c>
      <c r="O173">
        <f>IF(N173, 210, 0)</f>
        <v>0</v>
      </c>
      <c r="P173" t="str">
        <f>VLOOKUP(DATEVALUE(KNeighbors_NOPCA!$A173), CHO_by_date!$A$2:$E$93, 4, FALSE)</f>
        <v>U</v>
      </c>
      <c r="Q173" t="str">
        <f>VLOOKUP(DATEVALUE(KNeighbors_NOPCA!$A173), CHO_by_date!$A$2:$E$93, 5, FALSE)</f>
        <v>210</v>
      </c>
    </row>
    <row r="174" spans="1:17" hidden="1">
      <c r="A174" s="10" t="s">
        <v>65</v>
      </c>
      <c r="B174" t="s">
        <v>37</v>
      </c>
      <c r="C174" s="9">
        <v>0.8</v>
      </c>
      <c r="D174" s="9">
        <v>-5</v>
      </c>
      <c r="E174" s="9">
        <f>IF(-I174 &lt;C174, 1, 0)</f>
        <v>1</v>
      </c>
      <c r="F174" t="str">
        <f>VLOOKUP(DATEVALUE(KNeighbors_NOPCA!$A174), CHO_by_date!$A$2:$E$93, 2, FALSE)</f>
        <v>L</v>
      </c>
      <c r="G174">
        <f>IF(F174="L",0,1)</f>
        <v>0</v>
      </c>
      <c r="H174">
        <f>IF(G174=E174,1,0)</f>
        <v>0</v>
      </c>
      <c r="I174">
        <f>VLOOKUP(DATEVALUE(KNeighbors_NOPCA!$A174), CHO_by_date!$A$2:$E$93, 3, FALSE)</f>
        <v>4</v>
      </c>
      <c r="J174">
        <f>IF(I174&gt;0, 1, 0)</f>
        <v>1</v>
      </c>
      <c r="K174">
        <f>IF(J174,IF(OR(AND(C174&gt;0, ABS(D174) &gt; I174), OR(AND(C174&gt;-I174, D174&gt;-I174), AND(C174&lt;-I174,D174&lt;-I174) )), 1, 0),"N/A")</f>
        <v>1</v>
      </c>
      <c r="L174">
        <f>INT(NOT(J174))</f>
        <v>0</v>
      </c>
      <c r="M174" t="str">
        <f>IF(L174,IF(OR(AND(C174&lt;0, D174&lt; ABS(I174)), OR(AND(C174&gt;ABS(I174), D174&gt;ABS(I174)), AND(C174&lt;ABS(I174),D174&lt; ABS(I174)))), 1, 0),"N/A")</f>
        <v>N/A</v>
      </c>
      <c r="N174">
        <f>INT(OR(K174,M174))</f>
        <v>1</v>
      </c>
      <c r="O174">
        <f>IF(N174, 210, 0)</f>
        <v>210</v>
      </c>
      <c r="P174" t="str">
        <f>VLOOKUP(DATEVALUE(KNeighbors_NOPCA!$A174), CHO_by_date!$A$2:$E$93, 4, FALSE)</f>
        <v>U</v>
      </c>
      <c r="Q174" t="str">
        <f>VLOOKUP(DATEVALUE(KNeighbors_NOPCA!$A174), CHO_by_date!$A$2:$E$93, 5, FALSE)</f>
        <v>203</v>
      </c>
    </row>
    <row r="175" spans="1:17" hidden="1">
      <c r="A175" s="10" t="s">
        <v>67</v>
      </c>
      <c r="B175" t="s">
        <v>37</v>
      </c>
      <c r="C175" s="9">
        <v>-0.4</v>
      </c>
      <c r="D175" s="9">
        <v>5</v>
      </c>
      <c r="E175" s="9">
        <f>IF(-I175 &lt;C175, 1, 0)</f>
        <v>0</v>
      </c>
      <c r="F175" t="str">
        <f>VLOOKUP(DATEVALUE(KNeighbors_NOPCA!$A175), CHO_by_date!$A$2:$E$93, 2, FALSE)</f>
        <v>L</v>
      </c>
      <c r="G175">
        <f>IF(F175="L",0,1)</f>
        <v>0</v>
      </c>
      <c r="H175">
        <f>IF(G175=E175,1,0)</f>
        <v>1</v>
      </c>
      <c r="I175">
        <f>VLOOKUP(DATEVALUE(KNeighbors_NOPCA!$A175), CHO_by_date!$A$2:$E$93, 3, FALSE)</f>
        <v>-6.5</v>
      </c>
      <c r="J175">
        <f>IF(I175&gt;0, 1, 0)</f>
        <v>0</v>
      </c>
      <c r="K175" t="str">
        <f>IF(J175,IF(OR(AND(C175&gt;0, ABS(D175) &gt; I175), OR(AND(C175&gt;-I175, D175&gt;-I175), AND(C175&lt;-I175,D175&lt;-I175) )), 1, 0),"N/A")</f>
        <v>N/A</v>
      </c>
      <c r="L175">
        <f>INT(NOT(J175))</f>
        <v>1</v>
      </c>
      <c r="M175">
        <f>IF(L175,IF(OR(AND(C175&lt;0, D175&lt; ABS(I175)), OR(AND(C175&gt;ABS(I175), D175&gt;ABS(I175)), AND(C175&lt;ABS(I175),D175&lt; ABS(I175)))), 1, 0),"N/A")</f>
        <v>1</v>
      </c>
      <c r="N175">
        <f>INT(OR(K175,M175))</f>
        <v>1</v>
      </c>
      <c r="O175">
        <f>IF(N175, 210, 0)</f>
        <v>210</v>
      </c>
      <c r="P175" t="str">
        <f>VLOOKUP(DATEVALUE(KNeighbors_NOPCA!$A175), CHO_by_date!$A$2:$E$93, 4, FALSE)</f>
        <v>U</v>
      </c>
      <c r="Q175" t="str">
        <f>VLOOKUP(DATEVALUE(KNeighbors_NOPCA!$A175), CHO_by_date!$A$2:$E$93, 5, FALSE)</f>
        <v>201.5</v>
      </c>
    </row>
    <row r="176" spans="1:17" hidden="1">
      <c r="A176" s="10" t="s">
        <v>70</v>
      </c>
      <c r="B176" t="s">
        <v>37</v>
      </c>
      <c r="C176" s="9">
        <v>-10.6</v>
      </c>
      <c r="D176" s="9">
        <v>-17</v>
      </c>
      <c r="E176" s="9">
        <f>IF(-I176 &lt;C176, 1, 0)</f>
        <v>0</v>
      </c>
      <c r="F176" t="str">
        <f>VLOOKUP(DATEVALUE(KNeighbors_NOPCA!$A176), CHO_by_date!$A$2:$E$93, 2, FALSE)</f>
        <v>L</v>
      </c>
      <c r="G176">
        <f>IF(F176="L",0,1)</f>
        <v>0</v>
      </c>
      <c r="H176">
        <f>IF(G176=E176,1,0)</f>
        <v>1</v>
      </c>
      <c r="I176">
        <f>VLOOKUP(DATEVALUE(KNeighbors_NOPCA!$A176), CHO_by_date!$A$2:$E$93, 3, FALSE)</f>
        <v>9</v>
      </c>
      <c r="J176">
        <f>IF(I176&gt;0, 1, 0)</f>
        <v>1</v>
      </c>
      <c r="K176">
        <f>IF(J176,IF(OR(AND(C176&gt;0, ABS(D176) &gt; I176), OR(AND(C176&gt;-I176, D176&gt;-I176), AND(C176&lt;-I176,D176&lt;-I176) )), 1, 0),"N/A")</f>
        <v>1</v>
      </c>
      <c r="L176">
        <f>INT(NOT(J176))</f>
        <v>0</v>
      </c>
      <c r="M176" t="str">
        <f>IF(L176,IF(OR(AND(C176&lt;0, D176&lt; ABS(I176)), OR(AND(C176&gt;ABS(I176), D176&gt;ABS(I176)), AND(C176&lt;ABS(I176),D176&lt; ABS(I176)))), 1, 0),"N/A")</f>
        <v>N/A</v>
      </c>
      <c r="N176">
        <f>INT(OR(K176,M176))</f>
        <v>1</v>
      </c>
      <c r="O176">
        <f>IF(N176, 210, 0)</f>
        <v>210</v>
      </c>
      <c r="P176" t="str">
        <f>VLOOKUP(DATEVALUE(KNeighbors_NOPCA!$A176), CHO_by_date!$A$2:$E$93, 4, FALSE)</f>
        <v>O</v>
      </c>
      <c r="Q176" t="str">
        <f>VLOOKUP(DATEVALUE(KNeighbors_NOPCA!$A176), CHO_by_date!$A$2:$E$93, 5, FALSE)</f>
        <v>208</v>
      </c>
    </row>
    <row r="177" spans="1:17" hidden="1">
      <c r="A177" s="10" t="s">
        <v>75</v>
      </c>
      <c r="B177" t="s">
        <v>37</v>
      </c>
      <c r="C177" s="9">
        <v>-0.8</v>
      </c>
      <c r="D177" s="9">
        <v>20</v>
      </c>
      <c r="E177" s="9">
        <f>IF(-I177 &lt;C177, 1, 0)</f>
        <v>0</v>
      </c>
      <c r="F177" t="str">
        <f>VLOOKUP(DATEVALUE(KNeighbors_NOPCA!$A177), CHO_by_date!$A$2:$E$93, 2, FALSE)</f>
        <v>W</v>
      </c>
      <c r="G177">
        <f>IF(F177="L",0,1)</f>
        <v>1</v>
      </c>
      <c r="H177">
        <f>IF(G177=E177,1,0)</f>
        <v>0</v>
      </c>
      <c r="I177">
        <f>VLOOKUP(DATEVALUE(KNeighbors_NOPCA!$A177), CHO_by_date!$A$2:$E$93, 3, FALSE)</f>
        <v>-2.5</v>
      </c>
      <c r="J177">
        <f>IF(I177&gt;0, 1, 0)</f>
        <v>0</v>
      </c>
      <c r="K177" t="str">
        <f>IF(J177,IF(OR(AND(C177&gt;0, ABS(D177) &gt; I177), OR(AND(C177&gt;-I177, D177&gt;-I177), AND(C177&lt;-I177,D177&lt;-I177) )), 1, 0),"N/A")</f>
        <v>N/A</v>
      </c>
      <c r="L177">
        <f>INT(NOT(J177))</f>
        <v>1</v>
      </c>
      <c r="M177">
        <f>IF(L177,IF(OR(AND(C177&lt;0, D177&lt; ABS(I177)), OR(AND(C177&gt;ABS(I177), D177&gt;ABS(I177)), AND(C177&lt;ABS(I177),D177&lt; ABS(I177)))), 1, 0),"N/A")</f>
        <v>0</v>
      </c>
      <c r="N177">
        <f>INT(OR(K177,M177))</f>
        <v>0</v>
      </c>
      <c r="O177">
        <f>IF(N177, 210, 0)</f>
        <v>0</v>
      </c>
      <c r="P177" t="str">
        <f>VLOOKUP(DATEVALUE(KNeighbors_NOPCA!$A177), CHO_by_date!$A$2:$E$93, 4, FALSE)</f>
        <v>U</v>
      </c>
      <c r="Q177" t="str">
        <f>VLOOKUP(DATEVALUE(KNeighbors_NOPCA!$A177), CHO_by_date!$A$2:$E$93, 5, FALSE)</f>
        <v>197.5</v>
      </c>
    </row>
    <row r="178" spans="1:17" hidden="1">
      <c r="A178" s="10" t="s">
        <v>77</v>
      </c>
      <c r="B178" t="s">
        <v>37</v>
      </c>
      <c r="C178" s="9">
        <v>1.4</v>
      </c>
      <c r="D178" s="9">
        <v>18</v>
      </c>
      <c r="E178" s="9">
        <f>IF(-I178 &lt;C178, 1, 0)</f>
        <v>1</v>
      </c>
      <c r="F178" t="str">
        <f>VLOOKUP(DATEVALUE(KNeighbors_NOPCA!$A178), CHO_by_date!$A$2:$E$93, 2, FALSE)</f>
        <v>W</v>
      </c>
      <c r="G178">
        <f>IF(F178="L",0,1)</f>
        <v>1</v>
      </c>
      <c r="H178">
        <f>IF(G178=E178,1,0)</f>
        <v>1</v>
      </c>
      <c r="I178">
        <f>VLOOKUP(DATEVALUE(KNeighbors_NOPCA!$A178), CHO_by_date!$A$2:$E$93, 3, FALSE)</f>
        <v>1</v>
      </c>
      <c r="J178">
        <f>IF(I178&gt;0, 1, 0)</f>
        <v>1</v>
      </c>
      <c r="K178">
        <f>IF(J178,IF(OR(AND(C178&gt;0, ABS(D178) &gt; I178), OR(AND(C178&gt;-I178, D178&gt;-I178), AND(C178&lt;-I178,D178&lt;-I178) )), 1, 0),"N/A")</f>
        <v>1</v>
      </c>
      <c r="L178">
        <f>INT(NOT(J178))</f>
        <v>0</v>
      </c>
      <c r="M178" t="str">
        <f>IF(L178,IF(OR(AND(C178&lt;0, D178&lt; ABS(I178)), OR(AND(C178&gt;ABS(I178), D178&gt;ABS(I178)), AND(C178&lt;ABS(I178),D178&lt; ABS(I178)))), 1, 0),"N/A")</f>
        <v>N/A</v>
      </c>
      <c r="N178">
        <f>INT(OR(K178,M178))</f>
        <v>1</v>
      </c>
      <c r="O178">
        <f>IF(N178, 210, 0)</f>
        <v>210</v>
      </c>
      <c r="P178" t="str">
        <f>VLOOKUP(DATEVALUE(KNeighbors_NOPCA!$A178), CHO_by_date!$A$2:$E$93, 4, FALSE)</f>
        <v>U</v>
      </c>
      <c r="Q178" t="str">
        <f>VLOOKUP(DATEVALUE(KNeighbors_NOPCA!$A178), CHO_by_date!$A$2:$E$93, 5, FALSE)</f>
        <v>192</v>
      </c>
    </row>
    <row r="179" spans="1:17" hidden="1">
      <c r="A179" s="10" t="s">
        <v>80</v>
      </c>
      <c r="B179" t="s">
        <v>37</v>
      </c>
      <c r="C179" s="9">
        <v>1</v>
      </c>
      <c r="D179" s="9">
        <v>-5</v>
      </c>
      <c r="E179" s="9">
        <f>IF(-I179 &lt;C179, 1, 0)</f>
        <v>0</v>
      </c>
      <c r="F179" t="str">
        <f>VLOOKUP(DATEVALUE(KNeighbors_NOPCA!$A179), CHO_by_date!$A$2:$E$93, 2, FALSE)</f>
        <v>L</v>
      </c>
      <c r="G179">
        <f>IF(F179="L",0,1)</f>
        <v>0</v>
      </c>
      <c r="H179">
        <f>IF(G179=E179,1,0)</f>
        <v>1</v>
      </c>
      <c r="I179">
        <f>VLOOKUP(DATEVALUE(KNeighbors_NOPCA!$A179), CHO_by_date!$A$2:$E$93, 3, FALSE)</f>
        <v>-3</v>
      </c>
      <c r="J179">
        <f>IF(I179&gt;0, 1, 0)</f>
        <v>0</v>
      </c>
      <c r="K179" t="str">
        <f>IF(J179,IF(OR(AND(C179&gt;0, ABS(D179) &gt; I179), OR(AND(C179&gt;-I179, D179&gt;-I179), AND(C179&lt;-I179,D179&lt;-I179) )), 1, 0),"N/A")</f>
        <v>N/A</v>
      </c>
      <c r="L179">
        <f>INT(NOT(J179))</f>
        <v>1</v>
      </c>
      <c r="M179">
        <f>IF(L179,IF(OR(AND(C179&lt;0, D179&lt; ABS(I179)), OR(AND(C179&gt;ABS(I179), D179&gt;ABS(I179)), AND(C179&lt;ABS(I179),D179&lt; ABS(I179)))), 1, 0),"N/A")</f>
        <v>1</v>
      </c>
      <c r="N179">
        <f>INT(OR(K179,M179))</f>
        <v>1</v>
      </c>
      <c r="O179">
        <f>IF(N179, 210, 0)</f>
        <v>210</v>
      </c>
      <c r="P179" t="str">
        <f>VLOOKUP(DATEVALUE(KNeighbors_NOPCA!$A179), CHO_by_date!$A$2:$E$93, 4, FALSE)</f>
        <v>U</v>
      </c>
      <c r="Q179" t="str">
        <f>VLOOKUP(DATEVALUE(KNeighbors_NOPCA!$A179), CHO_by_date!$A$2:$E$93, 5, FALSE)</f>
        <v>202.5</v>
      </c>
    </row>
    <row r="180" spans="1:17" hidden="1">
      <c r="A180" s="10" t="s">
        <v>85</v>
      </c>
      <c r="B180" t="s">
        <v>37</v>
      </c>
      <c r="C180" s="9">
        <v>-0.8</v>
      </c>
      <c r="D180" s="9">
        <v>10</v>
      </c>
      <c r="E180" s="9">
        <f>IF(-I180 &lt;C180, 1, 0)</f>
        <v>1</v>
      </c>
      <c r="F180" t="str">
        <f>VLOOKUP(DATEVALUE(KNeighbors_NOPCA!$A180), CHO_by_date!$A$2:$E$93, 2, FALSE)</f>
        <v>W</v>
      </c>
      <c r="G180">
        <f>IF(F180="L",0,1)</f>
        <v>1</v>
      </c>
      <c r="H180">
        <f>IF(G180=E180,1,0)</f>
        <v>1</v>
      </c>
      <c r="I180">
        <f>VLOOKUP(DATEVALUE(KNeighbors_NOPCA!$A180), CHO_by_date!$A$2:$E$93, 3, FALSE)</f>
        <v>2.5</v>
      </c>
      <c r="J180">
        <f>IF(I180&gt;0, 1, 0)</f>
        <v>1</v>
      </c>
      <c r="K180">
        <f>IF(J180,IF(OR(AND(C180&gt;0, ABS(D180) &gt; I180), OR(AND(C180&gt;-I180, D180&gt;-I180), AND(C180&lt;-I180,D180&lt;-I180) )), 1, 0),"N/A")</f>
        <v>1</v>
      </c>
      <c r="L180">
        <f>INT(NOT(J180))</f>
        <v>0</v>
      </c>
      <c r="M180" t="str">
        <f>IF(L180,IF(OR(AND(C180&lt;0, D180&lt; ABS(I180)), OR(AND(C180&gt;ABS(I180), D180&gt;ABS(I180)), AND(C180&lt;ABS(I180),D180&lt; ABS(I180)))), 1, 0),"N/A")</f>
        <v>N/A</v>
      </c>
      <c r="N180">
        <f>INT(OR(K180,M180))</f>
        <v>1</v>
      </c>
      <c r="O180">
        <f>IF(N180, 210, 0)</f>
        <v>210</v>
      </c>
      <c r="P180" t="str">
        <f>VLOOKUP(DATEVALUE(KNeighbors_NOPCA!$A180), CHO_by_date!$A$2:$E$93, 4, FALSE)</f>
        <v>O</v>
      </c>
      <c r="Q180" t="str">
        <f>VLOOKUP(DATEVALUE(KNeighbors_NOPCA!$A180), CHO_by_date!$A$2:$E$93, 5, FALSE)</f>
        <v>194</v>
      </c>
    </row>
    <row r="181" spans="1:17" hidden="1">
      <c r="A181" s="10" t="s">
        <v>91</v>
      </c>
      <c r="B181" t="s">
        <v>37</v>
      </c>
      <c r="C181" s="9">
        <v>-0.4</v>
      </c>
      <c r="D181" s="9">
        <v>-13</v>
      </c>
      <c r="E181" s="9">
        <f>IF(-I181 &lt;C181, 1, 0)</f>
        <v>0</v>
      </c>
      <c r="F181" t="str">
        <f>VLOOKUP(DATEVALUE(KNeighbors_NOPCA!$A181), CHO_by_date!$A$2:$E$93, 2, FALSE)</f>
        <v>L</v>
      </c>
      <c r="G181">
        <f>IF(F181="L",0,1)</f>
        <v>0</v>
      </c>
      <c r="H181">
        <f>IF(G181=E181,1,0)</f>
        <v>1</v>
      </c>
      <c r="I181">
        <f>VLOOKUP(DATEVALUE(KNeighbors_NOPCA!$A181), CHO_by_date!$A$2:$E$93, 3, FALSE)</f>
        <v>-2</v>
      </c>
      <c r="J181">
        <f>IF(I181&gt;0, 1, 0)</f>
        <v>0</v>
      </c>
      <c r="K181" t="str">
        <f>IF(J181,IF(OR(AND(C181&gt;0, ABS(D181) &gt; I181), OR(AND(C181&gt;-I181, D181&gt;-I181), AND(C181&lt;-I181,D181&lt;-I181) )), 1, 0),"N/A")</f>
        <v>N/A</v>
      </c>
      <c r="L181">
        <f>INT(NOT(J181))</f>
        <v>1</v>
      </c>
      <c r="M181">
        <f>IF(L181,IF(OR(AND(C181&lt;0, D181&lt; ABS(I181)), OR(AND(C181&gt;ABS(I181), D181&gt;ABS(I181)), AND(C181&lt;ABS(I181),D181&lt; ABS(I181)))), 1, 0),"N/A")</f>
        <v>1</v>
      </c>
      <c r="N181">
        <f>INT(OR(K181,M181))</f>
        <v>1</v>
      </c>
      <c r="O181">
        <f>IF(N181, 210, 0)</f>
        <v>210</v>
      </c>
      <c r="P181" t="str">
        <f>VLOOKUP(DATEVALUE(KNeighbors_NOPCA!$A181), CHO_by_date!$A$2:$E$93, 4, FALSE)</f>
        <v>U</v>
      </c>
      <c r="Q181" t="str">
        <f>VLOOKUP(DATEVALUE(KNeighbors_NOPCA!$A181), CHO_by_date!$A$2:$E$93, 5, FALSE)</f>
        <v>204.5</v>
      </c>
    </row>
    <row r="182" spans="1:17" hidden="1">
      <c r="A182" s="10" t="s">
        <v>93</v>
      </c>
      <c r="B182" t="s">
        <v>37</v>
      </c>
      <c r="C182" s="9">
        <v>-5.8</v>
      </c>
      <c r="D182" s="9">
        <v>6</v>
      </c>
      <c r="E182" s="9">
        <f>IF(-I182 &lt;C182, 1, 0)</f>
        <v>0</v>
      </c>
      <c r="F182" t="str">
        <f>VLOOKUP(DATEVALUE(KNeighbors_NOPCA!$A182), CHO_by_date!$A$2:$E$93, 2, FALSE)</f>
        <v>W</v>
      </c>
      <c r="G182">
        <f>IF(F182="L",0,1)</f>
        <v>1</v>
      </c>
      <c r="H182">
        <f>IF(G182=E182,1,0)</f>
        <v>0</v>
      </c>
      <c r="I182">
        <f>VLOOKUP(DATEVALUE(KNeighbors_NOPCA!$A182), CHO_by_date!$A$2:$E$93, 3, FALSE)</f>
        <v>-2.5</v>
      </c>
      <c r="J182">
        <f>IF(I182&gt;0, 1, 0)</f>
        <v>0</v>
      </c>
      <c r="K182" t="str">
        <f>IF(J182,IF(OR(AND(C182&gt;0, ABS(D182) &gt; I182), OR(AND(C182&gt;-I182, D182&gt;-I182), AND(C182&lt;-I182,D182&lt;-I182) )), 1, 0),"N/A")</f>
        <v>N/A</v>
      </c>
      <c r="L182">
        <f>INT(NOT(J182))</f>
        <v>1</v>
      </c>
      <c r="M182">
        <f>IF(L182,IF(OR(AND(C182&lt;0, D182&lt; ABS(I182)), OR(AND(C182&gt;ABS(I182), D182&gt;ABS(I182)), AND(C182&lt;ABS(I182),D182&lt; ABS(I182)))), 1, 0),"N/A")</f>
        <v>0</v>
      </c>
      <c r="N182">
        <f>INT(OR(K182,M182))</f>
        <v>0</v>
      </c>
      <c r="O182">
        <f>IF(N182, 210, 0)</f>
        <v>0</v>
      </c>
      <c r="P182" t="str">
        <f>VLOOKUP(DATEVALUE(KNeighbors_NOPCA!$A182), CHO_by_date!$A$2:$E$93, 4, FALSE)</f>
        <v>U</v>
      </c>
      <c r="Q182" t="str">
        <f>VLOOKUP(DATEVALUE(KNeighbors_NOPCA!$A182), CHO_by_date!$A$2:$E$93, 5, FALSE)</f>
        <v>192.5</v>
      </c>
    </row>
    <row r="183" spans="1:17" hidden="1">
      <c r="A183" s="10" t="s">
        <v>95</v>
      </c>
      <c r="B183" t="s">
        <v>37</v>
      </c>
      <c r="C183" s="9">
        <v>1.8</v>
      </c>
      <c r="D183" s="9">
        <v>10</v>
      </c>
      <c r="E183" s="9">
        <f>IF(-I183 &lt;C183, 1, 0)</f>
        <v>0</v>
      </c>
      <c r="F183" t="str">
        <f>VLOOKUP(DATEVALUE(KNeighbors_NOPCA!$A183), CHO_by_date!$A$2:$E$93, 2, FALSE)</f>
        <v>L</v>
      </c>
      <c r="G183">
        <f>IF(F183="L",0,1)</f>
        <v>0</v>
      </c>
      <c r="H183">
        <f>IF(G183=E183,1,0)</f>
        <v>1</v>
      </c>
      <c r="I183">
        <f>VLOOKUP(DATEVALUE(KNeighbors_NOPCA!$A183), CHO_by_date!$A$2:$E$93, 3, FALSE)</f>
        <v>-12</v>
      </c>
      <c r="J183">
        <f>IF(I183&gt;0, 1, 0)</f>
        <v>0</v>
      </c>
      <c r="K183" t="str">
        <f>IF(J183,IF(OR(AND(C183&gt;0, ABS(D183) &gt; I183), OR(AND(C183&gt;-I183, D183&gt;-I183), AND(C183&lt;-I183,D183&lt;-I183) )), 1, 0),"N/A")</f>
        <v>N/A</v>
      </c>
      <c r="L183">
        <f>INT(NOT(J183))</f>
        <v>1</v>
      </c>
      <c r="M183">
        <f>IF(L183,IF(OR(AND(C183&lt;0, D183&lt; ABS(I183)), OR(AND(C183&gt;ABS(I183), D183&gt;ABS(I183)), AND(C183&lt;ABS(I183),D183&lt; ABS(I183)))), 1, 0),"N/A")</f>
        <v>1</v>
      </c>
      <c r="N183">
        <f>INT(OR(K183,M183))</f>
        <v>1</v>
      </c>
      <c r="O183">
        <f>IF(N183, 210, 0)</f>
        <v>210</v>
      </c>
      <c r="P183" t="str">
        <f>VLOOKUP(DATEVALUE(KNeighbors_NOPCA!$A183), CHO_by_date!$A$2:$E$93, 4, FALSE)</f>
        <v>O</v>
      </c>
      <c r="Q183" t="str">
        <f>VLOOKUP(DATEVALUE(KNeighbors_NOPCA!$A183), CHO_by_date!$A$2:$E$93, 5, FALSE)</f>
        <v>203</v>
      </c>
    </row>
    <row r="184" spans="1:17" hidden="1">
      <c r="A184" s="10" t="s">
        <v>97</v>
      </c>
      <c r="B184" t="s">
        <v>37</v>
      </c>
      <c r="C184" s="9">
        <v>-2.6</v>
      </c>
      <c r="D184" s="9">
        <v>-5</v>
      </c>
      <c r="E184" s="9">
        <f>IF(-I184 &lt;C184, 1, 0)</f>
        <v>0</v>
      </c>
      <c r="F184" t="str">
        <f>VLOOKUP(DATEVALUE(KNeighbors_NOPCA!$A184), CHO_by_date!$A$2:$E$93, 2, FALSE)</f>
        <v>L</v>
      </c>
      <c r="G184">
        <f>IF(F184="L",0,1)</f>
        <v>0</v>
      </c>
      <c r="H184">
        <f>IF(G184=E184,1,0)</f>
        <v>1</v>
      </c>
      <c r="I184">
        <f>VLOOKUP(DATEVALUE(KNeighbors_NOPCA!$A184), CHO_by_date!$A$2:$E$93, 3, FALSE)</f>
        <v>2</v>
      </c>
      <c r="J184">
        <f>IF(I184&gt;0, 1, 0)</f>
        <v>1</v>
      </c>
      <c r="K184">
        <f>IF(J184,IF(OR(AND(C184&gt;0, ABS(D184) &gt; I184), OR(AND(C184&gt;-I184, D184&gt;-I184), AND(C184&lt;-I184,D184&lt;-I184) )), 1, 0),"N/A")</f>
        <v>1</v>
      </c>
      <c r="L184">
        <f>INT(NOT(J184))</f>
        <v>0</v>
      </c>
      <c r="M184" t="str">
        <f>IF(L184,IF(OR(AND(C184&lt;0, D184&lt; ABS(I184)), OR(AND(C184&gt;ABS(I184), D184&gt;ABS(I184)), AND(C184&lt;ABS(I184),D184&lt; ABS(I184)))), 1, 0),"N/A")</f>
        <v>N/A</v>
      </c>
      <c r="N184">
        <f>INT(OR(K184,M184))</f>
        <v>1</v>
      </c>
      <c r="O184">
        <f>IF(N184, 210, 0)</f>
        <v>210</v>
      </c>
      <c r="P184" t="str">
        <f>VLOOKUP(DATEVALUE(KNeighbors_NOPCA!$A184), CHO_by_date!$A$2:$E$93, 4, FALSE)</f>
        <v>O</v>
      </c>
      <c r="Q184" t="str">
        <f>VLOOKUP(DATEVALUE(KNeighbors_NOPCA!$A184), CHO_by_date!$A$2:$E$93, 5, FALSE)</f>
        <v>201.5</v>
      </c>
    </row>
    <row r="185" spans="1:17" hidden="1">
      <c r="A185" s="10" t="s">
        <v>100</v>
      </c>
      <c r="B185" t="s">
        <v>37</v>
      </c>
      <c r="C185" s="9">
        <v>-2.8</v>
      </c>
      <c r="D185" s="9">
        <v>-19</v>
      </c>
      <c r="E185" s="9">
        <f>IF(-I185 &lt;C185, 1, 0)</f>
        <v>1</v>
      </c>
      <c r="F185" t="str">
        <f>VLOOKUP(DATEVALUE(KNeighbors_NOPCA!$A185), CHO_by_date!$A$2:$E$93, 2, FALSE)</f>
        <v>L</v>
      </c>
      <c r="G185">
        <f>IF(F185="L",0,1)</f>
        <v>0</v>
      </c>
      <c r="H185">
        <f>IF(G185=E185,1,0)</f>
        <v>0</v>
      </c>
      <c r="I185">
        <f>VLOOKUP(DATEVALUE(KNeighbors_NOPCA!$A185), CHO_by_date!$A$2:$E$93, 3, FALSE)</f>
        <v>9</v>
      </c>
      <c r="J185">
        <f>IF(I185&gt;0, 1, 0)</f>
        <v>1</v>
      </c>
      <c r="K185">
        <f>IF(J185,IF(OR(AND(C185&gt;0, ABS(D185) &gt; I185), OR(AND(C185&gt;-I185, D185&gt;-I185), AND(C185&lt;-I185,D185&lt;-I185) )), 1, 0),"N/A")</f>
        <v>0</v>
      </c>
      <c r="L185">
        <f>INT(NOT(J185))</f>
        <v>0</v>
      </c>
      <c r="M185" t="str">
        <f>IF(L185,IF(OR(AND(C185&lt;0, D185&lt; ABS(I185)), OR(AND(C185&gt;ABS(I185), D185&gt;ABS(I185)), AND(C185&lt;ABS(I185),D185&lt; ABS(I185)))), 1, 0),"N/A")</f>
        <v>N/A</v>
      </c>
      <c r="N185">
        <f>INT(OR(K185,M185))</f>
        <v>0</v>
      </c>
      <c r="O185">
        <f>IF(N185, 210, 0)</f>
        <v>0</v>
      </c>
      <c r="P185" t="str">
        <f>VLOOKUP(DATEVALUE(KNeighbors_NOPCA!$A185), CHO_by_date!$A$2:$E$93, 4, FALSE)</f>
        <v>U</v>
      </c>
      <c r="Q185" t="str">
        <f>VLOOKUP(DATEVALUE(KNeighbors_NOPCA!$A185), CHO_by_date!$A$2:$E$93, 5, FALSE)</f>
        <v>210</v>
      </c>
    </row>
    <row r="186" spans="1:17" hidden="1">
      <c r="A186" s="10" t="s">
        <v>111</v>
      </c>
      <c r="B186" t="s">
        <v>37</v>
      </c>
      <c r="C186" s="9">
        <v>-3.4</v>
      </c>
      <c r="D186" s="9">
        <v>23</v>
      </c>
      <c r="E186" s="9">
        <f>IF(-I186 &lt;C186, 1, 0)</f>
        <v>0</v>
      </c>
      <c r="F186" t="str">
        <f>VLOOKUP(DATEVALUE(KNeighbors_NOPCA!$A186), CHO_by_date!$A$2:$E$93, 2, FALSE)</f>
        <v>W</v>
      </c>
      <c r="G186">
        <f>IF(F186="L",0,1)</f>
        <v>1</v>
      </c>
      <c r="H186">
        <f>IF(G186=E186,1,0)</f>
        <v>0</v>
      </c>
      <c r="I186">
        <f>VLOOKUP(DATEVALUE(KNeighbors_NOPCA!$A186), CHO_by_date!$A$2:$E$93, 3, FALSE)</f>
        <v>2.5</v>
      </c>
      <c r="J186">
        <f>IF(I186&gt;0, 1, 0)</f>
        <v>1</v>
      </c>
      <c r="K186">
        <f>IF(J186,IF(OR(AND(C186&gt;0, ABS(D186) &gt; I186), OR(AND(C186&gt;-I186, D186&gt;-I186), AND(C186&lt;-I186,D186&lt;-I186) )), 1, 0),"N/A")</f>
        <v>0</v>
      </c>
      <c r="L186">
        <f>INT(NOT(J186))</f>
        <v>0</v>
      </c>
      <c r="M186" t="str">
        <f>IF(L186,IF(OR(AND(C186&lt;0, D186&lt; ABS(I186)), OR(AND(C186&gt;ABS(I186), D186&gt;ABS(I186)), AND(C186&lt;ABS(I186),D186&lt; ABS(I186)))), 1, 0),"N/A")</f>
        <v>N/A</v>
      </c>
      <c r="N186">
        <f>INT(OR(K186,M186))</f>
        <v>0</v>
      </c>
      <c r="O186">
        <f>IF(N186, 210, 0)</f>
        <v>0</v>
      </c>
      <c r="P186" t="str">
        <f>VLOOKUP(DATEVALUE(KNeighbors_NOPCA!$A186), CHO_by_date!$A$2:$E$93, 4, FALSE)</f>
        <v>U</v>
      </c>
      <c r="Q186" t="str">
        <f>VLOOKUP(DATEVALUE(KNeighbors_NOPCA!$A186), CHO_by_date!$A$2:$E$93, 5, FALSE)</f>
        <v>206.5</v>
      </c>
    </row>
    <row r="187" spans="1:17" hidden="1">
      <c r="A187" s="10" t="s">
        <v>114</v>
      </c>
      <c r="B187" t="s">
        <v>37</v>
      </c>
      <c r="C187" s="9">
        <v>-4.2</v>
      </c>
      <c r="D187" s="9">
        <v>-13</v>
      </c>
      <c r="E187" s="9">
        <f>IF(-I187 &lt;C187, 1, 0)</f>
        <v>0</v>
      </c>
      <c r="F187" t="str">
        <f>VLOOKUP(DATEVALUE(KNeighbors_NOPCA!$A187), CHO_by_date!$A$2:$E$93, 2, FALSE)</f>
        <v>L</v>
      </c>
      <c r="G187">
        <f>IF(F187="L",0,1)</f>
        <v>0</v>
      </c>
      <c r="H187">
        <f>IF(G187=E187,1,0)</f>
        <v>1</v>
      </c>
      <c r="I187">
        <f>VLOOKUP(DATEVALUE(KNeighbors_NOPCA!$A187), CHO_by_date!$A$2:$E$93, 3, FALSE)</f>
        <v>-5.5</v>
      </c>
      <c r="J187">
        <f>IF(I187&gt;0, 1, 0)</f>
        <v>0</v>
      </c>
      <c r="K187" t="str">
        <f>IF(J187,IF(OR(AND(C187&gt;0, ABS(D187) &gt; I187), OR(AND(C187&gt;-I187, D187&gt;-I187), AND(C187&lt;-I187,D187&lt;-I187) )), 1, 0),"N/A")</f>
        <v>N/A</v>
      </c>
      <c r="L187">
        <f>INT(NOT(J187))</f>
        <v>1</v>
      </c>
      <c r="M187">
        <f>IF(L187,IF(OR(AND(C187&lt;0, D187&lt; ABS(I187)), OR(AND(C187&gt;ABS(I187), D187&gt;ABS(I187)), AND(C187&lt;ABS(I187),D187&lt; ABS(I187)))), 1, 0),"N/A")</f>
        <v>1</v>
      </c>
      <c r="N187">
        <f>INT(OR(K187,M187))</f>
        <v>1</v>
      </c>
      <c r="O187">
        <f>IF(N187, 210, 0)</f>
        <v>210</v>
      </c>
      <c r="P187" t="str">
        <f>VLOOKUP(DATEVALUE(KNeighbors_NOPCA!$A187), CHO_by_date!$A$2:$E$93, 4, FALSE)</f>
        <v>U</v>
      </c>
      <c r="Q187" t="str">
        <f>VLOOKUP(DATEVALUE(KNeighbors_NOPCA!$A187), CHO_by_date!$A$2:$E$93, 5, FALSE)</f>
        <v>198</v>
      </c>
    </row>
    <row r="188" spans="1:17" hidden="1">
      <c r="A188" s="10" t="s">
        <v>116</v>
      </c>
      <c r="B188" t="s">
        <v>37</v>
      </c>
      <c r="C188" s="9">
        <v>5.2</v>
      </c>
      <c r="D188" s="9">
        <v>5</v>
      </c>
      <c r="E188" s="9">
        <f>IF(-I188 &lt;C188, 1, 0)</f>
        <v>1</v>
      </c>
      <c r="F188" t="str">
        <f>VLOOKUP(DATEVALUE(KNeighbors_NOPCA!$A188), CHO_by_date!$A$2:$E$93, 2, FALSE)</f>
        <v>W</v>
      </c>
      <c r="G188">
        <f>IF(F188="L",0,1)</f>
        <v>1</v>
      </c>
      <c r="H188">
        <f>IF(G188=E188,1,0)</f>
        <v>1</v>
      </c>
      <c r="I188">
        <f>VLOOKUP(DATEVALUE(KNeighbors_NOPCA!$A188), CHO_by_date!$A$2:$E$93, 3, FALSE)</f>
        <v>-3.5</v>
      </c>
      <c r="J188">
        <f>IF(I188&gt;0, 1, 0)</f>
        <v>0</v>
      </c>
      <c r="K188" t="str">
        <f>IF(J188,IF(OR(AND(C188&gt;0, ABS(D188) &gt; I188), OR(AND(C188&gt;-I188, D188&gt;-I188), AND(C188&lt;-I188,D188&lt;-I188) )), 1, 0),"N/A")</f>
        <v>N/A</v>
      </c>
      <c r="L188">
        <f>INT(NOT(J188))</f>
        <v>1</v>
      </c>
      <c r="M188">
        <f>IF(L188,IF(OR(AND(C188&lt;0, D188&lt; ABS(I188)), OR(AND(C188&gt;ABS(I188), D188&gt;ABS(I188)), AND(C188&lt;ABS(I188),D188&lt; ABS(I188)))), 1, 0),"N/A")</f>
        <v>1</v>
      </c>
      <c r="N188">
        <f>INT(OR(K188,M188))</f>
        <v>1</v>
      </c>
      <c r="O188">
        <f>IF(N188, 210, 0)</f>
        <v>210</v>
      </c>
      <c r="P188" t="str">
        <f>VLOOKUP(DATEVALUE(KNeighbors_NOPCA!$A188), CHO_by_date!$A$2:$E$93, 4, FALSE)</f>
        <v>O</v>
      </c>
      <c r="Q188" t="str">
        <f>VLOOKUP(DATEVALUE(KNeighbors_NOPCA!$A188), CHO_by_date!$A$2:$E$93, 5, FALSE)</f>
        <v>186</v>
      </c>
    </row>
    <row r="189" spans="1:17" hidden="1">
      <c r="A189" s="10" t="s">
        <v>121</v>
      </c>
      <c r="B189" t="s">
        <v>37</v>
      </c>
      <c r="C189" s="9">
        <v>7.4</v>
      </c>
      <c r="D189" s="9">
        <v>13</v>
      </c>
      <c r="E189" s="9">
        <f>IF(-I189 &lt;C189, 1, 0)</f>
        <v>1</v>
      </c>
      <c r="F189" t="str">
        <f>VLOOKUP(DATEVALUE(KNeighbors_NOPCA!$A189), CHO_by_date!$A$2:$E$93, 2, FALSE)</f>
        <v>W</v>
      </c>
      <c r="G189">
        <f>IF(F189="L",0,1)</f>
        <v>1</v>
      </c>
      <c r="H189">
        <f>IF(G189=E189,1,0)</f>
        <v>1</v>
      </c>
      <c r="I189">
        <f>VLOOKUP(DATEVALUE(KNeighbors_NOPCA!$A189), CHO_by_date!$A$2:$E$93, 3, FALSE)</f>
        <v>1.5</v>
      </c>
      <c r="J189">
        <f>IF(I189&gt;0, 1, 0)</f>
        <v>1</v>
      </c>
      <c r="K189">
        <f>IF(J189,IF(OR(AND(C189&gt;0, ABS(D189) &gt; I189), OR(AND(C189&gt;-I189, D189&gt;-I189), AND(C189&lt;-I189,D189&lt;-I189) )), 1, 0),"N/A")</f>
        <v>1</v>
      </c>
      <c r="L189">
        <f>INT(NOT(J189))</f>
        <v>0</v>
      </c>
      <c r="M189" t="str">
        <f>IF(L189,IF(OR(AND(C189&lt;0, D189&lt; ABS(I189)), OR(AND(C189&gt;ABS(I189), D189&gt;ABS(I189)), AND(C189&lt;ABS(I189),D189&lt; ABS(I189)))), 1, 0),"N/A")</f>
        <v>N/A</v>
      </c>
      <c r="N189">
        <f>INT(OR(K189,M189))</f>
        <v>1</v>
      </c>
      <c r="O189">
        <f>IF(N189, 210, 0)</f>
        <v>210</v>
      </c>
      <c r="P189" t="str">
        <f>VLOOKUP(DATEVALUE(KNeighbors_NOPCA!$A189), CHO_by_date!$A$2:$E$93, 4, FALSE)</f>
        <v>U</v>
      </c>
      <c r="Q189" t="str">
        <f>VLOOKUP(DATEVALUE(KNeighbors_NOPCA!$A189), CHO_by_date!$A$2:$E$93, 5, FALSE)</f>
        <v>199.5</v>
      </c>
    </row>
    <row r="190" spans="1:17" hidden="1">
      <c r="A190" s="10" t="s">
        <v>132</v>
      </c>
      <c r="B190" t="s">
        <v>37</v>
      </c>
      <c r="C190" s="9">
        <v>-5</v>
      </c>
      <c r="D190" s="9">
        <v>9</v>
      </c>
      <c r="E190" s="9">
        <f>IF(-I190 &lt;C190, 1, 0)</f>
        <v>1</v>
      </c>
      <c r="F190" t="str">
        <f>VLOOKUP(DATEVALUE(KNeighbors_NOPCA!$A190), CHO_by_date!$A$2:$E$93, 2, FALSE)</f>
        <v>W</v>
      </c>
      <c r="G190">
        <f>IF(F190="L",0,1)</f>
        <v>1</v>
      </c>
      <c r="H190">
        <f>IF(G190=E190,1,0)</f>
        <v>1</v>
      </c>
      <c r="I190">
        <f>VLOOKUP(DATEVALUE(KNeighbors_NOPCA!$A190), CHO_by_date!$A$2:$E$93, 3, FALSE)</f>
        <v>8</v>
      </c>
      <c r="J190">
        <f>IF(I190&gt;0, 1, 0)</f>
        <v>1</v>
      </c>
      <c r="K190">
        <f>IF(J190,IF(OR(AND(C190&gt;0, ABS(D190) &gt; I190), OR(AND(C190&gt;-I190, D190&gt;-I190), AND(C190&lt;-I190,D190&lt;-I190) )), 1, 0),"N/A")</f>
        <v>1</v>
      </c>
      <c r="L190">
        <f>INT(NOT(J190))</f>
        <v>0</v>
      </c>
      <c r="M190" t="str">
        <f>IF(L190,IF(OR(AND(C190&lt;0, D190&lt; ABS(I190)), OR(AND(C190&gt;ABS(I190), D190&gt;ABS(I190)), AND(C190&lt;ABS(I190),D190&lt; ABS(I190)))), 1, 0),"N/A")</f>
        <v>N/A</v>
      </c>
      <c r="N190">
        <f>INT(OR(K190,M190))</f>
        <v>1</v>
      </c>
      <c r="O190">
        <f>IF(N190, 210, 0)</f>
        <v>210</v>
      </c>
      <c r="P190" t="str">
        <f>VLOOKUP(DATEVALUE(KNeighbors_NOPCA!$A190), CHO_by_date!$A$2:$E$93, 4, FALSE)</f>
        <v>O</v>
      </c>
      <c r="Q190" t="str">
        <f>VLOOKUP(DATEVALUE(KNeighbors_NOPCA!$A190), CHO_by_date!$A$2:$E$93, 5, FALSE)</f>
        <v>202.5</v>
      </c>
    </row>
    <row r="191" spans="1:17" hidden="1">
      <c r="A191" s="10" t="s">
        <v>134</v>
      </c>
      <c r="B191" t="s">
        <v>37</v>
      </c>
      <c r="C191" s="9">
        <v>-0.2</v>
      </c>
      <c r="D191" s="9">
        <v>-3</v>
      </c>
      <c r="E191" s="9">
        <f>IF(-I191 &lt;C191, 1, 0)</f>
        <v>0</v>
      </c>
      <c r="F191" t="str">
        <f>VLOOKUP(DATEVALUE(KNeighbors_NOPCA!$A191), CHO_by_date!$A$2:$E$93, 2, FALSE)</f>
        <v>L</v>
      </c>
      <c r="G191">
        <f>IF(F191="L",0,1)</f>
        <v>0</v>
      </c>
      <c r="H191">
        <f>IF(G191=E191,1,0)</f>
        <v>1</v>
      </c>
      <c r="I191">
        <f>VLOOKUP(DATEVALUE(KNeighbors_NOPCA!$A191), CHO_by_date!$A$2:$E$93, 3, FALSE)</f>
        <v>-4</v>
      </c>
      <c r="J191">
        <f>IF(I191&gt;0, 1, 0)</f>
        <v>0</v>
      </c>
      <c r="K191" t="str">
        <f>IF(J191,IF(OR(AND(C191&gt;0, ABS(D191) &gt; I191), OR(AND(C191&gt;-I191, D191&gt;-I191), AND(C191&lt;-I191,D191&lt;-I191) )), 1, 0),"N/A")</f>
        <v>N/A</v>
      </c>
      <c r="L191">
        <f>INT(NOT(J191))</f>
        <v>1</v>
      </c>
      <c r="M191">
        <f>IF(L191,IF(OR(AND(C191&lt;0, D191&lt; ABS(I191)), OR(AND(C191&gt;ABS(I191), D191&gt;ABS(I191)), AND(C191&lt;ABS(I191),D191&lt; ABS(I191)))), 1, 0),"N/A")</f>
        <v>1</v>
      </c>
      <c r="N191">
        <f>INT(OR(K191,M191))</f>
        <v>1</v>
      </c>
      <c r="O191">
        <f>IF(N191, 210, 0)</f>
        <v>210</v>
      </c>
      <c r="P191" t="str">
        <f>VLOOKUP(DATEVALUE(KNeighbors_NOPCA!$A191), CHO_by_date!$A$2:$E$93, 4, FALSE)</f>
        <v>U</v>
      </c>
      <c r="Q191" t="str">
        <f>VLOOKUP(DATEVALUE(KNeighbors_NOPCA!$A191), CHO_by_date!$A$2:$E$93, 5, FALSE)</f>
        <v>194.5</v>
      </c>
    </row>
    <row r="192" spans="1:17" hidden="1">
      <c r="A192" s="10" t="s">
        <v>135</v>
      </c>
      <c r="B192" t="s">
        <v>37</v>
      </c>
      <c r="C192" s="9">
        <v>0.8</v>
      </c>
      <c r="D192" s="9">
        <v>4</v>
      </c>
      <c r="E192" s="9">
        <f>IF(-I192 &lt;C192, 1, 0)</f>
        <v>0</v>
      </c>
      <c r="F192" t="str">
        <f>VLOOKUP(DATEVALUE(KNeighbors_NOPCA!$A192), CHO_by_date!$A$2:$E$93, 2, FALSE)</f>
        <v>L</v>
      </c>
      <c r="G192">
        <f>IF(F192="L",0,1)</f>
        <v>0</v>
      </c>
      <c r="H192">
        <f>IF(G192=E192,1,0)</f>
        <v>1</v>
      </c>
      <c r="I192">
        <f>VLOOKUP(DATEVALUE(KNeighbors_NOPCA!$A192), CHO_by_date!$A$2:$E$93, 3, FALSE)</f>
        <v>-5.5</v>
      </c>
      <c r="J192">
        <f>IF(I192&gt;0, 1, 0)</f>
        <v>0</v>
      </c>
      <c r="K192" t="str">
        <f>IF(J192,IF(OR(AND(C192&gt;0, ABS(D192) &gt; I192), OR(AND(C192&gt;-I192, D192&gt;-I192), AND(C192&lt;-I192,D192&lt;-I192) )), 1, 0),"N/A")</f>
        <v>N/A</v>
      </c>
      <c r="L192">
        <f>INT(NOT(J192))</f>
        <v>1</v>
      </c>
      <c r="M192">
        <f>IF(L192,IF(OR(AND(C192&lt;0, D192&lt; ABS(I192)), OR(AND(C192&gt;ABS(I192), D192&gt;ABS(I192)), AND(C192&lt;ABS(I192),D192&lt; ABS(I192)))), 1, 0),"N/A")</f>
        <v>1</v>
      </c>
      <c r="N192">
        <f>INT(OR(K192,M192))</f>
        <v>1</v>
      </c>
      <c r="O192">
        <f>IF(N192, 210, 0)</f>
        <v>210</v>
      </c>
      <c r="P192" t="str">
        <f>VLOOKUP(DATEVALUE(KNeighbors_NOPCA!$A192), CHO_by_date!$A$2:$E$93, 4, FALSE)</f>
        <v>O</v>
      </c>
      <c r="Q192" t="str">
        <f>VLOOKUP(DATEVALUE(KNeighbors_NOPCA!$A192), CHO_by_date!$A$2:$E$93, 5, FALSE)</f>
        <v>210.5</v>
      </c>
    </row>
    <row r="193" spans="1:17" hidden="1">
      <c r="A193" s="10" t="s">
        <v>137</v>
      </c>
      <c r="B193" t="s">
        <v>37</v>
      </c>
      <c r="C193" s="9">
        <v>-4.8</v>
      </c>
      <c r="D193" s="9">
        <v>17</v>
      </c>
      <c r="E193" s="9">
        <f>IF(-I193 &lt;C193, 1, 0)</f>
        <v>0</v>
      </c>
      <c r="F193" t="str">
        <f>VLOOKUP(DATEVALUE(KNeighbors_NOPCA!$A193), CHO_by_date!$A$2:$E$93, 2, FALSE)</f>
        <v>W</v>
      </c>
      <c r="G193">
        <f>IF(F193="L",0,1)</f>
        <v>1</v>
      </c>
      <c r="H193">
        <f>IF(G193=E193,1,0)</f>
        <v>0</v>
      </c>
      <c r="I193">
        <f>VLOOKUP(DATEVALUE(KNeighbors_NOPCA!$A193), CHO_by_date!$A$2:$E$93, 3, FALSE)</f>
        <v>-7.5</v>
      </c>
      <c r="J193">
        <f>IF(I193&gt;0, 1, 0)</f>
        <v>0</v>
      </c>
      <c r="K193" t="str">
        <f>IF(J193,IF(OR(AND(C193&gt;0, ABS(D193) &gt; I193), OR(AND(C193&gt;-I193, D193&gt;-I193), AND(C193&lt;-I193,D193&lt;-I193) )), 1, 0),"N/A")</f>
        <v>N/A</v>
      </c>
      <c r="L193">
        <f>INT(NOT(J193))</f>
        <v>1</v>
      </c>
      <c r="M193">
        <f>IF(L193,IF(OR(AND(C193&lt;0, D193&lt; ABS(I193)), OR(AND(C193&gt;ABS(I193), D193&gt;ABS(I193)), AND(C193&lt;ABS(I193),D193&lt; ABS(I193)))), 1, 0),"N/A")</f>
        <v>0</v>
      </c>
      <c r="N193">
        <f>INT(OR(K193,M193))</f>
        <v>0</v>
      </c>
      <c r="O193">
        <f>IF(N193, 210, 0)</f>
        <v>0</v>
      </c>
      <c r="P193" t="str">
        <f>VLOOKUP(DATEVALUE(KNeighbors_NOPCA!$A193), CHO_by_date!$A$2:$E$93, 4, FALSE)</f>
        <v>U</v>
      </c>
      <c r="Q193" t="str">
        <f>VLOOKUP(DATEVALUE(KNeighbors_NOPCA!$A193), CHO_by_date!$A$2:$E$93, 5, FALSE)</f>
        <v>199.5</v>
      </c>
    </row>
    <row r="194" spans="1:17" hidden="1">
      <c r="A194" s="10" t="s">
        <v>153</v>
      </c>
      <c r="B194" t="s">
        <v>37</v>
      </c>
      <c r="C194" s="9">
        <v>2.6</v>
      </c>
      <c r="D194" s="9">
        <v>34</v>
      </c>
      <c r="E194" s="9">
        <f>IF(-I194 &lt;C194, 1, 0)</f>
        <v>0</v>
      </c>
      <c r="F194" t="str">
        <f>VLOOKUP(DATEVALUE(KNeighbors_NOPCA!$A194), CHO_by_date!$A$2:$E$93, 2, FALSE)</f>
        <v>W</v>
      </c>
      <c r="G194">
        <f>IF(F194="L",0,1)</f>
        <v>1</v>
      </c>
      <c r="H194">
        <f>IF(G194=E194,1,0)</f>
        <v>0</v>
      </c>
      <c r="I194">
        <f>VLOOKUP(DATEVALUE(KNeighbors_NOPCA!$A194), CHO_by_date!$A$2:$E$93, 3, FALSE)</f>
        <v>-12.5</v>
      </c>
      <c r="J194">
        <f>IF(I194&gt;0, 1, 0)</f>
        <v>0</v>
      </c>
      <c r="K194" t="str">
        <f>IF(J194,IF(OR(AND(C194&gt;0, ABS(D194) &gt; I194), OR(AND(C194&gt;-I194, D194&gt;-I194), AND(C194&lt;-I194,D194&lt;-I194) )), 1, 0),"N/A")</f>
        <v>N/A</v>
      </c>
      <c r="L194">
        <f>INT(NOT(J194))</f>
        <v>1</v>
      </c>
      <c r="M194">
        <f>IF(L194,IF(OR(AND(C194&lt;0, D194&lt; ABS(I194)), OR(AND(C194&gt;ABS(I194), D194&gt;ABS(I194)), AND(C194&lt;ABS(I194),D194&lt; ABS(I194)))), 1, 0),"N/A")</f>
        <v>0</v>
      </c>
      <c r="N194">
        <f>INT(OR(K194,M194))</f>
        <v>0</v>
      </c>
      <c r="O194">
        <f>IF(N194, 210, 0)</f>
        <v>0</v>
      </c>
      <c r="P194" t="str">
        <f>VLOOKUP(DATEVALUE(KNeighbors_NOPCA!$A194), CHO_by_date!$A$2:$E$93, 4, FALSE)</f>
        <v>O</v>
      </c>
      <c r="Q194" t="str">
        <f>VLOOKUP(DATEVALUE(KNeighbors_NOPCA!$A194), CHO_by_date!$A$2:$E$93, 5, FALSE)</f>
        <v>209.5</v>
      </c>
    </row>
    <row r="195" spans="1:17" hidden="1">
      <c r="A195" s="10" t="s">
        <v>156</v>
      </c>
      <c r="B195" t="s">
        <v>37</v>
      </c>
      <c r="C195" s="9">
        <v>-1.2</v>
      </c>
      <c r="D195" s="9">
        <v>7</v>
      </c>
      <c r="E195" s="9">
        <f>IF(-I195 &lt;C195, 1, 0)</f>
        <v>0</v>
      </c>
      <c r="F195" t="str">
        <f>VLOOKUP(DATEVALUE(KNeighbors_NOPCA!$A195), CHO_by_date!$A$2:$E$93, 2, FALSE)</f>
        <v>W</v>
      </c>
      <c r="G195">
        <f>IF(F195="L",0,1)</f>
        <v>1</v>
      </c>
      <c r="H195">
        <f>IF(G195=E195,1,0)</f>
        <v>0</v>
      </c>
      <c r="I195">
        <f>VLOOKUP(DATEVALUE(KNeighbors_NOPCA!$A195), CHO_by_date!$A$2:$E$93, 3, FALSE)</f>
        <v>-3</v>
      </c>
      <c r="J195">
        <f>IF(I195&gt;0, 1, 0)</f>
        <v>0</v>
      </c>
      <c r="K195" t="str">
        <f>IF(J195,IF(OR(AND(C195&gt;0, ABS(D195) &gt; I195), OR(AND(C195&gt;-I195, D195&gt;-I195), AND(C195&lt;-I195,D195&lt;-I195) )), 1, 0),"N/A")</f>
        <v>N/A</v>
      </c>
      <c r="L195">
        <f>INT(NOT(J195))</f>
        <v>1</v>
      </c>
      <c r="M195">
        <f>IF(L195,IF(OR(AND(C195&lt;0, D195&lt; ABS(I195)), OR(AND(C195&gt;ABS(I195), D195&gt;ABS(I195)), AND(C195&lt;ABS(I195),D195&lt; ABS(I195)))), 1, 0),"N/A")</f>
        <v>0</v>
      </c>
      <c r="N195">
        <f>INT(OR(K195,M195))</f>
        <v>0</v>
      </c>
      <c r="O195">
        <f>IF(N195, 210, 0)</f>
        <v>0</v>
      </c>
      <c r="P195" t="str">
        <f>VLOOKUP(DATEVALUE(KNeighbors_NOPCA!$A195), CHO_by_date!$A$2:$E$93, 4, FALSE)</f>
        <v>O</v>
      </c>
      <c r="Q195" t="str">
        <f>VLOOKUP(DATEVALUE(KNeighbors_NOPCA!$A195), CHO_by_date!$A$2:$E$93, 5, FALSE)</f>
        <v>202</v>
      </c>
    </row>
    <row r="196" spans="1:17" hidden="1">
      <c r="A196" s="10" t="s">
        <v>159</v>
      </c>
      <c r="B196" t="s">
        <v>37</v>
      </c>
      <c r="C196" s="9">
        <v>1.4</v>
      </c>
      <c r="D196" s="9">
        <v>5</v>
      </c>
      <c r="E196" s="9">
        <f>IF(-I196 &lt;C196, 1, 0)</f>
        <v>0</v>
      </c>
      <c r="F196" t="str">
        <f>VLOOKUP(DATEVALUE(KNeighbors_NOPCA!$A196), CHO_by_date!$A$2:$E$93, 2, FALSE)</f>
        <v>L</v>
      </c>
      <c r="G196">
        <f>IF(F196="L",0,1)</f>
        <v>0</v>
      </c>
      <c r="H196">
        <f>IF(G196=E196,1,0)</f>
        <v>1</v>
      </c>
      <c r="I196">
        <f>VLOOKUP(DATEVALUE(KNeighbors_NOPCA!$A196), CHO_by_date!$A$2:$E$93, 3, FALSE)</f>
        <v>-10</v>
      </c>
      <c r="J196">
        <f>IF(I196&gt;0, 1, 0)</f>
        <v>0</v>
      </c>
      <c r="K196" t="str">
        <f>IF(J196,IF(OR(AND(C196&gt;0, ABS(D196) &gt; I196), OR(AND(C196&gt;-I196, D196&gt;-I196), AND(C196&lt;-I196,D196&lt;-I196) )), 1, 0),"N/A")</f>
        <v>N/A</v>
      </c>
      <c r="L196">
        <f>INT(NOT(J196))</f>
        <v>1</v>
      </c>
      <c r="M196">
        <f>IF(L196,IF(OR(AND(C196&lt;0, D196&lt; ABS(I196)), OR(AND(C196&gt;ABS(I196), D196&gt;ABS(I196)), AND(C196&lt;ABS(I196),D196&lt; ABS(I196)))), 1, 0),"N/A")</f>
        <v>1</v>
      </c>
      <c r="N196">
        <f>INT(OR(K196,M196))</f>
        <v>1</v>
      </c>
      <c r="O196">
        <f>IF(N196, 210, 0)</f>
        <v>210</v>
      </c>
      <c r="P196" t="str">
        <f>VLOOKUP(DATEVALUE(KNeighbors_NOPCA!$A196), CHO_by_date!$A$2:$E$93, 4, FALSE)</f>
        <v>U</v>
      </c>
      <c r="Q196" t="str">
        <f>VLOOKUP(DATEVALUE(KNeighbors_NOPCA!$A196), CHO_by_date!$A$2:$E$93, 5, FALSE)</f>
        <v>215</v>
      </c>
    </row>
    <row r="197" spans="1:17" hidden="1">
      <c r="A197" s="10" t="s">
        <v>161</v>
      </c>
      <c r="B197" t="s">
        <v>37</v>
      </c>
      <c r="C197" s="9">
        <v>1</v>
      </c>
      <c r="D197" s="9">
        <v>9</v>
      </c>
      <c r="E197" s="9">
        <f>IF(-I197 &lt;C197, 1, 0)</f>
        <v>0</v>
      </c>
      <c r="F197" t="str">
        <f>VLOOKUP(DATEVALUE(KNeighbors_NOPCA!$A197), CHO_by_date!$A$2:$E$93, 2, FALSE)</f>
        <v>W</v>
      </c>
      <c r="G197">
        <f>IF(F197="L",0,1)</f>
        <v>1</v>
      </c>
      <c r="H197">
        <f>IF(G197=E197,1,0)</f>
        <v>0</v>
      </c>
      <c r="I197">
        <f>VLOOKUP(DATEVALUE(KNeighbors_NOPCA!$A197), CHO_by_date!$A$2:$E$93, 3, FALSE)</f>
        <v>-8.5</v>
      </c>
      <c r="J197">
        <f>IF(I197&gt;0, 1, 0)</f>
        <v>0</v>
      </c>
      <c r="K197" t="str">
        <f>IF(J197,IF(OR(AND(C197&gt;0, ABS(D197) &gt; I197), OR(AND(C197&gt;-I197, D197&gt;-I197), AND(C197&lt;-I197,D197&lt;-I197) )), 1, 0),"N/A")</f>
        <v>N/A</v>
      </c>
      <c r="L197">
        <f>INT(NOT(J197))</f>
        <v>1</v>
      </c>
      <c r="M197">
        <f>IF(L197,IF(OR(AND(C197&lt;0, D197&lt; ABS(I197)), OR(AND(C197&gt;ABS(I197), D197&gt;ABS(I197)), AND(C197&lt;ABS(I197),D197&lt; ABS(I197)))), 1, 0),"N/A")</f>
        <v>0</v>
      </c>
      <c r="N197">
        <f>INT(OR(K197,M197))</f>
        <v>0</v>
      </c>
      <c r="O197">
        <f>IF(N197, 210, 0)</f>
        <v>0</v>
      </c>
      <c r="P197" t="str">
        <f>VLOOKUP(DATEVALUE(KNeighbors_NOPCA!$A197), CHO_by_date!$A$2:$E$93, 4, FALSE)</f>
        <v>O</v>
      </c>
      <c r="Q197" t="str">
        <f>VLOOKUP(DATEVALUE(KNeighbors_NOPCA!$A197), CHO_by_date!$A$2:$E$93, 5, FALSE)</f>
        <v>209</v>
      </c>
    </row>
    <row r="198" spans="1:17" hidden="1">
      <c r="A198" s="10" t="s">
        <v>163</v>
      </c>
      <c r="B198" t="s">
        <v>37</v>
      </c>
      <c r="C198" s="9">
        <v>-1.4</v>
      </c>
      <c r="D198" s="9">
        <v>15</v>
      </c>
      <c r="E198" s="9">
        <f>IF(-I198 &lt;C198, 1, 0)</f>
        <v>0</v>
      </c>
      <c r="F198" t="str">
        <f>VLOOKUP(DATEVALUE(KNeighbors_NOPCA!$A198), CHO_by_date!$A$2:$E$93, 2, FALSE)</f>
        <v>W</v>
      </c>
      <c r="G198">
        <f>IF(F198="L",0,1)</f>
        <v>1</v>
      </c>
      <c r="H198">
        <f>IF(G198=E198,1,0)</f>
        <v>0</v>
      </c>
      <c r="I198">
        <f>VLOOKUP(DATEVALUE(KNeighbors_NOPCA!$A198), CHO_by_date!$A$2:$E$93, 3, FALSE)</f>
        <v>-4</v>
      </c>
      <c r="J198">
        <f>IF(I198&gt;0, 1, 0)</f>
        <v>0</v>
      </c>
      <c r="K198" t="str">
        <f>IF(J198,IF(OR(AND(C198&gt;0, ABS(D198) &gt; I198), OR(AND(C198&gt;-I198, D198&gt;-I198), AND(C198&lt;-I198,D198&lt;-I198) )), 1, 0),"N/A")</f>
        <v>N/A</v>
      </c>
      <c r="L198">
        <f>INT(NOT(J198))</f>
        <v>1</v>
      </c>
      <c r="M198">
        <f>IF(L198,IF(OR(AND(C198&lt;0, D198&lt; ABS(I198)), OR(AND(C198&gt;ABS(I198), D198&gt;ABS(I198)), AND(C198&lt;ABS(I198),D198&lt; ABS(I198)))), 1, 0),"N/A")</f>
        <v>0</v>
      </c>
      <c r="N198">
        <f>INT(OR(K198,M198))</f>
        <v>0</v>
      </c>
      <c r="O198">
        <f>IF(N198, 210, 0)</f>
        <v>0</v>
      </c>
      <c r="P198" t="str">
        <f>VLOOKUP(DATEVALUE(KNeighbors_NOPCA!$A198), CHO_by_date!$A$2:$E$93, 4, FALSE)</f>
        <v>O</v>
      </c>
      <c r="Q198" t="str">
        <f>VLOOKUP(DATEVALUE(KNeighbors_NOPCA!$A198), CHO_by_date!$A$2:$E$93, 5, FALSE)</f>
        <v>202.5</v>
      </c>
    </row>
    <row r="199" spans="1:17" hidden="1">
      <c r="A199" s="10" t="s">
        <v>164</v>
      </c>
      <c r="B199" t="s">
        <v>37</v>
      </c>
      <c r="C199" s="9">
        <v>-0.2</v>
      </c>
      <c r="D199" s="9">
        <v>16</v>
      </c>
      <c r="E199" s="9">
        <f>IF(-I199 &lt;C199, 1, 0)</f>
        <v>0</v>
      </c>
      <c r="F199" t="str">
        <f>VLOOKUP(DATEVALUE(KNeighbors_NOPCA!$A199), CHO_by_date!$A$2:$E$93, 2, FALSE)</f>
        <v>W</v>
      </c>
      <c r="G199">
        <f>IF(F199="L",0,1)</f>
        <v>1</v>
      </c>
      <c r="H199">
        <f>IF(G199=E199,1,0)</f>
        <v>0</v>
      </c>
      <c r="I199">
        <f>VLOOKUP(DATEVALUE(KNeighbors_NOPCA!$A199), CHO_by_date!$A$2:$E$93, 3, FALSE)</f>
        <v>-5.5</v>
      </c>
      <c r="J199">
        <f>IF(I199&gt;0, 1, 0)</f>
        <v>0</v>
      </c>
      <c r="K199" t="str">
        <f>IF(J199,IF(OR(AND(C199&gt;0, ABS(D199) &gt; I199), OR(AND(C199&gt;-I199, D199&gt;-I199), AND(C199&lt;-I199,D199&lt;-I199) )), 1, 0),"N/A")</f>
        <v>N/A</v>
      </c>
      <c r="L199">
        <f>INT(NOT(J199))</f>
        <v>1</v>
      </c>
      <c r="M199">
        <f>IF(L199,IF(OR(AND(C199&lt;0, D199&lt; ABS(I199)), OR(AND(C199&gt;ABS(I199), D199&gt;ABS(I199)), AND(C199&lt;ABS(I199),D199&lt; ABS(I199)))), 1, 0),"N/A")</f>
        <v>0</v>
      </c>
      <c r="N199">
        <f>INT(OR(K199,M199))</f>
        <v>0</v>
      </c>
      <c r="O199">
        <f>IF(N199, 210, 0)</f>
        <v>0</v>
      </c>
      <c r="P199" t="str">
        <f>VLOOKUP(DATEVALUE(KNeighbors_NOPCA!$A199), CHO_by_date!$A$2:$E$93, 4, FALSE)</f>
        <v>O</v>
      </c>
      <c r="Q199" t="str">
        <f>VLOOKUP(DATEVALUE(KNeighbors_NOPCA!$A199), CHO_by_date!$A$2:$E$93, 5, FALSE)</f>
        <v>215</v>
      </c>
    </row>
    <row r="200" spans="1:17" hidden="1">
      <c r="A200" s="10" t="s">
        <v>166</v>
      </c>
      <c r="B200" t="s">
        <v>37</v>
      </c>
      <c r="C200" s="9">
        <v>-0.2</v>
      </c>
      <c r="D200" s="9">
        <v>-11</v>
      </c>
      <c r="E200" s="9">
        <f>IF(-I200 &lt;C200, 1, 0)</f>
        <v>0</v>
      </c>
      <c r="F200" t="str">
        <f>VLOOKUP(DATEVALUE(KNeighbors_NOPCA!$A200), CHO_by_date!$A$2:$E$93, 2, FALSE)</f>
        <v>L</v>
      </c>
      <c r="G200">
        <f>IF(F200="L",0,1)</f>
        <v>0</v>
      </c>
      <c r="H200">
        <f>IF(G200=E200,1,0)</f>
        <v>1</v>
      </c>
      <c r="I200">
        <f>VLOOKUP(DATEVALUE(KNeighbors_NOPCA!$A200), CHO_by_date!$A$2:$E$93, 3, FALSE)</f>
        <v>-5.5</v>
      </c>
      <c r="J200">
        <f>IF(I200&gt;0, 1, 0)</f>
        <v>0</v>
      </c>
      <c r="K200" t="str">
        <f>IF(J200,IF(OR(AND(C200&gt;0, ABS(D200) &gt; I200), OR(AND(C200&gt;-I200, D200&gt;-I200), AND(C200&lt;-I200,D200&lt;-I200) )), 1, 0),"N/A")</f>
        <v>N/A</v>
      </c>
      <c r="L200">
        <f>INT(NOT(J200))</f>
        <v>1</v>
      </c>
      <c r="M200">
        <f>IF(L200,IF(OR(AND(C200&lt;0, D200&lt; ABS(I200)), OR(AND(C200&gt;ABS(I200), D200&gt;ABS(I200)), AND(C200&lt;ABS(I200),D200&lt; ABS(I200)))), 1, 0),"N/A")</f>
        <v>1</v>
      </c>
      <c r="N200">
        <f>INT(OR(K200,M200))</f>
        <v>1</v>
      </c>
      <c r="O200">
        <f>IF(N200, 210, 0)</f>
        <v>210</v>
      </c>
      <c r="P200" t="str">
        <f>VLOOKUP(DATEVALUE(KNeighbors_NOPCA!$A200), CHO_by_date!$A$2:$E$93, 4, FALSE)</f>
        <v>U</v>
      </c>
      <c r="Q200" t="str">
        <f>VLOOKUP(DATEVALUE(KNeighbors_NOPCA!$A200), CHO_by_date!$A$2:$E$93, 5, FALSE)</f>
        <v>209.5</v>
      </c>
    </row>
    <row r="201" spans="1:17" hidden="1">
      <c r="A201" s="10" t="s">
        <v>168</v>
      </c>
      <c r="B201" t="s">
        <v>37</v>
      </c>
      <c r="C201" s="9">
        <v>4.2</v>
      </c>
      <c r="D201" s="9">
        <v>8</v>
      </c>
      <c r="E201" s="9">
        <f>IF(-I201 &lt;C201, 1, 0)</f>
        <v>0</v>
      </c>
      <c r="F201" t="str">
        <f>VLOOKUP(DATEVALUE(KNeighbors_NOPCA!$A201), CHO_by_date!$A$2:$E$93, 2, FALSE)</f>
        <v>L</v>
      </c>
      <c r="G201">
        <f>IF(F201="L",0,1)</f>
        <v>0</v>
      </c>
      <c r="H201">
        <f>IF(G201=E201,1,0)</f>
        <v>1</v>
      </c>
      <c r="I201">
        <f>VLOOKUP(DATEVALUE(KNeighbors_NOPCA!$A201), CHO_by_date!$A$2:$E$93, 3, FALSE)</f>
        <v>-10</v>
      </c>
      <c r="J201">
        <f>IF(I201&gt;0, 1, 0)</f>
        <v>0</v>
      </c>
      <c r="K201" t="str">
        <f>IF(J201,IF(OR(AND(C201&gt;0, ABS(D201) &gt; I201), OR(AND(C201&gt;-I201, D201&gt;-I201), AND(C201&lt;-I201,D201&lt;-I201) )), 1, 0),"N/A")</f>
        <v>N/A</v>
      </c>
      <c r="L201">
        <f>INT(NOT(J201))</f>
        <v>1</v>
      </c>
      <c r="M201">
        <f>IF(L201,IF(OR(AND(C201&lt;0, D201&lt; ABS(I201)), OR(AND(C201&gt;ABS(I201), D201&gt;ABS(I201)), AND(C201&lt;ABS(I201),D201&lt; ABS(I201)))), 1, 0),"N/A")</f>
        <v>1</v>
      </c>
      <c r="N201">
        <f>INT(OR(K201,M201))</f>
        <v>1</v>
      </c>
      <c r="O201">
        <f>IF(N201, 210, 0)</f>
        <v>210</v>
      </c>
      <c r="P201" t="str">
        <f>VLOOKUP(DATEVALUE(KNeighbors_NOPCA!$A201), CHO_by_date!$A$2:$E$93, 4, FALSE)</f>
        <v>U</v>
      </c>
      <c r="Q201" t="str">
        <f>VLOOKUP(DATEVALUE(KNeighbors_NOPCA!$A201), CHO_by_date!$A$2:$E$93, 5, FALSE)</f>
        <v>212</v>
      </c>
    </row>
    <row r="202" spans="1:17" hidden="1">
      <c r="A202" s="10" t="s">
        <v>171</v>
      </c>
      <c r="B202" t="s">
        <v>37</v>
      </c>
      <c r="C202" s="9">
        <v>-1.2</v>
      </c>
      <c r="D202" s="9">
        <v>-8</v>
      </c>
      <c r="E202" s="9">
        <f>IF(-I202 &lt;C202, 1, 0)</f>
        <v>0</v>
      </c>
      <c r="F202" t="str">
        <f>VLOOKUP(DATEVALUE(KNeighbors_NOPCA!$A202), CHO_by_date!$A$2:$E$93, 2, FALSE)</f>
        <v>L</v>
      </c>
      <c r="G202">
        <f>IF(F202="L",0,1)</f>
        <v>0</v>
      </c>
      <c r="H202">
        <f>IF(G202=E202,1,0)</f>
        <v>1</v>
      </c>
      <c r="I202">
        <f>VLOOKUP(DATEVALUE(KNeighbors_NOPCA!$A202), CHO_by_date!$A$2:$E$93, 3, FALSE)</f>
        <v>-9</v>
      </c>
      <c r="J202">
        <f>IF(I202&gt;0, 1, 0)</f>
        <v>0</v>
      </c>
      <c r="K202" t="str">
        <f>IF(J202,IF(OR(AND(C202&gt;0, ABS(D202) &gt; I202), OR(AND(C202&gt;-I202, D202&gt;-I202), AND(C202&lt;-I202,D202&lt;-I202) )), 1, 0),"N/A")</f>
        <v>N/A</v>
      </c>
      <c r="L202">
        <f>INT(NOT(J202))</f>
        <v>1</v>
      </c>
      <c r="M202">
        <f>IF(L202,IF(OR(AND(C202&lt;0, D202&lt; ABS(I202)), OR(AND(C202&gt;ABS(I202), D202&gt;ABS(I202)), AND(C202&lt;ABS(I202),D202&lt; ABS(I202)))), 1, 0),"N/A")</f>
        <v>1</v>
      </c>
      <c r="N202">
        <f>INT(OR(K202,M202))</f>
        <v>1</v>
      </c>
      <c r="O202">
        <f>IF(N202, 210, 0)</f>
        <v>210</v>
      </c>
      <c r="P202" t="str">
        <f>VLOOKUP(DATEVALUE(KNeighbors_NOPCA!$A202), CHO_by_date!$A$2:$E$93, 4, FALSE)</f>
        <v>U</v>
      </c>
      <c r="Q202" t="str">
        <f>VLOOKUP(DATEVALUE(KNeighbors_NOPCA!$A202), CHO_by_date!$A$2:$E$93, 5, FALSE)</f>
        <v>213</v>
      </c>
    </row>
    <row r="203" spans="1:17" hidden="1">
      <c r="A203" s="10" t="s">
        <v>173</v>
      </c>
      <c r="B203" t="s">
        <v>37</v>
      </c>
      <c r="C203" s="9">
        <v>-7.4</v>
      </c>
      <c r="D203" s="9">
        <v>3</v>
      </c>
      <c r="E203" s="9">
        <f>IF(-I203 &lt;C203, 1, 0)</f>
        <v>0</v>
      </c>
      <c r="F203" t="str">
        <f>VLOOKUP(DATEVALUE(KNeighbors_NOPCA!$A203), CHO_by_date!$A$2:$E$93, 2, FALSE)</f>
        <v>W</v>
      </c>
      <c r="G203">
        <f>IF(F203="L",0,1)</f>
        <v>1</v>
      </c>
      <c r="H203">
        <f>IF(G203=E203,1,0)</f>
        <v>0</v>
      </c>
      <c r="I203">
        <f>VLOOKUP(DATEVALUE(KNeighbors_NOPCA!$A203), CHO_by_date!$A$2:$E$93, 3, FALSE)</f>
        <v>6</v>
      </c>
      <c r="J203">
        <f>IF(I203&gt;0, 1, 0)</f>
        <v>1</v>
      </c>
      <c r="K203">
        <f>IF(J203,IF(OR(AND(C203&gt;0, ABS(D203) &gt; I203), OR(AND(C203&gt;-I203, D203&gt;-I203), AND(C203&lt;-I203,D203&lt;-I203) )), 1, 0),"N/A")</f>
        <v>0</v>
      </c>
      <c r="L203">
        <f>INT(NOT(J203))</f>
        <v>0</v>
      </c>
      <c r="M203" t="str">
        <f>IF(L203,IF(OR(AND(C203&lt;0, D203&lt; ABS(I203)), OR(AND(C203&gt;ABS(I203), D203&gt;ABS(I203)), AND(C203&lt;ABS(I203),D203&lt; ABS(I203)))), 1, 0),"N/A")</f>
        <v>N/A</v>
      </c>
      <c r="N203">
        <f>INT(OR(K203,M203))</f>
        <v>0</v>
      </c>
      <c r="O203">
        <f>IF(N203, 210, 0)</f>
        <v>0</v>
      </c>
      <c r="P203" t="str">
        <f>VLOOKUP(DATEVALUE(KNeighbors_NOPCA!$A203), CHO_by_date!$A$2:$E$93, 4, FALSE)</f>
        <v>U</v>
      </c>
      <c r="Q203" t="str">
        <f>VLOOKUP(DATEVALUE(KNeighbors_NOPCA!$A203), CHO_by_date!$A$2:$E$93, 5, FALSE)</f>
        <v>195.5</v>
      </c>
    </row>
    <row r="204" spans="1:17" hidden="1">
      <c r="A204" s="10" t="s">
        <v>184</v>
      </c>
      <c r="B204" t="s">
        <v>37</v>
      </c>
      <c r="C204" s="9">
        <v>10.8</v>
      </c>
      <c r="D204" s="9">
        <v>9</v>
      </c>
      <c r="E204" s="9">
        <f>IF(-I204 &lt;C204, 1, 0)</f>
        <v>0</v>
      </c>
      <c r="F204" t="str">
        <f>VLOOKUP(DATEVALUE(KNeighbors_NOPCA!$A204), CHO_by_date!$A$2:$E$93, 2, FALSE)</f>
        <v>L</v>
      </c>
      <c r="G204">
        <f>IF(F204="L",0,1)</f>
        <v>0</v>
      </c>
      <c r="H204">
        <f>IF(G204=E204,1,0)</f>
        <v>1</v>
      </c>
      <c r="I204">
        <f>VLOOKUP(DATEVALUE(KNeighbors_NOPCA!$A204), CHO_by_date!$A$2:$E$93, 3, FALSE)</f>
        <v>-14</v>
      </c>
      <c r="J204">
        <f>IF(I204&gt;0, 1, 0)</f>
        <v>0</v>
      </c>
      <c r="K204" t="str">
        <f>IF(J204,IF(OR(AND(C204&gt;0, ABS(D204) &gt; I204), OR(AND(C204&gt;-I204, D204&gt;-I204), AND(C204&lt;-I204,D204&lt;-I204) )), 1, 0),"N/A")</f>
        <v>N/A</v>
      </c>
      <c r="L204">
        <f>INT(NOT(J204))</f>
        <v>1</v>
      </c>
      <c r="M204">
        <f>IF(L204,IF(OR(AND(C204&lt;0, D204&lt; ABS(I204)), OR(AND(C204&gt;ABS(I204), D204&gt;ABS(I204)), AND(C204&lt;ABS(I204),D204&lt; ABS(I204)))), 1, 0),"N/A")</f>
        <v>1</v>
      </c>
      <c r="N204">
        <f>INT(OR(K204,M204))</f>
        <v>1</v>
      </c>
      <c r="O204">
        <f>IF(N204, 210, 0)</f>
        <v>210</v>
      </c>
      <c r="P204" t="str">
        <f>VLOOKUP(DATEVALUE(KNeighbors_NOPCA!$A204), CHO_by_date!$A$2:$E$93, 4, FALSE)</f>
        <v>U</v>
      </c>
      <c r="Q204" t="str">
        <f>VLOOKUP(DATEVALUE(KNeighbors_NOPCA!$A204), CHO_by_date!$A$2:$E$93, 5, FALSE)</f>
        <v>209</v>
      </c>
    </row>
    <row r="205" spans="1:17" hidden="1">
      <c r="A205" s="10" t="s">
        <v>190</v>
      </c>
      <c r="B205" t="s">
        <v>37</v>
      </c>
      <c r="C205" s="9">
        <v>1</v>
      </c>
      <c r="D205" s="9">
        <v>14</v>
      </c>
      <c r="E205" s="9">
        <f>IF(-I205 &lt;C205, 1, 0)</f>
        <v>0</v>
      </c>
      <c r="F205" t="str">
        <f>VLOOKUP(DATEVALUE(KNeighbors_NOPCA!$A205), CHO_by_date!$A$2:$E$93, 2, FALSE)</f>
        <v>L</v>
      </c>
      <c r="G205">
        <f>IF(F205="L",0,1)</f>
        <v>0</v>
      </c>
      <c r="H205">
        <f>IF(G205=E205,1,0)</f>
        <v>1</v>
      </c>
      <c r="I205">
        <f>VLOOKUP(DATEVALUE(KNeighbors_NOPCA!$A205), CHO_by_date!$A$2:$E$93, 3, FALSE)</f>
        <v>-14.5</v>
      </c>
      <c r="J205">
        <f>IF(I205&gt;0, 1, 0)</f>
        <v>0</v>
      </c>
      <c r="K205" t="str">
        <f>IF(J205,IF(OR(AND(C205&gt;0, ABS(D205) &gt; I205), OR(AND(C205&gt;-I205, D205&gt;-I205), AND(C205&lt;-I205,D205&lt;-I205) )), 1, 0),"N/A")</f>
        <v>N/A</v>
      </c>
      <c r="L205">
        <f>INT(NOT(J205))</f>
        <v>1</v>
      </c>
      <c r="M205">
        <f>IF(L205,IF(OR(AND(C205&lt;0, D205&lt; ABS(I205)), OR(AND(C205&gt;ABS(I205), D205&gt;ABS(I205)), AND(C205&lt;ABS(I205),D205&lt; ABS(I205)))), 1, 0),"N/A")</f>
        <v>1</v>
      </c>
      <c r="N205">
        <f>INT(OR(K205,M205))</f>
        <v>1</v>
      </c>
      <c r="O205">
        <f>IF(N205, 210, 0)</f>
        <v>210</v>
      </c>
      <c r="P205" t="str">
        <f>VLOOKUP(DATEVALUE(KNeighbors_NOPCA!$A205), CHO_by_date!$A$2:$E$93, 4, FALSE)</f>
        <v>O</v>
      </c>
      <c r="Q205" t="str">
        <f>VLOOKUP(DATEVALUE(KNeighbors_NOPCA!$A205), CHO_by_date!$A$2:$E$93, 5, FALSE)</f>
        <v>208.5</v>
      </c>
    </row>
    <row r="206" spans="1:17" hidden="1">
      <c r="A206" s="10" t="s">
        <v>195</v>
      </c>
      <c r="B206" t="s">
        <v>37</v>
      </c>
      <c r="C206" s="9">
        <v>6.6</v>
      </c>
      <c r="D206" s="9">
        <v>14</v>
      </c>
      <c r="E206" s="9">
        <f>IF(-I206 &lt;C206, 1, 0)</f>
        <v>0</v>
      </c>
      <c r="F206" t="str">
        <f>VLOOKUP(DATEVALUE(KNeighbors_NOPCA!$A206), CHO_by_date!$A$2:$E$93, 2, FALSE)</f>
        <v>W</v>
      </c>
      <c r="G206">
        <f>IF(F206="L",0,1)</f>
        <v>1</v>
      </c>
      <c r="H206">
        <f>IF(G206=E206,1,0)</f>
        <v>0</v>
      </c>
      <c r="I206">
        <f>VLOOKUP(DATEVALUE(KNeighbors_NOPCA!$A206), CHO_by_date!$A$2:$E$93, 3, FALSE)</f>
        <v>-7.5</v>
      </c>
      <c r="J206">
        <f>IF(I206&gt;0, 1, 0)</f>
        <v>0</v>
      </c>
      <c r="K206" t="str">
        <f>IF(J206,IF(OR(AND(C206&gt;0, ABS(D206) &gt; I206), OR(AND(C206&gt;-I206, D206&gt;-I206), AND(C206&lt;-I206,D206&lt;-I206) )), 1, 0),"N/A")</f>
        <v>N/A</v>
      </c>
      <c r="L206">
        <f>INT(NOT(J206))</f>
        <v>1</v>
      </c>
      <c r="M206">
        <f>IF(L206,IF(OR(AND(C206&lt;0, D206&lt; ABS(I206)), OR(AND(C206&gt;ABS(I206), D206&gt;ABS(I206)), AND(C206&lt;ABS(I206),D206&lt; ABS(I206)))), 1, 0),"N/A")</f>
        <v>0</v>
      </c>
      <c r="N206">
        <f>INT(OR(K206,M206))</f>
        <v>0</v>
      </c>
      <c r="O206">
        <f>IF(N206, 210, 0)</f>
        <v>0</v>
      </c>
      <c r="P206" t="str">
        <f>VLOOKUP(DATEVALUE(KNeighbors_NOPCA!$A206), CHO_by_date!$A$2:$E$93, 4, FALSE)</f>
        <v>O</v>
      </c>
      <c r="Q206" t="str">
        <f>VLOOKUP(DATEVALUE(KNeighbors_NOPCA!$A206), CHO_by_date!$A$2:$E$93, 5, FALSE)</f>
        <v>210</v>
      </c>
    </row>
    <row r="207" spans="1:17" hidden="1">
      <c r="A207" s="10" t="s">
        <v>28</v>
      </c>
      <c r="B207" t="s">
        <v>29</v>
      </c>
      <c r="C207" s="9">
        <v>8.8000000000000007</v>
      </c>
      <c r="D207" s="9">
        <v>10</v>
      </c>
      <c r="E207" s="9">
        <f>IF(-I207 &lt;C207, 1, 0)</f>
        <v>1</v>
      </c>
      <c r="F207" t="str">
        <f>VLOOKUP(DATEVALUE(KNeighbors_NOPCA!$A207), CLE_by_date!$A$2:$E$93, 2, FALSE)</f>
        <v>W</v>
      </c>
      <c r="G207">
        <f>IF(F207="L",0,1)</f>
        <v>1</v>
      </c>
      <c r="H207">
        <f>IF(G207=E207,1,0)</f>
        <v>1</v>
      </c>
      <c r="I207">
        <f>VLOOKUP(DATEVALUE(KNeighbors_NOPCA!$A207), CLE_by_date!$A$2:$E$93, 3, FALSE)</f>
        <v>-5.5</v>
      </c>
      <c r="J207">
        <f>IF(I207&gt;0, 1, 0)</f>
        <v>0</v>
      </c>
      <c r="K207" t="str">
        <f>IF(J207,IF(OR(AND(C207&gt;0, ABS(D207) &gt; I207), OR(AND(C207&gt;-I207, D207&gt;-I207), AND(C207&lt;-I207,D207&lt;-I207) )), 1, 0),"N/A")</f>
        <v>N/A</v>
      </c>
      <c r="L207">
        <f>INT(NOT(J207))</f>
        <v>1</v>
      </c>
      <c r="M207">
        <f>IF(L207,IF(OR(AND(C207&lt;0, D207&lt; ABS(I207)), OR(AND(C207&gt;ABS(I207), D207&gt;ABS(I207)), AND(C207&lt;ABS(I207),D207&lt; ABS(I207)))), 1, 0),"N/A")</f>
        <v>1</v>
      </c>
      <c r="N207">
        <f>INT(OR(K207,M207))</f>
        <v>1</v>
      </c>
      <c r="O207">
        <f>IF(N207, 210, 0)</f>
        <v>210</v>
      </c>
      <c r="P207" t="str">
        <f>VLOOKUP(DATEVALUE(KNeighbors_NOPCA!$A207), CLE_by_date!$A$2:$E$93, 4, FALSE)</f>
        <v>U</v>
      </c>
      <c r="Q207" t="str">
        <f>VLOOKUP(DATEVALUE(KNeighbors_NOPCA!$A207), CLE_by_date!$A$2:$E$93, 5, FALSE)</f>
        <v>201</v>
      </c>
    </row>
    <row r="208" spans="1:17" hidden="1">
      <c r="A208" s="10" t="s">
        <v>42</v>
      </c>
      <c r="B208" t="s">
        <v>29</v>
      </c>
      <c r="C208" s="9">
        <v>7.6</v>
      </c>
      <c r="D208" s="9">
        <v>10</v>
      </c>
      <c r="E208" s="9">
        <f>IF(-I208 &lt;C208, 1, 0)</f>
        <v>0</v>
      </c>
      <c r="F208" t="str">
        <f>VLOOKUP(DATEVALUE(KNeighbors_NOPCA!$A208), CLE_by_date!$A$2:$E$93, 2, FALSE)</f>
        <v>L</v>
      </c>
      <c r="G208">
        <f>IF(F208="L",0,1)</f>
        <v>0</v>
      </c>
      <c r="H208">
        <f>IF(G208=E208,1,0)</f>
        <v>1</v>
      </c>
      <c r="I208">
        <f>VLOOKUP(DATEVALUE(KNeighbors_NOPCA!$A208), CLE_by_date!$A$2:$E$93, 3, FALSE)</f>
        <v>-10.5</v>
      </c>
      <c r="J208">
        <f>IF(I208&gt;0, 1, 0)</f>
        <v>0</v>
      </c>
      <c r="K208" t="str">
        <f>IF(J208,IF(OR(AND(C208&gt;0, ABS(D208) &gt; I208), OR(AND(C208&gt;-I208, D208&gt;-I208), AND(C208&lt;-I208,D208&lt;-I208) )), 1, 0),"N/A")</f>
        <v>N/A</v>
      </c>
      <c r="L208">
        <f>INT(NOT(J208))</f>
        <v>1</v>
      </c>
      <c r="M208">
        <f>IF(L208,IF(OR(AND(C208&lt;0, D208&lt; ABS(I208)), OR(AND(C208&gt;ABS(I208), D208&gt;ABS(I208)), AND(C208&lt;ABS(I208),D208&lt; ABS(I208)))), 1, 0),"N/A")</f>
        <v>1</v>
      </c>
      <c r="N208">
        <f>INT(OR(K208,M208))</f>
        <v>1</v>
      </c>
      <c r="O208">
        <f>IF(N208, 210, 0)</f>
        <v>210</v>
      </c>
      <c r="P208" t="str">
        <f>VLOOKUP(DATEVALUE(KNeighbors_NOPCA!$A208), CLE_by_date!$A$2:$E$93, 4, FALSE)</f>
        <v>U</v>
      </c>
      <c r="Q208" t="str">
        <f>VLOOKUP(DATEVALUE(KNeighbors_NOPCA!$A208), CLE_by_date!$A$2:$E$93, 5, FALSE)</f>
        <v>205</v>
      </c>
    </row>
    <row r="209" spans="1:17" hidden="1">
      <c r="A209" s="10" t="s">
        <v>45</v>
      </c>
      <c r="B209" t="s">
        <v>29</v>
      </c>
      <c r="C209" s="9">
        <v>9.6</v>
      </c>
      <c r="D209" s="9">
        <v>6</v>
      </c>
      <c r="E209" s="9">
        <f>IF(-I209 &lt;C209, 1, 0)</f>
        <v>0</v>
      </c>
      <c r="F209" t="str">
        <f>VLOOKUP(DATEVALUE(KNeighbors_NOPCA!$A209), CLE_by_date!$A$2:$E$93, 2, FALSE)</f>
        <v>L</v>
      </c>
      <c r="G209">
        <f>IF(F209="L",0,1)</f>
        <v>0</v>
      </c>
      <c r="H209">
        <f>IF(G209=E209,1,0)</f>
        <v>1</v>
      </c>
      <c r="I209">
        <f>VLOOKUP(DATEVALUE(KNeighbors_NOPCA!$A209), CLE_by_date!$A$2:$E$93, 3, FALSE)</f>
        <v>-13.5</v>
      </c>
      <c r="J209">
        <f>IF(I209&gt;0, 1, 0)</f>
        <v>0</v>
      </c>
      <c r="K209" t="str">
        <f>IF(J209,IF(OR(AND(C209&gt;0, ABS(D209) &gt; I209), OR(AND(C209&gt;-I209, D209&gt;-I209), AND(C209&lt;-I209,D209&lt;-I209) )), 1, 0),"N/A")</f>
        <v>N/A</v>
      </c>
      <c r="L209">
        <f>INT(NOT(J209))</f>
        <v>1</v>
      </c>
      <c r="M209">
        <f>IF(L209,IF(OR(AND(C209&lt;0, D209&lt; ABS(I209)), OR(AND(C209&gt;ABS(I209), D209&gt;ABS(I209)), AND(C209&lt;ABS(I209),D209&lt; ABS(I209)))), 1, 0),"N/A")</f>
        <v>1</v>
      </c>
      <c r="N209">
        <f>INT(OR(K209,M209))</f>
        <v>1</v>
      </c>
      <c r="O209">
        <f>IF(N209, 210, 0)</f>
        <v>210</v>
      </c>
      <c r="P209" t="str">
        <f>VLOOKUP(DATEVALUE(KNeighbors_NOPCA!$A209), CLE_by_date!$A$2:$E$93, 4, FALSE)</f>
        <v>O</v>
      </c>
      <c r="Q209" t="str">
        <f>VLOOKUP(DATEVALUE(KNeighbors_NOPCA!$A209), CLE_by_date!$A$2:$E$93, 5, FALSE)</f>
        <v>196</v>
      </c>
    </row>
    <row r="210" spans="1:17" hidden="1">
      <c r="A210" s="10" t="s">
        <v>47</v>
      </c>
      <c r="B210" t="s">
        <v>29</v>
      </c>
      <c r="C210" s="9">
        <v>8</v>
      </c>
      <c r="D210" s="9">
        <v>4</v>
      </c>
      <c r="E210" s="9">
        <f>IF(-I210 &lt;C210, 1, 0)</f>
        <v>0</v>
      </c>
      <c r="F210" t="str">
        <f>VLOOKUP(DATEVALUE(KNeighbors_NOPCA!$A210), CLE_by_date!$A$2:$E$93, 2, FALSE)</f>
        <v>L</v>
      </c>
      <c r="G210">
        <f>IF(F210="L",0,1)</f>
        <v>0</v>
      </c>
      <c r="H210">
        <f>IF(G210=E210,1,0)</f>
        <v>1</v>
      </c>
      <c r="I210">
        <f>VLOOKUP(DATEVALUE(KNeighbors_NOPCA!$A210), CLE_by_date!$A$2:$E$93, 3, FALSE)</f>
        <v>-8</v>
      </c>
      <c r="J210">
        <f>IF(I210&gt;0, 1, 0)</f>
        <v>0</v>
      </c>
      <c r="K210" t="str">
        <f>IF(J210,IF(OR(AND(C210&gt;0, ABS(D210) &gt; I210), OR(AND(C210&gt;-I210, D210&gt;-I210), AND(C210&lt;-I210,D210&lt;-I210) )), 1, 0),"N/A")</f>
        <v>N/A</v>
      </c>
      <c r="L210">
        <f>INT(NOT(J210))</f>
        <v>1</v>
      </c>
      <c r="M210">
        <f>IF(L210,IF(OR(AND(C210&lt;0, D210&lt; ABS(I210)), OR(AND(C210&gt;ABS(I210), D210&gt;ABS(I210)), AND(C210&lt;ABS(I210),D210&lt; ABS(I210)))), 1, 0),"N/A")</f>
        <v>0</v>
      </c>
      <c r="N210">
        <f>INT(OR(K210,M210))</f>
        <v>0</v>
      </c>
      <c r="O210">
        <f>IF(N210, 210, 0)</f>
        <v>0</v>
      </c>
      <c r="P210" t="str">
        <f>VLOOKUP(DATEVALUE(KNeighbors_NOPCA!$A210), CLE_by_date!$A$2:$E$93, 4, FALSE)</f>
        <v>O</v>
      </c>
      <c r="Q210" t="str">
        <f>VLOOKUP(DATEVALUE(KNeighbors_NOPCA!$A210), CLE_by_date!$A$2:$E$93, 5, FALSE)</f>
        <v>197</v>
      </c>
    </row>
    <row r="211" spans="1:17" hidden="1">
      <c r="A211" s="10" t="s">
        <v>49</v>
      </c>
      <c r="B211" t="s">
        <v>29</v>
      </c>
      <c r="C211" s="9">
        <v>10.4</v>
      </c>
      <c r="D211" s="9">
        <v>4</v>
      </c>
      <c r="E211" s="9">
        <f>IF(-I211 &lt;C211, 1, 0)</f>
        <v>1</v>
      </c>
      <c r="F211" t="str">
        <f>VLOOKUP(DATEVALUE(KNeighbors_NOPCA!$A211), CLE_by_date!$A$2:$E$93, 2, FALSE)</f>
        <v>L</v>
      </c>
      <c r="G211">
        <f>IF(F211="L",0,1)</f>
        <v>0</v>
      </c>
      <c r="H211">
        <f>IF(G211=E211,1,0)</f>
        <v>0</v>
      </c>
      <c r="I211">
        <f>VLOOKUP(DATEVALUE(KNeighbors_NOPCA!$A211), CLE_by_date!$A$2:$E$93, 3, FALSE)</f>
        <v>-6</v>
      </c>
      <c r="J211">
        <f>IF(I211&gt;0, 1, 0)</f>
        <v>0</v>
      </c>
      <c r="K211" t="str">
        <f>IF(J211,IF(OR(AND(C211&gt;0, ABS(D211) &gt; I211), OR(AND(C211&gt;-I211, D211&gt;-I211), AND(C211&lt;-I211,D211&lt;-I211) )), 1, 0),"N/A")</f>
        <v>N/A</v>
      </c>
      <c r="L211">
        <f>INT(NOT(J211))</f>
        <v>1</v>
      </c>
      <c r="M211">
        <f>IF(L211,IF(OR(AND(C211&lt;0, D211&lt; ABS(I211)), OR(AND(C211&gt;ABS(I211), D211&gt;ABS(I211)), AND(C211&lt;ABS(I211),D211&lt; ABS(I211)))), 1, 0),"N/A")</f>
        <v>0</v>
      </c>
      <c r="N211">
        <f>INT(OR(K211,M211))</f>
        <v>0</v>
      </c>
      <c r="O211">
        <f>IF(N211, 210, 0)</f>
        <v>0</v>
      </c>
      <c r="P211" t="str">
        <f>VLOOKUP(DATEVALUE(KNeighbors_NOPCA!$A211), CLE_by_date!$A$2:$E$93, 4, FALSE)</f>
        <v>O</v>
      </c>
      <c r="Q211" t="str">
        <f>VLOOKUP(DATEVALUE(KNeighbors_NOPCA!$A211), CLE_by_date!$A$2:$E$93, 5, FALSE)</f>
        <v>186.5</v>
      </c>
    </row>
    <row r="212" spans="1:17" hidden="1">
      <c r="A212" s="10" t="s">
        <v>58</v>
      </c>
      <c r="B212" t="s">
        <v>29</v>
      </c>
      <c r="C212" s="9">
        <v>8.8000000000000007</v>
      </c>
      <c r="D212" s="9">
        <v>15</v>
      </c>
      <c r="E212" s="9">
        <f>IF(-I212 &lt;C212, 1, 0)</f>
        <v>0</v>
      </c>
      <c r="F212" t="str">
        <f>VLOOKUP(DATEVALUE(KNeighbors_NOPCA!$A212), CLE_by_date!$A$2:$E$93, 2, FALSE)</f>
        <v>W</v>
      </c>
      <c r="G212">
        <f>IF(F212="L",0,1)</f>
        <v>1</v>
      </c>
      <c r="H212">
        <f>IF(G212=E212,1,0)</f>
        <v>0</v>
      </c>
      <c r="I212">
        <f>VLOOKUP(DATEVALUE(KNeighbors_NOPCA!$A212), CLE_by_date!$A$2:$E$93, 3, FALSE)</f>
        <v>-10</v>
      </c>
      <c r="J212">
        <f>IF(I212&gt;0, 1, 0)</f>
        <v>0</v>
      </c>
      <c r="K212" t="str">
        <f>IF(J212,IF(OR(AND(C212&gt;0, ABS(D212) &gt; I212), OR(AND(C212&gt;-I212, D212&gt;-I212), AND(C212&lt;-I212,D212&lt;-I212) )), 1, 0),"N/A")</f>
        <v>N/A</v>
      </c>
      <c r="L212">
        <f>INT(NOT(J212))</f>
        <v>1</v>
      </c>
      <c r="M212">
        <f>IF(L212,IF(OR(AND(C212&lt;0, D212&lt; ABS(I212)), OR(AND(C212&gt;ABS(I212), D212&gt;ABS(I212)), AND(C212&lt;ABS(I212),D212&lt; ABS(I212)))), 1, 0),"N/A")</f>
        <v>0</v>
      </c>
      <c r="N212">
        <f>INT(OR(K212,M212))</f>
        <v>0</v>
      </c>
      <c r="O212">
        <f>IF(N212, 210, 0)</f>
        <v>0</v>
      </c>
      <c r="P212" t="str">
        <f>VLOOKUP(DATEVALUE(KNeighbors_NOPCA!$A212), CLE_by_date!$A$2:$E$93, 4, FALSE)</f>
        <v>O</v>
      </c>
      <c r="Q212" t="str">
        <f>VLOOKUP(DATEVALUE(KNeighbors_NOPCA!$A212), CLE_by_date!$A$2:$E$93, 5, FALSE)</f>
        <v>193</v>
      </c>
    </row>
    <row r="213" spans="1:17" hidden="1">
      <c r="A213" s="10" t="s">
        <v>60</v>
      </c>
      <c r="B213" t="s">
        <v>29</v>
      </c>
      <c r="C213" s="9">
        <v>3.4</v>
      </c>
      <c r="D213" s="9">
        <v>12</v>
      </c>
      <c r="E213" s="9">
        <f>IF(-I213 &lt;C213, 1, 0)</f>
        <v>0</v>
      </c>
      <c r="F213" t="str">
        <f>VLOOKUP(DATEVALUE(KNeighbors_NOPCA!$A213), CLE_by_date!$A$2:$E$93, 2, FALSE)</f>
        <v>W</v>
      </c>
      <c r="G213">
        <f>IF(F213="L",0,1)</f>
        <v>1</v>
      </c>
      <c r="H213">
        <f>IF(G213=E213,1,0)</f>
        <v>0</v>
      </c>
      <c r="I213">
        <f>VLOOKUP(DATEVALUE(KNeighbors_NOPCA!$A213), CLE_by_date!$A$2:$E$93, 3, FALSE)</f>
        <v>-5.5</v>
      </c>
      <c r="J213">
        <f>IF(I213&gt;0, 1, 0)</f>
        <v>0</v>
      </c>
      <c r="K213" t="str">
        <f>IF(J213,IF(OR(AND(C213&gt;0, ABS(D213) &gt; I213), OR(AND(C213&gt;-I213, D213&gt;-I213), AND(C213&lt;-I213,D213&lt;-I213) )), 1, 0),"N/A")</f>
        <v>N/A</v>
      </c>
      <c r="L213">
        <f>INT(NOT(J213))</f>
        <v>1</v>
      </c>
      <c r="M213">
        <f>IF(L213,IF(OR(AND(C213&lt;0, D213&lt; ABS(I213)), OR(AND(C213&gt;ABS(I213), D213&gt;ABS(I213)), AND(C213&lt;ABS(I213),D213&lt; ABS(I213)))), 1, 0),"N/A")</f>
        <v>0</v>
      </c>
      <c r="N213">
        <f>INT(OR(K213,M213))</f>
        <v>0</v>
      </c>
      <c r="O213">
        <f>IF(N213, 210, 0)</f>
        <v>0</v>
      </c>
      <c r="P213" t="str">
        <f>VLOOKUP(DATEVALUE(KNeighbors_NOPCA!$A213), CLE_by_date!$A$2:$E$93, 4, FALSE)</f>
        <v>O</v>
      </c>
      <c r="Q213" t="str">
        <f>VLOOKUP(DATEVALUE(KNeighbors_NOPCA!$A213), CLE_by_date!$A$2:$E$93, 5, FALSE)</f>
        <v>199</v>
      </c>
    </row>
    <row r="214" spans="1:17" hidden="1">
      <c r="A214" s="10" t="s">
        <v>62</v>
      </c>
      <c r="B214" t="s">
        <v>29</v>
      </c>
      <c r="C214" s="9">
        <v>6.2</v>
      </c>
      <c r="D214" s="9">
        <v>14</v>
      </c>
      <c r="E214" s="9">
        <f>IF(-I214 &lt;C214, 1, 0)</f>
        <v>0</v>
      </c>
      <c r="F214" t="str">
        <f>VLOOKUP(DATEVALUE(KNeighbors_NOPCA!$A214), CLE_by_date!$A$2:$E$93, 2, FALSE)</f>
        <v>W</v>
      </c>
      <c r="G214">
        <f>IF(F214="L",0,1)</f>
        <v>1</v>
      </c>
      <c r="H214">
        <f>IF(G214=E214,1,0)</f>
        <v>0</v>
      </c>
      <c r="I214">
        <f>VLOOKUP(DATEVALUE(KNeighbors_NOPCA!$A214), CLE_by_date!$A$2:$E$93, 3, FALSE)</f>
        <v>-8.5</v>
      </c>
      <c r="J214">
        <f>IF(I214&gt;0, 1, 0)</f>
        <v>0</v>
      </c>
      <c r="K214" t="str">
        <f>IF(J214,IF(OR(AND(C214&gt;0, ABS(D214) &gt; I214), OR(AND(C214&gt;-I214, D214&gt;-I214), AND(C214&lt;-I214,D214&lt;-I214) )), 1, 0),"N/A")</f>
        <v>N/A</v>
      </c>
      <c r="L214">
        <f>INT(NOT(J214))</f>
        <v>1</v>
      </c>
      <c r="M214">
        <f>IF(L214,IF(OR(AND(C214&lt;0, D214&lt; ABS(I214)), OR(AND(C214&gt;ABS(I214), D214&gt;ABS(I214)), AND(C214&lt;ABS(I214),D214&lt; ABS(I214)))), 1, 0),"N/A")</f>
        <v>0</v>
      </c>
      <c r="N214">
        <f>INT(OR(K214,M214))</f>
        <v>0</v>
      </c>
      <c r="O214">
        <f>IF(N214, 210, 0)</f>
        <v>0</v>
      </c>
      <c r="P214" t="str">
        <f>VLOOKUP(DATEVALUE(KNeighbors_NOPCA!$A214), CLE_by_date!$A$2:$E$93, 4, FALSE)</f>
        <v>O</v>
      </c>
      <c r="Q214" t="str">
        <f>VLOOKUP(DATEVALUE(KNeighbors_NOPCA!$A214), CLE_by_date!$A$2:$E$93, 5, FALSE)</f>
        <v>199</v>
      </c>
    </row>
    <row r="215" spans="1:17" hidden="1">
      <c r="A215" s="10" t="s">
        <v>66</v>
      </c>
      <c r="B215" t="s">
        <v>29</v>
      </c>
      <c r="C215" s="9">
        <v>7</v>
      </c>
      <c r="D215" s="9">
        <v>2</v>
      </c>
      <c r="E215" s="9">
        <f>IF(-I215 &lt;C215, 1, 0)</f>
        <v>0</v>
      </c>
      <c r="F215" t="str">
        <f>VLOOKUP(DATEVALUE(KNeighbors_NOPCA!$A215), CLE_by_date!$A$2:$E$93, 2, FALSE)</f>
        <v>L</v>
      </c>
      <c r="G215">
        <f>IF(F215="L",0,1)</f>
        <v>0</v>
      </c>
      <c r="H215">
        <f>IF(G215=E215,1,0)</f>
        <v>1</v>
      </c>
      <c r="I215">
        <f>VLOOKUP(DATEVALUE(KNeighbors_NOPCA!$A215), CLE_by_date!$A$2:$E$93, 3, FALSE)</f>
        <v>-8.5</v>
      </c>
      <c r="J215">
        <f>IF(I215&gt;0, 1, 0)</f>
        <v>0</v>
      </c>
      <c r="K215" t="str">
        <f>IF(J215,IF(OR(AND(C215&gt;0, ABS(D215) &gt; I215), OR(AND(C215&gt;-I215, D215&gt;-I215), AND(C215&lt;-I215,D215&lt;-I215) )), 1, 0),"N/A")</f>
        <v>N/A</v>
      </c>
      <c r="L215">
        <f>INT(NOT(J215))</f>
        <v>1</v>
      </c>
      <c r="M215">
        <f>IF(L215,IF(OR(AND(C215&lt;0, D215&lt; ABS(I215)), OR(AND(C215&gt;ABS(I215), D215&gt;ABS(I215)), AND(C215&lt;ABS(I215),D215&lt; ABS(I215)))), 1, 0),"N/A")</f>
        <v>1</v>
      </c>
      <c r="N215">
        <f>INT(OR(K215,M215))</f>
        <v>1</v>
      </c>
      <c r="O215">
        <f>IF(N215, 210, 0)</f>
        <v>210</v>
      </c>
      <c r="P215" t="str">
        <f>VLOOKUP(DATEVALUE(KNeighbors_NOPCA!$A215), CLE_by_date!$A$2:$E$93, 4, FALSE)</f>
        <v>U</v>
      </c>
      <c r="Q215" t="str">
        <f>VLOOKUP(DATEVALUE(KNeighbors_NOPCA!$A215), CLE_by_date!$A$2:$E$93, 5, FALSE)</f>
        <v>200.5</v>
      </c>
    </row>
    <row r="216" spans="1:17" hidden="1">
      <c r="A216" s="10" t="s">
        <v>69</v>
      </c>
      <c r="B216" t="s">
        <v>29</v>
      </c>
      <c r="C216" s="9">
        <v>8.6</v>
      </c>
      <c r="D216" s="9">
        <v>-12</v>
      </c>
      <c r="E216" s="9">
        <f>IF(-I216 &lt;C216, 1, 0)</f>
        <v>0</v>
      </c>
      <c r="F216" t="str">
        <f>VLOOKUP(DATEVALUE(KNeighbors_NOPCA!$A216), CLE_by_date!$A$2:$E$93, 2, FALSE)</f>
        <v>L</v>
      </c>
      <c r="G216">
        <f>IF(F216="L",0,1)</f>
        <v>0</v>
      </c>
      <c r="H216">
        <f>IF(G216=E216,1,0)</f>
        <v>1</v>
      </c>
      <c r="I216">
        <f>VLOOKUP(DATEVALUE(KNeighbors_NOPCA!$A216), CLE_by_date!$A$2:$E$93, 3, FALSE)</f>
        <v>-9</v>
      </c>
      <c r="J216">
        <f>IF(I216&gt;0, 1, 0)</f>
        <v>0</v>
      </c>
      <c r="K216" t="str">
        <f>IF(J216,IF(OR(AND(C216&gt;0, ABS(D216) &gt; I216), OR(AND(C216&gt;-I216, D216&gt;-I216), AND(C216&lt;-I216,D216&lt;-I216) )), 1, 0),"N/A")</f>
        <v>N/A</v>
      </c>
      <c r="L216">
        <f>INT(NOT(J216))</f>
        <v>1</v>
      </c>
      <c r="M216">
        <f>IF(L216,IF(OR(AND(C216&lt;0, D216&lt; ABS(I216)), OR(AND(C216&gt;ABS(I216), D216&gt;ABS(I216)), AND(C216&lt;ABS(I216),D216&lt; ABS(I216)))), 1, 0),"N/A")</f>
        <v>1</v>
      </c>
      <c r="N216">
        <f>INT(OR(K216,M216))</f>
        <v>1</v>
      </c>
      <c r="O216">
        <f>IF(N216, 210, 0)</f>
        <v>210</v>
      </c>
      <c r="P216" t="str">
        <f>VLOOKUP(DATEVALUE(KNeighbors_NOPCA!$A216), CLE_by_date!$A$2:$E$93, 4, FALSE)</f>
        <v>U</v>
      </c>
      <c r="Q216" t="str">
        <f>VLOOKUP(DATEVALUE(KNeighbors_NOPCA!$A216), CLE_by_date!$A$2:$E$93, 5, FALSE)</f>
        <v>204.5</v>
      </c>
    </row>
    <row r="217" spans="1:17" hidden="1">
      <c r="A217" s="10" t="s">
        <v>76</v>
      </c>
      <c r="B217" t="s">
        <v>29</v>
      </c>
      <c r="C217" s="9">
        <v>4.5999999999999996</v>
      </c>
      <c r="D217" s="9">
        <v>5</v>
      </c>
      <c r="E217" s="9">
        <f>IF(-I217 &lt;C217, 1, 0)</f>
        <v>0</v>
      </c>
      <c r="F217" t="str">
        <f>VLOOKUP(DATEVALUE(KNeighbors_NOPCA!$A217), CLE_by_date!$A$2:$E$93, 2, FALSE)</f>
        <v>L</v>
      </c>
      <c r="G217">
        <f>IF(F217="L",0,1)</f>
        <v>0</v>
      </c>
      <c r="H217">
        <f>IF(G217=E217,1,0)</f>
        <v>1</v>
      </c>
      <c r="I217">
        <f>VLOOKUP(DATEVALUE(KNeighbors_NOPCA!$A217), CLE_by_date!$A$2:$E$93, 3, FALSE)</f>
        <v>-9</v>
      </c>
      <c r="J217">
        <f>IF(I217&gt;0, 1, 0)</f>
        <v>0</v>
      </c>
      <c r="K217" t="str">
        <f>IF(J217,IF(OR(AND(C217&gt;0, ABS(D217) &gt; I217), OR(AND(C217&gt;-I217, D217&gt;-I217), AND(C217&lt;-I217,D217&lt;-I217) )), 1, 0),"N/A")</f>
        <v>N/A</v>
      </c>
      <c r="L217">
        <f>INT(NOT(J217))</f>
        <v>1</v>
      </c>
      <c r="M217">
        <f>IF(L217,IF(OR(AND(C217&lt;0, D217&lt; ABS(I217)), OR(AND(C217&gt;ABS(I217), D217&gt;ABS(I217)), AND(C217&lt;ABS(I217),D217&lt; ABS(I217)))), 1, 0),"N/A")</f>
        <v>1</v>
      </c>
      <c r="N217">
        <f>INT(OR(K217,M217))</f>
        <v>1</v>
      </c>
      <c r="O217">
        <f>IF(N217, 210, 0)</f>
        <v>210</v>
      </c>
      <c r="P217" t="str">
        <f>VLOOKUP(DATEVALUE(KNeighbors_NOPCA!$A217), CLE_by_date!$A$2:$E$93, 4, FALSE)</f>
        <v>O</v>
      </c>
      <c r="Q217" t="str">
        <f>VLOOKUP(DATEVALUE(KNeighbors_NOPCA!$A217), CLE_by_date!$A$2:$E$93, 5, FALSE)</f>
        <v>200</v>
      </c>
    </row>
    <row r="218" spans="1:17" hidden="1">
      <c r="A218" s="10" t="s">
        <v>85</v>
      </c>
      <c r="B218" t="s">
        <v>29</v>
      </c>
      <c r="C218" s="9">
        <v>3.4</v>
      </c>
      <c r="D218" s="9">
        <v>4</v>
      </c>
      <c r="E218" s="9">
        <f>IF(-I218 &lt;C218, 1, 0)</f>
        <v>1</v>
      </c>
      <c r="F218" t="str">
        <f>VLOOKUP(DATEVALUE(KNeighbors_NOPCA!$A218), CLE_by_date!$A$2:$E$93, 2, FALSE)</f>
        <v>W</v>
      </c>
      <c r="G218">
        <f>IF(F218="L",0,1)</f>
        <v>1</v>
      </c>
      <c r="H218">
        <f>IF(G218=E218,1,0)</f>
        <v>1</v>
      </c>
      <c r="I218">
        <f>VLOOKUP(DATEVALUE(KNeighbors_NOPCA!$A218), CLE_by_date!$A$2:$E$93, 3, FALSE)</f>
        <v>-2.5</v>
      </c>
      <c r="J218">
        <f>IF(I218&gt;0, 1, 0)</f>
        <v>0</v>
      </c>
      <c r="K218" t="str">
        <f>IF(J218,IF(OR(AND(C218&gt;0, ABS(D218) &gt; I218), OR(AND(C218&gt;-I218, D218&gt;-I218), AND(C218&lt;-I218,D218&lt;-I218) )), 1, 0),"N/A")</f>
        <v>N/A</v>
      </c>
      <c r="L218">
        <f>INT(NOT(J218))</f>
        <v>1</v>
      </c>
      <c r="M218">
        <f>IF(L218,IF(OR(AND(C218&lt;0, D218&lt; ABS(I218)), OR(AND(C218&gt;ABS(I218), D218&gt;ABS(I218)), AND(C218&lt;ABS(I218),D218&lt; ABS(I218)))), 1, 0),"N/A")</f>
        <v>1</v>
      </c>
      <c r="N218">
        <f>INT(OR(K218,M218))</f>
        <v>1</v>
      </c>
      <c r="O218">
        <f>IF(N218, 210, 0)</f>
        <v>210</v>
      </c>
      <c r="P218" t="str">
        <f>VLOOKUP(DATEVALUE(KNeighbors_NOPCA!$A218), CLE_by_date!$A$2:$E$93, 4, FALSE)</f>
        <v>O</v>
      </c>
      <c r="Q218" t="str">
        <f>VLOOKUP(DATEVALUE(KNeighbors_NOPCA!$A218), CLE_by_date!$A$2:$E$93, 5, FALSE)</f>
        <v>203</v>
      </c>
    </row>
    <row r="219" spans="1:17" hidden="1">
      <c r="A219" s="10" t="s">
        <v>88</v>
      </c>
      <c r="B219" t="s">
        <v>29</v>
      </c>
      <c r="C219" s="9">
        <v>10</v>
      </c>
      <c r="D219" s="9">
        <v>22</v>
      </c>
      <c r="E219" s="9">
        <f>IF(-I219 &lt;C219, 1, 0)</f>
        <v>0</v>
      </c>
      <c r="F219" t="str">
        <f>VLOOKUP(DATEVALUE(KNeighbors_NOPCA!$A219), CLE_by_date!$A$2:$E$93, 2, FALSE)</f>
        <v>W</v>
      </c>
      <c r="G219">
        <f>IF(F219="L",0,1)</f>
        <v>1</v>
      </c>
      <c r="H219">
        <f>IF(G219=E219,1,0)</f>
        <v>0</v>
      </c>
      <c r="I219">
        <f>VLOOKUP(DATEVALUE(KNeighbors_NOPCA!$A219), CLE_by_date!$A$2:$E$93, 3, FALSE)</f>
        <v>-16.5</v>
      </c>
      <c r="J219">
        <f>IF(I219&gt;0, 1, 0)</f>
        <v>0</v>
      </c>
      <c r="K219" t="str">
        <f>IF(J219,IF(OR(AND(C219&gt;0, ABS(D219) &gt; I219), OR(AND(C219&gt;-I219, D219&gt;-I219), AND(C219&lt;-I219,D219&lt;-I219) )), 1, 0),"N/A")</f>
        <v>N/A</v>
      </c>
      <c r="L219">
        <f>INT(NOT(J219))</f>
        <v>1</v>
      </c>
      <c r="M219">
        <f>IF(L219,IF(OR(AND(C219&lt;0, D219&lt; ABS(I219)), OR(AND(C219&gt;ABS(I219), D219&gt;ABS(I219)), AND(C219&lt;ABS(I219),D219&lt; ABS(I219)))), 1, 0),"N/A")</f>
        <v>0</v>
      </c>
      <c r="N219">
        <f>INT(OR(K219,M219))</f>
        <v>0</v>
      </c>
      <c r="O219">
        <f>IF(N219, 210, 0)</f>
        <v>0</v>
      </c>
      <c r="P219" t="str">
        <f>VLOOKUP(DATEVALUE(KNeighbors_NOPCA!$A219), CLE_by_date!$A$2:$E$93, 4, FALSE)</f>
        <v>U</v>
      </c>
      <c r="Q219" t="str">
        <f>VLOOKUP(DATEVALUE(KNeighbors_NOPCA!$A219), CLE_by_date!$A$2:$E$93, 5, FALSE)</f>
        <v>199</v>
      </c>
    </row>
    <row r="220" spans="1:17" hidden="1">
      <c r="A220" s="10" t="s">
        <v>91</v>
      </c>
      <c r="B220" t="s">
        <v>29</v>
      </c>
      <c r="C220" s="9">
        <v>7.2</v>
      </c>
      <c r="D220" s="9">
        <v>7</v>
      </c>
      <c r="E220" s="9">
        <f>IF(-I220 &lt;C220, 1, 0)</f>
        <v>0</v>
      </c>
      <c r="F220" t="str">
        <f>VLOOKUP(DATEVALUE(KNeighbors_NOPCA!$A220), CLE_by_date!$A$2:$E$93, 2, FALSE)</f>
        <v>L</v>
      </c>
      <c r="G220">
        <f>IF(F220="L",0,1)</f>
        <v>0</v>
      </c>
      <c r="H220">
        <f>IF(G220=E220,1,0)</f>
        <v>1</v>
      </c>
      <c r="I220">
        <f>VLOOKUP(DATEVALUE(KNeighbors_NOPCA!$A220), CLE_by_date!$A$2:$E$93, 3, FALSE)</f>
        <v>-12.5</v>
      </c>
      <c r="J220">
        <f>IF(I220&gt;0, 1, 0)</f>
        <v>0</v>
      </c>
      <c r="K220" t="str">
        <f>IF(J220,IF(OR(AND(C220&gt;0, ABS(D220) &gt; I220), OR(AND(C220&gt;-I220, D220&gt;-I220), AND(C220&lt;-I220,D220&lt;-I220) )), 1, 0),"N/A")</f>
        <v>N/A</v>
      </c>
      <c r="L220">
        <f>INT(NOT(J220))</f>
        <v>1</v>
      </c>
      <c r="M220">
        <f>IF(L220,IF(OR(AND(C220&lt;0, D220&lt; ABS(I220)), OR(AND(C220&gt;ABS(I220), D220&gt;ABS(I220)), AND(C220&lt;ABS(I220),D220&lt; ABS(I220)))), 1, 0),"N/A")</f>
        <v>1</v>
      </c>
      <c r="N220">
        <f>INT(OR(K220,M220))</f>
        <v>1</v>
      </c>
      <c r="O220">
        <f>IF(N220, 210, 0)</f>
        <v>210</v>
      </c>
      <c r="P220" t="str">
        <f>VLOOKUP(DATEVALUE(KNeighbors_NOPCA!$A220), CLE_by_date!$A$2:$E$93, 4, FALSE)</f>
        <v>U</v>
      </c>
      <c r="Q220" t="str">
        <f>VLOOKUP(DATEVALUE(KNeighbors_NOPCA!$A220), CLE_by_date!$A$2:$E$93, 5, FALSE)</f>
        <v>195.5</v>
      </c>
    </row>
    <row r="221" spans="1:17" hidden="1">
      <c r="A221" s="10" t="s">
        <v>100</v>
      </c>
      <c r="B221" t="s">
        <v>29</v>
      </c>
      <c r="C221" s="9">
        <v>4.8</v>
      </c>
      <c r="D221" s="9">
        <v>25</v>
      </c>
      <c r="E221" s="9">
        <f>IF(-I221 &lt;C221, 1, 0)</f>
        <v>0</v>
      </c>
      <c r="F221" t="str">
        <f>VLOOKUP(DATEVALUE(KNeighbors_NOPCA!$A221), CLE_by_date!$A$2:$E$93, 2, FALSE)</f>
        <v>W</v>
      </c>
      <c r="G221">
        <f>IF(F221="L",0,1)</f>
        <v>1</v>
      </c>
      <c r="H221">
        <f>IF(G221=E221,1,0)</f>
        <v>0</v>
      </c>
      <c r="I221">
        <f>VLOOKUP(DATEVALUE(KNeighbors_NOPCA!$A221), CLE_by_date!$A$2:$E$93, 3, FALSE)</f>
        <v>-8.5</v>
      </c>
      <c r="J221">
        <f>IF(I221&gt;0, 1, 0)</f>
        <v>0</v>
      </c>
      <c r="K221" t="str">
        <f>IF(J221,IF(OR(AND(C221&gt;0, ABS(D221) &gt; I221), OR(AND(C221&gt;-I221, D221&gt;-I221), AND(C221&lt;-I221,D221&lt;-I221) )), 1, 0),"N/A")</f>
        <v>N/A</v>
      </c>
      <c r="L221">
        <f>INT(NOT(J221))</f>
        <v>1</v>
      </c>
      <c r="M221">
        <f>IF(L221,IF(OR(AND(C221&lt;0, D221&lt; ABS(I221)), OR(AND(C221&gt;ABS(I221), D221&gt;ABS(I221)), AND(C221&lt;ABS(I221),D221&lt; ABS(I221)))), 1, 0),"N/A")</f>
        <v>0</v>
      </c>
      <c r="N221">
        <f>INT(OR(K221,M221))</f>
        <v>0</v>
      </c>
      <c r="O221">
        <f>IF(N221, 210, 0)</f>
        <v>0</v>
      </c>
      <c r="P221" t="str">
        <f>VLOOKUP(DATEVALUE(KNeighbors_NOPCA!$A221), CLE_by_date!$A$2:$E$93, 4, FALSE)</f>
        <v>U</v>
      </c>
      <c r="Q221" t="str">
        <f>VLOOKUP(DATEVALUE(KNeighbors_NOPCA!$A221), CLE_by_date!$A$2:$E$93, 5, FALSE)</f>
        <v>192</v>
      </c>
    </row>
    <row r="222" spans="1:17" hidden="1">
      <c r="A222" s="10" t="s">
        <v>102</v>
      </c>
      <c r="B222" t="s">
        <v>29</v>
      </c>
      <c r="C222" s="9">
        <v>4.5999999999999996</v>
      </c>
      <c r="D222" s="9">
        <v>22</v>
      </c>
      <c r="E222" s="9">
        <f>IF(-I222 &lt;C222, 1, 0)</f>
        <v>0</v>
      </c>
      <c r="F222" t="str">
        <f>VLOOKUP(DATEVALUE(KNeighbors_NOPCA!$A222), CLE_by_date!$A$2:$E$93, 2, FALSE)</f>
        <v>W</v>
      </c>
      <c r="G222">
        <f>IF(F222="L",0,1)</f>
        <v>1</v>
      </c>
      <c r="H222">
        <f>IF(G222=E222,1,0)</f>
        <v>0</v>
      </c>
      <c r="I222">
        <f>VLOOKUP(DATEVALUE(KNeighbors_NOPCA!$A222), CLE_by_date!$A$2:$E$93, 3, FALSE)</f>
        <v>-8</v>
      </c>
      <c r="J222">
        <f>IF(I222&gt;0, 1, 0)</f>
        <v>0</v>
      </c>
      <c r="K222" t="str">
        <f>IF(J222,IF(OR(AND(C222&gt;0, ABS(D222) &gt; I222), OR(AND(C222&gt;-I222, D222&gt;-I222), AND(C222&lt;-I222,D222&lt;-I222) )), 1, 0),"N/A")</f>
        <v>N/A</v>
      </c>
      <c r="L222">
        <f>INT(NOT(J222))</f>
        <v>1</v>
      </c>
      <c r="M222">
        <f>IF(L222,IF(OR(AND(C222&lt;0, D222&lt; ABS(I222)), OR(AND(C222&gt;ABS(I222), D222&gt;ABS(I222)), AND(C222&lt;ABS(I222),D222&lt; ABS(I222)))), 1, 0),"N/A")</f>
        <v>0</v>
      </c>
      <c r="N222">
        <f>INT(OR(K222,M222))</f>
        <v>0</v>
      </c>
      <c r="O222">
        <f>IF(N222, 210, 0)</f>
        <v>0</v>
      </c>
      <c r="P222" t="str">
        <f>VLOOKUP(DATEVALUE(KNeighbors_NOPCA!$A222), CLE_by_date!$A$2:$E$93, 4, FALSE)</f>
        <v>O</v>
      </c>
      <c r="Q222" t="str">
        <f>VLOOKUP(DATEVALUE(KNeighbors_NOPCA!$A222), CLE_by_date!$A$2:$E$93, 5, FALSE)</f>
        <v>194</v>
      </c>
    </row>
    <row r="223" spans="1:17" hidden="1">
      <c r="A223" s="10" t="s">
        <v>116</v>
      </c>
      <c r="B223" t="s">
        <v>29</v>
      </c>
      <c r="C223" s="9">
        <v>-0.8</v>
      </c>
      <c r="D223" s="9">
        <v>-34</v>
      </c>
      <c r="E223" s="9">
        <f>IF(-I223 &lt;C223, 1, 0)</f>
        <v>0</v>
      </c>
      <c r="F223" t="str">
        <f>VLOOKUP(DATEVALUE(KNeighbors_NOPCA!$A223), CLE_by_date!$A$2:$E$93, 2, FALSE)</f>
        <v>L</v>
      </c>
      <c r="G223">
        <f>IF(F223="L",0,1)</f>
        <v>0</v>
      </c>
      <c r="H223">
        <f>IF(G223=E223,1,0)</f>
        <v>1</v>
      </c>
      <c r="I223">
        <f>VLOOKUP(DATEVALUE(KNeighbors_NOPCA!$A223), CLE_by_date!$A$2:$E$93, 3, FALSE)</f>
        <v>-3.5</v>
      </c>
      <c r="J223">
        <f>IF(I223&gt;0, 1, 0)</f>
        <v>0</v>
      </c>
      <c r="K223" t="str">
        <f>IF(J223,IF(OR(AND(C223&gt;0, ABS(D223) &gt; I223), OR(AND(C223&gt;-I223, D223&gt;-I223), AND(C223&lt;-I223,D223&lt;-I223) )), 1, 0),"N/A")</f>
        <v>N/A</v>
      </c>
      <c r="L223">
        <f>INT(NOT(J223))</f>
        <v>1</v>
      </c>
      <c r="M223">
        <f>IF(L223,IF(OR(AND(C223&lt;0, D223&lt; ABS(I223)), OR(AND(C223&gt;ABS(I223), D223&gt;ABS(I223)), AND(C223&lt;ABS(I223),D223&lt; ABS(I223)))), 1, 0),"N/A")</f>
        <v>1</v>
      </c>
      <c r="N223">
        <f>INT(OR(K223,M223))</f>
        <v>1</v>
      </c>
      <c r="O223">
        <f>IF(N223, 210, 0)</f>
        <v>210</v>
      </c>
      <c r="P223" t="str">
        <f>VLOOKUP(DATEVALUE(KNeighbors_NOPCA!$A223), CLE_by_date!$A$2:$E$93, 4, FALSE)</f>
        <v>O</v>
      </c>
      <c r="Q223" t="str">
        <f>VLOOKUP(DATEVALUE(KNeighbors_NOPCA!$A223), CLE_by_date!$A$2:$E$93, 5, FALSE)</f>
        <v>210</v>
      </c>
    </row>
    <row r="224" spans="1:17" hidden="1">
      <c r="A224" s="10" t="s">
        <v>119</v>
      </c>
      <c r="B224" t="s">
        <v>29</v>
      </c>
      <c r="C224" s="9">
        <v>-0.8</v>
      </c>
      <c r="D224" s="9">
        <v>13</v>
      </c>
      <c r="E224" s="9">
        <f>IF(-I224 &lt;C224, 1, 0)</f>
        <v>0</v>
      </c>
      <c r="F224" t="str">
        <f>VLOOKUP(DATEVALUE(KNeighbors_NOPCA!$A224), CLE_by_date!$A$2:$E$93, 2, FALSE)</f>
        <v>W</v>
      </c>
      <c r="G224">
        <f>IF(F224="L",0,1)</f>
        <v>1</v>
      </c>
      <c r="H224">
        <f>IF(G224=E224,1,0)</f>
        <v>0</v>
      </c>
      <c r="I224">
        <f>VLOOKUP(DATEVALUE(KNeighbors_NOPCA!$A224), CLE_by_date!$A$2:$E$93, 3, FALSE)</f>
        <v>-6.5</v>
      </c>
      <c r="J224">
        <f>IF(I224&gt;0, 1, 0)</f>
        <v>0</v>
      </c>
      <c r="K224" t="str">
        <f>IF(J224,IF(OR(AND(C224&gt;0, ABS(D224) &gt; I224), OR(AND(C224&gt;-I224, D224&gt;-I224), AND(C224&lt;-I224,D224&lt;-I224) )), 1, 0),"N/A")</f>
        <v>N/A</v>
      </c>
      <c r="L224">
        <f>INT(NOT(J224))</f>
        <v>1</v>
      </c>
      <c r="M224">
        <f>IF(L224,IF(OR(AND(C224&lt;0, D224&lt; ABS(I224)), OR(AND(C224&gt;ABS(I224), D224&gt;ABS(I224)), AND(C224&lt;ABS(I224),D224&lt; ABS(I224)))), 1, 0),"N/A")</f>
        <v>0</v>
      </c>
      <c r="N224">
        <f>INT(OR(K224,M224))</f>
        <v>0</v>
      </c>
      <c r="O224">
        <f>IF(N224, 210, 0)</f>
        <v>0</v>
      </c>
      <c r="P224" t="str">
        <f>VLOOKUP(DATEVALUE(KNeighbors_NOPCA!$A224), CLE_by_date!$A$2:$E$93, 4, FALSE)</f>
        <v>O</v>
      </c>
      <c r="Q224" t="str">
        <f>VLOOKUP(DATEVALUE(KNeighbors_NOPCA!$A224), CLE_by_date!$A$2:$E$93, 5, FALSE)</f>
        <v>202.5</v>
      </c>
    </row>
    <row r="225" spans="1:17" hidden="1">
      <c r="A225" s="10" t="s">
        <v>121</v>
      </c>
      <c r="B225" t="s">
        <v>29</v>
      </c>
      <c r="C225" s="9">
        <v>5</v>
      </c>
      <c r="D225" s="9">
        <v>-13</v>
      </c>
      <c r="E225" s="9">
        <f>IF(-I225 &lt;C225, 1, 0)</f>
        <v>0</v>
      </c>
      <c r="F225" t="str">
        <f>VLOOKUP(DATEVALUE(KNeighbors_NOPCA!$A225), CLE_by_date!$A$2:$E$93, 2, FALSE)</f>
        <v>L</v>
      </c>
      <c r="G225">
        <f>IF(F225="L",0,1)</f>
        <v>0</v>
      </c>
      <c r="H225">
        <f>IF(G225=E225,1,0)</f>
        <v>1</v>
      </c>
      <c r="I225">
        <f>VLOOKUP(DATEVALUE(KNeighbors_NOPCA!$A225), CLE_by_date!$A$2:$E$93, 3, FALSE)</f>
        <v>-10.5</v>
      </c>
      <c r="J225">
        <f>IF(I225&gt;0, 1, 0)</f>
        <v>0</v>
      </c>
      <c r="K225" t="str">
        <f>IF(J225,IF(OR(AND(C225&gt;0, ABS(D225) &gt; I225), OR(AND(C225&gt;-I225, D225&gt;-I225), AND(C225&lt;-I225,D225&lt;-I225) )), 1, 0),"N/A")</f>
        <v>N/A</v>
      </c>
      <c r="L225">
        <f>INT(NOT(J225))</f>
        <v>1</v>
      </c>
      <c r="M225">
        <f>IF(L225,IF(OR(AND(C225&lt;0, D225&lt; ABS(I225)), OR(AND(C225&gt;ABS(I225), D225&gt;ABS(I225)), AND(C225&lt;ABS(I225),D225&lt; ABS(I225)))), 1, 0),"N/A")</f>
        <v>1</v>
      </c>
      <c r="N225">
        <f>INT(OR(K225,M225))</f>
        <v>1</v>
      </c>
      <c r="O225">
        <f>IF(N225, 210, 0)</f>
        <v>210</v>
      </c>
      <c r="P225" t="str">
        <f>VLOOKUP(DATEVALUE(KNeighbors_NOPCA!$A225), CLE_by_date!$A$2:$E$93, 4, FALSE)</f>
        <v>U</v>
      </c>
      <c r="Q225" t="str">
        <f>VLOOKUP(DATEVALUE(KNeighbors_NOPCA!$A225), CLE_by_date!$A$2:$E$93, 5, FALSE)</f>
        <v>202</v>
      </c>
    </row>
    <row r="226" spans="1:17" hidden="1">
      <c r="A226" s="10" t="s">
        <v>123</v>
      </c>
      <c r="B226" t="s">
        <v>29</v>
      </c>
      <c r="C226" s="9">
        <v>4.8</v>
      </c>
      <c r="D226" s="9">
        <v>7</v>
      </c>
      <c r="E226" s="9">
        <f>IF(-I226 &lt;C226, 1, 0)</f>
        <v>0</v>
      </c>
      <c r="F226" t="str">
        <f>VLOOKUP(DATEVALUE(KNeighbors_NOPCA!$A226), CLE_by_date!$A$2:$E$93, 2, FALSE)</f>
        <v>L</v>
      </c>
      <c r="G226">
        <f>IF(F226="L",0,1)</f>
        <v>0</v>
      </c>
      <c r="H226">
        <f>IF(G226=E226,1,0)</f>
        <v>1</v>
      </c>
      <c r="I226">
        <f>VLOOKUP(DATEVALUE(KNeighbors_NOPCA!$A226), CLE_by_date!$A$2:$E$93, 3, FALSE)</f>
        <v>-12.5</v>
      </c>
      <c r="J226">
        <f>IF(I226&gt;0, 1, 0)</f>
        <v>0</v>
      </c>
      <c r="K226" t="str">
        <f>IF(J226,IF(OR(AND(C226&gt;0, ABS(D226) &gt; I226), OR(AND(C226&gt;-I226, D226&gt;-I226), AND(C226&lt;-I226,D226&lt;-I226) )), 1, 0),"N/A")</f>
        <v>N/A</v>
      </c>
      <c r="L226">
        <f>INT(NOT(J226))</f>
        <v>1</v>
      </c>
      <c r="M226">
        <f>IF(L226,IF(OR(AND(C226&lt;0, D226&lt; ABS(I226)), OR(AND(C226&gt;ABS(I226), D226&gt;ABS(I226)), AND(C226&lt;ABS(I226),D226&lt; ABS(I226)))), 1, 0),"N/A")</f>
        <v>1</v>
      </c>
      <c r="N226">
        <f>INT(OR(K226,M226))</f>
        <v>1</v>
      </c>
      <c r="O226">
        <f>IF(N226, 210, 0)</f>
        <v>210</v>
      </c>
      <c r="P226" t="str">
        <f>VLOOKUP(DATEVALUE(KNeighbors_NOPCA!$A226), CLE_by_date!$A$2:$E$93, 4, FALSE)</f>
        <v>O</v>
      </c>
      <c r="Q226" t="str">
        <f>VLOOKUP(DATEVALUE(KNeighbors_NOPCA!$A226), CLE_by_date!$A$2:$E$93, 5, FALSE)</f>
        <v>205</v>
      </c>
    </row>
    <row r="227" spans="1:17" hidden="1">
      <c r="A227" s="10" t="s">
        <v>125</v>
      </c>
      <c r="B227" t="s">
        <v>29</v>
      </c>
      <c r="C227" s="9">
        <v>6.2</v>
      </c>
      <c r="D227" s="9">
        <v>22</v>
      </c>
      <c r="E227" s="9">
        <f>IF(-I227 &lt;C227, 1, 0)</f>
        <v>0</v>
      </c>
      <c r="F227" t="str">
        <f>VLOOKUP(DATEVALUE(KNeighbors_NOPCA!$A227), CLE_by_date!$A$2:$E$93, 2, FALSE)</f>
        <v>W</v>
      </c>
      <c r="G227">
        <f>IF(F227="L",0,1)</f>
        <v>1</v>
      </c>
      <c r="H227">
        <f>IF(G227=E227,1,0)</f>
        <v>0</v>
      </c>
      <c r="I227">
        <f>VLOOKUP(DATEVALUE(KNeighbors_NOPCA!$A227), CLE_by_date!$A$2:$E$93, 3, FALSE)</f>
        <v>-17.5</v>
      </c>
      <c r="J227">
        <f>IF(I227&gt;0, 1, 0)</f>
        <v>0</v>
      </c>
      <c r="K227" t="str">
        <f>IF(J227,IF(OR(AND(C227&gt;0, ABS(D227) &gt; I227), OR(AND(C227&gt;-I227, D227&gt;-I227), AND(C227&lt;-I227,D227&lt;-I227) )), 1, 0),"N/A")</f>
        <v>N/A</v>
      </c>
      <c r="L227">
        <f>INT(NOT(J227))</f>
        <v>1</v>
      </c>
      <c r="M227">
        <f>IF(L227,IF(OR(AND(C227&lt;0, D227&lt; ABS(I227)), OR(AND(C227&gt;ABS(I227), D227&gt;ABS(I227)), AND(C227&lt;ABS(I227),D227&lt; ABS(I227)))), 1, 0),"N/A")</f>
        <v>0</v>
      </c>
      <c r="N227">
        <f>INT(OR(K227,M227))</f>
        <v>0</v>
      </c>
      <c r="O227">
        <f>IF(N227, 210, 0)</f>
        <v>0</v>
      </c>
      <c r="P227" t="str">
        <f>VLOOKUP(DATEVALUE(KNeighbors_NOPCA!$A227), CLE_by_date!$A$2:$E$93, 4, FALSE)</f>
        <v>U</v>
      </c>
      <c r="Q227" t="str">
        <f>VLOOKUP(DATEVALUE(KNeighbors_NOPCA!$A227), CLE_by_date!$A$2:$E$93, 5, FALSE)</f>
        <v>210</v>
      </c>
    </row>
    <row r="228" spans="1:17" hidden="1">
      <c r="A228" s="10" t="s">
        <v>128</v>
      </c>
      <c r="B228" t="s">
        <v>29</v>
      </c>
      <c r="C228" s="9">
        <v>4</v>
      </c>
      <c r="D228" s="9">
        <v>14</v>
      </c>
      <c r="E228" s="9">
        <f>IF(-I228 &lt;C228, 1, 0)</f>
        <v>1</v>
      </c>
      <c r="F228" t="str">
        <f>VLOOKUP(DATEVALUE(KNeighbors_NOPCA!$A228), CLE_by_date!$A$2:$E$93, 2, FALSE)</f>
        <v>W</v>
      </c>
      <c r="G228">
        <f>IF(F228="L",0,1)</f>
        <v>1</v>
      </c>
      <c r="H228">
        <f>IF(G228=E228,1,0)</f>
        <v>1</v>
      </c>
      <c r="I228">
        <f>VLOOKUP(DATEVALUE(KNeighbors_NOPCA!$A228), CLE_by_date!$A$2:$E$93, 3, FALSE)</f>
        <v>1.5</v>
      </c>
      <c r="J228">
        <f>IF(I228&gt;0, 1, 0)</f>
        <v>1</v>
      </c>
      <c r="K228">
        <f>IF(J228,IF(OR(AND(C228&gt;0, ABS(D228) &gt; I228), OR(AND(C228&gt;-I228, D228&gt;-I228), AND(C228&lt;-I228,D228&lt;-I228) )), 1, 0),"N/A")</f>
        <v>1</v>
      </c>
      <c r="L228">
        <f>INT(NOT(J228))</f>
        <v>0</v>
      </c>
      <c r="M228" t="str">
        <f>IF(L228,IF(OR(AND(C228&lt;0, D228&lt; ABS(I228)), OR(AND(C228&gt;ABS(I228), D228&gt;ABS(I228)), AND(C228&lt;ABS(I228),D228&lt; ABS(I228)))), 1, 0),"N/A")</f>
        <v>N/A</v>
      </c>
      <c r="N228">
        <f>INT(OR(K228,M228))</f>
        <v>1</v>
      </c>
      <c r="O228">
        <f>IF(N228, 210, 0)</f>
        <v>210</v>
      </c>
      <c r="P228" t="str">
        <f>VLOOKUP(DATEVALUE(KNeighbors_NOPCA!$A228), CLE_by_date!$A$2:$E$93, 4, FALSE)</f>
        <v>O</v>
      </c>
      <c r="Q228" t="str">
        <f>VLOOKUP(DATEVALUE(KNeighbors_NOPCA!$A228), CLE_by_date!$A$2:$E$93, 5, FALSE)</f>
        <v>203</v>
      </c>
    </row>
    <row r="229" spans="1:17" hidden="1">
      <c r="A229" s="10" t="s">
        <v>134</v>
      </c>
      <c r="B229" t="s">
        <v>29</v>
      </c>
      <c r="C229" s="9">
        <v>0.8</v>
      </c>
      <c r="D229" s="9">
        <v>-1</v>
      </c>
      <c r="E229" s="9">
        <f>IF(-I229 &lt;C229, 1, 0)</f>
        <v>0</v>
      </c>
      <c r="F229" t="str">
        <f>VLOOKUP(DATEVALUE(KNeighbors_NOPCA!$A229), CLE_by_date!$A$2:$E$93, 2, FALSE)</f>
        <v>L</v>
      </c>
      <c r="G229">
        <f>IF(F229="L",0,1)</f>
        <v>0</v>
      </c>
      <c r="H229">
        <f>IF(G229=E229,1,0)</f>
        <v>1</v>
      </c>
      <c r="I229">
        <f>VLOOKUP(DATEVALUE(KNeighbors_NOPCA!$A229), CLE_by_date!$A$2:$E$93, 3, FALSE)</f>
        <v>-7</v>
      </c>
      <c r="J229">
        <f>IF(I229&gt;0, 1, 0)</f>
        <v>0</v>
      </c>
      <c r="K229" t="str">
        <f>IF(J229,IF(OR(AND(C229&gt;0, ABS(D229) &gt; I229), OR(AND(C229&gt;-I229, D229&gt;-I229), AND(C229&lt;-I229,D229&lt;-I229) )), 1, 0),"N/A")</f>
        <v>N/A</v>
      </c>
      <c r="L229">
        <f>INT(NOT(J229))</f>
        <v>1</v>
      </c>
      <c r="M229">
        <f>IF(L229,IF(OR(AND(C229&lt;0, D229&lt; ABS(I229)), OR(AND(C229&gt;ABS(I229), D229&gt;ABS(I229)), AND(C229&lt;ABS(I229),D229&lt; ABS(I229)))), 1, 0),"N/A")</f>
        <v>1</v>
      </c>
      <c r="N229">
        <f>INT(OR(K229,M229))</f>
        <v>1</v>
      </c>
      <c r="O229">
        <f>IF(N229, 210, 0)</f>
        <v>210</v>
      </c>
      <c r="P229" t="str">
        <f>VLOOKUP(DATEVALUE(KNeighbors_NOPCA!$A229), CLE_by_date!$A$2:$E$93, 4, FALSE)</f>
        <v>U</v>
      </c>
      <c r="Q229" t="str">
        <f>VLOOKUP(DATEVALUE(KNeighbors_NOPCA!$A229), CLE_by_date!$A$2:$E$93, 5, FALSE)</f>
        <v>210.5</v>
      </c>
    </row>
    <row r="230" spans="1:17" hidden="1">
      <c r="A230" s="10" t="s">
        <v>135</v>
      </c>
      <c r="B230" t="s">
        <v>29</v>
      </c>
      <c r="C230" s="9">
        <v>6.6</v>
      </c>
      <c r="D230" s="9">
        <v>15</v>
      </c>
      <c r="E230" s="9">
        <f>IF(-I230 &lt;C230, 1, 0)</f>
        <v>0</v>
      </c>
      <c r="F230" t="str">
        <f>VLOOKUP(DATEVALUE(KNeighbors_NOPCA!$A230), CLE_by_date!$A$2:$E$93, 2, FALSE)</f>
        <v>W</v>
      </c>
      <c r="G230">
        <f>IF(F230="L",0,1)</f>
        <v>1</v>
      </c>
      <c r="H230">
        <f>IF(G230=E230,1,0)</f>
        <v>0</v>
      </c>
      <c r="I230">
        <f>VLOOKUP(DATEVALUE(KNeighbors_NOPCA!$A230), CLE_by_date!$A$2:$E$93, 3, FALSE)</f>
        <v>-10</v>
      </c>
      <c r="J230">
        <f>IF(I230&gt;0, 1, 0)</f>
        <v>0</v>
      </c>
      <c r="K230" t="str">
        <f>IF(J230,IF(OR(AND(C230&gt;0, ABS(D230) &gt; I230), OR(AND(C230&gt;-I230, D230&gt;-I230), AND(C230&lt;-I230,D230&lt;-I230) )), 1, 0),"N/A")</f>
        <v>N/A</v>
      </c>
      <c r="L230">
        <f>INT(NOT(J230))</f>
        <v>1</v>
      </c>
      <c r="M230">
        <f>IF(L230,IF(OR(AND(C230&lt;0, D230&lt; ABS(I230)), OR(AND(C230&gt;ABS(I230), D230&gt;ABS(I230)), AND(C230&lt;ABS(I230),D230&lt; ABS(I230)))), 1, 0),"N/A")</f>
        <v>0</v>
      </c>
      <c r="N230">
        <f>INT(OR(K230,M230))</f>
        <v>0</v>
      </c>
      <c r="O230">
        <f>IF(N230, 210, 0)</f>
        <v>0</v>
      </c>
      <c r="P230" t="str">
        <f>VLOOKUP(DATEVALUE(KNeighbors_NOPCA!$A230), CLE_by_date!$A$2:$E$93, 4, FALSE)</f>
        <v>U</v>
      </c>
      <c r="Q230" t="str">
        <f>VLOOKUP(DATEVALUE(KNeighbors_NOPCA!$A230), CLE_by_date!$A$2:$E$93, 5, FALSE)</f>
        <v>207</v>
      </c>
    </row>
    <row r="231" spans="1:17" hidden="1">
      <c r="A231" s="10" t="s">
        <v>137</v>
      </c>
      <c r="B231" t="s">
        <v>29</v>
      </c>
      <c r="C231" s="9">
        <v>1.4</v>
      </c>
      <c r="D231" s="9">
        <v>20</v>
      </c>
      <c r="E231" s="9">
        <f>IF(-I231 &lt;C231, 1, 0)</f>
        <v>0</v>
      </c>
      <c r="F231" t="str">
        <f>VLOOKUP(DATEVALUE(KNeighbors_NOPCA!$A231), CLE_by_date!$A$2:$E$93, 2, FALSE)</f>
        <v>W</v>
      </c>
      <c r="G231">
        <f>IF(F231="L",0,1)</f>
        <v>1</v>
      </c>
      <c r="H231">
        <f>IF(G231=E231,1,0)</f>
        <v>0</v>
      </c>
      <c r="I231">
        <f>VLOOKUP(DATEVALUE(KNeighbors_NOPCA!$A231), CLE_by_date!$A$2:$E$93, 3, FALSE)</f>
        <v>-12</v>
      </c>
      <c r="J231">
        <f>IF(I231&gt;0, 1, 0)</f>
        <v>0</v>
      </c>
      <c r="K231" t="str">
        <f>IF(J231,IF(OR(AND(C231&gt;0, ABS(D231) &gt; I231), OR(AND(C231&gt;-I231, D231&gt;-I231), AND(C231&lt;-I231,D231&lt;-I231) )), 1, 0),"N/A")</f>
        <v>N/A</v>
      </c>
      <c r="L231">
        <f>INT(NOT(J231))</f>
        <v>1</v>
      </c>
      <c r="M231">
        <f>IF(L231,IF(OR(AND(C231&lt;0, D231&lt; ABS(I231)), OR(AND(C231&gt;ABS(I231), D231&gt;ABS(I231)), AND(C231&lt;ABS(I231),D231&lt; ABS(I231)))), 1, 0),"N/A")</f>
        <v>0</v>
      </c>
      <c r="N231">
        <f>INT(OR(K231,M231))</f>
        <v>0</v>
      </c>
      <c r="O231">
        <f>IF(N231, 210, 0)</f>
        <v>0</v>
      </c>
      <c r="P231" t="str">
        <f>VLOOKUP(DATEVALUE(KNeighbors_NOPCA!$A231), CLE_by_date!$A$2:$E$93, 4, FALSE)</f>
        <v>O</v>
      </c>
      <c r="Q231" t="str">
        <f>VLOOKUP(DATEVALUE(KNeighbors_NOPCA!$A231), CLE_by_date!$A$2:$E$93, 5, FALSE)</f>
        <v>218</v>
      </c>
    </row>
    <row r="232" spans="1:17" hidden="1">
      <c r="A232" s="10" t="s">
        <v>139</v>
      </c>
      <c r="B232" t="s">
        <v>29</v>
      </c>
      <c r="C232" s="9">
        <v>7.4</v>
      </c>
      <c r="D232" s="9">
        <v>9</v>
      </c>
      <c r="E232" s="9">
        <f>IF(-I232 &lt;C232, 1, 0)</f>
        <v>0</v>
      </c>
      <c r="F232" t="str">
        <f>VLOOKUP(DATEVALUE(KNeighbors_NOPCA!$A232), CLE_by_date!$A$2:$E$93, 2, FALSE)</f>
        <v>L</v>
      </c>
      <c r="G232">
        <f>IF(F232="L",0,1)</f>
        <v>0</v>
      </c>
      <c r="H232">
        <f>IF(G232=E232,1,0)</f>
        <v>1</v>
      </c>
      <c r="I232">
        <f>VLOOKUP(DATEVALUE(KNeighbors_NOPCA!$A232), CLE_by_date!$A$2:$E$93, 3, FALSE)</f>
        <v>-16</v>
      </c>
      <c r="J232">
        <f>IF(I232&gt;0, 1, 0)</f>
        <v>0</v>
      </c>
      <c r="K232" t="str">
        <f>IF(J232,IF(OR(AND(C232&gt;0, ABS(D232) &gt; I232), OR(AND(C232&gt;-I232, D232&gt;-I232), AND(C232&lt;-I232,D232&lt;-I232) )), 1, 0),"N/A")</f>
        <v>N/A</v>
      </c>
      <c r="L232">
        <f>INT(NOT(J232))</f>
        <v>1</v>
      </c>
      <c r="M232">
        <f>IF(L232,IF(OR(AND(C232&lt;0, D232&lt; ABS(I232)), OR(AND(C232&gt;ABS(I232), D232&gt;ABS(I232)), AND(C232&lt;ABS(I232),D232&lt; ABS(I232)))), 1, 0),"N/A")</f>
        <v>1</v>
      </c>
      <c r="N232">
        <f>INT(OR(K232,M232))</f>
        <v>1</v>
      </c>
      <c r="O232">
        <f>IF(N232, 210, 0)</f>
        <v>210</v>
      </c>
      <c r="P232" t="str">
        <f>VLOOKUP(DATEVALUE(KNeighbors_NOPCA!$A232), CLE_by_date!$A$2:$E$93, 4, FALSE)</f>
        <v>O</v>
      </c>
      <c r="Q232" t="str">
        <f>VLOOKUP(DATEVALUE(KNeighbors_NOPCA!$A232), CLE_by_date!$A$2:$E$93, 5, FALSE)</f>
        <v>210.5</v>
      </c>
    </row>
    <row r="233" spans="1:17" hidden="1">
      <c r="A233" s="10" t="s">
        <v>141</v>
      </c>
      <c r="B233" t="s">
        <v>29</v>
      </c>
      <c r="C233" s="9">
        <v>3.6</v>
      </c>
      <c r="D233" s="9">
        <v>11</v>
      </c>
      <c r="E233" s="9">
        <f>IF(-I233 &lt;C233, 1, 0)</f>
        <v>0</v>
      </c>
      <c r="F233" t="str">
        <f>VLOOKUP(DATEVALUE(KNeighbors_NOPCA!$A233), CLE_by_date!$A$2:$E$93, 2, FALSE)</f>
        <v>L</v>
      </c>
      <c r="G233">
        <f>IF(F233="L",0,1)</f>
        <v>0</v>
      </c>
      <c r="H233">
        <f>IF(G233=E233,1,0)</f>
        <v>1</v>
      </c>
      <c r="I233">
        <f>VLOOKUP(DATEVALUE(KNeighbors_NOPCA!$A233), CLE_by_date!$A$2:$E$93, 3, FALSE)</f>
        <v>-12.5</v>
      </c>
      <c r="J233">
        <f>IF(I233&gt;0, 1, 0)</f>
        <v>0</v>
      </c>
      <c r="K233" t="str">
        <f>IF(J233,IF(OR(AND(C233&gt;0, ABS(D233) &gt; I233), OR(AND(C233&gt;-I233, D233&gt;-I233), AND(C233&lt;-I233,D233&lt;-I233) )), 1, 0),"N/A")</f>
        <v>N/A</v>
      </c>
      <c r="L233">
        <f>INT(NOT(J233))</f>
        <v>1</v>
      </c>
      <c r="M233">
        <f>IF(L233,IF(OR(AND(C233&lt;0, D233&lt; ABS(I233)), OR(AND(C233&gt;ABS(I233), D233&gt;ABS(I233)), AND(C233&lt;ABS(I233),D233&lt; ABS(I233)))), 1, 0),"N/A")</f>
        <v>1</v>
      </c>
      <c r="N233">
        <f>INT(OR(K233,M233))</f>
        <v>1</v>
      </c>
      <c r="O233">
        <f>IF(N233, 210, 0)</f>
        <v>210</v>
      </c>
      <c r="P233" t="str">
        <f>VLOOKUP(DATEVALUE(KNeighbors_NOPCA!$A233), CLE_by_date!$A$2:$E$93, 4, FALSE)</f>
        <v>U</v>
      </c>
      <c r="Q233" t="str">
        <f>VLOOKUP(DATEVALUE(KNeighbors_NOPCA!$A233), CLE_by_date!$A$2:$E$93, 5, FALSE)</f>
        <v>206</v>
      </c>
    </row>
    <row r="234" spans="1:17" hidden="1">
      <c r="A234" s="10" t="s">
        <v>145</v>
      </c>
      <c r="B234" t="s">
        <v>29</v>
      </c>
      <c r="C234" s="9">
        <v>8.6</v>
      </c>
      <c r="D234" s="9">
        <v>-8</v>
      </c>
      <c r="E234" s="9">
        <f>IF(-I234 &lt;C234, 1, 0)</f>
        <v>0</v>
      </c>
      <c r="F234" t="str">
        <f>VLOOKUP(DATEVALUE(KNeighbors_NOPCA!$A234), CLE_by_date!$A$2:$E$93, 2, FALSE)</f>
        <v>L</v>
      </c>
      <c r="G234">
        <f>IF(F234="L",0,1)</f>
        <v>0</v>
      </c>
      <c r="H234">
        <f>IF(G234=E234,1,0)</f>
        <v>1</v>
      </c>
      <c r="I234">
        <f>VLOOKUP(DATEVALUE(KNeighbors_NOPCA!$A234), CLE_by_date!$A$2:$E$93, 3, FALSE)</f>
        <v>-9.5</v>
      </c>
      <c r="J234">
        <f>IF(I234&gt;0, 1, 0)</f>
        <v>0</v>
      </c>
      <c r="K234" t="str">
        <f>IF(J234,IF(OR(AND(C234&gt;0, ABS(D234) &gt; I234), OR(AND(C234&gt;-I234, D234&gt;-I234), AND(C234&lt;-I234,D234&lt;-I234) )), 1, 0),"N/A")</f>
        <v>N/A</v>
      </c>
      <c r="L234">
        <f>INT(NOT(J234))</f>
        <v>1</v>
      </c>
      <c r="M234">
        <f>IF(L234,IF(OR(AND(C234&lt;0, D234&lt; ABS(I234)), OR(AND(C234&gt;ABS(I234), D234&gt;ABS(I234)), AND(C234&lt;ABS(I234),D234&lt; ABS(I234)))), 1, 0),"N/A")</f>
        <v>1</v>
      </c>
      <c r="N234">
        <f>INT(OR(K234,M234))</f>
        <v>1</v>
      </c>
      <c r="O234">
        <f>IF(N234, 210, 0)</f>
        <v>210</v>
      </c>
      <c r="P234" t="str">
        <f>VLOOKUP(DATEVALUE(KNeighbors_NOPCA!$A234), CLE_by_date!$A$2:$E$93, 4, FALSE)</f>
        <v>U</v>
      </c>
      <c r="Q234" t="str">
        <f>VLOOKUP(DATEVALUE(KNeighbors_NOPCA!$A234), CLE_by_date!$A$2:$E$93, 5, FALSE)</f>
        <v>207.5</v>
      </c>
    </row>
    <row r="235" spans="1:17" hidden="1">
      <c r="A235" s="10" t="s">
        <v>147</v>
      </c>
      <c r="B235" t="s">
        <v>29</v>
      </c>
      <c r="C235" s="9">
        <v>7</v>
      </c>
      <c r="D235" s="9">
        <v>11</v>
      </c>
      <c r="E235" s="9">
        <f>IF(-I235 &lt;C235, 1, 0)</f>
        <v>0</v>
      </c>
      <c r="F235" t="str">
        <f>VLOOKUP(DATEVALUE(KNeighbors_NOPCA!$A235), CLE_by_date!$A$2:$E$93, 2, FALSE)</f>
        <v>W</v>
      </c>
      <c r="G235">
        <f>IF(F235="L",0,1)</f>
        <v>1</v>
      </c>
      <c r="H235">
        <f>IF(G235=E235,1,0)</f>
        <v>0</v>
      </c>
      <c r="I235">
        <f>VLOOKUP(DATEVALUE(KNeighbors_NOPCA!$A235), CLE_by_date!$A$2:$E$93, 3, FALSE)</f>
        <v>-8.5</v>
      </c>
      <c r="J235">
        <f>IF(I235&gt;0, 1, 0)</f>
        <v>0</v>
      </c>
      <c r="K235" t="str">
        <f>IF(J235,IF(OR(AND(C235&gt;0, ABS(D235) &gt; I235), OR(AND(C235&gt;-I235, D235&gt;-I235), AND(C235&lt;-I235,D235&lt;-I235) )), 1, 0),"N/A")</f>
        <v>N/A</v>
      </c>
      <c r="L235">
        <f>INT(NOT(J235))</f>
        <v>1</v>
      </c>
      <c r="M235">
        <f>IF(L235,IF(OR(AND(C235&lt;0, D235&lt; ABS(I235)), OR(AND(C235&gt;ABS(I235), D235&gt;ABS(I235)), AND(C235&lt;ABS(I235),D235&lt; ABS(I235)))), 1, 0),"N/A")</f>
        <v>0</v>
      </c>
      <c r="N235">
        <f>INT(OR(K235,M235))</f>
        <v>0</v>
      </c>
      <c r="O235">
        <f>IF(N235, 210, 0)</f>
        <v>0</v>
      </c>
      <c r="P235" t="str">
        <f>VLOOKUP(DATEVALUE(KNeighbors_NOPCA!$A235), CLE_by_date!$A$2:$E$93, 4, FALSE)</f>
        <v>O</v>
      </c>
      <c r="Q235" t="str">
        <f>VLOOKUP(DATEVALUE(KNeighbors_NOPCA!$A235), CLE_by_date!$A$2:$E$93, 5, FALSE)</f>
        <v>208.5</v>
      </c>
    </row>
    <row r="236" spans="1:17" hidden="1">
      <c r="A236" s="10" t="s">
        <v>152</v>
      </c>
      <c r="B236" t="s">
        <v>29</v>
      </c>
      <c r="C236" s="9">
        <v>6.2</v>
      </c>
      <c r="D236" s="9">
        <v>4</v>
      </c>
      <c r="E236" s="9">
        <f>IF(-I236 &lt;C236, 1, 0)</f>
        <v>0</v>
      </c>
      <c r="F236" t="str">
        <f>VLOOKUP(DATEVALUE(KNeighbors_NOPCA!$A236), CLE_by_date!$A$2:$E$93, 2, FALSE)</f>
        <v>L</v>
      </c>
      <c r="G236">
        <f>IF(F236="L",0,1)</f>
        <v>0</v>
      </c>
      <c r="H236">
        <f>IF(G236=E236,1,0)</f>
        <v>1</v>
      </c>
      <c r="I236">
        <f>VLOOKUP(DATEVALUE(KNeighbors_NOPCA!$A236), CLE_by_date!$A$2:$E$93, 3, FALSE)</f>
        <v>-8</v>
      </c>
      <c r="J236">
        <f>IF(I236&gt;0, 1, 0)</f>
        <v>0</v>
      </c>
      <c r="K236" t="str">
        <f>IF(J236,IF(OR(AND(C236&gt;0, ABS(D236) &gt; I236), OR(AND(C236&gt;-I236, D236&gt;-I236), AND(C236&lt;-I236,D236&lt;-I236) )), 1, 0),"N/A")</f>
        <v>N/A</v>
      </c>
      <c r="L236">
        <f>INT(NOT(J236))</f>
        <v>1</v>
      </c>
      <c r="M236">
        <f>IF(L236,IF(OR(AND(C236&lt;0, D236&lt; ABS(I236)), OR(AND(C236&gt;ABS(I236), D236&gt;ABS(I236)), AND(C236&lt;ABS(I236),D236&lt; ABS(I236)))), 1, 0),"N/A")</f>
        <v>1</v>
      </c>
      <c r="N236">
        <f>INT(OR(K236,M236))</f>
        <v>1</v>
      </c>
      <c r="O236">
        <f>IF(N236, 210, 0)</f>
        <v>210</v>
      </c>
      <c r="P236" t="str">
        <f>VLOOKUP(DATEVALUE(KNeighbors_NOPCA!$A236), CLE_by_date!$A$2:$E$93, 4, FALSE)</f>
        <v>U</v>
      </c>
      <c r="Q236" t="str">
        <f>VLOOKUP(DATEVALUE(KNeighbors_NOPCA!$A236), CLE_by_date!$A$2:$E$93, 5, FALSE)</f>
        <v>203</v>
      </c>
    </row>
    <row r="237" spans="1:17" hidden="1">
      <c r="A237" s="10" t="s">
        <v>156</v>
      </c>
      <c r="B237" t="s">
        <v>29</v>
      </c>
      <c r="C237" s="9">
        <v>6.2</v>
      </c>
      <c r="D237" s="9">
        <v>25</v>
      </c>
      <c r="E237" s="9">
        <f>IF(-I237 &lt;C237, 1, 0)</f>
        <v>0</v>
      </c>
      <c r="F237" t="str">
        <f>VLOOKUP(DATEVALUE(KNeighbors_NOPCA!$A237), CLE_by_date!$A$2:$E$93, 2, FALSE)</f>
        <v>W</v>
      </c>
      <c r="G237">
        <f>IF(F237="L",0,1)</f>
        <v>1</v>
      </c>
      <c r="H237">
        <f>IF(G237=E237,1,0)</f>
        <v>0</v>
      </c>
      <c r="I237">
        <f>VLOOKUP(DATEVALUE(KNeighbors_NOPCA!$A237), CLE_by_date!$A$2:$E$93, 3, FALSE)</f>
        <v>-8.5</v>
      </c>
      <c r="J237">
        <f>IF(I237&gt;0, 1, 0)</f>
        <v>0</v>
      </c>
      <c r="K237" t="str">
        <f>IF(J237,IF(OR(AND(C237&gt;0, ABS(D237) &gt; I237), OR(AND(C237&gt;-I237, D237&gt;-I237), AND(C237&lt;-I237,D237&lt;-I237) )), 1, 0),"N/A")</f>
        <v>N/A</v>
      </c>
      <c r="L237">
        <f>INT(NOT(J237))</f>
        <v>1</v>
      </c>
      <c r="M237">
        <f>IF(L237,IF(OR(AND(C237&lt;0, D237&lt; ABS(I237)), OR(AND(C237&gt;ABS(I237), D237&gt;ABS(I237)), AND(C237&lt;ABS(I237),D237&lt; ABS(I237)))), 1, 0),"N/A")</f>
        <v>0</v>
      </c>
      <c r="N237">
        <f>INT(OR(K237,M237))</f>
        <v>0</v>
      </c>
      <c r="O237">
        <f>IF(N237, 210, 0)</f>
        <v>0</v>
      </c>
      <c r="P237" t="str">
        <f>VLOOKUP(DATEVALUE(KNeighbors_NOPCA!$A237), CLE_by_date!$A$2:$E$93, 4, FALSE)</f>
        <v>U</v>
      </c>
      <c r="Q237" t="str">
        <f>VLOOKUP(DATEVALUE(KNeighbors_NOPCA!$A237), CLE_by_date!$A$2:$E$93, 5, FALSE)</f>
        <v>211</v>
      </c>
    </row>
    <row r="238" spans="1:17" hidden="1">
      <c r="A238" s="10" t="s">
        <v>157</v>
      </c>
      <c r="B238" t="s">
        <v>29</v>
      </c>
      <c r="C238" s="9">
        <v>3</v>
      </c>
      <c r="D238" s="9">
        <v>17</v>
      </c>
      <c r="E238" s="9">
        <f>IF(-I238 &lt;C238, 1, 0)</f>
        <v>0</v>
      </c>
      <c r="F238" t="str">
        <f>VLOOKUP(DATEVALUE(KNeighbors_NOPCA!$A238), CLE_by_date!$A$2:$E$93, 2, FALSE)</f>
        <v>W</v>
      </c>
      <c r="G238">
        <f>IF(F238="L",0,1)</f>
        <v>1</v>
      </c>
      <c r="H238">
        <f>IF(G238=E238,1,0)</f>
        <v>0</v>
      </c>
      <c r="I238">
        <f>VLOOKUP(DATEVALUE(KNeighbors_NOPCA!$A238), CLE_by_date!$A$2:$E$93, 3, FALSE)</f>
        <v>-8</v>
      </c>
      <c r="J238">
        <f>IF(I238&gt;0, 1, 0)</f>
        <v>0</v>
      </c>
      <c r="K238" t="str">
        <f>IF(J238,IF(OR(AND(C238&gt;0, ABS(D238) &gt; I238), OR(AND(C238&gt;-I238, D238&gt;-I238), AND(C238&lt;-I238,D238&lt;-I238) )), 1, 0),"N/A")</f>
        <v>N/A</v>
      </c>
      <c r="L238">
        <f>INT(NOT(J238))</f>
        <v>1</v>
      </c>
      <c r="M238">
        <f>IF(L238,IF(OR(AND(C238&lt;0, D238&lt; ABS(I238)), OR(AND(C238&gt;ABS(I238), D238&gt;ABS(I238)), AND(C238&lt;ABS(I238),D238&lt; ABS(I238)))), 1, 0),"N/A")</f>
        <v>0</v>
      </c>
      <c r="N238">
        <f>INT(OR(K238,M238))</f>
        <v>0</v>
      </c>
      <c r="O238">
        <f>IF(N238, 210, 0)</f>
        <v>0</v>
      </c>
      <c r="P238" t="str">
        <f>VLOOKUP(DATEVALUE(KNeighbors_NOPCA!$A238), CLE_by_date!$A$2:$E$93, 4, FALSE)</f>
        <v>O</v>
      </c>
      <c r="Q238" t="str">
        <f>VLOOKUP(DATEVALUE(KNeighbors_NOPCA!$A238), CLE_by_date!$A$2:$E$93, 5, FALSE)</f>
        <v>210.5</v>
      </c>
    </row>
    <row r="239" spans="1:17" hidden="1">
      <c r="A239" s="10" t="s">
        <v>159</v>
      </c>
      <c r="B239" t="s">
        <v>29</v>
      </c>
      <c r="C239" s="9">
        <v>7.2</v>
      </c>
      <c r="D239" s="9">
        <v>-3</v>
      </c>
      <c r="E239" s="9">
        <f>IF(-I239 &lt;C239, 1, 0)</f>
        <v>0</v>
      </c>
      <c r="F239" t="str">
        <f>VLOOKUP(DATEVALUE(KNeighbors_NOPCA!$A239), CLE_by_date!$A$2:$E$93, 2, FALSE)</f>
        <v>L</v>
      </c>
      <c r="G239">
        <f>IF(F239="L",0,1)</f>
        <v>0</v>
      </c>
      <c r="H239">
        <f>IF(G239=E239,1,0)</f>
        <v>1</v>
      </c>
      <c r="I239">
        <f>VLOOKUP(DATEVALUE(KNeighbors_NOPCA!$A239), CLE_by_date!$A$2:$E$93, 3, FALSE)</f>
        <v>-14.5</v>
      </c>
      <c r="J239">
        <f>IF(I239&gt;0, 1, 0)</f>
        <v>0</v>
      </c>
      <c r="K239" t="str">
        <f>IF(J239,IF(OR(AND(C239&gt;0, ABS(D239) &gt; I239), OR(AND(C239&gt;-I239, D239&gt;-I239), AND(C239&lt;-I239,D239&lt;-I239) )), 1, 0),"N/A")</f>
        <v>N/A</v>
      </c>
      <c r="L239">
        <f>INT(NOT(J239))</f>
        <v>1</v>
      </c>
      <c r="M239">
        <f>IF(L239,IF(OR(AND(C239&lt;0, D239&lt; ABS(I239)), OR(AND(C239&gt;ABS(I239), D239&gt;ABS(I239)), AND(C239&lt;ABS(I239),D239&lt; ABS(I239)))), 1, 0),"N/A")</f>
        <v>1</v>
      </c>
      <c r="N239">
        <f>INT(OR(K239,M239))</f>
        <v>1</v>
      </c>
      <c r="O239">
        <f>IF(N239, 210, 0)</f>
        <v>210</v>
      </c>
      <c r="P239" t="str">
        <f>VLOOKUP(DATEVALUE(KNeighbors_NOPCA!$A239), CLE_by_date!$A$2:$E$93, 4, FALSE)</f>
        <v>O</v>
      </c>
      <c r="Q239" t="str">
        <f>VLOOKUP(DATEVALUE(KNeighbors_NOPCA!$A239), CLE_by_date!$A$2:$E$93, 5, FALSE)</f>
        <v>200</v>
      </c>
    </row>
    <row r="240" spans="1:17" hidden="1">
      <c r="A240" s="10" t="s">
        <v>168</v>
      </c>
      <c r="B240" t="s">
        <v>29</v>
      </c>
      <c r="C240" s="9">
        <v>5</v>
      </c>
      <c r="D240" s="9">
        <v>1</v>
      </c>
      <c r="E240" s="9">
        <f>IF(-I240 &lt;C240, 1, 0)</f>
        <v>0</v>
      </c>
      <c r="F240" t="str">
        <f>VLOOKUP(DATEVALUE(KNeighbors_NOPCA!$A240), CLE_by_date!$A$2:$E$93, 2, FALSE)</f>
        <v>L</v>
      </c>
      <c r="G240">
        <f>IF(F240="L",0,1)</f>
        <v>0</v>
      </c>
      <c r="H240">
        <f>IF(G240=E240,1,0)</f>
        <v>1</v>
      </c>
      <c r="I240">
        <f>VLOOKUP(DATEVALUE(KNeighbors_NOPCA!$A240), CLE_by_date!$A$2:$E$93, 3, FALSE)</f>
        <v>-5.5</v>
      </c>
      <c r="J240">
        <f>IF(I240&gt;0, 1, 0)</f>
        <v>0</v>
      </c>
      <c r="K240" t="str">
        <f>IF(J240,IF(OR(AND(C240&gt;0, ABS(D240) &gt; I240), OR(AND(C240&gt;-I240, D240&gt;-I240), AND(C240&lt;-I240,D240&lt;-I240) )), 1, 0),"N/A")</f>
        <v>N/A</v>
      </c>
      <c r="L240">
        <f>INT(NOT(J240))</f>
        <v>1</v>
      </c>
      <c r="M240">
        <f>IF(L240,IF(OR(AND(C240&lt;0, D240&lt; ABS(I240)), OR(AND(C240&gt;ABS(I240), D240&gt;ABS(I240)), AND(C240&lt;ABS(I240),D240&lt; ABS(I240)))), 1, 0),"N/A")</f>
        <v>1</v>
      </c>
      <c r="N240">
        <f>INT(OR(K240,M240))</f>
        <v>1</v>
      </c>
      <c r="O240">
        <f>IF(N240, 210, 0)</f>
        <v>210</v>
      </c>
      <c r="P240" t="str">
        <f>VLOOKUP(DATEVALUE(KNeighbors_NOPCA!$A240), CLE_by_date!$A$2:$E$93, 4, FALSE)</f>
        <v>U</v>
      </c>
      <c r="Q240" t="str">
        <f>VLOOKUP(DATEVALUE(KNeighbors_NOPCA!$A240), CLE_by_date!$A$2:$E$93, 5, FALSE)</f>
        <v>206.5</v>
      </c>
    </row>
    <row r="241" spans="1:17" hidden="1">
      <c r="A241" s="10" t="s">
        <v>173</v>
      </c>
      <c r="B241" t="s">
        <v>29</v>
      </c>
      <c r="C241" s="9">
        <v>5.4</v>
      </c>
      <c r="D241" s="9">
        <v>33</v>
      </c>
      <c r="E241" s="9">
        <f>IF(-I241 &lt;C241, 1, 0)</f>
        <v>0</v>
      </c>
      <c r="F241" t="str">
        <f>VLOOKUP(DATEVALUE(KNeighbors_NOPCA!$A241), CLE_by_date!$A$2:$E$93, 2, FALSE)</f>
        <v>W</v>
      </c>
      <c r="G241">
        <f>IF(F241="L",0,1)</f>
        <v>1</v>
      </c>
      <c r="H241">
        <f>IF(G241=E241,1,0)</f>
        <v>0</v>
      </c>
      <c r="I241">
        <f>VLOOKUP(DATEVALUE(KNeighbors_NOPCA!$A241), CLE_by_date!$A$2:$E$93, 3, FALSE)</f>
        <v>-11.5</v>
      </c>
      <c r="J241">
        <f>IF(I241&gt;0, 1, 0)</f>
        <v>0</v>
      </c>
      <c r="K241" t="str">
        <f>IF(J241,IF(OR(AND(C241&gt;0, ABS(D241) &gt; I241), OR(AND(C241&gt;-I241, D241&gt;-I241), AND(C241&lt;-I241,D241&lt;-I241) )), 1, 0),"N/A")</f>
        <v>N/A</v>
      </c>
      <c r="L241">
        <f>INT(NOT(J241))</f>
        <v>1</v>
      </c>
      <c r="M241">
        <f>IF(L241,IF(OR(AND(C241&lt;0, D241&lt; ABS(I241)), OR(AND(C241&gt;ABS(I241), D241&gt;ABS(I241)), AND(C241&lt;ABS(I241),D241&lt; ABS(I241)))), 1, 0),"N/A")</f>
        <v>0</v>
      </c>
      <c r="N241">
        <f>INT(OR(K241,M241))</f>
        <v>0</v>
      </c>
      <c r="O241">
        <f>IF(N241, 210, 0)</f>
        <v>0</v>
      </c>
      <c r="P241" t="str">
        <f>VLOOKUP(DATEVALUE(KNeighbors_NOPCA!$A241), CLE_by_date!$A$2:$E$93, 4, FALSE)</f>
        <v>O</v>
      </c>
      <c r="Q241" t="str">
        <f>VLOOKUP(DATEVALUE(KNeighbors_NOPCA!$A241), CLE_by_date!$A$2:$E$93, 5, FALSE)</f>
        <v>213.5</v>
      </c>
    </row>
    <row r="242" spans="1:17" hidden="1">
      <c r="A242" s="10" t="s">
        <v>175</v>
      </c>
      <c r="B242" t="s">
        <v>29</v>
      </c>
      <c r="C242" s="9">
        <v>5.4</v>
      </c>
      <c r="D242" s="9">
        <v>9</v>
      </c>
      <c r="E242" s="9">
        <f>IF(-I242 &lt;C242, 1, 0)</f>
        <v>0</v>
      </c>
      <c r="F242" t="str">
        <f>VLOOKUP(DATEVALUE(KNeighbors_NOPCA!$A242), CLE_by_date!$A$2:$E$93, 2, FALSE)</f>
        <v>L</v>
      </c>
      <c r="G242">
        <f>IF(F242="L",0,1)</f>
        <v>0</v>
      </c>
      <c r="H242">
        <f>IF(G242=E242,1,0)</f>
        <v>1</v>
      </c>
      <c r="I242">
        <f>VLOOKUP(DATEVALUE(KNeighbors_NOPCA!$A242), CLE_by_date!$A$2:$E$93, 3, FALSE)</f>
        <v>-11</v>
      </c>
      <c r="J242">
        <f>IF(I242&gt;0, 1, 0)</f>
        <v>0</v>
      </c>
      <c r="K242" t="str">
        <f>IF(J242,IF(OR(AND(C242&gt;0, ABS(D242) &gt; I242), OR(AND(C242&gt;-I242, D242&gt;-I242), AND(C242&lt;-I242,D242&lt;-I242) )), 1, 0),"N/A")</f>
        <v>N/A</v>
      </c>
      <c r="L242">
        <f>INT(NOT(J242))</f>
        <v>1</v>
      </c>
      <c r="M242">
        <f>IF(L242,IF(OR(AND(C242&lt;0, D242&lt; ABS(I242)), OR(AND(C242&gt;ABS(I242), D242&gt;ABS(I242)), AND(C242&lt;ABS(I242),D242&lt; ABS(I242)))), 1, 0),"N/A")</f>
        <v>1</v>
      </c>
      <c r="N242">
        <f>INT(OR(K242,M242))</f>
        <v>1</v>
      </c>
      <c r="O242">
        <f>IF(N242, 210, 0)</f>
        <v>210</v>
      </c>
      <c r="P242" t="str">
        <f>VLOOKUP(DATEVALUE(KNeighbors_NOPCA!$A242), CLE_by_date!$A$2:$E$93, 4, FALSE)</f>
        <v>O</v>
      </c>
      <c r="Q242" t="str">
        <f>VLOOKUP(DATEVALUE(KNeighbors_NOPCA!$A242), CLE_by_date!$A$2:$E$93, 5, FALSE)</f>
        <v>207</v>
      </c>
    </row>
    <row r="243" spans="1:17" hidden="1">
      <c r="A243" s="10" t="s">
        <v>181</v>
      </c>
      <c r="B243" t="s">
        <v>29</v>
      </c>
      <c r="C243" s="9">
        <v>1.6</v>
      </c>
      <c r="D243" s="9">
        <v>-6</v>
      </c>
      <c r="E243" s="9">
        <f>IF(-I243 &lt;C243, 1, 0)</f>
        <v>0</v>
      </c>
      <c r="F243" t="str">
        <f>VLOOKUP(DATEVALUE(KNeighbors_NOPCA!$A243), CLE_by_date!$A$2:$E$93, 2, FALSE)</f>
        <v>L</v>
      </c>
      <c r="G243">
        <f>IF(F243="L",0,1)</f>
        <v>0</v>
      </c>
      <c r="H243">
        <f>IF(G243=E243,1,0)</f>
        <v>1</v>
      </c>
      <c r="I243">
        <f>VLOOKUP(DATEVALUE(KNeighbors_NOPCA!$A243), CLE_by_date!$A$2:$E$93, 3, FALSE)</f>
        <v>-2</v>
      </c>
      <c r="J243">
        <f>IF(I243&gt;0, 1, 0)</f>
        <v>0</v>
      </c>
      <c r="K243" t="str">
        <f>IF(J243,IF(OR(AND(C243&gt;0, ABS(D243) &gt; I243), OR(AND(C243&gt;-I243, D243&gt;-I243), AND(C243&lt;-I243,D243&lt;-I243) )), 1, 0),"N/A")</f>
        <v>N/A</v>
      </c>
      <c r="L243">
        <f>INT(NOT(J243))</f>
        <v>1</v>
      </c>
      <c r="M243">
        <f>IF(L243,IF(OR(AND(C243&lt;0, D243&lt; ABS(I243)), OR(AND(C243&gt;ABS(I243), D243&gt;ABS(I243)), AND(C243&lt;ABS(I243),D243&lt; ABS(I243)))), 1, 0),"N/A")</f>
        <v>1</v>
      </c>
      <c r="N243">
        <f>INT(OR(K243,M243))</f>
        <v>1</v>
      </c>
      <c r="O243">
        <f>IF(N243, 210, 0)</f>
        <v>210</v>
      </c>
      <c r="P243" t="str">
        <f>VLOOKUP(DATEVALUE(KNeighbors_NOPCA!$A243), CLE_by_date!$A$2:$E$93, 4, FALSE)</f>
        <v>U</v>
      </c>
      <c r="Q243" t="str">
        <f>VLOOKUP(DATEVALUE(KNeighbors_NOPCA!$A243), CLE_by_date!$A$2:$E$93, 5, FALSE)</f>
        <v>212</v>
      </c>
    </row>
    <row r="244" spans="1:17" hidden="1">
      <c r="A244" s="10" t="s">
        <v>183</v>
      </c>
      <c r="B244" t="s">
        <v>29</v>
      </c>
      <c r="C244" s="9">
        <v>8.6</v>
      </c>
      <c r="D244" s="9">
        <v>20</v>
      </c>
      <c r="E244" s="9">
        <f>IF(-I244 &lt;C244, 1, 0)</f>
        <v>0</v>
      </c>
      <c r="F244" t="str">
        <f>VLOOKUP(DATEVALUE(KNeighbors_NOPCA!$A244), CLE_by_date!$A$2:$E$93, 2, FALSE)</f>
        <v>W</v>
      </c>
      <c r="G244">
        <f>IF(F244="L",0,1)</f>
        <v>1</v>
      </c>
      <c r="H244">
        <f>IF(G244=E244,1,0)</f>
        <v>0</v>
      </c>
      <c r="I244">
        <f>VLOOKUP(DATEVALUE(KNeighbors_NOPCA!$A244), CLE_by_date!$A$2:$E$93, 3, FALSE)</f>
        <v>-17</v>
      </c>
      <c r="J244">
        <f>IF(I244&gt;0, 1, 0)</f>
        <v>0</v>
      </c>
      <c r="K244" t="str">
        <f>IF(J244,IF(OR(AND(C244&gt;0, ABS(D244) &gt; I244), OR(AND(C244&gt;-I244, D244&gt;-I244), AND(C244&lt;-I244,D244&lt;-I244) )), 1, 0),"N/A")</f>
        <v>N/A</v>
      </c>
      <c r="L244">
        <f>INT(NOT(J244))</f>
        <v>1</v>
      </c>
      <c r="M244">
        <f>IF(L244,IF(OR(AND(C244&lt;0, D244&lt; ABS(I244)), OR(AND(C244&gt;ABS(I244), D244&gt;ABS(I244)), AND(C244&lt;ABS(I244),D244&lt; ABS(I244)))), 1, 0),"N/A")</f>
        <v>0</v>
      </c>
      <c r="N244">
        <f>INT(OR(K244,M244))</f>
        <v>0</v>
      </c>
      <c r="O244">
        <f>IF(N244, 210, 0)</f>
        <v>0</v>
      </c>
      <c r="P244" t="str">
        <f>VLOOKUP(DATEVALUE(KNeighbors_NOPCA!$A244), CLE_by_date!$A$2:$E$93, 4, FALSE)</f>
        <v>U</v>
      </c>
      <c r="Q244" t="str">
        <f>VLOOKUP(DATEVALUE(KNeighbors_NOPCA!$A244), CLE_by_date!$A$2:$E$93, 5, FALSE)</f>
        <v>211.5</v>
      </c>
    </row>
    <row r="245" spans="1:17" hidden="1">
      <c r="A245" s="10" t="s">
        <v>186</v>
      </c>
      <c r="B245" t="s">
        <v>29</v>
      </c>
      <c r="C245" s="9">
        <v>4</v>
      </c>
      <c r="D245" s="9">
        <v>9</v>
      </c>
      <c r="E245" s="9">
        <f>IF(-I245 &lt;C245, 1, 0)</f>
        <v>0</v>
      </c>
      <c r="F245" t="str">
        <f>VLOOKUP(DATEVALUE(KNeighbors_NOPCA!$A245), CLE_by_date!$A$2:$E$93, 2, FALSE)</f>
        <v>W</v>
      </c>
      <c r="G245">
        <f>IF(F245="L",0,1)</f>
        <v>1</v>
      </c>
      <c r="H245">
        <f>IF(G245=E245,1,0)</f>
        <v>0</v>
      </c>
      <c r="I245">
        <f>VLOOKUP(DATEVALUE(KNeighbors_NOPCA!$A245), CLE_by_date!$A$2:$E$93, 3, FALSE)</f>
        <v>-7</v>
      </c>
      <c r="J245">
        <f>IF(I245&gt;0, 1, 0)</f>
        <v>0</v>
      </c>
      <c r="K245" t="str">
        <f>IF(J245,IF(OR(AND(C245&gt;0, ABS(D245) &gt; I245), OR(AND(C245&gt;-I245, D245&gt;-I245), AND(C245&lt;-I245,D245&lt;-I245) )), 1, 0),"N/A")</f>
        <v>N/A</v>
      </c>
      <c r="L245">
        <f>INT(NOT(J245))</f>
        <v>1</v>
      </c>
      <c r="M245">
        <f>IF(L245,IF(OR(AND(C245&lt;0, D245&lt; ABS(I245)), OR(AND(C245&gt;ABS(I245), D245&gt;ABS(I245)), AND(C245&lt;ABS(I245),D245&lt; ABS(I245)))), 1, 0),"N/A")</f>
        <v>0</v>
      </c>
      <c r="N245">
        <f>INT(OR(K245,M245))</f>
        <v>0</v>
      </c>
      <c r="O245">
        <f>IF(N245, 210, 0)</f>
        <v>0</v>
      </c>
      <c r="P245" t="str">
        <f>VLOOKUP(DATEVALUE(KNeighbors_NOPCA!$A245), CLE_by_date!$A$2:$E$93, 4, FALSE)</f>
        <v>O</v>
      </c>
      <c r="Q245" t="str">
        <f>VLOOKUP(DATEVALUE(KNeighbors_NOPCA!$A245), CLE_by_date!$A$2:$E$93, 5, FALSE)</f>
        <v>203.5</v>
      </c>
    </row>
    <row r="246" spans="1:17" hidden="1">
      <c r="A246" s="10" t="s">
        <v>193</v>
      </c>
      <c r="B246" t="s">
        <v>29</v>
      </c>
      <c r="C246" s="9">
        <v>5</v>
      </c>
      <c r="D246" s="9">
        <v>15</v>
      </c>
      <c r="E246" s="9">
        <f>IF(-I246 &lt;C246, 1, 0)</f>
        <v>0</v>
      </c>
      <c r="F246" t="str">
        <f>VLOOKUP(DATEVALUE(KNeighbors_NOPCA!$A246), CLE_by_date!$A$2:$E$93, 2, FALSE)</f>
        <v>W</v>
      </c>
      <c r="G246">
        <f>IF(F246="L",0,1)</f>
        <v>1</v>
      </c>
      <c r="H246">
        <f>IF(G246=E246,1,0)</f>
        <v>0</v>
      </c>
      <c r="I246">
        <f>VLOOKUP(DATEVALUE(KNeighbors_NOPCA!$A246), CLE_by_date!$A$2:$E$93, 3, FALSE)</f>
        <v>-6.5</v>
      </c>
      <c r="J246">
        <f>IF(I246&gt;0, 1, 0)</f>
        <v>0</v>
      </c>
      <c r="K246" t="str">
        <f>IF(J246,IF(OR(AND(C246&gt;0, ABS(D246) &gt; I246), OR(AND(C246&gt;-I246, D246&gt;-I246), AND(C246&lt;-I246,D246&lt;-I246) )), 1, 0),"N/A")</f>
        <v>N/A</v>
      </c>
      <c r="L246">
        <f>INT(NOT(J246))</f>
        <v>1</v>
      </c>
      <c r="M246">
        <f>IF(L246,IF(OR(AND(C246&lt;0, D246&lt; ABS(I246)), OR(AND(C246&gt;ABS(I246), D246&gt;ABS(I246)), AND(C246&lt;ABS(I246),D246&lt; ABS(I246)))), 1, 0),"N/A")</f>
        <v>0</v>
      </c>
      <c r="N246">
        <f>INT(OR(K246,M246))</f>
        <v>0</v>
      </c>
      <c r="O246">
        <f>IF(N246, 210, 0)</f>
        <v>0</v>
      </c>
      <c r="P246" t="str">
        <f>VLOOKUP(DATEVALUE(KNeighbors_NOPCA!$A246), CLE_by_date!$A$2:$E$93, 4, FALSE)</f>
        <v>U</v>
      </c>
      <c r="Q246" t="str">
        <f>VLOOKUP(DATEVALUE(KNeighbors_NOPCA!$A246), CLE_by_date!$A$2:$E$93, 5, FALSE)</f>
        <v>204.5</v>
      </c>
    </row>
    <row r="247" spans="1:17" hidden="1">
      <c r="A247" s="10" t="s">
        <v>195</v>
      </c>
      <c r="B247" t="s">
        <v>29</v>
      </c>
      <c r="C247" s="9">
        <v>6.2</v>
      </c>
      <c r="D247" s="9">
        <v>-2</v>
      </c>
      <c r="E247" s="9">
        <f>IF(-I247 &lt;C247, 1, 0)</f>
        <v>1</v>
      </c>
      <c r="F247" t="str">
        <f>VLOOKUP(DATEVALUE(KNeighbors_NOPCA!$A247), CLE_by_date!$A$2:$E$93, 2, FALSE)</f>
        <v>L</v>
      </c>
      <c r="G247">
        <f>IF(F247="L",0,1)</f>
        <v>0</v>
      </c>
      <c r="H247">
        <f>IF(G247=E247,1,0)</f>
        <v>0</v>
      </c>
      <c r="I247">
        <f>VLOOKUP(DATEVALUE(KNeighbors_NOPCA!$A247), CLE_by_date!$A$2:$E$93, 3, FALSE)</f>
        <v>-4</v>
      </c>
      <c r="J247">
        <f>IF(I247&gt;0, 1, 0)</f>
        <v>0</v>
      </c>
      <c r="K247" t="str">
        <f>IF(J247,IF(OR(AND(C247&gt;0, ABS(D247) &gt; I247), OR(AND(C247&gt;-I247, D247&gt;-I247), AND(C247&lt;-I247,D247&lt;-I247) )), 1, 0),"N/A")</f>
        <v>N/A</v>
      </c>
      <c r="L247">
        <f>INT(NOT(J247))</f>
        <v>1</v>
      </c>
      <c r="M247">
        <f>IF(L247,IF(OR(AND(C247&lt;0, D247&lt; ABS(I247)), OR(AND(C247&gt;ABS(I247), D247&gt;ABS(I247)), AND(C247&lt;ABS(I247),D247&lt; ABS(I247)))), 1, 0),"N/A")</f>
        <v>0</v>
      </c>
      <c r="N247">
        <f>INT(OR(K247,M247))</f>
        <v>0</v>
      </c>
      <c r="O247">
        <f>IF(N247, 210, 0)</f>
        <v>0</v>
      </c>
      <c r="P247" t="str">
        <f>VLOOKUP(DATEVALUE(KNeighbors_NOPCA!$A247), CLE_by_date!$A$2:$E$93, 4, FALSE)</f>
        <v>O</v>
      </c>
      <c r="Q247" t="str">
        <f>VLOOKUP(DATEVALUE(KNeighbors_NOPCA!$A247), CLE_by_date!$A$2:$E$93, 5, FALSE)</f>
        <v>193.5</v>
      </c>
    </row>
    <row r="248" spans="1:17" hidden="1">
      <c r="A248" s="10" t="s">
        <v>40</v>
      </c>
      <c r="B248" t="s">
        <v>41</v>
      </c>
      <c r="C248" s="9">
        <v>7</v>
      </c>
      <c r="D248" s="9">
        <v>-11</v>
      </c>
      <c r="E248" s="9">
        <f>IF(-I248 &lt;C248, 1, 0)</f>
        <v>1</v>
      </c>
      <c r="F248" t="str">
        <f>VLOOKUP(DATEVALUE(KNeighbors_NOPCA!$A248), DAL_by_date!$A$2:$E$93, 2, FALSE)</f>
        <v>L</v>
      </c>
      <c r="G248">
        <f>IF(F248="L",0,1)</f>
        <v>0</v>
      </c>
      <c r="H248">
        <f>IF(G248=E248,1,0)</f>
        <v>0</v>
      </c>
      <c r="I248">
        <f>VLOOKUP(DATEVALUE(KNeighbors_NOPCA!$A248), DAL_by_date!$A$2:$E$93, 3, FALSE)</f>
        <v>2</v>
      </c>
      <c r="J248">
        <f>IF(I248&gt;0, 1, 0)</f>
        <v>1</v>
      </c>
      <c r="K248">
        <f>IF(J248,IF(OR(AND(C248&gt;0, ABS(D248) &gt; I248), OR(AND(C248&gt;-I248, D248&gt;-I248), AND(C248&lt;-I248,D248&lt;-I248) )), 1, 0),"N/A")</f>
        <v>1</v>
      </c>
      <c r="L248">
        <f>INT(NOT(J248))</f>
        <v>0</v>
      </c>
      <c r="M248" t="str">
        <f>IF(L248,IF(OR(AND(C248&lt;0, D248&lt; ABS(I248)), OR(AND(C248&gt;ABS(I248), D248&gt;ABS(I248)), AND(C248&lt;ABS(I248),D248&lt; ABS(I248)))), 1, 0),"N/A")</f>
        <v>N/A</v>
      </c>
      <c r="N248">
        <f>INT(OR(K248,M248))</f>
        <v>1</v>
      </c>
      <c r="O248">
        <f>IF(N248, 210, 0)</f>
        <v>210</v>
      </c>
      <c r="P248" t="str">
        <f>VLOOKUP(DATEVALUE(KNeighbors_NOPCA!$A248), DAL_by_date!$A$2:$E$93, 4, FALSE)</f>
        <v>U</v>
      </c>
      <c r="Q248" t="str">
        <f>VLOOKUP(DATEVALUE(KNeighbors_NOPCA!$A248), DAL_by_date!$A$2:$E$93, 5, FALSE)</f>
        <v>205.5</v>
      </c>
    </row>
    <row r="249" spans="1:17" hidden="1">
      <c r="A249" s="10" t="s">
        <v>44</v>
      </c>
      <c r="B249" t="s">
        <v>41</v>
      </c>
      <c r="C249" s="9">
        <v>6.8</v>
      </c>
      <c r="D249" s="9">
        <v>-14</v>
      </c>
      <c r="E249" s="9">
        <f>IF(-I249 &lt;C249, 1, 0)</f>
        <v>1</v>
      </c>
      <c r="F249" t="str">
        <f>VLOOKUP(DATEVALUE(KNeighbors_NOPCA!$A249), DAL_by_date!$A$2:$E$93, 2, FALSE)</f>
        <v>L</v>
      </c>
      <c r="G249">
        <f>IF(F249="L",0,1)</f>
        <v>0</v>
      </c>
      <c r="H249">
        <f>IF(G249=E249,1,0)</f>
        <v>0</v>
      </c>
      <c r="I249">
        <f>VLOOKUP(DATEVALUE(KNeighbors_NOPCA!$A249), DAL_by_date!$A$2:$E$93, 3, FALSE)</f>
        <v>-4</v>
      </c>
      <c r="J249">
        <f>IF(I249&gt;0, 1, 0)</f>
        <v>0</v>
      </c>
      <c r="K249" t="str">
        <f>IF(J249,IF(OR(AND(C249&gt;0, ABS(D249) &gt; I249), OR(AND(C249&gt;-I249, D249&gt;-I249), AND(C249&lt;-I249,D249&lt;-I249) )), 1, 0),"N/A")</f>
        <v>N/A</v>
      </c>
      <c r="L249">
        <f>INT(NOT(J249))</f>
        <v>1</v>
      </c>
      <c r="M249">
        <f>IF(L249,IF(OR(AND(C249&lt;0, D249&lt; ABS(I249)), OR(AND(C249&gt;ABS(I249), D249&gt;ABS(I249)), AND(C249&lt;ABS(I249),D249&lt; ABS(I249)))), 1, 0),"N/A")</f>
        <v>0</v>
      </c>
      <c r="N249">
        <f>INT(OR(K249,M249))</f>
        <v>0</v>
      </c>
      <c r="O249">
        <f>IF(N249, 210, 0)</f>
        <v>0</v>
      </c>
      <c r="P249" t="str">
        <f>VLOOKUP(DATEVALUE(KNeighbors_NOPCA!$A249), DAL_by_date!$A$2:$E$93, 4, FALSE)</f>
        <v>O</v>
      </c>
      <c r="Q249" t="str">
        <f>VLOOKUP(DATEVALUE(KNeighbors_NOPCA!$A249), DAL_by_date!$A$2:$E$93, 5, FALSE)</f>
        <v>201</v>
      </c>
    </row>
    <row r="250" spans="1:17" hidden="1">
      <c r="A250" s="10" t="s">
        <v>46</v>
      </c>
      <c r="B250" t="s">
        <v>41</v>
      </c>
      <c r="C250" s="9">
        <v>6</v>
      </c>
      <c r="D250" s="9">
        <v>9</v>
      </c>
      <c r="E250" s="9">
        <f>IF(-I250 &lt;C250, 1, 0)</f>
        <v>1</v>
      </c>
      <c r="F250" t="str">
        <f>VLOOKUP(DATEVALUE(KNeighbors_NOPCA!$A250), DAL_by_date!$A$2:$E$93, 2, FALSE)</f>
        <v>W</v>
      </c>
      <c r="G250">
        <f>IF(F250="L",0,1)</f>
        <v>1</v>
      </c>
      <c r="H250">
        <f>IF(G250=E250,1,0)</f>
        <v>1</v>
      </c>
      <c r="I250">
        <f>VLOOKUP(DATEVALUE(KNeighbors_NOPCA!$A250), DAL_by_date!$A$2:$E$93, 3, FALSE)</f>
        <v>-5</v>
      </c>
      <c r="J250">
        <f>IF(I250&gt;0, 1, 0)</f>
        <v>0</v>
      </c>
      <c r="K250" t="str">
        <f>IF(J250,IF(OR(AND(C250&gt;0, ABS(D250) &gt; I250), OR(AND(C250&gt;-I250, D250&gt;-I250), AND(C250&lt;-I250,D250&lt;-I250) )), 1, 0),"N/A")</f>
        <v>N/A</v>
      </c>
      <c r="L250">
        <f>INT(NOT(J250))</f>
        <v>1</v>
      </c>
      <c r="M250">
        <f>IF(L250,IF(OR(AND(C250&lt;0, D250&lt; ABS(I250)), OR(AND(C250&gt;ABS(I250), D250&gt;ABS(I250)), AND(C250&lt;ABS(I250),D250&lt; ABS(I250)))), 1, 0),"N/A")</f>
        <v>1</v>
      </c>
      <c r="N250">
        <f>INT(OR(K250,M250))</f>
        <v>1</v>
      </c>
      <c r="O250">
        <f>IF(N250, 210, 0)</f>
        <v>210</v>
      </c>
      <c r="P250" t="str">
        <f>VLOOKUP(DATEVALUE(KNeighbors_NOPCA!$A250), DAL_by_date!$A$2:$E$93, 4, FALSE)</f>
        <v>U</v>
      </c>
      <c r="Q250" t="str">
        <f>VLOOKUP(DATEVALUE(KNeighbors_NOPCA!$A250), DAL_by_date!$A$2:$E$93, 5, FALSE)</f>
        <v>211</v>
      </c>
    </row>
    <row r="251" spans="1:17" hidden="1">
      <c r="A251" s="10" t="s">
        <v>50</v>
      </c>
      <c r="B251" t="s">
        <v>41</v>
      </c>
      <c r="C251" s="9">
        <v>0.4</v>
      </c>
      <c r="D251" s="9">
        <v>10</v>
      </c>
      <c r="E251" s="9">
        <f>IF(-I251 &lt;C251, 1, 0)</f>
        <v>1</v>
      </c>
      <c r="F251" t="str">
        <f>VLOOKUP(DATEVALUE(KNeighbors_NOPCA!$A251), DAL_by_date!$A$2:$E$93, 2, FALSE)</f>
        <v>W</v>
      </c>
      <c r="G251">
        <f>IF(F251="L",0,1)</f>
        <v>1</v>
      </c>
      <c r="H251">
        <f>IF(G251=E251,1,0)</f>
        <v>1</v>
      </c>
      <c r="I251">
        <f>VLOOKUP(DATEVALUE(KNeighbors_NOPCA!$A251), DAL_by_date!$A$2:$E$93, 3, FALSE)</f>
        <v>6.5</v>
      </c>
      <c r="J251">
        <f>IF(I251&gt;0, 1, 0)</f>
        <v>1</v>
      </c>
      <c r="K251">
        <f>IF(J251,IF(OR(AND(C251&gt;0, ABS(D251) &gt; I251), OR(AND(C251&gt;-I251, D251&gt;-I251), AND(C251&lt;-I251,D251&lt;-I251) )), 1, 0),"N/A")</f>
        <v>1</v>
      </c>
      <c r="L251">
        <f>INT(NOT(J251))</f>
        <v>0</v>
      </c>
      <c r="M251" t="str">
        <f>IF(L251,IF(OR(AND(C251&lt;0, D251&lt; ABS(I251)), OR(AND(C251&gt;ABS(I251), D251&gt;ABS(I251)), AND(C251&lt;ABS(I251),D251&lt; ABS(I251)))), 1, 0),"N/A")</f>
        <v>N/A</v>
      </c>
      <c r="N251">
        <f>INT(OR(K251,M251))</f>
        <v>1</v>
      </c>
      <c r="O251">
        <f>IF(N251, 210, 0)</f>
        <v>210</v>
      </c>
      <c r="P251" t="str">
        <f>VLOOKUP(DATEVALUE(KNeighbors_NOPCA!$A251), DAL_by_date!$A$2:$E$93, 4, FALSE)</f>
        <v>O</v>
      </c>
      <c r="Q251" t="str">
        <f>VLOOKUP(DATEVALUE(KNeighbors_NOPCA!$A251), DAL_by_date!$A$2:$E$93, 5, FALSE)</f>
        <v>211</v>
      </c>
    </row>
    <row r="252" spans="1:17" hidden="1">
      <c r="A252" s="10" t="s">
        <v>52</v>
      </c>
      <c r="B252" t="s">
        <v>41</v>
      </c>
      <c r="C252" s="9">
        <v>5.6</v>
      </c>
      <c r="D252" s="9">
        <v>8</v>
      </c>
      <c r="E252" s="9">
        <f>IF(-I252 &lt;C252, 1, 0)</f>
        <v>0</v>
      </c>
      <c r="F252" t="str">
        <f>VLOOKUP(DATEVALUE(KNeighbors_NOPCA!$A252), DAL_by_date!$A$2:$E$93, 2, FALSE)</f>
        <v>W</v>
      </c>
      <c r="G252">
        <f>IF(F252="L",0,1)</f>
        <v>1</v>
      </c>
      <c r="H252">
        <f>IF(G252=E252,1,0)</f>
        <v>0</v>
      </c>
      <c r="I252">
        <f>VLOOKUP(DATEVALUE(KNeighbors_NOPCA!$A252), DAL_by_date!$A$2:$E$93, 3, FALSE)</f>
        <v>-7.5</v>
      </c>
      <c r="J252">
        <f>IF(I252&gt;0, 1, 0)</f>
        <v>0</v>
      </c>
      <c r="K252" t="str">
        <f>IF(J252,IF(OR(AND(C252&gt;0, ABS(D252) &gt; I252), OR(AND(C252&gt;-I252, D252&gt;-I252), AND(C252&lt;-I252,D252&lt;-I252) )), 1, 0),"N/A")</f>
        <v>N/A</v>
      </c>
      <c r="L252">
        <f>INT(NOT(J252))</f>
        <v>1</v>
      </c>
      <c r="M252">
        <f>IF(L252,IF(OR(AND(C252&lt;0, D252&lt; ABS(I252)), OR(AND(C252&gt;ABS(I252), D252&gt;ABS(I252)), AND(C252&lt;ABS(I252),D252&lt; ABS(I252)))), 1, 0),"N/A")</f>
        <v>0</v>
      </c>
      <c r="N252">
        <f>INT(OR(K252,M252))</f>
        <v>0</v>
      </c>
      <c r="O252">
        <f>IF(N252, 210, 0)</f>
        <v>0</v>
      </c>
      <c r="P252" t="str">
        <f>VLOOKUP(DATEVALUE(KNeighbors_NOPCA!$A252), DAL_by_date!$A$2:$E$93, 4, FALSE)</f>
        <v>U</v>
      </c>
      <c r="Q252" t="str">
        <f>VLOOKUP(DATEVALUE(KNeighbors_NOPCA!$A252), DAL_by_date!$A$2:$E$93, 5, FALSE)</f>
        <v>210</v>
      </c>
    </row>
    <row r="253" spans="1:17" hidden="1">
      <c r="A253" s="10" t="s">
        <v>59</v>
      </c>
      <c r="B253" t="s">
        <v>41</v>
      </c>
      <c r="C253" s="9">
        <v>8.6</v>
      </c>
      <c r="D253" s="9">
        <v>9</v>
      </c>
      <c r="E253" s="9">
        <f>IF(-I253 &lt;C253, 1, 0)</f>
        <v>1</v>
      </c>
      <c r="F253" t="str">
        <f>VLOOKUP(DATEVALUE(KNeighbors_NOPCA!$A253), DAL_by_date!$A$2:$E$93, 2, FALSE)</f>
        <v>W</v>
      </c>
      <c r="G253">
        <f>IF(F253="L",0,1)</f>
        <v>1</v>
      </c>
      <c r="H253">
        <f>IF(G253=E253,1,0)</f>
        <v>1</v>
      </c>
      <c r="I253">
        <f>VLOOKUP(DATEVALUE(KNeighbors_NOPCA!$A253), DAL_by_date!$A$2:$E$93, 3, FALSE)</f>
        <v>-1.5</v>
      </c>
      <c r="J253">
        <f>IF(I253&gt;0, 1, 0)</f>
        <v>0</v>
      </c>
      <c r="K253" t="str">
        <f>IF(J253,IF(OR(AND(C253&gt;0, ABS(D253) &gt; I253), OR(AND(C253&gt;-I253, D253&gt;-I253), AND(C253&lt;-I253,D253&lt;-I253) )), 1, 0),"N/A")</f>
        <v>N/A</v>
      </c>
      <c r="L253">
        <f>INT(NOT(J253))</f>
        <v>1</v>
      </c>
      <c r="M253">
        <f>IF(L253,IF(OR(AND(C253&lt;0, D253&lt; ABS(I253)), OR(AND(C253&gt;ABS(I253), D253&gt;ABS(I253)), AND(C253&lt;ABS(I253),D253&lt; ABS(I253)))), 1, 0),"N/A")</f>
        <v>1</v>
      </c>
      <c r="N253">
        <f>INT(OR(K253,M253))</f>
        <v>1</v>
      </c>
      <c r="O253">
        <f>IF(N253, 210, 0)</f>
        <v>210</v>
      </c>
      <c r="P253" t="str">
        <f>VLOOKUP(DATEVALUE(KNeighbors_NOPCA!$A253), DAL_by_date!$A$2:$E$93, 4, FALSE)</f>
        <v>U</v>
      </c>
      <c r="Q253" t="str">
        <f>VLOOKUP(DATEVALUE(KNeighbors_NOPCA!$A253), DAL_by_date!$A$2:$E$93, 5, FALSE)</f>
        <v>196</v>
      </c>
    </row>
    <row r="254" spans="1:17" hidden="1">
      <c r="A254" s="10" t="s">
        <v>66</v>
      </c>
      <c r="B254" t="s">
        <v>41</v>
      </c>
      <c r="C254" s="9">
        <v>3.8</v>
      </c>
      <c r="D254" s="9">
        <v>11</v>
      </c>
      <c r="E254" s="9">
        <f>IF(-I254 &lt;C254, 1, 0)</f>
        <v>0</v>
      </c>
      <c r="F254" t="str">
        <f>VLOOKUP(DATEVALUE(KNeighbors_NOPCA!$A254), DAL_by_date!$A$2:$E$93, 2, FALSE)</f>
        <v>W</v>
      </c>
      <c r="G254">
        <f>IF(F254="L",0,1)</f>
        <v>1</v>
      </c>
      <c r="H254">
        <f>IF(G254=E254,1,0)</f>
        <v>0</v>
      </c>
      <c r="I254">
        <f>VLOOKUP(DATEVALUE(KNeighbors_NOPCA!$A254), DAL_by_date!$A$2:$E$93, 3, FALSE)</f>
        <v>-8.5</v>
      </c>
      <c r="J254">
        <f>IF(I254&gt;0, 1, 0)</f>
        <v>0</v>
      </c>
      <c r="K254" t="str">
        <f>IF(J254,IF(OR(AND(C254&gt;0, ABS(D254) &gt; I254), OR(AND(C254&gt;-I254, D254&gt;-I254), AND(C254&lt;-I254,D254&lt;-I254) )), 1, 0),"N/A")</f>
        <v>N/A</v>
      </c>
      <c r="L254">
        <f>INT(NOT(J254))</f>
        <v>1</v>
      </c>
      <c r="M254">
        <f>IF(L254,IF(OR(AND(C254&lt;0, D254&lt; ABS(I254)), OR(AND(C254&gt;ABS(I254), D254&gt;ABS(I254)), AND(C254&lt;ABS(I254),D254&lt; ABS(I254)))), 1, 0),"N/A")</f>
        <v>0</v>
      </c>
      <c r="N254">
        <f>INT(OR(K254,M254))</f>
        <v>0</v>
      </c>
      <c r="O254">
        <f>IF(N254, 210, 0)</f>
        <v>0</v>
      </c>
      <c r="P254" t="str">
        <f>VLOOKUP(DATEVALUE(KNeighbors_NOPCA!$A254), DAL_by_date!$A$2:$E$93, 4, FALSE)</f>
        <v>U</v>
      </c>
      <c r="Q254" t="str">
        <f>VLOOKUP(DATEVALUE(KNeighbors_NOPCA!$A254), DAL_by_date!$A$2:$E$93, 5, FALSE)</f>
        <v>205</v>
      </c>
    </row>
    <row r="255" spans="1:17" hidden="1">
      <c r="A255" s="10" t="s">
        <v>72</v>
      </c>
      <c r="B255" t="s">
        <v>41</v>
      </c>
      <c r="C255" s="9">
        <v>0.4</v>
      </c>
      <c r="D255" s="9">
        <v>-4</v>
      </c>
      <c r="E255" s="9">
        <f>IF(-I255 &lt;C255, 1, 0)</f>
        <v>0</v>
      </c>
      <c r="F255" t="str">
        <f>VLOOKUP(DATEVALUE(KNeighbors_NOPCA!$A255), DAL_by_date!$A$2:$E$93, 2, FALSE)</f>
        <v>L</v>
      </c>
      <c r="G255">
        <f>IF(F255="L",0,1)</f>
        <v>0</v>
      </c>
      <c r="H255">
        <f>IF(G255=E255,1,0)</f>
        <v>1</v>
      </c>
      <c r="I255">
        <f>VLOOKUP(DATEVALUE(KNeighbors_NOPCA!$A255), DAL_by_date!$A$2:$E$93, 3, FALSE)</f>
        <v>-5.5</v>
      </c>
      <c r="J255">
        <f>IF(I255&gt;0, 1, 0)</f>
        <v>0</v>
      </c>
      <c r="K255" t="str">
        <f>IF(J255,IF(OR(AND(C255&gt;0, ABS(D255) &gt; I255), OR(AND(C255&gt;-I255, D255&gt;-I255), AND(C255&lt;-I255,D255&lt;-I255) )), 1, 0),"N/A")</f>
        <v>N/A</v>
      </c>
      <c r="L255">
        <f>INT(NOT(J255))</f>
        <v>1</v>
      </c>
      <c r="M255">
        <f>IF(L255,IF(OR(AND(C255&lt;0, D255&lt; ABS(I255)), OR(AND(C255&gt;ABS(I255), D255&gt;ABS(I255)), AND(C255&lt;ABS(I255),D255&lt; ABS(I255)))), 1, 0),"N/A")</f>
        <v>1</v>
      </c>
      <c r="N255">
        <f>INT(OR(K255,M255))</f>
        <v>1</v>
      </c>
      <c r="O255">
        <f>IF(N255, 210, 0)</f>
        <v>210</v>
      </c>
      <c r="P255" t="str">
        <f>VLOOKUP(DATEVALUE(KNeighbors_NOPCA!$A255), DAL_by_date!$A$2:$E$93, 4, FALSE)</f>
        <v>U</v>
      </c>
      <c r="Q255" t="str">
        <f>VLOOKUP(DATEVALUE(KNeighbors_NOPCA!$A255), DAL_by_date!$A$2:$E$93, 5, FALSE)</f>
        <v>211</v>
      </c>
    </row>
    <row r="256" spans="1:17" hidden="1">
      <c r="A256" s="10" t="s">
        <v>77</v>
      </c>
      <c r="B256" t="s">
        <v>41</v>
      </c>
      <c r="C256" s="9">
        <v>3.6</v>
      </c>
      <c r="D256" s="9">
        <v>-3</v>
      </c>
      <c r="E256" s="9">
        <f>IF(-I256 &lt;C256, 1, 0)</f>
        <v>1</v>
      </c>
      <c r="F256" t="str">
        <f>VLOOKUP(DATEVALUE(KNeighbors_NOPCA!$A256), DAL_by_date!$A$2:$E$93, 2, FALSE)</f>
        <v>L</v>
      </c>
      <c r="G256">
        <f>IF(F256="L",0,1)</f>
        <v>0</v>
      </c>
      <c r="H256">
        <f>IF(G256=E256,1,0)</f>
        <v>0</v>
      </c>
      <c r="I256">
        <f>VLOOKUP(DATEVALUE(KNeighbors_NOPCA!$A256), DAL_by_date!$A$2:$E$93, 3, FALSE)</f>
        <v>2</v>
      </c>
      <c r="J256">
        <f>IF(I256&gt;0, 1, 0)</f>
        <v>1</v>
      </c>
      <c r="K256">
        <f>IF(J256,IF(OR(AND(C256&gt;0, ABS(D256) &gt; I256), OR(AND(C256&gt;-I256, D256&gt;-I256), AND(C256&lt;-I256,D256&lt;-I256) )), 1, 0),"N/A")</f>
        <v>1</v>
      </c>
      <c r="L256">
        <f>INT(NOT(J256))</f>
        <v>0</v>
      </c>
      <c r="M256" t="str">
        <f>IF(L256,IF(OR(AND(C256&lt;0, D256&lt; ABS(I256)), OR(AND(C256&gt;ABS(I256), D256&gt;ABS(I256)), AND(C256&lt;ABS(I256),D256&lt; ABS(I256)))), 1, 0),"N/A")</f>
        <v>N/A</v>
      </c>
      <c r="N256">
        <f>INT(OR(K256,M256))</f>
        <v>1</v>
      </c>
      <c r="O256">
        <f>IF(N256, 210, 0)</f>
        <v>210</v>
      </c>
      <c r="P256" t="str">
        <f>VLOOKUP(DATEVALUE(KNeighbors_NOPCA!$A256), DAL_by_date!$A$2:$E$93, 4, FALSE)</f>
        <v>U</v>
      </c>
      <c r="Q256" t="str">
        <f>VLOOKUP(DATEVALUE(KNeighbors_NOPCA!$A256), DAL_by_date!$A$2:$E$93, 5, FALSE)</f>
        <v>202.5</v>
      </c>
    </row>
    <row r="257" spans="1:17" hidden="1">
      <c r="A257" s="10" t="s">
        <v>80</v>
      </c>
      <c r="B257" t="s">
        <v>41</v>
      </c>
      <c r="C257" s="9">
        <v>6</v>
      </c>
      <c r="D257" s="9">
        <v>-3</v>
      </c>
      <c r="E257" s="9">
        <f>IF(-I257 &lt;C257, 1, 0)</f>
        <v>0</v>
      </c>
      <c r="F257" t="str">
        <f>VLOOKUP(DATEVALUE(KNeighbors_NOPCA!$A257), DAL_by_date!$A$2:$E$93, 2, FALSE)</f>
        <v>L</v>
      </c>
      <c r="G257">
        <f>IF(F257="L",0,1)</f>
        <v>0</v>
      </c>
      <c r="H257">
        <f>IF(G257=E257,1,0)</f>
        <v>1</v>
      </c>
      <c r="I257">
        <f>VLOOKUP(DATEVALUE(KNeighbors_NOPCA!$A257), DAL_by_date!$A$2:$E$93, 3, FALSE)</f>
        <v>-6.5</v>
      </c>
      <c r="J257">
        <f>IF(I257&gt;0, 1, 0)</f>
        <v>0</v>
      </c>
      <c r="K257" t="str">
        <f>IF(J257,IF(OR(AND(C257&gt;0, ABS(D257) &gt; I257), OR(AND(C257&gt;-I257, D257&gt;-I257), AND(C257&lt;-I257,D257&lt;-I257) )), 1, 0),"N/A")</f>
        <v>N/A</v>
      </c>
      <c r="L257">
        <f>INT(NOT(J257))</f>
        <v>1</v>
      </c>
      <c r="M257">
        <f>IF(L257,IF(OR(AND(C257&lt;0, D257&lt; ABS(I257)), OR(AND(C257&gt;ABS(I257), D257&gt;ABS(I257)), AND(C257&lt;ABS(I257),D257&lt; ABS(I257)))), 1, 0),"N/A")</f>
        <v>1</v>
      </c>
      <c r="N257">
        <f>INT(OR(K257,M257))</f>
        <v>1</v>
      </c>
      <c r="O257">
        <f>IF(N257, 210, 0)</f>
        <v>210</v>
      </c>
      <c r="P257" t="str">
        <f>VLOOKUP(DATEVALUE(KNeighbors_NOPCA!$A257), DAL_by_date!$A$2:$E$93, 4, FALSE)</f>
        <v>O</v>
      </c>
      <c r="Q257" t="str">
        <f>VLOOKUP(DATEVALUE(KNeighbors_NOPCA!$A257), DAL_by_date!$A$2:$E$93, 5, FALSE)</f>
        <v>205</v>
      </c>
    </row>
    <row r="258" spans="1:17" hidden="1">
      <c r="A258" s="10" t="s">
        <v>82</v>
      </c>
      <c r="B258" t="s">
        <v>41</v>
      </c>
      <c r="C258" s="9">
        <v>5.6</v>
      </c>
      <c r="D258" s="9">
        <v>10</v>
      </c>
      <c r="E258" s="9">
        <f>IF(-I258 &lt;C258, 1, 0)</f>
        <v>1</v>
      </c>
      <c r="F258" t="str">
        <f>VLOOKUP(DATEVALUE(KNeighbors_NOPCA!$A258), DAL_by_date!$A$2:$E$93, 2, FALSE)</f>
        <v>W</v>
      </c>
      <c r="G258">
        <f>IF(F258="L",0,1)</f>
        <v>1</v>
      </c>
      <c r="H258">
        <f>IF(G258=E258,1,0)</f>
        <v>1</v>
      </c>
      <c r="I258">
        <f>VLOOKUP(DATEVALUE(KNeighbors_NOPCA!$A258), DAL_by_date!$A$2:$E$93, 3, FALSE)</f>
        <v>-4</v>
      </c>
      <c r="J258">
        <f>IF(I258&gt;0, 1, 0)</f>
        <v>0</v>
      </c>
      <c r="K258" t="str">
        <f>IF(J258,IF(OR(AND(C258&gt;0, ABS(D258) &gt; I258), OR(AND(C258&gt;-I258, D258&gt;-I258), AND(C258&lt;-I258,D258&lt;-I258) )), 1, 0),"N/A")</f>
        <v>N/A</v>
      </c>
      <c r="L258">
        <f>INT(NOT(J258))</f>
        <v>1</v>
      </c>
      <c r="M258">
        <f>IF(L258,IF(OR(AND(C258&lt;0, D258&lt; ABS(I258)), OR(AND(C258&gt;ABS(I258), D258&gt;ABS(I258)), AND(C258&lt;ABS(I258),D258&lt; ABS(I258)))), 1, 0),"N/A")</f>
        <v>1</v>
      </c>
      <c r="N258">
        <f>INT(OR(K258,M258))</f>
        <v>1</v>
      </c>
      <c r="O258">
        <f>IF(N258, 210, 0)</f>
        <v>210</v>
      </c>
      <c r="P258" t="str">
        <f>VLOOKUP(DATEVALUE(KNeighbors_NOPCA!$A258), DAL_by_date!$A$2:$E$93, 4, FALSE)</f>
        <v>U</v>
      </c>
      <c r="Q258" t="str">
        <f>VLOOKUP(DATEVALUE(KNeighbors_NOPCA!$A258), DAL_by_date!$A$2:$E$93, 5, FALSE)</f>
        <v>208</v>
      </c>
    </row>
    <row r="259" spans="1:17" hidden="1">
      <c r="A259" s="10" t="s">
        <v>86</v>
      </c>
      <c r="B259" t="s">
        <v>41</v>
      </c>
      <c r="C259" s="9">
        <v>5.4</v>
      </c>
      <c r="D259" s="9">
        <v>9</v>
      </c>
      <c r="E259" s="9">
        <f>IF(-I259 &lt;C259, 1, 0)</f>
        <v>1</v>
      </c>
      <c r="F259" t="str">
        <f>VLOOKUP(DATEVALUE(KNeighbors_NOPCA!$A259), DAL_by_date!$A$2:$E$93, 2, FALSE)</f>
        <v>W</v>
      </c>
      <c r="G259">
        <f>IF(F259="L",0,1)</f>
        <v>1</v>
      </c>
      <c r="H259">
        <f>IF(G259=E259,1,0)</f>
        <v>1</v>
      </c>
      <c r="I259">
        <f>VLOOKUP(DATEVALUE(KNeighbors_NOPCA!$A259), DAL_by_date!$A$2:$E$93, 3, FALSE)</f>
        <v>-2</v>
      </c>
      <c r="J259">
        <f>IF(I259&gt;0, 1, 0)</f>
        <v>0</v>
      </c>
      <c r="K259" t="str">
        <f>IF(J259,IF(OR(AND(C259&gt;0, ABS(D259) &gt; I259), OR(AND(C259&gt;-I259, D259&gt;-I259), AND(C259&lt;-I259,D259&lt;-I259) )), 1, 0),"N/A")</f>
        <v>N/A</v>
      </c>
      <c r="L259">
        <f>INT(NOT(J259))</f>
        <v>1</v>
      </c>
      <c r="M259">
        <f>IF(L259,IF(OR(AND(C259&lt;0, D259&lt; ABS(I259)), OR(AND(C259&gt;ABS(I259), D259&gt;ABS(I259)), AND(C259&lt;ABS(I259),D259&lt; ABS(I259)))), 1, 0),"N/A")</f>
        <v>1</v>
      </c>
      <c r="N259">
        <f>INT(OR(K259,M259))</f>
        <v>1</v>
      </c>
      <c r="O259">
        <f>IF(N259, 210, 0)</f>
        <v>210</v>
      </c>
      <c r="P259" t="str">
        <f>VLOOKUP(DATEVALUE(KNeighbors_NOPCA!$A259), DAL_by_date!$A$2:$E$93, 4, FALSE)</f>
        <v>U</v>
      </c>
      <c r="Q259" t="str">
        <f>VLOOKUP(DATEVALUE(KNeighbors_NOPCA!$A259), DAL_by_date!$A$2:$E$93, 5, FALSE)</f>
        <v>197</v>
      </c>
    </row>
    <row r="260" spans="1:17" hidden="1">
      <c r="A260" s="10" t="s">
        <v>93</v>
      </c>
      <c r="B260" t="s">
        <v>41</v>
      </c>
      <c r="C260" s="9">
        <v>4.2</v>
      </c>
      <c r="D260" s="9">
        <v>7</v>
      </c>
      <c r="E260" s="9">
        <f>IF(-I260 &lt;C260, 1, 0)</f>
        <v>1</v>
      </c>
      <c r="F260" t="str">
        <f>VLOOKUP(DATEVALUE(KNeighbors_NOPCA!$A260), DAL_by_date!$A$2:$E$93, 2, FALSE)</f>
        <v>W</v>
      </c>
      <c r="G260">
        <f>IF(F260="L",0,1)</f>
        <v>1</v>
      </c>
      <c r="H260">
        <f>IF(G260=E260,1,0)</f>
        <v>1</v>
      </c>
      <c r="I260">
        <f>VLOOKUP(DATEVALUE(KNeighbors_NOPCA!$A260), DAL_by_date!$A$2:$E$93, 3, FALSE)</f>
        <v>-2</v>
      </c>
      <c r="J260">
        <f>IF(I260&gt;0, 1, 0)</f>
        <v>0</v>
      </c>
      <c r="K260" t="str">
        <f>IF(J260,IF(OR(AND(C260&gt;0, ABS(D260) &gt; I260), OR(AND(C260&gt;-I260, D260&gt;-I260), AND(C260&lt;-I260,D260&lt;-I260) )), 1, 0),"N/A")</f>
        <v>N/A</v>
      </c>
      <c r="L260">
        <f>INT(NOT(J260))</f>
        <v>1</v>
      </c>
      <c r="M260">
        <f>IF(L260,IF(OR(AND(C260&lt;0, D260&lt; ABS(I260)), OR(AND(C260&gt;ABS(I260), D260&gt;ABS(I260)), AND(C260&lt;ABS(I260),D260&lt; ABS(I260)))), 1, 0),"N/A")</f>
        <v>1</v>
      </c>
      <c r="N260">
        <f>INT(OR(K260,M260))</f>
        <v>1</v>
      </c>
      <c r="O260">
        <f>IF(N260, 210, 0)</f>
        <v>210</v>
      </c>
      <c r="P260" t="str">
        <f>VLOOKUP(DATEVALUE(KNeighbors_NOPCA!$A260), DAL_by_date!$A$2:$E$93, 4, FALSE)</f>
        <v>O</v>
      </c>
      <c r="Q260" t="str">
        <f>VLOOKUP(DATEVALUE(KNeighbors_NOPCA!$A260), DAL_by_date!$A$2:$E$93, 5, FALSE)</f>
        <v>201</v>
      </c>
    </row>
    <row r="261" spans="1:17" hidden="1">
      <c r="A261" s="10" t="s">
        <v>95</v>
      </c>
      <c r="B261" t="s">
        <v>41</v>
      </c>
      <c r="C261" s="9">
        <v>6.8</v>
      </c>
      <c r="D261" s="9">
        <v>10</v>
      </c>
      <c r="E261" s="9">
        <f>IF(-I261 &lt;C261, 1, 0)</f>
        <v>1</v>
      </c>
      <c r="F261" t="str">
        <f>VLOOKUP(DATEVALUE(KNeighbors_NOPCA!$A261), DAL_by_date!$A$2:$E$93, 2, FALSE)</f>
        <v>W</v>
      </c>
      <c r="G261">
        <f>IF(F261="L",0,1)</f>
        <v>1</v>
      </c>
      <c r="H261">
        <f>IF(G261=E261,1,0)</f>
        <v>1</v>
      </c>
      <c r="I261">
        <f>VLOOKUP(DATEVALUE(KNeighbors_NOPCA!$A261), DAL_by_date!$A$2:$E$93, 3, FALSE)</f>
        <v>-5.5</v>
      </c>
      <c r="J261">
        <f>IF(I261&gt;0, 1, 0)</f>
        <v>0</v>
      </c>
      <c r="K261" t="str">
        <f>IF(J261,IF(OR(AND(C261&gt;0, ABS(D261) &gt; I261), OR(AND(C261&gt;-I261, D261&gt;-I261), AND(C261&lt;-I261,D261&lt;-I261) )), 1, 0),"N/A")</f>
        <v>N/A</v>
      </c>
      <c r="L261">
        <f>INT(NOT(J261))</f>
        <v>1</v>
      </c>
      <c r="M261">
        <f>IF(L261,IF(OR(AND(C261&lt;0, D261&lt; ABS(I261)), OR(AND(C261&gt;ABS(I261), D261&gt;ABS(I261)), AND(C261&lt;ABS(I261),D261&lt; ABS(I261)))), 1, 0),"N/A")</f>
        <v>1</v>
      </c>
      <c r="N261">
        <f>INT(OR(K261,M261))</f>
        <v>1</v>
      </c>
      <c r="O261">
        <f>IF(N261, 210, 0)</f>
        <v>210</v>
      </c>
      <c r="P261" t="str">
        <f>VLOOKUP(DATEVALUE(KNeighbors_NOPCA!$A261), DAL_by_date!$A$2:$E$93, 4, FALSE)</f>
        <v>U</v>
      </c>
      <c r="Q261" t="str">
        <f>VLOOKUP(DATEVALUE(KNeighbors_NOPCA!$A261), DAL_by_date!$A$2:$E$93, 5, FALSE)</f>
        <v>201.5</v>
      </c>
    </row>
    <row r="262" spans="1:17" hidden="1">
      <c r="A262" s="10" t="s">
        <v>97</v>
      </c>
      <c r="B262" t="s">
        <v>41</v>
      </c>
      <c r="C262" s="9">
        <v>-8.8000000000000007</v>
      </c>
      <c r="D262" s="9">
        <v>23</v>
      </c>
      <c r="E262" s="9">
        <f>IF(-I262 &lt;C262, 1, 0)</f>
        <v>0</v>
      </c>
      <c r="F262" t="str">
        <f>VLOOKUP(DATEVALUE(KNeighbors_NOPCA!$A262), DAL_by_date!$A$2:$E$93, 2, FALSE)</f>
        <v>W</v>
      </c>
      <c r="G262">
        <f>IF(F262="L",0,1)</f>
        <v>1</v>
      </c>
      <c r="H262">
        <f>IF(G262=E262,1,0)</f>
        <v>0</v>
      </c>
      <c r="I262">
        <f>VLOOKUP(DATEVALUE(KNeighbors_NOPCA!$A262), DAL_by_date!$A$2:$E$93, 3, FALSE)</f>
        <v>3.5</v>
      </c>
      <c r="J262">
        <f>IF(I262&gt;0, 1, 0)</f>
        <v>1</v>
      </c>
      <c r="K262">
        <f>IF(J262,IF(OR(AND(C262&gt;0, ABS(D262) &gt; I262), OR(AND(C262&gt;-I262, D262&gt;-I262), AND(C262&lt;-I262,D262&lt;-I262) )), 1, 0),"N/A")</f>
        <v>0</v>
      </c>
      <c r="L262">
        <f>INT(NOT(J262))</f>
        <v>0</v>
      </c>
      <c r="M262" t="str">
        <f>IF(L262,IF(OR(AND(C262&lt;0, D262&lt; ABS(I262)), OR(AND(C262&gt;ABS(I262), D262&gt;ABS(I262)), AND(C262&lt;ABS(I262),D262&lt; ABS(I262)))), 1, 0),"N/A")</f>
        <v>N/A</v>
      </c>
      <c r="N262">
        <f>INT(OR(K262,M262))</f>
        <v>0</v>
      </c>
      <c r="O262">
        <f>IF(N262, 210, 0)</f>
        <v>0</v>
      </c>
      <c r="P262" t="str">
        <f>VLOOKUP(DATEVALUE(KNeighbors_NOPCA!$A262), DAL_by_date!$A$2:$E$93, 4, FALSE)</f>
        <v>U</v>
      </c>
      <c r="Q262" t="str">
        <f>VLOOKUP(DATEVALUE(KNeighbors_NOPCA!$A262), DAL_by_date!$A$2:$E$93, 5, FALSE)</f>
        <v>208.5</v>
      </c>
    </row>
    <row r="263" spans="1:17" hidden="1">
      <c r="A263" s="10" t="s">
        <v>100</v>
      </c>
      <c r="B263" t="s">
        <v>41</v>
      </c>
      <c r="C263" s="9">
        <v>7.4</v>
      </c>
      <c r="D263" s="9">
        <v>-7</v>
      </c>
      <c r="E263" s="9">
        <f>IF(-I263 &lt;C263, 1, 0)</f>
        <v>1</v>
      </c>
      <c r="F263" t="str">
        <f>VLOOKUP(DATEVALUE(KNeighbors_NOPCA!$A263), DAL_by_date!$A$2:$E$93, 2, FALSE)</f>
        <v>L</v>
      </c>
      <c r="G263">
        <f>IF(F263="L",0,1)</f>
        <v>0</v>
      </c>
      <c r="H263">
        <f>IF(G263=E263,1,0)</f>
        <v>0</v>
      </c>
      <c r="I263">
        <f>VLOOKUP(DATEVALUE(KNeighbors_NOPCA!$A263), DAL_by_date!$A$2:$E$93, 3, FALSE)</f>
        <v>-3.5</v>
      </c>
      <c r="J263">
        <f>IF(I263&gt;0, 1, 0)</f>
        <v>0</v>
      </c>
      <c r="K263" t="str">
        <f>IF(J263,IF(OR(AND(C263&gt;0, ABS(D263) &gt; I263), OR(AND(C263&gt;-I263, D263&gt;-I263), AND(C263&lt;-I263,D263&lt;-I263) )), 1, 0),"N/A")</f>
        <v>N/A</v>
      </c>
      <c r="L263">
        <f>INT(NOT(J263))</f>
        <v>1</v>
      </c>
      <c r="M263">
        <f>IF(L263,IF(OR(AND(C263&lt;0, D263&lt; ABS(I263)), OR(AND(C263&gt;ABS(I263), D263&gt;ABS(I263)), AND(C263&lt;ABS(I263),D263&lt; ABS(I263)))), 1, 0),"N/A")</f>
        <v>0</v>
      </c>
      <c r="N263">
        <f>INT(OR(K263,M263))</f>
        <v>0</v>
      </c>
      <c r="O263">
        <f>IF(N263, 210, 0)</f>
        <v>0</v>
      </c>
      <c r="P263" t="str">
        <f>VLOOKUP(DATEVALUE(KNeighbors_NOPCA!$A263), DAL_by_date!$A$2:$E$93, 4, FALSE)</f>
        <v>U</v>
      </c>
      <c r="Q263" t="str">
        <f>VLOOKUP(DATEVALUE(KNeighbors_NOPCA!$A263), DAL_by_date!$A$2:$E$93, 5, FALSE)</f>
        <v>205.5</v>
      </c>
    </row>
    <row r="264" spans="1:17" hidden="1">
      <c r="A264" s="10" t="s">
        <v>103</v>
      </c>
      <c r="B264" t="s">
        <v>41</v>
      </c>
      <c r="C264" s="9">
        <v>5.6</v>
      </c>
      <c r="D264" s="9">
        <v>1</v>
      </c>
      <c r="E264" s="9">
        <f>IF(-I264 &lt;C264, 1, 0)</f>
        <v>0</v>
      </c>
      <c r="F264" t="str">
        <f>VLOOKUP(DATEVALUE(KNeighbors_NOPCA!$A264), DAL_by_date!$A$2:$E$93, 2, FALSE)</f>
        <v>L</v>
      </c>
      <c r="G264">
        <f>IF(F264="L",0,1)</f>
        <v>0</v>
      </c>
      <c r="H264">
        <f>IF(G264=E264,1,0)</f>
        <v>1</v>
      </c>
      <c r="I264">
        <f>VLOOKUP(DATEVALUE(KNeighbors_NOPCA!$A264), DAL_by_date!$A$2:$E$93, 3, FALSE)</f>
        <v>-6.5</v>
      </c>
      <c r="J264">
        <f>IF(I264&gt;0, 1, 0)</f>
        <v>0</v>
      </c>
      <c r="K264" t="str">
        <f>IF(J264,IF(OR(AND(C264&gt;0, ABS(D264) &gt; I264), OR(AND(C264&gt;-I264, D264&gt;-I264), AND(C264&lt;-I264,D264&lt;-I264) )), 1, 0),"N/A")</f>
        <v>N/A</v>
      </c>
      <c r="L264">
        <f>INT(NOT(J264))</f>
        <v>1</v>
      </c>
      <c r="M264">
        <f>IF(L264,IF(OR(AND(C264&lt;0, D264&lt; ABS(I264)), OR(AND(C264&gt;ABS(I264), D264&gt;ABS(I264)), AND(C264&lt;ABS(I264),D264&lt; ABS(I264)))), 1, 0),"N/A")</f>
        <v>1</v>
      </c>
      <c r="N264">
        <f>INT(OR(K264,M264))</f>
        <v>1</v>
      </c>
      <c r="O264">
        <f>IF(N264, 210, 0)</f>
        <v>210</v>
      </c>
      <c r="P264" t="str">
        <f>VLOOKUP(DATEVALUE(KNeighbors_NOPCA!$A264), DAL_by_date!$A$2:$E$93, 4, FALSE)</f>
        <v>O</v>
      </c>
      <c r="Q264" t="str">
        <f>VLOOKUP(DATEVALUE(KNeighbors_NOPCA!$A264), DAL_by_date!$A$2:$E$93, 5, FALSE)</f>
        <v>212.5</v>
      </c>
    </row>
    <row r="265" spans="1:17" hidden="1">
      <c r="A265" s="10" t="s">
        <v>110</v>
      </c>
      <c r="B265" t="s">
        <v>41</v>
      </c>
      <c r="C265" s="9">
        <v>-0.6</v>
      </c>
      <c r="D265" s="9">
        <v>-3</v>
      </c>
      <c r="E265" s="9">
        <f>IF(-I265 &lt;C265, 1, 0)</f>
        <v>1</v>
      </c>
      <c r="F265" t="str">
        <f>VLOOKUP(DATEVALUE(KNeighbors_NOPCA!$A265), DAL_by_date!$A$2:$E$93, 2, FALSE)</f>
        <v>W</v>
      </c>
      <c r="G265">
        <f>IF(F265="L",0,1)</f>
        <v>1</v>
      </c>
      <c r="H265">
        <f>IF(G265=E265,1,0)</f>
        <v>1</v>
      </c>
      <c r="I265">
        <f>VLOOKUP(DATEVALUE(KNeighbors_NOPCA!$A265), DAL_by_date!$A$2:$E$93, 3, FALSE)</f>
        <v>6</v>
      </c>
      <c r="J265">
        <f>IF(I265&gt;0, 1, 0)</f>
        <v>1</v>
      </c>
      <c r="K265">
        <f>IF(J265,IF(OR(AND(C265&gt;0, ABS(D265) &gt; I265), OR(AND(C265&gt;-I265, D265&gt;-I265), AND(C265&lt;-I265,D265&lt;-I265) )), 1, 0),"N/A")</f>
        <v>1</v>
      </c>
      <c r="L265">
        <f>INT(NOT(J265))</f>
        <v>0</v>
      </c>
      <c r="M265" t="str">
        <f>IF(L265,IF(OR(AND(C265&lt;0, D265&lt; ABS(I265)), OR(AND(C265&gt;ABS(I265), D265&gt;ABS(I265)), AND(C265&lt;ABS(I265),D265&lt; ABS(I265)))), 1, 0),"N/A")</f>
        <v>N/A</v>
      </c>
      <c r="N265">
        <f>INT(OR(K265,M265))</f>
        <v>1</v>
      </c>
      <c r="O265">
        <f>IF(N265, 210, 0)</f>
        <v>210</v>
      </c>
      <c r="P265" t="str">
        <f>VLOOKUP(DATEVALUE(KNeighbors_NOPCA!$A265), DAL_by_date!$A$2:$E$93, 4, FALSE)</f>
        <v>O</v>
      </c>
      <c r="Q265" t="str">
        <f>VLOOKUP(DATEVALUE(KNeighbors_NOPCA!$A265), DAL_by_date!$A$2:$E$93, 5, FALSE)</f>
        <v>199</v>
      </c>
    </row>
    <row r="266" spans="1:17" hidden="1">
      <c r="A266" s="10" t="s">
        <v>116</v>
      </c>
      <c r="B266" t="s">
        <v>41</v>
      </c>
      <c r="C266" s="9">
        <v>4.4000000000000004</v>
      </c>
      <c r="D266" s="9">
        <v>5</v>
      </c>
      <c r="E266" s="9">
        <f>IF(-I266 &lt;C266, 1, 0)</f>
        <v>1</v>
      </c>
      <c r="F266" t="str">
        <f>VLOOKUP(DATEVALUE(KNeighbors_NOPCA!$A266), DAL_by_date!$A$2:$E$93, 2, FALSE)</f>
        <v>W</v>
      </c>
      <c r="G266">
        <f>IF(F266="L",0,1)</f>
        <v>1</v>
      </c>
      <c r="H266">
        <f>IF(G266=E266,1,0)</f>
        <v>1</v>
      </c>
      <c r="I266">
        <f>VLOOKUP(DATEVALUE(KNeighbors_NOPCA!$A266), DAL_by_date!$A$2:$E$93, 3, FALSE)</f>
        <v>2</v>
      </c>
      <c r="J266">
        <f>IF(I266&gt;0, 1, 0)</f>
        <v>1</v>
      </c>
      <c r="K266">
        <f>IF(J266,IF(OR(AND(C266&gt;0, ABS(D266) &gt; I266), OR(AND(C266&gt;-I266, D266&gt;-I266), AND(C266&lt;-I266,D266&lt;-I266) )), 1, 0),"N/A")</f>
        <v>1</v>
      </c>
      <c r="L266">
        <f>INT(NOT(J266))</f>
        <v>0</v>
      </c>
      <c r="M266" t="str">
        <f>IF(L266,IF(OR(AND(C266&lt;0, D266&lt; ABS(I266)), OR(AND(C266&gt;ABS(I266), D266&gt;ABS(I266)), AND(C266&lt;ABS(I266),D266&lt; ABS(I266)))), 1, 0),"N/A")</f>
        <v>N/A</v>
      </c>
      <c r="N266">
        <f>INT(OR(K266,M266))</f>
        <v>1</v>
      </c>
      <c r="O266">
        <f>IF(N266, 210, 0)</f>
        <v>210</v>
      </c>
      <c r="P266" t="str">
        <f>VLOOKUP(DATEVALUE(KNeighbors_NOPCA!$A266), DAL_by_date!$A$2:$E$93, 4, FALSE)</f>
        <v>O</v>
      </c>
      <c r="Q266" t="str">
        <f>VLOOKUP(DATEVALUE(KNeighbors_NOPCA!$A266), DAL_by_date!$A$2:$E$93, 5, FALSE)</f>
        <v>203</v>
      </c>
    </row>
    <row r="267" spans="1:17" hidden="1">
      <c r="A267" s="10" t="s">
        <v>118</v>
      </c>
      <c r="B267" t="s">
        <v>41</v>
      </c>
      <c r="C267" s="9">
        <v>5.8</v>
      </c>
      <c r="D267" s="9">
        <v>12</v>
      </c>
      <c r="E267" s="9">
        <f>IF(-I267 &lt;C267, 1, 0)</f>
        <v>0</v>
      </c>
      <c r="F267" t="str">
        <f>VLOOKUP(DATEVALUE(KNeighbors_NOPCA!$A267), DAL_by_date!$A$2:$E$93, 2, FALSE)</f>
        <v>W</v>
      </c>
      <c r="G267">
        <f>IF(F267="L",0,1)</f>
        <v>1</v>
      </c>
      <c r="H267">
        <f>IF(G267=E267,1,0)</f>
        <v>0</v>
      </c>
      <c r="I267">
        <f>VLOOKUP(DATEVALUE(KNeighbors_NOPCA!$A267), DAL_by_date!$A$2:$E$93, 3, FALSE)</f>
        <v>-6.5</v>
      </c>
      <c r="J267">
        <f>IF(I267&gt;0, 1, 0)</f>
        <v>0</v>
      </c>
      <c r="K267" t="str">
        <f>IF(J267,IF(OR(AND(C267&gt;0, ABS(D267) &gt; I267), OR(AND(C267&gt;-I267, D267&gt;-I267), AND(C267&lt;-I267,D267&lt;-I267) )), 1, 0),"N/A")</f>
        <v>N/A</v>
      </c>
      <c r="L267">
        <f>INT(NOT(J267))</f>
        <v>1</v>
      </c>
      <c r="M267">
        <f>IF(L267,IF(OR(AND(C267&lt;0, D267&lt; ABS(I267)), OR(AND(C267&gt;ABS(I267), D267&gt;ABS(I267)), AND(C267&lt;ABS(I267),D267&lt; ABS(I267)))), 1, 0),"N/A")</f>
        <v>0</v>
      </c>
      <c r="N267">
        <f>INT(OR(K267,M267))</f>
        <v>0</v>
      </c>
      <c r="O267">
        <f>IF(N267, 210, 0)</f>
        <v>0</v>
      </c>
      <c r="P267" t="str">
        <f>VLOOKUP(DATEVALUE(KNeighbors_NOPCA!$A267), DAL_by_date!$A$2:$E$93, 4, FALSE)</f>
        <v>P</v>
      </c>
      <c r="Q267" t="str">
        <f>VLOOKUP(DATEVALUE(KNeighbors_NOPCA!$A267), DAL_by_date!$A$2:$E$93, 5, FALSE)</f>
        <v>200</v>
      </c>
    </row>
    <row r="268" spans="1:17" hidden="1">
      <c r="A268" s="10" t="s">
        <v>120</v>
      </c>
      <c r="B268" t="s">
        <v>41</v>
      </c>
      <c r="C268" s="9">
        <v>-0.4</v>
      </c>
      <c r="D268" s="9">
        <v>-3</v>
      </c>
      <c r="E268" s="9">
        <f>IF(-I268 &lt;C268, 1, 0)</f>
        <v>1</v>
      </c>
      <c r="F268" t="str">
        <f>VLOOKUP(DATEVALUE(KNeighbors_NOPCA!$A268), DAL_by_date!$A$2:$E$93, 2, FALSE)</f>
        <v>W</v>
      </c>
      <c r="G268">
        <f>IF(F268="L",0,1)</f>
        <v>1</v>
      </c>
      <c r="H268">
        <f>IF(G268=E268,1,0)</f>
        <v>1</v>
      </c>
      <c r="I268">
        <f>VLOOKUP(DATEVALUE(KNeighbors_NOPCA!$A268), DAL_by_date!$A$2:$E$93, 3, FALSE)</f>
        <v>6</v>
      </c>
      <c r="J268">
        <f>IF(I268&gt;0, 1, 0)</f>
        <v>1</v>
      </c>
      <c r="K268">
        <f>IF(J268,IF(OR(AND(C268&gt;0, ABS(D268) &gt; I268), OR(AND(C268&gt;-I268, D268&gt;-I268), AND(C268&lt;-I268,D268&lt;-I268) )), 1, 0),"N/A")</f>
        <v>1</v>
      </c>
      <c r="L268">
        <f>INT(NOT(J268))</f>
        <v>0</v>
      </c>
      <c r="M268" t="str">
        <f>IF(L268,IF(OR(AND(C268&lt;0, D268&lt; ABS(I268)), OR(AND(C268&gt;ABS(I268), D268&gt;ABS(I268)), AND(C268&lt;ABS(I268),D268&lt; ABS(I268)))), 1, 0),"N/A")</f>
        <v>N/A</v>
      </c>
      <c r="N268">
        <f>INT(OR(K268,M268))</f>
        <v>1</v>
      </c>
      <c r="O268">
        <f>IF(N268, 210, 0)</f>
        <v>210</v>
      </c>
      <c r="P268" t="str">
        <f>VLOOKUP(DATEVALUE(KNeighbors_NOPCA!$A268), DAL_by_date!$A$2:$E$93, 4, FALSE)</f>
        <v>O</v>
      </c>
      <c r="Q268" t="str">
        <f>VLOOKUP(DATEVALUE(KNeighbors_NOPCA!$A268), DAL_by_date!$A$2:$E$93, 5, FALSE)</f>
        <v>207.5</v>
      </c>
    </row>
    <row r="269" spans="1:17" hidden="1">
      <c r="A269" s="10" t="s">
        <v>127</v>
      </c>
      <c r="B269" t="s">
        <v>41</v>
      </c>
      <c r="C269" s="9">
        <v>5.2</v>
      </c>
      <c r="D269" s="9">
        <v>12</v>
      </c>
      <c r="E269" s="9">
        <f>IF(-I269 &lt;C269, 1, 0)</f>
        <v>0</v>
      </c>
      <c r="F269" t="str">
        <f>VLOOKUP(DATEVALUE(KNeighbors_NOPCA!$A269), DAL_by_date!$A$2:$E$93, 2, FALSE)</f>
        <v>W</v>
      </c>
      <c r="G269">
        <f>IF(F269="L",0,1)</f>
        <v>1</v>
      </c>
      <c r="H269">
        <f>IF(G269=E269,1,0)</f>
        <v>0</v>
      </c>
      <c r="I269">
        <f>VLOOKUP(DATEVALUE(KNeighbors_NOPCA!$A269), DAL_by_date!$A$2:$E$93, 3, FALSE)</f>
        <v>-8</v>
      </c>
      <c r="J269">
        <f>IF(I269&gt;0, 1, 0)</f>
        <v>0</v>
      </c>
      <c r="K269" t="str">
        <f>IF(J269,IF(OR(AND(C269&gt;0, ABS(D269) &gt; I269), OR(AND(C269&gt;-I269, D269&gt;-I269), AND(C269&lt;-I269,D269&lt;-I269) )), 1, 0),"N/A")</f>
        <v>N/A</v>
      </c>
      <c r="L269">
        <f>INT(NOT(J269))</f>
        <v>1</v>
      </c>
      <c r="M269">
        <f>IF(L269,IF(OR(AND(C269&lt;0, D269&lt; ABS(I269)), OR(AND(C269&gt;ABS(I269), D269&gt;ABS(I269)), AND(C269&lt;ABS(I269),D269&lt; ABS(I269)))), 1, 0),"N/A")</f>
        <v>0</v>
      </c>
      <c r="N269">
        <f>INT(OR(K269,M269))</f>
        <v>0</v>
      </c>
      <c r="O269">
        <f>IF(N269, 210, 0)</f>
        <v>0</v>
      </c>
      <c r="P269" t="str">
        <f>VLOOKUP(DATEVALUE(KNeighbors_NOPCA!$A269), DAL_by_date!$A$2:$E$93, 4, FALSE)</f>
        <v>U</v>
      </c>
      <c r="Q269" t="str">
        <f>VLOOKUP(DATEVALUE(KNeighbors_NOPCA!$A269), DAL_by_date!$A$2:$E$93, 5, FALSE)</f>
        <v>199.5</v>
      </c>
    </row>
    <row r="270" spans="1:17" hidden="1">
      <c r="A270" s="10" t="s">
        <v>129</v>
      </c>
      <c r="B270" t="s">
        <v>41</v>
      </c>
      <c r="C270" s="9">
        <v>5.6</v>
      </c>
      <c r="D270" s="9">
        <v>13</v>
      </c>
      <c r="E270" s="9">
        <f>IF(-I270 &lt;C270, 1, 0)</f>
        <v>0</v>
      </c>
      <c r="F270" t="str">
        <f>VLOOKUP(DATEVALUE(KNeighbors_NOPCA!$A270), DAL_by_date!$A$2:$E$93, 2, FALSE)</f>
        <v>W</v>
      </c>
      <c r="G270">
        <f>IF(F270="L",0,1)</f>
        <v>1</v>
      </c>
      <c r="H270">
        <f>IF(G270=E270,1,0)</f>
        <v>0</v>
      </c>
      <c r="I270">
        <f>VLOOKUP(DATEVALUE(KNeighbors_NOPCA!$A270), DAL_by_date!$A$2:$E$93, 3, FALSE)</f>
        <v>-8.5</v>
      </c>
      <c r="J270">
        <f>IF(I270&gt;0, 1, 0)</f>
        <v>0</v>
      </c>
      <c r="K270" t="str">
        <f>IF(J270,IF(OR(AND(C270&gt;0, ABS(D270) &gt; I270), OR(AND(C270&gt;-I270, D270&gt;-I270), AND(C270&lt;-I270,D270&lt;-I270) )), 1, 0),"N/A")</f>
        <v>N/A</v>
      </c>
      <c r="L270">
        <f>INT(NOT(J270))</f>
        <v>1</v>
      </c>
      <c r="M270">
        <f>IF(L270,IF(OR(AND(C270&lt;0, D270&lt; ABS(I270)), OR(AND(C270&gt;ABS(I270), D270&gt;ABS(I270)), AND(C270&lt;ABS(I270),D270&lt; ABS(I270)))), 1, 0),"N/A")</f>
        <v>0</v>
      </c>
      <c r="N270">
        <f>INT(OR(K270,M270))</f>
        <v>0</v>
      </c>
      <c r="O270">
        <f>IF(N270, 210, 0)</f>
        <v>0</v>
      </c>
      <c r="P270" t="str">
        <f>VLOOKUP(DATEVALUE(KNeighbors_NOPCA!$A270), DAL_by_date!$A$2:$E$93, 4, FALSE)</f>
        <v>U</v>
      </c>
      <c r="Q270" t="str">
        <f>VLOOKUP(DATEVALUE(KNeighbors_NOPCA!$A270), DAL_by_date!$A$2:$E$93, 5, FALSE)</f>
        <v>198.5</v>
      </c>
    </row>
    <row r="271" spans="1:17" hidden="1">
      <c r="A271" s="10" t="s">
        <v>132</v>
      </c>
      <c r="B271" t="s">
        <v>41</v>
      </c>
      <c r="C271" s="9">
        <v>4.2</v>
      </c>
      <c r="D271" s="9">
        <v>-3</v>
      </c>
      <c r="E271" s="9">
        <f>IF(-I271 &lt;C271, 1, 0)</f>
        <v>1</v>
      </c>
      <c r="F271" t="str">
        <f>VLOOKUP(DATEVALUE(KNeighbors_NOPCA!$A271), DAL_by_date!$A$2:$E$93, 2, FALSE)</f>
        <v>L</v>
      </c>
      <c r="G271">
        <f>IF(F271="L",0,1)</f>
        <v>0</v>
      </c>
      <c r="H271">
        <f>IF(G271=E271,1,0)</f>
        <v>0</v>
      </c>
      <c r="I271">
        <f>VLOOKUP(DATEVALUE(KNeighbors_NOPCA!$A271), DAL_by_date!$A$2:$E$93, 3, FALSE)</f>
        <v>-2.5</v>
      </c>
      <c r="J271">
        <f>IF(I271&gt;0, 1, 0)</f>
        <v>0</v>
      </c>
      <c r="K271" t="str">
        <f>IF(J271,IF(OR(AND(C271&gt;0, ABS(D271) &gt; I271), OR(AND(C271&gt;-I271, D271&gt;-I271), AND(C271&lt;-I271,D271&lt;-I271) )), 1, 0),"N/A")</f>
        <v>N/A</v>
      </c>
      <c r="L271">
        <f>INT(NOT(J271))</f>
        <v>1</v>
      </c>
      <c r="M271">
        <f>IF(L271,IF(OR(AND(C271&lt;0, D271&lt; ABS(I271)), OR(AND(C271&gt;ABS(I271), D271&gt;ABS(I271)), AND(C271&lt;ABS(I271),D271&lt; ABS(I271)))), 1, 0),"N/A")</f>
        <v>0</v>
      </c>
      <c r="N271">
        <f>INT(OR(K271,M271))</f>
        <v>0</v>
      </c>
      <c r="O271">
        <f>IF(N271, 210, 0)</f>
        <v>0</v>
      </c>
      <c r="P271" t="str">
        <f>VLOOKUP(DATEVALUE(KNeighbors_NOPCA!$A271), DAL_by_date!$A$2:$E$93, 4, FALSE)</f>
        <v>U</v>
      </c>
      <c r="Q271" t="str">
        <f>VLOOKUP(DATEVALUE(KNeighbors_NOPCA!$A271), DAL_by_date!$A$2:$E$93, 5, FALSE)</f>
        <v>194.5</v>
      </c>
    </row>
    <row r="272" spans="1:17" hidden="1">
      <c r="A272" s="10" t="s">
        <v>134</v>
      </c>
      <c r="B272" t="s">
        <v>41</v>
      </c>
      <c r="C272" s="9">
        <v>-5</v>
      </c>
      <c r="D272" s="9">
        <v>-26</v>
      </c>
      <c r="E272" s="9">
        <f>IF(-I272 &lt;C272, 1, 0)</f>
        <v>1</v>
      </c>
      <c r="F272" t="str">
        <f>VLOOKUP(DATEVALUE(KNeighbors_NOPCA!$A272), DAL_by_date!$A$2:$E$93, 2, FALSE)</f>
        <v>L</v>
      </c>
      <c r="G272">
        <f>IF(F272="L",0,1)</f>
        <v>0</v>
      </c>
      <c r="H272">
        <f>IF(G272=E272,1,0)</f>
        <v>0</v>
      </c>
      <c r="I272">
        <f>VLOOKUP(DATEVALUE(KNeighbors_NOPCA!$A272), DAL_by_date!$A$2:$E$93, 3, FALSE)</f>
        <v>6.5</v>
      </c>
      <c r="J272">
        <f>IF(I272&gt;0, 1, 0)</f>
        <v>1</v>
      </c>
      <c r="K272">
        <f>IF(J272,IF(OR(AND(C272&gt;0, ABS(D272) &gt; I272), OR(AND(C272&gt;-I272, D272&gt;-I272), AND(C272&lt;-I272,D272&lt;-I272) )), 1, 0),"N/A")</f>
        <v>0</v>
      </c>
      <c r="L272">
        <f>INT(NOT(J272))</f>
        <v>0</v>
      </c>
      <c r="M272" t="str">
        <f>IF(L272,IF(OR(AND(C272&lt;0, D272&lt; ABS(I272)), OR(AND(C272&gt;ABS(I272), D272&gt;ABS(I272)), AND(C272&lt;ABS(I272),D272&lt; ABS(I272)))), 1, 0),"N/A")</f>
        <v>N/A</v>
      </c>
      <c r="N272">
        <f>INT(OR(K272,M272))</f>
        <v>0</v>
      </c>
      <c r="O272">
        <f>IF(N272, 210, 0)</f>
        <v>0</v>
      </c>
      <c r="P272" t="str">
        <f>VLOOKUP(DATEVALUE(KNeighbors_NOPCA!$A272), DAL_by_date!$A$2:$E$93, 4, FALSE)</f>
        <v>O</v>
      </c>
      <c r="Q272" t="str">
        <f>VLOOKUP(DATEVALUE(KNeighbors_NOPCA!$A272), DAL_by_date!$A$2:$E$93, 5, FALSE)</f>
        <v>197.5</v>
      </c>
    </row>
    <row r="273" spans="1:17" hidden="1">
      <c r="A273" s="10" t="s">
        <v>138</v>
      </c>
      <c r="B273" t="s">
        <v>41</v>
      </c>
      <c r="C273" s="9">
        <v>5.4</v>
      </c>
      <c r="D273" s="9">
        <v>-2</v>
      </c>
      <c r="E273" s="9">
        <f>IF(-I273 &lt;C273, 1, 0)</f>
        <v>1</v>
      </c>
      <c r="F273" t="str">
        <f>VLOOKUP(DATEVALUE(KNeighbors_NOPCA!$A273), DAL_by_date!$A$2:$E$93, 2, FALSE)</f>
        <v>L</v>
      </c>
      <c r="G273">
        <f>IF(F273="L",0,1)</f>
        <v>0</v>
      </c>
      <c r="H273">
        <f>IF(G273=E273,1,0)</f>
        <v>0</v>
      </c>
      <c r="I273">
        <f>VLOOKUP(DATEVALUE(KNeighbors_NOPCA!$A273), DAL_by_date!$A$2:$E$93, 3, FALSE)</f>
        <v>-1.5</v>
      </c>
      <c r="J273">
        <f>IF(I273&gt;0, 1, 0)</f>
        <v>0</v>
      </c>
      <c r="K273" t="str">
        <f>IF(J273,IF(OR(AND(C273&gt;0, ABS(D273) &gt; I273), OR(AND(C273&gt;-I273, D273&gt;-I273), AND(C273&lt;-I273,D273&lt;-I273) )), 1, 0),"N/A")</f>
        <v>N/A</v>
      </c>
      <c r="L273">
        <f>INT(NOT(J273))</f>
        <v>1</v>
      </c>
      <c r="M273">
        <f>IF(L273,IF(OR(AND(C273&lt;0, D273&lt; ABS(I273)), OR(AND(C273&gt;ABS(I273), D273&gt;ABS(I273)), AND(C273&lt;ABS(I273),D273&lt; ABS(I273)))), 1, 0),"N/A")</f>
        <v>0</v>
      </c>
      <c r="N273">
        <f>INT(OR(K273,M273))</f>
        <v>0</v>
      </c>
      <c r="O273">
        <f>IF(N273, 210, 0)</f>
        <v>0</v>
      </c>
      <c r="P273" t="str">
        <f>VLOOKUP(DATEVALUE(KNeighbors_NOPCA!$A273), DAL_by_date!$A$2:$E$93, 4, FALSE)</f>
        <v>O</v>
      </c>
      <c r="Q273" t="str">
        <f>VLOOKUP(DATEVALUE(KNeighbors_NOPCA!$A273), DAL_by_date!$A$2:$E$93, 5, FALSE)</f>
        <v>187</v>
      </c>
    </row>
    <row r="274" spans="1:17" hidden="1">
      <c r="A274" s="10" t="s">
        <v>144</v>
      </c>
      <c r="B274" t="s">
        <v>41</v>
      </c>
      <c r="C274" s="9">
        <v>15.8</v>
      </c>
      <c r="D274" s="9">
        <v>26</v>
      </c>
      <c r="E274" s="9">
        <f>IF(-I274 &lt;C274, 1, 0)</f>
        <v>1</v>
      </c>
      <c r="F274" t="str">
        <f>VLOOKUP(DATEVALUE(KNeighbors_NOPCA!$A274), DAL_by_date!$A$2:$E$93, 2, FALSE)</f>
        <v>W</v>
      </c>
      <c r="G274">
        <f>IF(F274="L",0,1)</f>
        <v>1</v>
      </c>
      <c r="H274">
        <f>IF(G274=E274,1,0)</f>
        <v>1</v>
      </c>
      <c r="I274">
        <f>VLOOKUP(DATEVALUE(KNeighbors_NOPCA!$A274), DAL_by_date!$A$2:$E$93, 3, FALSE)</f>
        <v>-9</v>
      </c>
      <c r="J274">
        <f>IF(I274&gt;0, 1, 0)</f>
        <v>0</v>
      </c>
      <c r="K274" t="str">
        <f>IF(J274,IF(OR(AND(C274&gt;0, ABS(D274) &gt; I274), OR(AND(C274&gt;-I274, D274&gt;-I274), AND(C274&lt;-I274,D274&lt;-I274) )), 1, 0),"N/A")</f>
        <v>N/A</v>
      </c>
      <c r="L274">
        <f>INT(NOT(J274))</f>
        <v>1</v>
      </c>
      <c r="M274">
        <f>IF(L274,IF(OR(AND(C274&lt;0, D274&lt; ABS(I274)), OR(AND(C274&gt;ABS(I274), D274&gt;ABS(I274)), AND(C274&lt;ABS(I274),D274&lt; ABS(I274)))), 1, 0),"N/A")</f>
        <v>1</v>
      </c>
      <c r="N274">
        <f>INT(OR(K274,M274))</f>
        <v>1</v>
      </c>
      <c r="O274">
        <f>IF(N274, 210, 0)</f>
        <v>210</v>
      </c>
      <c r="P274" t="str">
        <f>VLOOKUP(DATEVALUE(KNeighbors_NOPCA!$A274), DAL_by_date!$A$2:$E$93, 4, FALSE)</f>
        <v>O</v>
      </c>
      <c r="Q274" t="str">
        <f>VLOOKUP(DATEVALUE(KNeighbors_NOPCA!$A274), DAL_by_date!$A$2:$E$93, 5, FALSE)</f>
        <v>205</v>
      </c>
    </row>
    <row r="275" spans="1:17" hidden="1">
      <c r="A275" s="10" t="s">
        <v>147</v>
      </c>
      <c r="B275" t="s">
        <v>41</v>
      </c>
      <c r="C275" s="9">
        <v>-5.4</v>
      </c>
      <c r="D275" s="9">
        <v>-13</v>
      </c>
      <c r="E275" s="9">
        <f>IF(-I275 &lt;C275, 1, 0)</f>
        <v>0</v>
      </c>
      <c r="F275" t="str">
        <f>VLOOKUP(DATEVALUE(KNeighbors_NOPCA!$A275), DAL_by_date!$A$2:$E$93, 2, FALSE)</f>
        <v>L</v>
      </c>
      <c r="G275">
        <f>IF(F275="L",0,1)</f>
        <v>0</v>
      </c>
      <c r="H275">
        <f>IF(G275=E275,1,0)</f>
        <v>1</v>
      </c>
      <c r="I275">
        <f>VLOOKUP(DATEVALUE(KNeighbors_NOPCA!$A275), DAL_by_date!$A$2:$E$93, 3, FALSE)</f>
        <v>5</v>
      </c>
      <c r="J275">
        <f>IF(I275&gt;0, 1, 0)</f>
        <v>1</v>
      </c>
      <c r="K275">
        <f>IF(J275,IF(OR(AND(C275&gt;0, ABS(D275) &gt; I275), OR(AND(C275&gt;-I275, D275&gt;-I275), AND(C275&lt;-I275,D275&lt;-I275) )), 1, 0),"N/A")</f>
        <v>1</v>
      </c>
      <c r="L275">
        <f>INT(NOT(J275))</f>
        <v>0</v>
      </c>
      <c r="M275" t="str">
        <f>IF(L275,IF(OR(AND(C275&lt;0, D275&lt; ABS(I275)), OR(AND(C275&gt;ABS(I275), D275&gt;ABS(I275)), AND(C275&lt;ABS(I275),D275&lt; ABS(I275)))), 1, 0),"N/A")</f>
        <v>N/A</v>
      </c>
      <c r="N275">
        <f>INT(OR(K275,M275))</f>
        <v>1</v>
      </c>
      <c r="O275">
        <f>IF(N275, 210, 0)</f>
        <v>210</v>
      </c>
      <c r="P275" t="str">
        <f>VLOOKUP(DATEVALUE(KNeighbors_NOPCA!$A275), DAL_by_date!$A$2:$E$93, 4, FALSE)</f>
        <v>O</v>
      </c>
      <c r="Q275" t="str">
        <f>VLOOKUP(DATEVALUE(KNeighbors_NOPCA!$A275), DAL_by_date!$A$2:$E$93, 5, FALSE)</f>
        <v>215</v>
      </c>
    </row>
    <row r="276" spans="1:17" hidden="1">
      <c r="A276" s="10" t="s">
        <v>149</v>
      </c>
      <c r="B276" t="s">
        <v>41</v>
      </c>
      <c r="C276" s="9">
        <v>6</v>
      </c>
      <c r="D276" s="9">
        <v>6</v>
      </c>
      <c r="E276" s="9">
        <f>IF(-I276 &lt;C276, 1, 0)</f>
        <v>1</v>
      </c>
      <c r="F276" t="str">
        <f>VLOOKUP(DATEVALUE(KNeighbors_NOPCA!$A276), DAL_by_date!$A$2:$E$93, 2, FALSE)</f>
        <v>W</v>
      </c>
      <c r="G276">
        <f>IF(F276="L",0,1)</f>
        <v>1</v>
      </c>
      <c r="H276">
        <f>IF(G276=E276,1,0)</f>
        <v>1</v>
      </c>
      <c r="I276">
        <f>VLOOKUP(DATEVALUE(KNeighbors_NOPCA!$A276), DAL_by_date!$A$2:$E$93, 3, FALSE)</f>
        <v>-5.5</v>
      </c>
      <c r="J276">
        <f>IF(I276&gt;0, 1, 0)</f>
        <v>0</v>
      </c>
      <c r="K276" t="str">
        <f>IF(J276,IF(OR(AND(C276&gt;0, ABS(D276) &gt; I276), OR(AND(C276&gt;-I276, D276&gt;-I276), AND(C276&lt;-I276,D276&lt;-I276) )), 1, 0),"N/A")</f>
        <v>N/A</v>
      </c>
      <c r="L276">
        <f>INT(NOT(J276))</f>
        <v>1</v>
      </c>
      <c r="M276">
        <f>IF(L276,IF(OR(AND(C276&lt;0, D276&lt; ABS(I276)), OR(AND(C276&gt;ABS(I276), D276&gt;ABS(I276)), AND(C276&lt;ABS(I276),D276&lt; ABS(I276)))), 1, 0),"N/A")</f>
        <v>1</v>
      </c>
      <c r="N276">
        <f>INT(OR(K276,M276))</f>
        <v>1</v>
      </c>
      <c r="O276">
        <f>IF(N276, 210, 0)</f>
        <v>210</v>
      </c>
      <c r="P276" t="str">
        <f>VLOOKUP(DATEVALUE(KNeighbors_NOPCA!$A276), DAL_by_date!$A$2:$E$93, 4, FALSE)</f>
        <v>O</v>
      </c>
      <c r="Q276" t="str">
        <f>VLOOKUP(DATEVALUE(KNeighbors_NOPCA!$A276), DAL_by_date!$A$2:$E$93, 5, FALSE)</f>
        <v>208</v>
      </c>
    </row>
    <row r="277" spans="1:17" hidden="1">
      <c r="A277" s="10" t="s">
        <v>151</v>
      </c>
      <c r="B277" t="s">
        <v>41</v>
      </c>
      <c r="C277" s="9">
        <v>6.8</v>
      </c>
      <c r="D277" s="9">
        <v>27</v>
      </c>
      <c r="E277" s="9">
        <f>IF(-I277 &lt;C277, 1, 0)</f>
        <v>0</v>
      </c>
      <c r="F277" t="str">
        <f>VLOOKUP(DATEVALUE(KNeighbors_NOPCA!$A277), DAL_by_date!$A$2:$E$93, 2, FALSE)</f>
        <v>W</v>
      </c>
      <c r="G277">
        <f>IF(F277="L",0,1)</f>
        <v>1</v>
      </c>
      <c r="H277">
        <f>IF(G277=E277,1,0)</f>
        <v>0</v>
      </c>
      <c r="I277">
        <f>VLOOKUP(DATEVALUE(KNeighbors_NOPCA!$A277), DAL_by_date!$A$2:$E$93, 3, FALSE)</f>
        <v>-7</v>
      </c>
      <c r="J277">
        <f>IF(I277&gt;0, 1, 0)</f>
        <v>0</v>
      </c>
      <c r="K277" t="str">
        <f>IF(J277,IF(OR(AND(C277&gt;0, ABS(D277) &gt; I277), OR(AND(C277&gt;-I277, D277&gt;-I277), AND(C277&lt;-I277,D277&lt;-I277) )), 1, 0),"N/A")</f>
        <v>N/A</v>
      </c>
      <c r="L277">
        <f>INT(NOT(J277))</f>
        <v>1</v>
      </c>
      <c r="M277">
        <f>IF(L277,IF(OR(AND(C277&lt;0, D277&lt; ABS(I277)), OR(AND(C277&gt;ABS(I277), D277&gt;ABS(I277)), AND(C277&lt;ABS(I277),D277&lt; ABS(I277)))), 1, 0),"N/A")</f>
        <v>0</v>
      </c>
      <c r="N277">
        <f>INT(OR(K277,M277))</f>
        <v>0</v>
      </c>
      <c r="O277">
        <f>IF(N277, 210, 0)</f>
        <v>0</v>
      </c>
      <c r="P277" t="str">
        <f>VLOOKUP(DATEVALUE(KNeighbors_NOPCA!$A277), DAL_by_date!$A$2:$E$93, 4, FALSE)</f>
        <v>O</v>
      </c>
      <c r="Q277" t="str">
        <f>VLOOKUP(DATEVALUE(KNeighbors_NOPCA!$A277), DAL_by_date!$A$2:$E$93, 5, FALSE)</f>
        <v>212</v>
      </c>
    </row>
    <row r="278" spans="1:17" hidden="1">
      <c r="A278" s="10" t="s">
        <v>153</v>
      </c>
      <c r="B278" t="s">
        <v>41</v>
      </c>
      <c r="C278" s="9">
        <v>5.2</v>
      </c>
      <c r="D278" s="9">
        <v>13</v>
      </c>
      <c r="E278" s="9">
        <f>IF(-I278 &lt;C278, 1, 0)</f>
        <v>1</v>
      </c>
      <c r="F278" t="str">
        <f>VLOOKUP(DATEVALUE(KNeighbors_NOPCA!$A278), DAL_by_date!$A$2:$E$93, 2, FALSE)</f>
        <v>W</v>
      </c>
      <c r="G278">
        <f>IF(F278="L",0,1)</f>
        <v>1</v>
      </c>
      <c r="H278">
        <f>IF(G278=E278,1,0)</f>
        <v>1</v>
      </c>
      <c r="I278">
        <f>VLOOKUP(DATEVALUE(KNeighbors_NOPCA!$A278), DAL_by_date!$A$2:$E$93, 3, FALSE)</f>
        <v>-4.5</v>
      </c>
      <c r="J278">
        <f>IF(I278&gt;0, 1, 0)</f>
        <v>0</v>
      </c>
      <c r="K278" t="str">
        <f>IF(J278,IF(OR(AND(C278&gt;0, ABS(D278) &gt; I278), OR(AND(C278&gt;-I278, D278&gt;-I278), AND(C278&lt;-I278,D278&lt;-I278) )), 1, 0),"N/A")</f>
        <v>N/A</v>
      </c>
      <c r="L278">
        <f>INT(NOT(J278))</f>
        <v>1</v>
      </c>
      <c r="M278">
        <f>IF(L278,IF(OR(AND(C278&lt;0, D278&lt; ABS(I278)), OR(AND(C278&gt;ABS(I278), D278&gt;ABS(I278)), AND(C278&lt;ABS(I278),D278&lt; ABS(I278)))), 1, 0),"N/A")</f>
        <v>1</v>
      </c>
      <c r="N278">
        <f>INT(OR(K278,M278))</f>
        <v>1</v>
      </c>
      <c r="O278">
        <f>IF(N278, 210, 0)</f>
        <v>210</v>
      </c>
      <c r="P278" t="str">
        <f>VLOOKUP(DATEVALUE(KNeighbors_NOPCA!$A278), DAL_by_date!$A$2:$E$93, 4, FALSE)</f>
        <v>O</v>
      </c>
      <c r="Q278" t="str">
        <f>VLOOKUP(DATEVALUE(KNeighbors_NOPCA!$A278), DAL_by_date!$A$2:$E$93, 5, FALSE)</f>
        <v>214.5</v>
      </c>
    </row>
    <row r="279" spans="1:17" hidden="1">
      <c r="A279" s="10" t="s">
        <v>155</v>
      </c>
      <c r="B279" t="s">
        <v>41</v>
      </c>
      <c r="C279" s="9">
        <v>2.2000000000000002</v>
      </c>
      <c r="D279" s="9">
        <v>-3</v>
      </c>
      <c r="E279" s="9">
        <f>IF(-I279 &lt;C279, 1, 0)</f>
        <v>0</v>
      </c>
      <c r="F279" t="str">
        <f>VLOOKUP(DATEVALUE(KNeighbors_NOPCA!$A279), DAL_by_date!$A$2:$E$93, 2, FALSE)</f>
        <v>L</v>
      </c>
      <c r="G279">
        <f>IF(F279="L",0,1)</f>
        <v>0</v>
      </c>
      <c r="H279">
        <f>IF(G279=E279,1,0)</f>
        <v>1</v>
      </c>
      <c r="I279">
        <f>VLOOKUP(DATEVALUE(KNeighbors_NOPCA!$A279), DAL_by_date!$A$2:$E$93, 3, FALSE)</f>
        <v>-6.5</v>
      </c>
      <c r="J279">
        <f>IF(I279&gt;0, 1, 0)</f>
        <v>0</v>
      </c>
      <c r="K279" t="str">
        <f>IF(J279,IF(OR(AND(C279&gt;0, ABS(D279) &gt; I279), OR(AND(C279&gt;-I279, D279&gt;-I279), AND(C279&lt;-I279,D279&lt;-I279) )), 1, 0),"N/A")</f>
        <v>N/A</v>
      </c>
      <c r="L279">
        <f>INT(NOT(J279))</f>
        <v>1</v>
      </c>
      <c r="M279">
        <f>IF(L279,IF(OR(AND(C279&lt;0, D279&lt; ABS(I279)), OR(AND(C279&gt;ABS(I279), D279&gt;ABS(I279)), AND(C279&lt;ABS(I279),D279&lt; ABS(I279)))), 1, 0),"N/A")</f>
        <v>1</v>
      </c>
      <c r="N279">
        <f>INT(OR(K279,M279))</f>
        <v>1</v>
      </c>
      <c r="O279">
        <f>IF(N279, 210, 0)</f>
        <v>210</v>
      </c>
      <c r="P279" t="str">
        <f>VLOOKUP(DATEVALUE(KNeighbors_NOPCA!$A279), DAL_by_date!$A$2:$E$93, 4, FALSE)</f>
        <v>U</v>
      </c>
      <c r="Q279" t="str">
        <f>VLOOKUP(DATEVALUE(KNeighbors_NOPCA!$A279), DAL_by_date!$A$2:$E$93, 5, FALSE)</f>
        <v>223</v>
      </c>
    </row>
    <row r="280" spans="1:17" hidden="1">
      <c r="A280" s="10" t="s">
        <v>159</v>
      </c>
      <c r="B280" t="s">
        <v>41</v>
      </c>
      <c r="C280" s="9">
        <v>0</v>
      </c>
      <c r="D280" s="9">
        <v>-19</v>
      </c>
      <c r="E280" s="9">
        <f>IF(-I280 &lt;C280, 1, 0)</f>
        <v>1</v>
      </c>
      <c r="F280" t="str">
        <f>VLOOKUP(DATEVALUE(KNeighbors_NOPCA!$A280), DAL_by_date!$A$2:$E$93, 2, FALSE)</f>
        <v>L</v>
      </c>
      <c r="G280">
        <f>IF(F280="L",0,1)</f>
        <v>0</v>
      </c>
      <c r="H280">
        <f>IF(G280=E280,1,0)</f>
        <v>0</v>
      </c>
      <c r="I280">
        <f>VLOOKUP(DATEVALUE(KNeighbors_NOPCA!$A280), DAL_by_date!$A$2:$E$93, 3, FALSE)</f>
        <v>5.5</v>
      </c>
      <c r="J280">
        <f>IF(I280&gt;0, 1, 0)</f>
        <v>1</v>
      </c>
      <c r="K280">
        <f>IF(J280,IF(OR(AND(C280&gt;0, ABS(D280) &gt; I280), OR(AND(C280&gt;-I280, D280&gt;-I280), AND(C280&lt;-I280,D280&lt;-I280) )), 1, 0),"N/A")</f>
        <v>0</v>
      </c>
      <c r="L280">
        <f>INT(NOT(J280))</f>
        <v>0</v>
      </c>
      <c r="M280" t="str">
        <f>IF(L280,IF(OR(AND(C280&lt;0, D280&lt; ABS(I280)), OR(AND(C280&gt;ABS(I280), D280&gt;ABS(I280)), AND(C280&lt;ABS(I280),D280&lt; ABS(I280)))), 1, 0),"N/A")</f>
        <v>N/A</v>
      </c>
      <c r="N280">
        <f>INT(OR(K280,M280))</f>
        <v>0</v>
      </c>
      <c r="O280">
        <f>IF(N280, 210, 0)</f>
        <v>0</v>
      </c>
      <c r="P280" t="str">
        <f>VLOOKUP(DATEVALUE(KNeighbors_NOPCA!$A280), DAL_by_date!$A$2:$E$93, 4, FALSE)</f>
        <v>U</v>
      </c>
      <c r="Q280" t="str">
        <f>VLOOKUP(DATEVALUE(KNeighbors_NOPCA!$A280), DAL_by_date!$A$2:$E$93, 5, FALSE)</f>
        <v>208.5</v>
      </c>
    </row>
    <row r="281" spans="1:17" hidden="1">
      <c r="A281" s="10" t="s">
        <v>161</v>
      </c>
      <c r="B281" t="s">
        <v>41</v>
      </c>
      <c r="C281" s="9">
        <v>4.8</v>
      </c>
      <c r="D281" s="9">
        <v>-6</v>
      </c>
      <c r="E281" s="9">
        <f>IF(-I281 &lt;C281, 1, 0)</f>
        <v>1</v>
      </c>
      <c r="F281" t="str">
        <f>VLOOKUP(DATEVALUE(KNeighbors_NOPCA!$A281), DAL_by_date!$A$2:$E$93, 2, FALSE)</f>
        <v>L</v>
      </c>
      <c r="G281">
        <f>IF(F281="L",0,1)</f>
        <v>0</v>
      </c>
      <c r="H281">
        <f>IF(G281=E281,1,0)</f>
        <v>0</v>
      </c>
      <c r="I281">
        <f>VLOOKUP(DATEVALUE(KNeighbors_NOPCA!$A281), DAL_by_date!$A$2:$E$93, 3, FALSE)</f>
        <v>-2</v>
      </c>
      <c r="J281">
        <f>IF(I281&gt;0, 1, 0)</f>
        <v>0</v>
      </c>
      <c r="K281" t="str">
        <f>IF(J281,IF(OR(AND(C281&gt;0, ABS(D281) &gt; I281), OR(AND(C281&gt;-I281, D281&gt;-I281), AND(C281&lt;-I281,D281&lt;-I281) )), 1, 0),"N/A")</f>
        <v>N/A</v>
      </c>
      <c r="L281">
        <f>INT(NOT(J281))</f>
        <v>1</v>
      </c>
      <c r="M281">
        <f>IF(L281,IF(OR(AND(C281&lt;0, D281&lt; ABS(I281)), OR(AND(C281&gt;ABS(I281), D281&gt;ABS(I281)), AND(C281&lt;ABS(I281),D281&lt; ABS(I281)))), 1, 0),"N/A")</f>
        <v>0</v>
      </c>
      <c r="N281">
        <f>INT(OR(K281,M281))</f>
        <v>0</v>
      </c>
      <c r="O281">
        <f>IF(N281, 210, 0)</f>
        <v>0</v>
      </c>
      <c r="P281" t="str">
        <f>VLOOKUP(DATEVALUE(KNeighbors_NOPCA!$A281), DAL_by_date!$A$2:$E$93, 4, FALSE)</f>
        <v>U</v>
      </c>
      <c r="Q281" t="str">
        <f>VLOOKUP(DATEVALUE(KNeighbors_NOPCA!$A281), DAL_by_date!$A$2:$E$93, 5, FALSE)</f>
        <v>206.5</v>
      </c>
    </row>
    <row r="282" spans="1:17" hidden="1">
      <c r="A282" s="10" t="s">
        <v>164</v>
      </c>
      <c r="B282" t="s">
        <v>41</v>
      </c>
      <c r="C282" s="9">
        <v>5.2</v>
      </c>
      <c r="D282" s="9">
        <v>-7</v>
      </c>
      <c r="E282" s="9">
        <f>IF(-I282 &lt;C282, 1, 0)</f>
        <v>1</v>
      </c>
      <c r="F282" t="str">
        <f>VLOOKUP(DATEVALUE(KNeighbors_NOPCA!$A282), DAL_by_date!$A$2:$E$93, 2, FALSE)</f>
        <v>L</v>
      </c>
      <c r="G282">
        <f>IF(F282="L",0,1)</f>
        <v>0</v>
      </c>
      <c r="H282">
        <f>IF(G282=E282,1,0)</f>
        <v>0</v>
      </c>
      <c r="I282">
        <f>VLOOKUP(DATEVALUE(KNeighbors_NOPCA!$A282), DAL_by_date!$A$2:$E$93, 3, FALSE)</f>
        <v>-1</v>
      </c>
      <c r="J282">
        <f>IF(I282&gt;0, 1, 0)</f>
        <v>0</v>
      </c>
      <c r="K282" t="str">
        <f>IF(J282,IF(OR(AND(C282&gt;0, ABS(D282) &gt; I282), OR(AND(C282&gt;-I282, D282&gt;-I282), AND(C282&lt;-I282,D282&lt;-I282) )), 1, 0),"N/A")</f>
        <v>N/A</v>
      </c>
      <c r="L282">
        <f>INT(NOT(J282))</f>
        <v>1</v>
      </c>
      <c r="M282">
        <f>IF(L282,IF(OR(AND(C282&lt;0, D282&lt; ABS(I282)), OR(AND(C282&gt;ABS(I282), D282&gt;ABS(I282)), AND(C282&lt;ABS(I282),D282&lt; ABS(I282)))), 1, 0),"N/A")</f>
        <v>0</v>
      </c>
      <c r="N282">
        <f>INT(OR(K282,M282))</f>
        <v>0</v>
      </c>
      <c r="O282">
        <f>IF(N282, 210, 0)</f>
        <v>0</v>
      </c>
      <c r="P282" t="str">
        <f>VLOOKUP(DATEVALUE(KNeighbors_NOPCA!$A282), DAL_by_date!$A$2:$E$93, 4, FALSE)</f>
        <v>O</v>
      </c>
      <c r="Q282" t="str">
        <f>VLOOKUP(DATEVALUE(KNeighbors_NOPCA!$A282), DAL_by_date!$A$2:$E$93, 5, FALSE)</f>
        <v>203.5</v>
      </c>
    </row>
    <row r="283" spans="1:17" hidden="1">
      <c r="A283" s="10" t="s">
        <v>170</v>
      </c>
      <c r="B283" t="s">
        <v>41</v>
      </c>
      <c r="C283" s="9">
        <v>-7.4</v>
      </c>
      <c r="D283" s="9">
        <v>-18</v>
      </c>
      <c r="E283" s="9">
        <f>IF(-I283 &lt;C283, 1, 0)</f>
        <v>1</v>
      </c>
      <c r="F283" t="str">
        <f>VLOOKUP(DATEVALUE(KNeighbors_NOPCA!$A283), DAL_by_date!$A$2:$E$93, 2, FALSE)</f>
        <v>L</v>
      </c>
      <c r="G283">
        <f>IF(F283="L",0,1)</f>
        <v>0</v>
      </c>
      <c r="H283">
        <f>IF(G283=E283,1,0)</f>
        <v>0</v>
      </c>
      <c r="I283">
        <f>VLOOKUP(DATEVALUE(KNeighbors_NOPCA!$A283), DAL_by_date!$A$2:$E$93, 3, FALSE)</f>
        <v>9</v>
      </c>
      <c r="J283">
        <f>IF(I283&gt;0, 1, 0)</f>
        <v>1</v>
      </c>
      <c r="K283">
        <f>IF(J283,IF(OR(AND(C283&gt;0, ABS(D283) &gt; I283), OR(AND(C283&gt;-I283, D283&gt;-I283), AND(C283&lt;-I283,D283&lt;-I283) )), 1, 0),"N/A")</f>
        <v>0</v>
      </c>
      <c r="L283">
        <f>INT(NOT(J283))</f>
        <v>0</v>
      </c>
      <c r="M283" t="str">
        <f>IF(L283,IF(OR(AND(C283&lt;0, D283&lt; ABS(I283)), OR(AND(C283&gt;ABS(I283), D283&gt;ABS(I283)), AND(C283&lt;ABS(I283),D283&lt; ABS(I283)))), 1, 0),"N/A")</f>
        <v>N/A</v>
      </c>
      <c r="N283">
        <f>INT(OR(K283,M283))</f>
        <v>0</v>
      </c>
      <c r="O283">
        <f>IF(N283, 210, 0)</f>
        <v>0</v>
      </c>
      <c r="P283" t="str">
        <f>VLOOKUP(DATEVALUE(KNeighbors_NOPCA!$A283), DAL_by_date!$A$2:$E$93, 4, FALSE)</f>
        <v>O</v>
      </c>
      <c r="Q283" t="str">
        <f>VLOOKUP(DATEVALUE(KNeighbors_NOPCA!$A283), DAL_by_date!$A$2:$E$93, 5, FALSE)</f>
        <v>226.5</v>
      </c>
    </row>
    <row r="284" spans="1:17" hidden="1">
      <c r="A284" s="10" t="s">
        <v>172</v>
      </c>
      <c r="B284" t="s">
        <v>41</v>
      </c>
      <c r="C284" s="9">
        <v>4.5999999999999996</v>
      </c>
      <c r="D284" s="9">
        <v>12</v>
      </c>
      <c r="E284" s="9">
        <f>IF(-I284 &lt;C284, 1, 0)</f>
        <v>1</v>
      </c>
      <c r="F284" t="str">
        <f>VLOOKUP(DATEVALUE(KNeighbors_NOPCA!$A284), DAL_by_date!$A$2:$E$93, 2, FALSE)</f>
        <v>W</v>
      </c>
      <c r="G284">
        <f>IF(F284="L",0,1)</f>
        <v>1</v>
      </c>
      <c r="H284">
        <f>IF(G284=E284,1,0)</f>
        <v>1</v>
      </c>
      <c r="I284">
        <f>VLOOKUP(DATEVALUE(KNeighbors_NOPCA!$A284), DAL_by_date!$A$2:$E$93, 3, FALSE)</f>
        <v>1.5</v>
      </c>
      <c r="J284">
        <f>IF(I284&gt;0, 1, 0)</f>
        <v>1</v>
      </c>
      <c r="K284">
        <f>IF(J284,IF(OR(AND(C284&gt;0, ABS(D284) &gt; I284), OR(AND(C284&gt;-I284, D284&gt;-I284), AND(C284&lt;-I284,D284&lt;-I284) )), 1, 0),"N/A")</f>
        <v>1</v>
      </c>
      <c r="L284">
        <f>INT(NOT(J284))</f>
        <v>0</v>
      </c>
      <c r="M284" t="str">
        <f>IF(L284,IF(OR(AND(C284&lt;0, D284&lt; ABS(I284)), OR(AND(C284&gt;ABS(I284), D284&gt;ABS(I284)), AND(C284&lt;ABS(I284),D284&lt; ABS(I284)))), 1, 0),"N/A")</f>
        <v>N/A</v>
      </c>
      <c r="N284">
        <f>INT(OR(K284,M284))</f>
        <v>1</v>
      </c>
      <c r="O284">
        <f>IF(N284, 210, 0)</f>
        <v>210</v>
      </c>
      <c r="P284" t="str">
        <f>VLOOKUP(DATEVALUE(KNeighbors_NOPCA!$A284), DAL_by_date!$A$2:$E$93, 4, FALSE)</f>
        <v>O</v>
      </c>
      <c r="Q284" t="str">
        <f>VLOOKUP(DATEVALUE(KNeighbors_NOPCA!$A284), DAL_by_date!$A$2:$E$93, 5, FALSE)</f>
        <v>214</v>
      </c>
    </row>
    <row r="285" spans="1:17" hidden="1">
      <c r="A285" s="10" t="s">
        <v>182</v>
      </c>
      <c r="B285" t="s">
        <v>41</v>
      </c>
      <c r="C285" s="9">
        <v>7</v>
      </c>
      <c r="D285" s="9">
        <v>2</v>
      </c>
      <c r="E285" s="9">
        <f>IF(-I285 &lt;C285, 1, 0)</f>
        <v>1</v>
      </c>
      <c r="F285" t="str">
        <f>VLOOKUP(DATEVALUE(KNeighbors_NOPCA!$A285), DAL_by_date!$A$2:$E$93, 2, FALSE)</f>
        <v>L</v>
      </c>
      <c r="G285">
        <f>IF(F285="L",0,1)</f>
        <v>0</v>
      </c>
      <c r="H285">
        <f>IF(G285=E285,1,0)</f>
        <v>0</v>
      </c>
      <c r="I285">
        <f>VLOOKUP(DATEVALUE(KNeighbors_NOPCA!$A285), DAL_by_date!$A$2:$E$93, 3, FALSE)</f>
        <v>-6</v>
      </c>
      <c r="J285">
        <f>IF(I285&gt;0, 1, 0)</f>
        <v>0</v>
      </c>
      <c r="K285" t="str">
        <f>IF(J285,IF(OR(AND(C285&gt;0, ABS(D285) &gt; I285), OR(AND(C285&gt;-I285, D285&gt;-I285), AND(C285&lt;-I285,D285&lt;-I285) )), 1, 0),"N/A")</f>
        <v>N/A</v>
      </c>
      <c r="L285">
        <f>INT(NOT(J285))</f>
        <v>1</v>
      </c>
      <c r="M285">
        <f>IF(L285,IF(OR(AND(C285&lt;0, D285&lt; ABS(I285)), OR(AND(C285&gt;ABS(I285), D285&gt;ABS(I285)), AND(C285&lt;ABS(I285),D285&lt; ABS(I285)))), 1, 0),"N/A")</f>
        <v>0</v>
      </c>
      <c r="N285">
        <f>INT(OR(K285,M285))</f>
        <v>0</v>
      </c>
      <c r="O285">
        <f>IF(N285, 210, 0)</f>
        <v>0</v>
      </c>
      <c r="P285" t="str">
        <f>VLOOKUP(DATEVALUE(KNeighbors_NOPCA!$A285), DAL_by_date!$A$2:$E$93, 4, FALSE)</f>
        <v>U</v>
      </c>
      <c r="Q285" t="str">
        <f>VLOOKUP(DATEVALUE(KNeighbors_NOPCA!$A285), DAL_by_date!$A$2:$E$93, 5, FALSE)</f>
        <v>199.5</v>
      </c>
    </row>
    <row r="286" spans="1:17" hidden="1">
      <c r="A286" s="10" t="s">
        <v>188</v>
      </c>
      <c r="B286" t="s">
        <v>41</v>
      </c>
      <c r="C286" s="9">
        <v>-3.4</v>
      </c>
      <c r="D286" s="9">
        <v>2</v>
      </c>
      <c r="E286" s="9">
        <f>IF(-I286 &lt;C286, 1, 0)</f>
        <v>0</v>
      </c>
      <c r="F286" t="str">
        <f>VLOOKUP(DATEVALUE(KNeighbors_NOPCA!$A286), DAL_by_date!$A$2:$E$93, 2, FALSE)</f>
        <v>W</v>
      </c>
      <c r="G286">
        <f>IF(F286="L",0,1)</f>
        <v>1</v>
      </c>
      <c r="H286">
        <f>IF(G286=E286,1,0)</f>
        <v>0</v>
      </c>
      <c r="I286">
        <f>VLOOKUP(DATEVALUE(KNeighbors_NOPCA!$A286), DAL_by_date!$A$2:$E$93, 3, FALSE)</f>
        <v>1.5</v>
      </c>
      <c r="J286">
        <f>IF(I286&gt;0, 1, 0)</f>
        <v>1</v>
      </c>
      <c r="K286">
        <f>IF(J286,IF(OR(AND(C286&gt;0, ABS(D286) &gt; I286), OR(AND(C286&gt;-I286, D286&gt;-I286), AND(C286&lt;-I286,D286&lt;-I286) )), 1, 0),"N/A")</f>
        <v>0</v>
      </c>
      <c r="L286">
        <f>INT(NOT(J286))</f>
        <v>0</v>
      </c>
      <c r="M286" t="str">
        <f>IF(L286,IF(OR(AND(C286&lt;0, D286&lt; ABS(I286)), OR(AND(C286&gt;ABS(I286), D286&gt;ABS(I286)), AND(C286&lt;ABS(I286),D286&lt; ABS(I286)))), 1, 0),"N/A")</f>
        <v>N/A</v>
      </c>
      <c r="N286">
        <f>INT(OR(K286,M286))</f>
        <v>0</v>
      </c>
      <c r="O286">
        <f>IF(N286, 210, 0)</f>
        <v>0</v>
      </c>
      <c r="P286" t="str">
        <f>VLOOKUP(DATEVALUE(KNeighbors_NOPCA!$A286), DAL_by_date!$A$2:$E$93, 4, FALSE)</f>
        <v>U</v>
      </c>
      <c r="Q286" t="str">
        <f>VLOOKUP(DATEVALUE(KNeighbors_NOPCA!$A286), DAL_by_date!$A$2:$E$93, 5, FALSE)</f>
        <v>206.5</v>
      </c>
    </row>
    <row r="287" spans="1:17" hidden="1">
      <c r="A287" s="10" t="s">
        <v>190</v>
      </c>
      <c r="B287" t="s">
        <v>41</v>
      </c>
      <c r="C287" s="9">
        <v>3</v>
      </c>
      <c r="D287" s="9">
        <v>10</v>
      </c>
      <c r="E287" s="9">
        <f>IF(-I287 &lt;C287, 1, 0)</f>
        <v>0</v>
      </c>
      <c r="F287" t="str">
        <f>VLOOKUP(DATEVALUE(KNeighbors_NOPCA!$A287), DAL_by_date!$A$2:$E$93, 2, FALSE)</f>
        <v>W</v>
      </c>
      <c r="G287">
        <f>IF(F287="L",0,1)</f>
        <v>1</v>
      </c>
      <c r="H287">
        <f>IF(G287=E287,1,0)</f>
        <v>0</v>
      </c>
      <c r="I287">
        <f>VLOOKUP(DATEVALUE(KNeighbors_NOPCA!$A287), DAL_by_date!$A$2:$E$93, 3, FALSE)</f>
        <v>-6.5</v>
      </c>
      <c r="J287">
        <f>IF(I287&gt;0, 1, 0)</f>
        <v>0</v>
      </c>
      <c r="K287" t="str">
        <f>IF(J287,IF(OR(AND(C287&gt;0, ABS(D287) &gt; I287), OR(AND(C287&gt;-I287, D287&gt;-I287), AND(C287&lt;-I287,D287&lt;-I287) )), 1, 0),"N/A")</f>
        <v>N/A</v>
      </c>
      <c r="L287">
        <f>INT(NOT(J287))</f>
        <v>1</v>
      </c>
      <c r="M287">
        <f>IF(L287,IF(OR(AND(C287&lt;0, D287&lt; ABS(I287)), OR(AND(C287&gt;ABS(I287), D287&gt;ABS(I287)), AND(C287&lt;ABS(I287),D287&lt; ABS(I287)))), 1, 0),"N/A")</f>
        <v>0</v>
      </c>
      <c r="N287">
        <f>INT(OR(K287,M287))</f>
        <v>0</v>
      </c>
      <c r="O287">
        <f>IF(N287, 210, 0)</f>
        <v>0</v>
      </c>
      <c r="P287" t="str">
        <f>VLOOKUP(DATEVALUE(KNeighbors_NOPCA!$A287), DAL_by_date!$A$2:$E$93, 4, FALSE)</f>
        <v>O</v>
      </c>
      <c r="Q287" t="str">
        <f>VLOOKUP(DATEVALUE(KNeighbors_NOPCA!$A287), DAL_by_date!$A$2:$E$93, 5, FALSE)</f>
        <v>192.5</v>
      </c>
    </row>
    <row r="288" spans="1:17" hidden="1">
      <c r="A288" s="10" t="s">
        <v>195</v>
      </c>
      <c r="B288" t="s">
        <v>41</v>
      </c>
      <c r="C288" s="9">
        <v>-3.8</v>
      </c>
      <c r="D288" s="9">
        <v>-5</v>
      </c>
      <c r="E288" s="9">
        <f>IF(-I288 &lt;C288, 1, 0)</f>
        <v>0</v>
      </c>
      <c r="F288" t="str">
        <f>VLOOKUP(DATEVALUE(KNeighbors_NOPCA!$A288), DAL_by_date!$A$2:$E$93, 2, FALSE)</f>
        <v>L</v>
      </c>
      <c r="G288">
        <f>IF(F288="L",0,1)</f>
        <v>0</v>
      </c>
      <c r="H288">
        <f>IF(G288=E288,1,0)</f>
        <v>1</v>
      </c>
      <c r="I288">
        <f>VLOOKUP(DATEVALUE(KNeighbors_NOPCA!$A288), DAL_by_date!$A$2:$E$93, 3, FALSE)</f>
        <v>-4.5</v>
      </c>
      <c r="J288">
        <f>IF(I288&gt;0, 1, 0)</f>
        <v>0</v>
      </c>
      <c r="K288" t="str">
        <f>IF(J288,IF(OR(AND(C288&gt;0, ABS(D288) &gt; I288), OR(AND(C288&gt;-I288, D288&gt;-I288), AND(C288&lt;-I288,D288&lt;-I288) )), 1, 0),"N/A")</f>
        <v>N/A</v>
      </c>
      <c r="L288">
        <f>INT(NOT(J288))</f>
        <v>1</v>
      </c>
      <c r="M288">
        <f>IF(L288,IF(OR(AND(C288&lt;0, D288&lt; ABS(I288)), OR(AND(C288&gt;ABS(I288), D288&gt;ABS(I288)), AND(C288&lt;ABS(I288),D288&lt; ABS(I288)))), 1, 0),"N/A")</f>
        <v>1</v>
      </c>
      <c r="N288">
        <f>INT(OR(K288,M288))</f>
        <v>1</v>
      </c>
      <c r="O288">
        <f>IF(N288, 210, 0)</f>
        <v>210</v>
      </c>
      <c r="P288" t="str">
        <f>VLOOKUP(DATEVALUE(KNeighbors_NOPCA!$A288), DAL_by_date!$A$2:$E$93, 4, FALSE)</f>
        <v>U</v>
      </c>
      <c r="Q288" t="str">
        <f>VLOOKUP(DATEVALUE(KNeighbors_NOPCA!$A288), DAL_by_date!$A$2:$E$93, 5, FALSE)</f>
        <v>187.5</v>
      </c>
    </row>
    <row r="289" spans="1:17" hidden="1">
      <c r="A289" s="10" t="s">
        <v>28</v>
      </c>
      <c r="B289" t="s">
        <v>30</v>
      </c>
      <c r="C289" s="9">
        <v>2</v>
      </c>
      <c r="D289" s="9">
        <v>-17</v>
      </c>
      <c r="E289" s="9">
        <f>IF(-I289 &lt;C289, 1, 0)</f>
        <v>0</v>
      </c>
      <c r="F289" t="str">
        <f>VLOOKUP(DATEVALUE(KNeighbors_NOPCA!$A289), DEN_by_date!$A$2:$E$93, 2, FALSE)</f>
        <v>L</v>
      </c>
      <c r="G289">
        <f>IF(F289="L",0,1)</f>
        <v>0</v>
      </c>
      <c r="H289">
        <f>IF(G289=E289,1,0)</f>
        <v>1</v>
      </c>
      <c r="I289">
        <f>VLOOKUP(DATEVALUE(KNeighbors_NOPCA!$A289), DEN_by_date!$A$2:$E$93, 3, FALSE)</f>
        <v>-3.5</v>
      </c>
      <c r="J289">
        <f>IF(I289&gt;0, 1, 0)</f>
        <v>0</v>
      </c>
      <c r="K289" t="str">
        <f>IF(J289,IF(OR(AND(C289&gt;0, ABS(D289) &gt; I289), OR(AND(C289&gt;-I289, D289&gt;-I289), AND(C289&lt;-I289,D289&lt;-I289) )), 1, 0),"N/A")</f>
        <v>N/A</v>
      </c>
      <c r="L289">
        <f>INT(NOT(J289))</f>
        <v>1</v>
      </c>
      <c r="M289">
        <f>IF(L289,IF(OR(AND(C289&lt;0, D289&lt; ABS(I289)), OR(AND(C289&gt;ABS(I289), D289&gt;ABS(I289)), AND(C289&lt;ABS(I289),D289&lt; ABS(I289)))), 1, 0),"N/A")</f>
        <v>1</v>
      </c>
      <c r="N289">
        <f>INT(OR(K289,M289))</f>
        <v>1</v>
      </c>
      <c r="O289">
        <f>IF(N289, 210, 0)</f>
        <v>210</v>
      </c>
      <c r="P289" t="str">
        <f>VLOOKUP(DATEVALUE(KNeighbors_NOPCA!$A289), DEN_by_date!$A$2:$E$93, 4, FALSE)</f>
        <v>U</v>
      </c>
      <c r="Q289" t="str">
        <f>VLOOKUP(DATEVALUE(KNeighbors_NOPCA!$A289), DEN_by_date!$A$2:$E$93, 5, FALSE)</f>
        <v>204</v>
      </c>
    </row>
    <row r="290" spans="1:17" hidden="1">
      <c r="A290" s="10" t="s">
        <v>44</v>
      </c>
      <c r="B290" t="s">
        <v>30</v>
      </c>
      <c r="C290" s="9">
        <v>8.6</v>
      </c>
      <c r="D290" s="9">
        <v>-12</v>
      </c>
      <c r="E290" s="9">
        <f>IF(-I290 &lt;C290, 1, 0)</f>
        <v>1</v>
      </c>
      <c r="F290" t="str">
        <f>VLOOKUP(DATEVALUE(KNeighbors_NOPCA!$A290), DEN_by_date!$A$2:$E$93, 2, FALSE)</f>
        <v>L</v>
      </c>
      <c r="G290">
        <f>IF(F290="L",0,1)</f>
        <v>0</v>
      </c>
      <c r="H290">
        <f>IF(G290=E290,1,0)</f>
        <v>0</v>
      </c>
      <c r="I290">
        <f>VLOOKUP(DATEVALUE(KNeighbors_NOPCA!$A290), DEN_by_date!$A$2:$E$93, 3, FALSE)</f>
        <v>3</v>
      </c>
      <c r="J290">
        <f>IF(I290&gt;0, 1, 0)</f>
        <v>1</v>
      </c>
      <c r="K290">
        <f>IF(J290,IF(OR(AND(C290&gt;0, ABS(D290) &gt; I290), OR(AND(C290&gt;-I290, D290&gt;-I290), AND(C290&lt;-I290,D290&lt;-I290) )), 1, 0),"N/A")</f>
        <v>1</v>
      </c>
      <c r="L290">
        <f>INT(NOT(J290))</f>
        <v>0</v>
      </c>
      <c r="M290" t="str">
        <f>IF(L290,IF(OR(AND(C290&lt;0, D290&lt; ABS(I290)), OR(AND(C290&gt;ABS(I290), D290&gt;ABS(I290)), AND(C290&lt;ABS(I290),D290&lt; ABS(I290)))), 1, 0),"N/A")</f>
        <v>N/A</v>
      </c>
      <c r="N290">
        <f>INT(OR(K290,M290))</f>
        <v>1</v>
      </c>
      <c r="O290">
        <f>IF(N290, 210, 0)</f>
        <v>210</v>
      </c>
      <c r="P290" t="str">
        <f>VLOOKUP(DATEVALUE(KNeighbors_NOPCA!$A290), DEN_by_date!$A$2:$E$93, 4, FALSE)</f>
        <v>U</v>
      </c>
      <c r="Q290" t="str">
        <f>VLOOKUP(DATEVALUE(KNeighbors_NOPCA!$A290), DEN_by_date!$A$2:$E$93, 5, FALSE)</f>
        <v>190.5</v>
      </c>
    </row>
    <row r="291" spans="1:17" hidden="1">
      <c r="A291" s="10" t="s">
        <v>48</v>
      </c>
      <c r="B291" t="s">
        <v>30</v>
      </c>
      <c r="C291" s="9">
        <v>0.4</v>
      </c>
      <c r="D291" s="9">
        <v>4</v>
      </c>
      <c r="E291" s="9">
        <f>IF(-I291 &lt;C291, 1, 0)</f>
        <v>1</v>
      </c>
      <c r="F291" t="str">
        <f>VLOOKUP(DATEVALUE(KNeighbors_NOPCA!$A291), DEN_by_date!$A$2:$E$93, 2, FALSE)</f>
        <v>W</v>
      </c>
      <c r="G291">
        <f>IF(F291="L",0,1)</f>
        <v>1</v>
      </c>
      <c r="H291">
        <f>IF(G291=E291,1,0)</f>
        <v>1</v>
      </c>
      <c r="I291">
        <f>VLOOKUP(DATEVALUE(KNeighbors_NOPCA!$A291), DEN_by_date!$A$2:$E$93, 3, FALSE)</f>
        <v>1</v>
      </c>
      <c r="J291">
        <f>IF(I291&gt;0, 1, 0)</f>
        <v>1</v>
      </c>
      <c r="K291">
        <f>IF(J291,IF(OR(AND(C291&gt;0, ABS(D291) &gt; I291), OR(AND(C291&gt;-I291, D291&gt;-I291), AND(C291&lt;-I291,D291&lt;-I291) )), 1, 0),"N/A")</f>
        <v>1</v>
      </c>
      <c r="L291">
        <f>INT(NOT(J291))</f>
        <v>0</v>
      </c>
      <c r="M291" t="str">
        <f>IF(L291,IF(OR(AND(C291&lt;0, D291&lt; ABS(I291)), OR(AND(C291&gt;ABS(I291), D291&gt;ABS(I291)), AND(C291&lt;ABS(I291),D291&lt; ABS(I291)))), 1, 0),"N/A")</f>
        <v>N/A</v>
      </c>
      <c r="N291">
        <f>INT(OR(K291,M291))</f>
        <v>1</v>
      </c>
      <c r="O291">
        <f>IF(N291, 210, 0)</f>
        <v>210</v>
      </c>
      <c r="P291" t="str">
        <f>VLOOKUP(DATEVALUE(KNeighbors_NOPCA!$A291), DEN_by_date!$A$2:$E$93, 4, FALSE)</f>
        <v>O</v>
      </c>
      <c r="Q291" t="str">
        <f>VLOOKUP(DATEVALUE(KNeighbors_NOPCA!$A291), DEN_by_date!$A$2:$E$93, 5, FALSE)</f>
        <v>206.5</v>
      </c>
    </row>
    <row r="292" spans="1:17" hidden="1">
      <c r="A292" s="10" t="s">
        <v>50</v>
      </c>
      <c r="B292" t="s">
        <v>30</v>
      </c>
      <c r="C292" s="9">
        <v>4.2</v>
      </c>
      <c r="D292" s="9">
        <v>1</v>
      </c>
      <c r="E292" s="9">
        <f>IF(-I292 &lt;C292, 1, 0)</f>
        <v>1</v>
      </c>
      <c r="F292" t="str">
        <f>VLOOKUP(DATEVALUE(KNeighbors_NOPCA!$A292), DEN_by_date!$A$2:$E$93, 2, FALSE)</f>
        <v>L</v>
      </c>
      <c r="G292">
        <f>IF(F292="L",0,1)</f>
        <v>0</v>
      </c>
      <c r="H292">
        <f>IF(G292=E292,1,0)</f>
        <v>0</v>
      </c>
      <c r="I292">
        <f>VLOOKUP(DATEVALUE(KNeighbors_NOPCA!$A292), DEN_by_date!$A$2:$E$93, 3, FALSE)</f>
        <v>-3.5</v>
      </c>
      <c r="J292">
        <f>IF(I292&gt;0, 1, 0)</f>
        <v>0</v>
      </c>
      <c r="K292" t="str">
        <f>IF(J292,IF(OR(AND(C292&gt;0, ABS(D292) &gt; I292), OR(AND(C292&gt;-I292, D292&gt;-I292), AND(C292&lt;-I292,D292&lt;-I292) )), 1, 0),"N/A")</f>
        <v>N/A</v>
      </c>
      <c r="L292">
        <f>INT(NOT(J292))</f>
        <v>1</v>
      </c>
      <c r="M292">
        <f>IF(L292,IF(OR(AND(C292&lt;0, D292&lt; ABS(I292)), OR(AND(C292&gt;ABS(I292), D292&gt;ABS(I292)), AND(C292&lt;ABS(I292),D292&lt; ABS(I292)))), 1, 0),"N/A")</f>
        <v>0</v>
      </c>
      <c r="N292">
        <f>INT(OR(K292,M292))</f>
        <v>0</v>
      </c>
      <c r="O292">
        <f>IF(N292, 210, 0)</f>
        <v>0</v>
      </c>
      <c r="P292" t="str">
        <f>VLOOKUP(DATEVALUE(KNeighbors_NOPCA!$A292), DEN_by_date!$A$2:$E$93, 4, FALSE)</f>
        <v>O</v>
      </c>
      <c r="Q292" t="str">
        <f>VLOOKUP(DATEVALUE(KNeighbors_NOPCA!$A292), DEN_by_date!$A$2:$E$93, 5, FALSE)</f>
        <v>195</v>
      </c>
    </row>
    <row r="293" spans="1:17" hidden="1">
      <c r="A293" s="10" t="s">
        <v>52</v>
      </c>
      <c r="B293" t="s">
        <v>30</v>
      </c>
      <c r="C293" s="9">
        <v>2.2000000000000002</v>
      </c>
      <c r="D293" s="9">
        <v>9</v>
      </c>
      <c r="E293" s="9">
        <f>IF(-I293 &lt;C293, 1, 0)</f>
        <v>1</v>
      </c>
      <c r="F293" t="str">
        <f>VLOOKUP(DATEVALUE(KNeighbors_NOPCA!$A293), DEN_by_date!$A$2:$E$93, 2, FALSE)</f>
        <v>W</v>
      </c>
      <c r="G293">
        <f>IF(F293="L",0,1)</f>
        <v>1</v>
      </c>
      <c r="H293">
        <f>IF(G293=E293,1,0)</f>
        <v>1</v>
      </c>
      <c r="I293">
        <f>VLOOKUP(DATEVALUE(KNeighbors_NOPCA!$A293), DEN_by_date!$A$2:$E$93, 3, FALSE)</f>
        <v>6.5</v>
      </c>
      <c r="J293">
        <f>IF(I293&gt;0, 1, 0)</f>
        <v>1</v>
      </c>
      <c r="K293">
        <f>IF(J293,IF(OR(AND(C293&gt;0, ABS(D293) &gt; I293), OR(AND(C293&gt;-I293, D293&gt;-I293), AND(C293&lt;-I293,D293&lt;-I293) )), 1, 0),"N/A")</f>
        <v>1</v>
      </c>
      <c r="L293">
        <f>INT(NOT(J293))</f>
        <v>0</v>
      </c>
      <c r="M293" t="str">
        <f>IF(L293,IF(OR(AND(C293&lt;0, D293&lt; ABS(I293)), OR(AND(C293&gt;ABS(I293), D293&gt;ABS(I293)), AND(C293&lt;ABS(I293),D293&lt; ABS(I293)))), 1, 0),"N/A")</f>
        <v>N/A</v>
      </c>
      <c r="N293">
        <f>INT(OR(K293,M293))</f>
        <v>1</v>
      </c>
      <c r="O293">
        <f>IF(N293, 210, 0)</f>
        <v>210</v>
      </c>
      <c r="P293" t="str">
        <f>VLOOKUP(DATEVALUE(KNeighbors_NOPCA!$A293), DEN_by_date!$A$2:$E$93, 4, FALSE)</f>
        <v>U</v>
      </c>
      <c r="Q293" t="str">
        <f>VLOOKUP(DATEVALUE(KNeighbors_NOPCA!$A293), DEN_by_date!$A$2:$E$93, 5, FALSE)</f>
        <v>210</v>
      </c>
    </row>
    <row r="294" spans="1:17" hidden="1">
      <c r="A294" s="10" t="s">
        <v>59</v>
      </c>
      <c r="B294" t="s">
        <v>30</v>
      </c>
      <c r="C294" s="9">
        <v>-1.2</v>
      </c>
      <c r="D294" s="9">
        <v>-7</v>
      </c>
      <c r="E294" s="9">
        <f>IF(-I294 &lt;C294, 1, 0)</f>
        <v>1</v>
      </c>
      <c r="F294" t="str">
        <f>VLOOKUP(DATEVALUE(KNeighbors_NOPCA!$A294), DEN_by_date!$A$2:$E$93, 2, FALSE)</f>
        <v>L</v>
      </c>
      <c r="G294">
        <f>IF(F294="L",0,1)</f>
        <v>0</v>
      </c>
      <c r="H294">
        <f>IF(G294=E294,1,0)</f>
        <v>0</v>
      </c>
      <c r="I294">
        <f>VLOOKUP(DATEVALUE(KNeighbors_NOPCA!$A294), DEN_by_date!$A$2:$E$93, 3, FALSE)</f>
        <v>3</v>
      </c>
      <c r="J294">
        <f>IF(I294&gt;0, 1, 0)</f>
        <v>1</v>
      </c>
      <c r="K294">
        <f>IF(J294,IF(OR(AND(C294&gt;0, ABS(D294) &gt; I294), OR(AND(C294&gt;-I294, D294&gt;-I294), AND(C294&lt;-I294,D294&lt;-I294) )), 1, 0),"N/A")</f>
        <v>0</v>
      </c>
      <c r="L294">
        <f>INT(NOT(J294))</f>
        <v>0</v>
      </c>
      <c r="M294" t="str">
        <f>IF(L294,IF(OR(AND(C294&lt;0, D294&lt; ABS(I294)), OR(AND(C294&gt;ABS(I294), D294&gt;ABS(I294)), AND(C294&lt;ABS(I294),D294&lt; ABS(I294)))), 1, 0),"N/A")</f>
        <v>N/A</v>
      </c>
      <c r="N294">
        <f>INT(OR(K294,M294))</f>
        <v>0</v>
      </c>
      <c r="O294">
        <f>IF(N294, 210, 0)</f>
        <v>0</v>
      </c>
      <c r="P294" t="str">
        <f>VLOOKUP(DATEVALUE(KNeighbors_NOPCA!$A294), DEN_by_date!$A$2:$E$93, 4, FALSE)</f>
        <v>O</v>
      </c>
      <c r="Q294" t="str">
        <f>VLOOKUP(DATEVALUE(KNeighbors_NOPCA!$A294), DEN_by_date!$A$2:$E$93, 5, FALSE)</f>
        <v>206.5</v>
      </c>
    </row>
    <row r="295" spans="1:17">
      <c r="A295" s="10" t="s">
        <v>61</v>
      </c>
      <c r="B295" t="s">
        <v>30</v>
      </c>
      <c r="C295" s="9">
        <v>-9</v>
      </c>
      <c r="D295" s="9">
        <v>-13</v>
      </c>
      <c r="E295" s="9">
        <f>IF(-I295 &lt;C295, 1, 0)</f>
        <v>1</v>
      </c>
      <c r="F295" t="str">
        <f>VLOOKUP(DATEVALUE(KNeighbors_NOPCA!$A295), DEN_by_date!$A$2:$E$93, 2, FALSE)</f>
        <v>L</v>
      </c>
      <c r="G295">
        <f>IF(F295="L",0,1)</f>
        <v>0</v>
      </c>
      <c r="H295">
        <f>IF(G295=E295,1,0)</f>
        <v>0</v>
      </c>
      <c r="I295">
        <f>VLOOKUP(DATEVALUE(KNeighbors_NOPCA!$A295), DEN_by_date!$A$2:$E$93, 3, FALSE)</f>
        <v>12.5</v>
      </c>
      <c r="J295">
        <f>IF(I295&gt;0, 1, 0)</f>
        <v>1</v>
      </c>
      <c r="K295">
        <f>IF(J295,IF(OR(AND(C295&gt;0, ABS(D295) &gt; I295), OR(AND(C295&gt;-I295, D295&gt;-I295), AND(C295&lt;-I295,D295&lt;-I295) )), 1, 0),"N/A")</f>
        <v>0</v>
      </c>
      <c r="L295">
        <f>INT(NOT(J295))</f>
        <v>0</v>
      </c>
      <c r="M295" t="str">
        <f>IF(L295,IF(OR(AND(C295&lt;0, D295&lt; ABS(I295)), OR(AND(C295&gt;ABS(I295), D295&gt;ABS(I295)), AND(C295&lt;ABS(I295),D295&lt; ABS(I295)))), 1, 0),"N/A")</f>
        <v>N/A</v>
      </c>
      <c r="N295">
        <f>INT(OR(K295,M295))</f>
        <v>0</v>
      </c>
      <c r="O295">
        <f>IF(N295, 210, 0)</f>
        <v>0</v>
      </c>
      <c r="P295" t="str">
        <f>VLOOKUP(DATEVALUE(KNeighbors_NOPCA!$A295), DEN_by_date!$A$2:$E$93, 4, FALSE)</f>
        <v>O</v>
      </c>
      <c r="Q295" t="str">
        <f>VLOOKUP(DATEVALUE(KNeighbors_NOPCA!$A295), DEN_by_date!$A$2:$E$93, 5, FALSE)</f>
        <v>211</v>
      </c>
    </row>
    <row r="296" spans="1:17" hidden="1">
      <c r="A296" s="10" t="s">
        <v>63</v>
      </c>
      <c r="B296" t="s">
        <v>30</v>
      </c>
      <c r="C296" s="9">
        <v>-0.4</v>
      </c>
      <c r="D296" s="9">
        <v>-17</v>
      </c>
      <c r="E296" s="9">
        <f>IF(-I296 &lt;C296, 1, 0)</f>
        <v>1</v>
      </c>
      <c r="F296" t="str">
        <f>VLOOKUP(DATEVALUE(KNeighbors_NOPCA!$A296), DEN_by_date!$A$2:$E$93, 2, FALSE)</f>
        <v>L</v>
      </c>
      <c r="G296">
        <f>IF(F296="L",0,1)</f>
        <v>0</v>
      </c>
      <c r="H296">
        <f>IF(G296=E296,1,0)</f>
        <v>0</v>
      </c>
      <c r="I296">
        <f>VLOOKUP(DATEVALUE(KNeighbors_NOPCA!$A296), DEN_by_date!$A$2:$E$93, 3, FALSE)</f>
        <v>7</v>
      </c>
      <c r="J296">
        <f>IF(I296&gt;0, 1, 0)</f>
        <v>1</v>
      </c>
      <c r="K296">
        <f>IF(J296,IF(OR(AND(C296&gt;0, ABS(D296) &gt; I296), OR(AND(C296&gt;-I296, D296&gt;-I296), AND(C296&lt;-I296,D296&lt;-I296) )), 1, 0),"N/A")</f>
        <v>0</v>
      </c>
      <c r="L296">
        <f>INT(NOT(J296))</f>
        <v>0</v>
      </c>
      <c r="M296" t="str">
        <f>IF(L296,IF(OR(AND(C296&lt;0, D296&lt; ABS(I296)), OR(AND(C296&gt;ABS(I296), D296&gt;ABS(I296)), AND(C296&lt;ABS(I296),D296&lt; ABS(I296)))), 1, 0),"N/A")</f>
        <v>N/A</v>
      </c>
      <c r="N296">
        <f>INT(OR(K296,M296))</f>
        <v>0</v>
      </c>
      <c r="O296">
        <f>IF(N296, 210, 0)</f>
        <v>0</v>
      </c>
      <c r="P296" t="str">
        <f>VLOOKUP(DATEVALUE(KNeighbors_NOPCA!$A296), DEN_by_date!$A$2:$E$93, 4, FALSE)</f>
        <v>U</v>
      </c>
      <c r="Q296" t="str">
        <f>VLOOKUP(DATEVALUE(KNeighbors_NOPCA!$A296), DEN_by_date!$A$2:$E$93, 5, FALSE)</f>
        <v>206</v>
      </c>
    </row>
    <row r="297" spans="1:17" hidden="1">
      <c r="A297" s="10" t="s">
        <v>65</v>
      </c>
      <c r="B297" t="s">
        <v>30</v>
      </c>
      <c r="C297" s="9">
        <v>-5.6</v>
      </c>
      <c r="D297" s="9">
        <v>-11</v>
      </c>
      <c r="E297" s="9">
        <f>IF(-I297 &lt;C297, 1, 0)</f>
        <v>1</v>
      </c>
      <c r="F297" t="str">
        <f>VLOOKUP(DATEVALUE(KNeighbors_NOPCA!$A297), DEN_by_date!$A$2:$E$93, 2, FALSE)</f>
        <v>L</v>
      </c>
      <c r="G297">
        <f>IF(F297="L",0,1)</f>
        <v>0</v>
      </c>
      <c r="H297">
        <f>IF(G297=E297,1,0)</f>
        <v>0</v>
      </c>
      <c r="I297">
        <f>VLOOKUP(DATEVALUE(KNeighbors_NOPCA!$A297), DEN_by_date!$A$2:$E$93, 3, FALSE)</f>
        <v>7.5</v>
      </c>
      <c r="J297">
        <f>IF(I297&gt;0, 1, 0)</f>
        <v>1</v>
      </c>
      <c r="K297">
        <f>IF(J297,IF(OR(AND(C297&gt;0, ABS(D297) &gt; I297), OR(AND(C297&gt;-I297, D297&gt;-I297), AND(C297&lt;-I297,D297&lt;-I297) )), 1, 0),"N/A")</f>
        <v>0</v>
      </c>
      <c r="L297">
        <f>INT(NOT(J297))</f>
        <v>0</v>
      </c>
      <c r="M297" t="str">
        <f>IF(L297,IF(OR(AND(C297&lt;0, D297&lt; ABS(I297)), OR(AND(C297&gt;ABS(I297), D297&gt;ABS(I297)), AND(C297&lt;ABS(I297),D297&lt; ABS(I297)))), 1, 0),"N/A")</f>
        <v>N/A</v>
      </c>
      <c r="N297">
        <f>INT(OR(K297,M297))</f>
        <v>0</v>
      </c>
      <c r="O297">
        <f>IF(N297, 210, 0)</f>
        <v>0</v>
      </c>
      <c r="P297" t="str">
        <f>VLOOKUP(DATEVALUE(KNeighbors_NOPCA!$A297), DEN_by_date!$A$2:$E$93, 4, FALSE)</f>
        <v>U</v>
      </c>
      <c r="Q297" t="str">
        <f>VLOOKUP(DATEVALUE(KNeighbors_NOPCA!$A297), DEN_by_date!$A$2:$E$93, 5, FALSE)</f>
        <v>194.5</v>
      </c>
    </row>
    <row r="298" spans="1:17" hidden="1">
      <c r="A298" s="10" t="s">
        <v>76</v>
      </c>
      <c r="B298" t="s">
        <v>30</v>
      </c>
      <c r="C298" s="9">
        <v>2.4</v>
      </c>
      <c r="D298" s="9">
        <v>-11</v>
      </c>
      <c r="E298" s="9">
        <f>IF(-I298 &lt;C298, 1, 0)</f>
        <v>1</v>
      </c>
      <c r="F298" t="str">
        <f>VLOOKUP(DATEVALUE(KNeighbors_NOPCA!$A298), DEN_by_date!$A$2:$E$93, 2, FALSE)</f>
        <v>L</v>
      </c>
      <c r="G298">
        <f>IF(F298="L",0,1)</f>
        <v>0</v>
      </c>
      <c r="H298">
        <f>IF(G298=E298,1,0)</f>
        <v>0</v>
      </c>
      <c r="I298">
        <f>VLOOKUP(DATEVALUE(KNeighbors_NOPCA!$A298), DEN_by_date!$A$2:$E$93, 3, FALSE)</f>
        <v>3.5</v>
      </c>
      <c r="J298">
        <f>IF(I298&gt;0, 1, 0)</f>
        <v>1</v>
      </c>
      <c r="K298">
        <f>IF(J298,IF(OR(AND(C298&gt;0, ABS(D298) &gt; I298), OR(AND(C298&gt;-I298, D298&gt;-I298), AND(C298&lt;-I298,D298&lt;-I298) )), 1, 0),"N/A")</f>
        <v>1</v>
      </c>
      <c r="L298">
        <f>INT(NOT(J298))</f>
        <v>0</v>
      </c>
      <c r="M298" t="str">
        <f>IF(L298,IF(OR(AND(C298&lt;0, D298&lt; ABS(I298)), OR(AND(C298&gt;ABS(I298), D298&gt;ABS(I298)), AND(C298&lt;ABS(I298),D298&lt; ABS(I298)))), 1, 0),"N/A")</f>
        <v>N/A</v>
      </c>
      <c r="N298">
        <f>INT(OR(K298,M298))</f>
        <v>1</v>
      </c>
      <c r="O298">
        <f>IF(N298, 210, 0)</f>
        <v>210</v>
      </c>
      <c r="P298" t="str">
        <f>VLOOKUP(DATEVALUE(KNeighbors_NOPCA!$A298), DEN_by_date!$A$2:$E$93, 4, FALSE)</f>
        <v>U</v>
      </c>
      <c r="Q298" t="str">
        <f>VLOOKUP(DATEVALUE(KNeighbors_NOPCA!$A298), DEN_by_date!$A$2:$E$93, 5, FALSE)</f>
        <v>199</v>
      </c>
    </row>
    <row r="299" spans="1:17" hidden="1">
      <c r="A299" s="10" t="s">
        <v>79</v>
      </c>
      <c r="B299" t="s">
        <v>30</v>
      </c>
      <c r="C299" s="9">
        <v>-0.4</v>
      </c>
      <c r="D299" s="9">
        <v>3</v>
      </c>
      <c r="E299" s="9">
        <f>IF(-I299 &lt;C299, 1, 0)</f>
        <v>0</v>
      </c>
      <c r="F299" t="str">
        <f>VLOOKUP(DATEVALUE(KNeighbors_NOPCA!$A299), DEN_by_date!$A$2:$E$93, 2, FALSE)</f>
        <v>W</v>
      </c>
      <c r="G299">
        <f>IF(F299="L",0,1)</f>
        <v>1</v>
      </c>
      <c r="H299">
        <f>IF(G299=E299,1,0)</f>
        <v>0</v>
      </c>
      <c r="I299">
        <f>VLOOKUP(DATEVALUE(KNeighbors_NOPCA!$A299), DEN_by_date!$A$2:$E$93, 3, FALSE)</f>
        <v>-1</v>
      </c>
      <c r="J299">
        <f>IF(I299&gt;0, 1, 0)</f>
        <v>0</v>
      </c>
      <c r="K299" t="str">
        <f>IF(J299,IF(OR(AND(C299&gt;0, ABS(D299) &gt; I299), OR(AND(C299&gt;-I299, D299&gt;-I299), AND(C299&lt;-I299,D299&lt;-I299) )), 1, 0),"N/A")</f>
        <v>N/A</v>
      </c>
      <c r="L299">
        <f>INT(NOT(J299))</f>
        <v>1</v>
      </c>
      <c r="M299">
        <f>IF(L299,IF(OR(AND(C299&lt;0, D299&lt; ABS(I299)), OR(AND(C299&gt;ABS(I299), D299&gt;ABS(I299)), AND(C299&lt;ABS(I299),D299&lt; ABS(I299)))), 1, 0),"N/A")</f>
        <v>0</v>
      </c>
      <c r="N299">
        <f>INT(OR(K299,M299))</f>
        <v>0</v>
      </c>
      <c r="O299">
        <f>IF(N299, 210, 0)</f>
        <v>0</v>
      </c>
      <c r="P299" t="str">
        <f>VLOOKUP(DATEVALUE(KNeighbors_NOPCA!$A299), DEN_by_date!$A$2:$E$93, 4, FALSE)</f>
        <v>O</v>
      </c>
      <c r="Q299" t="str">
        <f>VLOOKUP(DATEVALUE(KNeighbors_NOPCA!$A299), DEN_by_date!$A$2:$E$93, 5, FALSE)</f>
        <v>202</v>
      </c>
    </row>
    <row r="300" spans="1:17" hidden="1">
      <c r="A300" s="10" t="s">
        <v>82</v>
      </c>
      <c r="B300" t="s">
        <v>30</v>
      </c>
      <c r="C300" s="9">
        <v>6</v>
      </c>
      <c r="D300" s="9">
        <v>6</v>
      </c>
      <c r="E300" s="9">
        <f>IF(-I300 &lt;C300, 1, 0)</f>
        <v>1</v>
      </c>
      <c r="F300" t="str">
        <f>VLOOKUP(DATEVALUE(KNeighbors_NOPCA!$A300), DEN_by_date!$A$2:$E$93, 2, FALSE)</f>
        <v>W</v>
      </c>
      <c r="G300">
        <f>IF(F300="L",0,1)</f>
        <v>1</v>
      </c>
      <c r="H300">
        <f>IF(G300=E300,1,0)</f>
        <v>1</v>
      </c>
      <c r="I300">
        <f>VLOOKUP(DATEVALUE(KNeighbors_NOPCA!$A300), DEN_by_date!$A$2:$E$93, 3, FALSE)</f>
        <v>4</v>
      </c>
      <c r="J300">
        <f>IF(I300&gt;0, 1, 0)</f>
        <v>1</v>
      </c>
      <c r="K300">
        <f>IF(J300,IF(OR(AND(C300&gt;0, ABS(D300) &gt; I300), OR(AND(C300&gt;-I300, D300&gt;-I300), AND(C300&lt;-I300,D300&lt;-I300) )), 1, 0),"N/A")</f>
        <v>1</v>
      </c>
      <c r="L300">
        <f>INT(NOT(J300))</f>
        <v>0</v>
      </c>
      <c r="M300" t="str">
        <f>IF(L300,IF(OR(AND(C300&lt;0, D300&lt; ABS(I300)), OR(AND(C300&gt;ABS(I300), D300&gt;ABS(I300)), AND(C300&lt;ABS(I300),D300&lt; ABS(I300)))), 1, 0),"N/A")</f>
        <v>N/A</v>
      </c>
      <c r="N300">
        <f>INT(OR(K300,M300))</f>
        <v>1</v>
      </c>
      <c r="O300">
        <f>IF(N300, 210, 0)</f>
        <v>210</v>
      </c>
      <c r="P300" t="str">
        <f>VLOOKUP(DATEVALUE(KNeighbors_NOPCA!$A300), DEN_by_date!$A$2:$E$93, 4, FALSE)</f>
        <v>O</v>
      </c>
      <c r="Q300" t="str">
        <f>VLOOKUP(DATEVALUE(KNeighbors_NOPCA!$A300), DEN_by_date!$A$2:$E$93, 5, FALSE)</f>
        <v>209.5</v>
      </c>
    </row>
    <row r="301" spans="1:17" hidden="1">
      <c r="A301" s="10" t="s">
        <v>88</v>
      </c>
      <c r="B301" t="s">
        <v>30</v>
      </c>
      <c r="C301" s="9">
        <v>-1.2</v>
      </c>
      <c r="D301" s="9">
        <v>-5</v>
      </c>
      <c r="E301" s="9">
        <f>IF(-I301 &lt;C301, 1, 0)</f>
        <v>0</v>
      </c>
      <c r="F301" t="str">
        <f>VLOOKUP(DATEVALUE(KNeighbors_NOPCA!$A301), DEN_by_date!$A$2:$E$93, 2, FALSE)</f>
        <v>L</v>
      </c>
      <c r="G301">
        <f>IF(F301="L",0,1)</f>
        <v>0</v>
      </c>
      <c r="H301">
        <f>IF(G301=E301,1,0)</f>
        <v>1</v>
      </c>
      <c r="I301">
        <f>VLOOKUP(DATEVALUE(KNeighbors_NOPCA!$A301), DEN_by_date!$A$2:$E$93, 3, FALSE)</f>
        <v>-1</v>
      </c>
      <c r="J301">
        <f>IF(I301&gt;0, 1, 0)</f>
        <v>0</v>
      </c>
      <c r="K301" t="str">
        <f>IF(J301,IF(OR(AND(C301&gt;0, ABS(D301) &gt; I301), OR(AND(C301&gt;-I301, D301&gt;-I301), AND(C301&lt;-I301,D301&lt;-I301) )), 1, 0),"N/A")</f>
        <v>N/A</v>
      </c>
      <c r="L301">
        <f>INT(NOT(J301))</f>
        <v>1</v>
      </c>
      <c r="M301">
        <f>IF(L301,IF(OR(AND(C301&lt;0, D301&lt; ABS(I301)), OR(AND(C301&gt;ABS(I301), D301&gt;ABS(I301)), AND(C301&lt;ABS(I301),D301&lt; ABS(I301)))), 1, 0),"N/A")</f>
        <v>1</v>
      </c>
      <c r="N301">
        <f>INT(OR(K301,M301))</f>
        <v>1</v>
      </c>
      <c r="O301">
        <f>IF(N301, 210, 0)</f>
        <v>210</v>
      </c>
      <c r="P301" t="str">
        <f>VLOOKUP(DATEVALUE(KNeighbors_NOPCA!$A301), DEN_by_date!$A$2:$E$93, 4, FALSE)</f>
        <v>O</v>
      </c>
      <c r="Q301" t="str">
        <f>VLOOKUP(DATEVALUE(KNeighbors_NOPCA!$A301), DEN_by_date!$A$2:$E$93, 5, FALSE)</f>
        <v>204.5</v>
      </c>
    </row>
    <row r="302" spans="1:17" hidden="1">
      <c r="A302" s="10" t="s">
        <v>90</v>
      </c>
      <c r="B302" t="s">
        <v>30</v>
      </c>
      <c r="C302" s="9">
        <v>4.5999999999999996</v>
      </c>
      <c r="D302" s="9">
        <v>-4</v>
      </c>
      <c r="E302" s="9">
        <f>IF(-I302 &lt;C302, 1, 0)</f>
        <v>0</v>
      </c>
      <c r="F302" t="str">
        <f>VLOOKUP(DATEVALUE(KNeighbors_NOPCA!$A302), DEN_by_date!$A$2:$E$93, 2, FALSE)</f>
        <v>L</v>
      </c>
      <c r="G302">
        <f>IF(F302="L",0,1)</f>
        <v>0</v>
      </c>
      <c r="H302">
        <f>IF(G302=E302,1,0)</f>
        <v>1</v>
      </c>
      <c r="I302">
        <f>VLOOKUP(DATEVALUE(KNeighbors_NOPCA!$A302), DEN_by_date!$A$2:$E$93, 3, FALSE)</f>
        <v>-5</v>
      </c>
      <c r="J302">
        <f>IF(I302&gt;0, 1, 0)</f>
        <v>0</v>
      </c>
      <c r="K302" t="str">
        <f>IF(J302,IF(OR(AND(C302&gt;0, ABS(D302) &gt; I302), OR(AND(C302&gt;-I302, D302&gt;-I302), AND(C302&lt;-I302,D302&lt;-I302) )), 1, 0),"N/A")</f>
        <v>N/A</v>
      </c>
      <c r="L302">
        <f>INT(NOT(J302))</f>
        <v>1</v>
      </c>
      <c r="M302">
        <f>IF(L302,IF(OR(AND(C302&lt;0, D302&lt; ABS(I302)), OR(AND(C302&gt;ABS(I302), D302&gt;ABS(I302)), AND(C302&lt;ABS(I302),D302&lt; ABS(I302)))), 1, 0),"N/A")</f>
        <v>1</v>
      </c>
      <c r="N302">
        <f>INT(OR(K302,M302))</f>
        <v>1</v>
      </c>
      <c r="O302">
        <f>IF(N302, 210, 0)</f>
        <v>210</v>
      </c>
      <c r="P302" t="str">
        <f>VLOOKUP(DATEVALUE(KNeighbors_NOPCA!$A302), DEN_by_date!$A$2:$E$93, 4, FALSE)</f>
        <v>O</v>
      </c>
      <c r="Q302" t="str">
        <f>VLOOKUP(DATEVALUE(KNeighbors_NOPCA!$A302), DEN_by_date!$A$2:$E$93, 5, FALSE)</f>
        <v>204</v>
      </c>
    </row>
    <row r="303" spans="1:17" hidden="1">
      <c r="A303" s="10" t="s">
        <v>96</v>
      </c>
      <c r="B303" t="s">
        <v>30</v>
      </c>
      <c r="C303" s="9">
        <v>2.8</v>
      </c>
      <c r="D303" s="9">
        <v>-6</v>
      </c>
      <c r="E303" s="9">
        <f>IF(-I303 &lt;C303, 1, 0)</f>
        <v>1</v>
      </c>
      <c r="F303" t="str">
        <f>VLOOKUP(DATEVALUE(KNeighbors_NOPCA!$A303), DEN_by_date!$A$2:$E$93, 2, FALSE)</f>
        <v>P</v>
      </c>
      <c r="G303">
        <f>IF(F303="L",0,1)</f>
        <v>1</v>
      </c>
      <c r="H303">
        <f>IF(G303=E303,1,0)</f>
        <v>1</v>
      </c>
      <c r="I303">
        <f>VLOOKUP(DATEVALUE(KNeighbors_NOPCA!$A303), DEN_by_date!$A$2:$E$93, 3, FALSE)</f>
        <v>6</v>
      </c>
      <c r="J303">
        <f>IF(I303&gt;0, 1, 0)</f>
        <v>1</v>
      </c>
      <c r="K303">
        <f>IF(J303,IF(OR(AND(C303&gt;0, ABS(D303) &gt; I303), OR(AND(C303&gt;-I303, D303&gt;-I303), AND(C303&lt;-I303,D303&lt;-I303) )), 1, 0),"N/A")</f>
        <v>0</v>
      </c>
      <c r="L303">
        <f>INT(NOT(J303))</f>
        <v>0</v>
      </c>
      <c r="M303" t="str">
        <f>IF(L303,IF(OR(AND(C303&lt;0, D303&lt; ABS(I303)), OR(AND(C303&gt;ABS(I303), D303&gt;ABS(I303)), AND(C303&lt;ABS(I303),D303&lt; ABS(I303)))), 1, 0),"N/A")</f>
        <v>N/A</v>
      </c>
      <c r="N303">
        <f>INT(OR(K303,M303))</f>
        <v>0</v>
      </c>
      <c r="O303">
        <f>IF(N303, 210, 0)</f>
        <v>0</v>
      </c>
      <c r="P303" t="str">
        <f>VLOOKUP(DATEVALUE(KNeighbors_NOPCA!$A303), DEN_by_date!$A$2:$E$93, 4, FALSE)</f>
        <v>U</v>
      </c>
      <c r="Q303" t="str">
        <f>VLOOKUP(DATEVALUE(KNeighbors_NOPCA!$A303), DEN_by_date!$A$2:$E$93, 5, FALSE)</f>
        <v>195</v>
      </c>
    </row>
    <row r="304" spans="1:17" hidden="1">
      <c r="A304" s="10" t="s">
        <v>101</v>
      </c>
      <c r="B304" t="s">
        <v>30</v>
      </c>
      <c r="C304" s="9">
        <v>-1.2</v>
      </c>
      <c r="D304" s="9">
        <v>-6</v>
      </c>
      <c r="E304" s="9">
        <f>IF(-I304 &lt;C304, 1, 0)</f>
        <v>1</v>
      </c>
      <c r="F304" t="str">
        <f>VLOOKUP(DATEVALUE(KNeighbors_NOPCA!$A304), DEN_by_date!$A$2:$E$93, 2, FALSE)</f>
        <v>L</v>
      </c>
      <c r="G304">
        <f>IF(F304="L",0,1)</f>
        <v>0</v>
      </c>
      <c r="H304">
        <f>IF(G304=E304,1,0)</f>
        <v>0</v>
      </c>
      <c r="I304">
        <f>VLOOKUP(DATEVALUE(KNeighbors_NOPCA!$A304), DEN_by_date!$A$2:$E$93, 3, FALSE)</f>
        <v>2</v>
      </c>
      <c r="J304">
        <f>IF(I304&gt;0, 1, 0)</f>
        <v>1</v>
      </c>
      <c r="K304">
        <f>IF(J304,IF(OR(AND(C304&gt;0, ABS(D304) &gt; I304), OR(AND(C304&gt;-I304, D304&gt;-I304), AND(C304&lt;-I304,D304&lt;-I304) )), 1, 0),"N/A")</f>
        <v>0</v>
      </c>
      <c r="L304">
        <f>INT(NOT(J304))</f>
        <v>0</v>
      </c>
      <c r="M304" t="str">
        <f>IF(L304,IF(OR(AND(C304&lt;0, D304&lt; ABS(I304)), OR(AND(C304&gt;ABS(I304), D304&gt;ABS(I304)), AND(C304&lt;ABS(I304),D304&lt; ABS(I304)))), 1, 0),"N/A")</f>
        <v>N/A</v>
      </c>
      <c r="N304">
        <f>INT(OR(K304,M304))</f>
        <v>0</v>
      </c>
      <c r="O304">
        <f>IF(N304, 210, 0)</f>
        <v>0</v>
      </c>
      <c r="P304" t="str">
        <f>VLOOKUP(DATEVALUE(KNeighbors_NOPCA!$A304), DEN_by_date!$A$2:$E$93, 4, FALSE)</f>
        <v>O</v>
      </c>
      <c r="Q304" t="str">
        <f>VLOOKUP(DATEVALUE(KNeighbors_NOPCA!$A304), DEN_by_date!$A$2:$E$93, 5, FALSE)</f>
        <v>203.5</v>
      </c>
    </row>
    <row r="305" spans="1:17" hidden="1">
      <c r="A305" s="10" t="s">
        <v>108</v>
      </c>
      <c r="B305" t="s">
        <v>30</v>
      </c>
      <c r="C305" s="9">
        <v>6.6</v>
      </c>
      <c r="D305" s="9">
        <v>3</v>
      </c>
      <c r="E305" s="9">
        <f>IF(-I305 &lt;C305, 1, 0)</f>
        <v>1</v>
      </c>
      <c r="F305" t="str">
        <f>VLOOKUP(DATEVALUE(KNeighbors_NOPCA!$A305), DEN_by_date!$A$2:$E$93, 2, FALSE)</f>
        <v>W</v>
      </c>
      <c r="G305">
        <f>IF(F305="L",0,1)</f>
        <v>1</v>
      </c>
      <c r="H305">
        <f>IF(G305=E305,1,0)</f>
        <v>1</v>
      </c>
      <c r="I305">
        <f>VLOOKUP(DATEVALUE(KNeighbors_NOPCA!$A305), DEN_by_date!$A$2:$E$93, 3, FALSE)</f>
        <v>1.5</v>
      </c>
      <c r="J305">
        <f>IF(I305&gt;0, 1, 0)</f>
        <v>1</v>
      </c>
      <c r="K305">
        <f>IF(J305,IF(OR(AND(C305&gt;0, ABS(D305) &gt; I305), OR(AND(C305&gt;-I305, D305&gt;-I305), AND(C305&lt;-I305,D305&lt;-I305) )), 1, 0),"N/A")</f>
        <v>1</v>
      </c>
      <c r="L305">
        <f>INT(NOT(J305))</f>
        <v>0</v>
      </c>
      <c r="M305" t="str">
        <f>IF(L305,IF(OR(AND(C305&lt;0, D305&lt; ABS(I305)), OR(AND(C305&gt;ABS(I305), D305&gt;ABS(I305)), AND(C305&lt;ABS(I305),D305&lt; ABS(I305)))), 1, 0),"N/A")</f>
        <v>N/A</v>
      </c>
      <c r="N305">
        <f>INT(OR(K305,M305))</f>
        <v>1</v>
      </c>
      <c r="O305">
        <f>IF(N305, 210, 0)</f>
        <v>210</v>
      </c>
      <c r="P305" t="str">
        <f>VLOOKUP(DATEVALUE(KNeighbors_NOPCA!$A305), DEN_by_date!$A$2:$E$93, 4, FALSE)</f>
        <v>U</v>
      </c>
      <c r="Q305" t="str">
        <f>VLOOKUP(DATEVALUE(KNeighbors_NOPCA!$A305), DEN_by_date!$A$2:$E$93, 5, FALSE)</f>
        <v>198</v>
      </c>
    </row>
    <row r="306" spans="1:17" hidden="1">
      <c r="A306" s="10" t="s">
        <v>111</v>
      </c>
      <c r="B306" t="s">
        <v>30</v>
      </c>
      <c r="C306" s="9">
        <v>-10</v>
      </c>
      <c r="D306" s="9">
        <v>2</v>
      </c>
      <c r="E306" s="9">
        <f>IF(-I306 &lt;C306, 1, 0)</f>
        <v>0</v>
      </c>
      <c r="F306" t="str">
        <f>VLOOKUP(DATEVALUE(KNeighbors_NOPCA!$A306), DEN_by_date!$A$2:$E$93, 2, FALSE)</f>
        <v>W</v>
      </c>
      <c r="G306">
        <f>IF(F306="L",0,1)</f>
        <v>1</v>
      </c>
      <c r="H306">
        <f>IF(G306=E306,1,0)</f>
        <v>0</v>
      </c>
      <c r="I306">
        <f>VLOOKUP(DATEVALUE(KNeighbors_NOPCA!$A306), DEN_by_date!$A$2:$E$93, 3, FALSE)</f>
        <v>9.5</v>
      </c>
      <c r="J306">
        <f>IF(I306&gt;0, 1, 0)</f>
        <v>1</v>
      </c>
      <c r="K306">
        <f>IF(J306,IF(OR(AND(C306&gt;0, ABS(D306) &gt; I306), OR(AND(C306&gt;-I306, D306&gt;-I306), AND(C306&lt;-I306,D306&lt;-I306) )), 1, 0),"N/A")</f>
        <v>0</v>
      </c>
      <c r="L306">
        <f>INT(NOT(J306))</f>
        <v>0</v>
      </c>
      <c r="M306" t="str">
        <f>IF(L306,IF(OR(AND(C306&lt;0, D306&lt; ABS(I306)), OR(AND(C306&gt;ABS(I306), D306&gt;ABS(I306)), AND(C306&lt;ABS(I306),D306&lt; ABS(I306)))), 1, 0),"N/A")</f>
        <v>N/A</v>
      </c>
      <c r="N306">
        <f>INT(OR(K306,M306))</f>
        <v>0</v>
      </c>
      <c r="O306">
        <f>IF(N306, 210, 0)</f>
        <v>0</v>
      </c>
      <c r="P306" t="str">
        <f>VLOOKUP(DATEVALUE(KNeighbors_NOPCA!$A306), DEN_by_date!$A$2:$E$93, 4, FALSE)</f>
        <v>O</v>
      </c>
      <c r="Q306" t="str">
        <f>VLOOKUP(DATEVALUE(KNeighbors_NOPCA!$A306), DEN_by_date!$A$2:$E$93, 5, FALSE)</f>
        <v>215</v>
      </c>
    </row>
    <row r="307" spans="1:17" hidden="1">
      <c r="A307" s="10" t="s">
        <v>113</v>
      </c>
      <c r="B307" t="s">
        <v>30</v>
      </c>
      <c r="C307" s="9">
        <v>3.2</v>
      </c>
      <c r="D307" s="9">
        <v>-3</v>
      </c>
      <c r="E307" s="9">
        <f>IF(-I307 &lt;C307, 1, 0)</f>
        <v>1</v>
      </c>
      <c r="F307" t="str">
        <f>VLOOKUP(DATEVALUE(KNeighbors_NOPCA!$A307), DEN_by_date!$A$2:$E$93, 2, FALSE)</f>
        <v>L</v>
      </c>
      <c r="G307">
        <f>IF(F307="L",0,1)</f>
        <v>0</v>
      </c>
      <c r="H307">
        <f>IF(G307=E307,1,0)</f>
        <v>0</v>
      </c>
      <c r="I307">
        <f>VLOOKUP(DATEVALUE(KNeighbors_NOPCA!$A307), DEN_by_date!$A$2:$E$93, 3, FALSE)</f>
        <v>2</v>
      </c>
      <c r="J307">
        <f>IF(I307&gt;0, 1, 0)</f>
        <v>1</v>
      </c>
      <c r="K307">
        <f>IF(J307,IF(OR(AND(C307&gt;0, ABS(D307) &gt; I307), OR(AND(C307&gt;-I307, D307&gt;-I307), AND(C307&lt;-I307,D307&lt;-I307) )), 1, 0),"N/A")</f>
        <v>1</v>
      </c>
      <c r="L307">
        <f>INT(NOT(J307))</f>
        <v>0</v>
      </c>
      <c r="M307" t="str">
        <f>IF(L307,IF(OR(AND(C307&lt;0, D307&lt; ABS(I307)), OR(AND(C307&gt;ABS(I307), D307&gt;ABS(I307)), AND(C307&lt;ABS(I307),D307&lt; ABS(I307)))), 1, 0),"N/A")</f>
        <v>N/A</v>
      </c>
      <c r="N307">
        <f>INT(OR(K307,M307))</f>
        <v>1</v>
      </c>
      <c r="O307">
        <f>IF(N307, 210, 0)</f>
        <v>210</v>
      </c>
      <c r="P307" t="str">
        <f>VLOOKUP(DATEVALUE(KNeighbors_NOPCA!$A307), DEN_by_date!$A$2:$E$93, 4, FALSE)</f>
        <v>O</v>
      </c>
      <c r="Q307" t="str">
        <f>VLOOKUP(DATEVALUE(KNeighbors_NOPCA!$A307), DEN_by_date!$A$2:$E$93, 5, FALSE)</f>
        <v>189.5</v>
      </c>
    </row>
    <row r="308" spans="1:17" hidden="1">
      <c r="A308" s="10" t="s">
        <v>115</v>
      </c>
      <c r="B308" t="s">
        <v>30</v>
      </c>
      <c r="C308" s="9">
        <v>1</v>
      </c>
      <c r="D308" s="9">
        <v>3</v>
      </c>
      <c r="E308" s="9">
        <f>IF(-I308 &lt;C308, 1, 0)</f>
        <v>1</v>
      </c>
      <c r="F308" t="str">
        <f>VLOOKUP(DATEVALUE(KNeighbors_NOPCA!$A308), DEN_by_date!$A$2:$E$93, 2, FALSE)</f>
        <v>W</v>
      </c>
      <c r="G308">
        <f>IF(F308="L",0,1)</f>
        <v>1</v>
      </c>
      <c r="H308">
        <f>IF(G308=E308,1,0)</f>
        <v>1</v>
      </c>
      <c r="I308">
        <f>VLOOKUP(DATEVALUE(KNeighbors_NOPCA!$A308), DEN_by_date!$A$2:$E$93, 3, FALSE)</f>
        <v>2.5</v>
      </c>
      <c r="J308">
        <f>IF(I308&gt;0, 1, 0)</f>
        <v>1</v>
      </c>
      <c r="K308">
        <f>IF(J308,IF(OR(AND(C308&gt;0, ABS(D308) &gt; I308), OR(AND(C308&gt;-I308, D308&gt;-I308), AND(C308&lt;-I308,D308&lt;-I308) )), 1, 0),"N/A")</f>
        <v>1</v>
      </c>
      <c r="L308">
        <f>INT(NOT(J308))</f>
        <v>0</v>
      </c>
      <c r="M308" t="str">
        <f>IF(L308,IF(OR(AND(C308&lt;0, D308&lt; ABS(I308)), OR(AND(C308&gt;ABS(I308), D308&gt;ABS(I308)), AND(C308&lt;ABS(I308),D308&lt; ABS(I308)))), 1, 0),"N/A")</f>
        <v>N/A</v>
      </c>
      <c r="N308">
        <f>INT(OR(K308,M308))</f>
        <v>1</v>
      </c>
      <c r="O308">
        <f>IF(N308, 210, 0)</f>
        <v>210</v>
      </c>
      <c r="P308" t="str">
        <f>VLOOKUP(DATEVALUE(KNeighbors_NOPCA!$A308), DEN_by_date!$A$2:$E$93, 4, FALSE)</f>
        <v>O</v>
      </c>
      <c r="Q308" t="str">
        <f>VLOOKUP(DATEVALUE(KNeighbors_NOPCA!$A308), DEN_by_date!$A$2:$E$93, 5, FALSE)</f>
        <v>200.5</v>
      </c>
    </row>
    <row r="309" spans="1:17" hidden="1">
      <c r="A309" s="10" t="s">
        <v>117</v>
      </c>
      <c r="B309" t="s">
        <v>30</v>
      </c>
      <c r="C309" s="9">
        <v>-2</v>
      </c>
      <c r="D309" s="9">
        <v>-6</v>
      </c>
      <c r="E309" s="9">
        <f>IF(-I309 &lt;C309, 1, 0)</f>
        <v>1</v>
      </c>
      <c r="F309" t="str">
        <f>VLOOKUP(DATEVALUE(KNeighbors_NOPCA!$A309), DEN_by_date!$A$2:$E$93, 2, FALSE)</f>
        <v>W</v>
      </c>
      <c r="G309">
        <f>IF(F309="L",0,1)</f>
        <v>1</v>
      </c>
      <c r="H309">
        <f>IF(G309=E309,1,0)</f>
        <v>1</v>
      </c>
      <c r="I309">
        <f>VLOOKUP(DATEVALUE(KNeighbors_NOPCA!$A309), DEN_by_date!$A$2:$E$93, 3, FALSE)</f>
        <v>9</v>
      </c>
      <c r="J309">
        <f>IF(I309&gt;0, 1, 0)</f>
        <v>1</v>
      </c>
      <c r="K309">
        <f>IF(J309,IF(OR(AND(C309&gt;0, ABS(D309) &gt; I309), OR(AND(C309&gt;-I309, D309&gt;-I309), AND(C309&lt;-I309,D309&lt;-I309) )), 1, 0),"N/A")</f>
        <v>1</v>
      </c>
      <c r="L309">
        <f>INT(NOT(J309))</f>
        <v>0</v>
      </c>
      <c r="M309" t="str">
        <f>IF(L309,IF(OR(AND(C309&lt;0, D309&lt; ABS(I309)), OR(AND(C309&gt;ABS(I309), D309&gt;ABS(I309)), AND(C309&lt;ABS(I309),D309&lt; ABS(I309)))), 1, 0),"N/A")</f>
        <v>N/A</v>
      </c>
      <c r="N309">
        <f>INT(OR(K309,M309))</f>
        <v>1</v>
      </c>
      <c r="O309">
        <f>IF(N309, 210, 0)</f>
        <v>210</v>
      </c>
      <c r="P309" t="str">
        <f>VLOOKUP(DATEVALUE(KNeighbors_NOPCA!$A309), DEN_by_date!$A$2:$E$93, 4, FALSE)</f>
        <v>O</v>
      </c>
      <c r="Q309" t="str">
        <f>VLOOKUP(DATEVALUE(KNeighbors_NOPCA!$A309), DEN_by_date!$A$2:$E$93, 5, FALSE)</f>
        <v>212.5</v>
      </c>
    </row>
    <row r="310" spans="1:17" hidden="1">
      <c r="A310" s="10" t="s">
        <v>119</v>
      </c>
      <c r="B310" t="s">
        <v>30</v>
      </c>
      <c r="C310" s="9">
        <v>-0.8</v>
      </c>
      <c r="D310" s="9">
        <v>-1</v>
      </c>
      <c r="E310" s="9">
        <f>IF(-I310 &lt;C310, 1, 0)</f>
        <v>1</v>
      </c>
      <c r="F310" t="str">
        <f>VLOOKUP(DATEVALUE(KNeighbors_NOPCA!$A310), DEN_by_date!$A$2:$E$93, 2, FALSE)</f>
        <v>W</v>
      </c>
      <c r="G310">
        <f>IF(F310="L",0,1)</f>
        <v>1</v>
      </c>
      <c r="H310">
        <f>IF(G310=E310,1,0)</f>
        <v>1</v>
      </c>
      <c r="I310">
        <f>VLOOKUP(DATEVALUE(KNeighbors_NOPCA!$A310), DEN_by_date!$A$2:$E$93, 3, FALSE)</f>
        <v>2.5</v>
      </c>
      <c r="J310">
        <f>IF(I310&gt;0, 1, 0)</f>
        <v>1</v>
      </c>
      <c r="K310">
        <f>IF(J310,IF(OR(AND(C310&gt;0, ABS(D310) &gt; I310), OR(AND(C310&gt;-I310, D310&gt;-I310), AND(C310&lt;-I310,D310&lt;-I310) )), 1, 0),"N/A")</f>
        <v>1</v>
      </c>
      <c r="L310">
        <f>INT(NOT(J310))</f>
        <v>0</v>
      </c>
      <c r="M310" t="str">
        <f>IF(L310,IF(OR(AND(C310&lt;0, D310&lt; ABS(I310)), OR(AND(C310&gt;ABS(I310), D310&gt;ABS(I310)), AND(C310&lt;ABS(I310),D310&lt; ABS(I310)))), 1, 0),"N/A")</f>
        <v>N/A</v>
      </c>
      <c r="N310">
        <f>INT(OR(K310,M310))</f>
        <v>1</v>
      </c>
      <c r="O310">
        <f>IF(N310, 210, 0)</f>
        <v>210</v>
      </c>
      <c r="P310" t="str">
        <f>VLOOKUP(DATEVALUE(KNeighbors_NOPCA!$A310), DEN_by_date!$A$2:$E$93, 4, FALSE)</f>
        <v>O</v>
      </c>
      <c r="Q310" t="str">
        <f>VLOOKUP(DATEVALUE(KNeighbors_NOPCA!$A310), DEN_by_date!$A$2:$E$93, 5, FALSE)</f>
        <v>196.5</v>
      </c>
    </row>
    <row r="311" spans="1:17" hidden="1">
      <c r="A311" s="10" t="s">
        <v>121</v>
      </c>
      <c r="B311" t="s">
        <v>30</v>
      </c>
      <c r="C311" s="9">
        <v>1.6</v>
      </c>
      <c r="D311" s="9">
        <v>3</v>
      </c>
      <c r="E311" s="9">
        <f>IF(-I311 &lt;C311, 1, 0)</f>
        <v>1</v>
      </c>
      <c r="F311" t="str">
        <f>VLOOKUP(DATEVALUE(KNeighbors_NOPCA!$A311), DEN_by_date!$A$2:$E$93, 2, FALSE)</f>
        <v>W</v>
      </c>
      <c r="G311">
        <f>IF(F311="L",0,1)</f>
        <v>1</v>
      </c>
      <c r="H311">
        <f>IF(G311=E311,1,0)</f>
        <v>1</v>
      </c>
      <c r="I311">
        <f>VLOOKUP(DATEVALUE(KNeighbors_NOPCA!$A311), DEN_by_date!$A$2:$E$93, 3, FALSE)</f>
        <v>4.5</v>
      </c>
      <c r="J311">
        <f>IF(I311&gt;0, 1, 0)</f>
        <v>1</v>
      </c>
      <c r="K311">
        <f>IF(J311,IF(OR(AND(C311&gt;0, ABS(D311) &gt; I311), OR(AND(C311&gt;-I311, D311&gt;-I311), AND(C311&lt;-I311,D311&lt;-I311) )), 1, 0),"N/A")</f>
        <v>1</v>
      </c>
      <c r="L311">
        <f>INT(NOT(J311))</f>
        <v>0</v>
      </c>
      <c r="M311" t="str">
        <f>IF(L311,IF(OR(AND(C311&lt;0, D311&lt; ABS(I311)), OR(AND(C311&gt;ABS(I311), D311&gt;ABS(I311)), AND(C311&lt;ABS(I311),D311&lt; ABS(I311)))), 1, 0),"N/A")</f>
        <v>N/A</v>
      </c>
      <c r="N311">
        <f>INT(OR(K311,M311))</f>
        <v>1</v>
      </c>
      <c r="O311">
        <f>IF(N311, 210, 0)</f>
        <v>210</v>
      </c>
      <c r="P311" t="str">
        <f>VLOOKUP(DATEVALUE(KNeighbors_NOPCA!$A311), DEN_by_date!$A$2:$E$93, 4, FALSE)</f>
        <v>U</v>
      </c>
      <c r="Q311" t="str">
        <f>VLOOKUP(DATEVALUE(KNeighbors_NOPCA!$A311), DEN_by_date!$A$2:$E$93, 5, FALSE)</f>
        <v>205.5</v>
      </c>
    </row>
    <row r="312" spans="1:17" hidden="1">
      <c r="A312" s="10" t="s">
        <v>123</v>
      </c>
      <c r="B312" t="s">
        <v>30</v>
      </c>
      <c r="C312" s="9">
        <v>0.6</v>
      </c>
      <c r="D312" s="9">
        <v>-14</v>
      </c>
      <c r="E312" s="9">
        <f>IF(-I312 &lt;C312, 1, 0)</f>
        <v>1</v>
      </c>
      <c r="F312" t="str">
        <f>VLOOKUP(DATEVALUE(KNeighbors_NOPCA!$A312), DEN_by_date!$A$2:$E$93, 2, FALSE)</f>
        <v>L</v>
      </c>
      <c r="G312">
        <f>IF(F312="L",0,1)</f>
        <v>0</v>
      </c>
      <c r="H312">
        <f>IF(G312=E312,1,0)</f>
        <v>0</v>
      </c>
      <c r="I312">
        <f>VLOOKUP(DATEVALUE(KNeighbors_NOPCA!$A312), DEN_by_date!$A$2:$E$93, 3, FALSE)</f>
        <v>4</v>
      </c>
      <c r="J312">
        <f>IF(I312&gt;0, 1, 0)</f>
        <v>1</v>
      </c>
      <c r="K312">
        <f>IF(J312,IF(OR(AND(C312&gt;0, ABS(D312) &gt; I312), OR(AND(C312&gt;-I312, D312&gt;-I312), AND(C312&lt;-I312,D312&lt;-I312) )), 1, 0),"N/A")</f>
        <v>1</v>
      </c>
      <c r="L312">
        <f>INT(NOT(J312))</f>
        <v>0</v>
      </c>
      <c r="M312" t="str">
        <f>IF(L312,IF(OR(AND(C312&lt;0, D312&lt; ABS(I312)), OR(AND(C312&gt;ABS(I312), D312&gt;ABS(I312)), AND(C312&lt;ABS(I312),D312&lt; ABS(I312)))), 1, 0),"N/A")</f>
        <v>N/A</v>
      </c>
      <c r="N312">
        <f>INT(OR(K312,M312))</f>
        <v>1</v>
      </c>
      <c r="O312">
        <f>IF(N312, 210, 0)</f>
        <v>210</v>
      </c>
      <c r="P312" t="str">
        <f>VLOOKUP(DATEVALUE(KNeighbors_NOPCA!$A312), DEN_by_date!$A$2:$E$93, 4, FALSE)</f>
        <v>O</v>
      </c>
      <c r="Q312" t="str">
        <f>VLOOKUP(DATEVALUE(KNeighbors_NOPCA!$A312), DEN_by_date!$A$2:$E$93, 5, FALSE)</f>
        <v>208</v>
      </c>
    </row>
    <row r="313" spans="1:17" hidden="1">
      <c r="A313" s="10" t="s">
        <v>130</v>
      </c>
      <c r="B313" t="s">
        <v>30</v>
      </c>
      <c r="C313" s="9">
        <v>-4.2</v>
      </c>
      <c r="D313" s="9">
        <v>19</v>
      </c>
      <c r="E313" s="9">
        <f>IF(-I313 &lt;C313, 1, 0)</f>
        <v>1</v>
      </c>
      <c r="F313" t="str">
        <f>VLOOKUP(DATEVALUE(KNeighbors_NOPCA!$A313), DEN_by_date!$A$2:$E$93, 2, FALSE)</f>
        <v>W</v>
      </c>
      <c r="G313">
        <f>IF(F313="L",0,1)</f>
        <v>1</v>
      </c>
      <c r="H313">
        <f>IF(G313=E313,1,0)</f>
        <v>1</v>
      </c>
      <c r="I313">
        <f>VLOOKUP(DATEVALUE(KNeighbors_NOPCA!$A313), DEN_by_date!$A$2:$E$93, 3, FALSE)</f>
        <v>4.5</v>
      </c>
      <c r="J313">
        <f>IF(I313&gt;0, 1, 0)</f>
        <v>1</v>
      </c>
      <c r="K313">
        <f>IF(J313,IF(OR(AND(C313&gt;0, ABS(D313) &gt; I313), OR(AND(C313&gt;-I313, D313&gt;-I313), AND(C313&lt;-I313,D313&lt;-I313) )), 1, 0),"N/A")</f>
        <v>1</v>
      </c>
      <c r="L313">
        <f>INT(NOT(J313))</f>
        <v>0</v>
      </c>
      <c r="M313" t="str">
        <f>IF(L313,IF(OR(AND(C313&lt;0, D313&lt; ABS(I313)), OR(AND(C313&gt;ABS(I313), D313&gt;ABS(I313)), AND(C313&lt;ABS(I313),D313&lt; ABS(I313)))), 1, 0),"N/A")</f>
        <v>N/A</v>
      </c>
      <c r="N313">
        <f>INT(OR(K313,M313))</f>
        <v>1</v>
      </c>
      <c r="O313">
        <f>IF(N313, 210, 0)</f>
        <v>210</v>
      </c>
      <c r="P313" t="str">
        <f>VLOOKUP(DATEVALUE(KNeighbors_NOPCA!$A313), DEN_by_date!$A$2:$E$93, 4, FALSE)</f>
        <v>P</v>
      </c>
      <c r="Q313" t="str">
        <f>VLOOKUP(DATEVALUE(KNeighbors_NOPCA!$A313), DEN_by_date!$A$2:$E$93, 5, FALSE)</f>
        <v>205</v>
      </c>
    </row>
    <row r="314" spans="1:17" hidden="1">
      <c r="A314" s="10" t="s">
        <v>134</v>
      </c>
      <c r="B314" t="s">
        <v>30</v>
      </c>
      <c r="C314" s="9">
        <v>0.8</v>
      </c>
      <c r="D314" s="9">
        <v>5</v>
      </c>
      <c r="E314" s="9">
        <f>IF(-I314 &lt;C314, 1, 0)</f>
        <v>0</v>
      </c>
      <c r="F314" t="str">
        <f>VLOOKUP(DATEVALUE(KNeighbors_NOPCA!$A314), DEN_by_date!$A$2:$E$93, 2, FALSE)</f>
        <v>W</v>
      </c>
      <c r="G314">
        <f>IF(F314="L",0,1)</f>
        <v>1</v>
      </c>
      <c r="H314">
        <f>IF(G314=E314,1,0)</f>
        <v>0</v>
      </c>
      <c r="I314">
        <f>VLOOKUP(DATEVALUE(KNeighbors_NOPCA!$A314), DEN_by_date!$A$2:$E$93, 3, FALSE)</f>
        <v>-2.5</v>
      </c>
      <c r="J314">
        <f>IF(I314&gt;0, 1, 0)</f>
        <v>0</v>
      </c>
      <c r="K314" t="str">
        <f>IF(J314,IF(OR(AND(C314&gt;0, ABS(D314) &gt; I314), OR(AND(C314&gt;-I314, D314&gt;-I314), AND(C314&lt;-I314,D314&lt;-I314) )), 1, 0),"N/A")</f>
        <v>N/A</v>
      </c>
      <c r="L314">
        <f>INT(NOT(J314))</f>
        <v>1</v>
      </c>
      <c r="M314">
        <f>IF(L314,IF(OR(AND(C314&lt;0, D314&lt; ABS(I314)), OR(AND(C314&gt;ABS(I314), D314&gt;ABS(I314)), AND(C314&lt;ABS(I314),D314&lt; ABS(I314)))), 1, 0),"N/A")</f>
        <v>0</v>
      </c>
      <c r="N314">
        <f>INT(OR(K314,M314))</f>
        <v>0</v>
      </c>
      <c r="O314">
        <f>IF(N314, 210, 0)</f>
        <v>0</v>
      </c>
      <c r="P314" t="str">
        <f>VLOOKUP(DATEVALUE(KNeighbors_NOPCA!$A314), DEN_by_date!$A$2:$E$93, 4, FALSE)</f>
        <v>O</v>
      </c>
      <c r="Q314" t="str">
        <f>VLOOKUP(DATEVALUE(KNeighbors_NOPCA!$A314), DEN_by_date!$A$2:$E$93, 5, FALSE)</f>
        <v>206.5</v>
      </c>
    </row>
    <row r="315" spans="1:17" hidden="1">
      <c r="A315" s="10" t="s">
        <v>144</v>
      </c>
      <c r="B315" t="s">
        <v>30</v>
      </c>
      <c r="C315" s="9">
        <v>-2.4</v>
      </c>
      <c r="D315" s="9">
        <v>-20</v>
      </c>
      <c r="E315" s="9">
        <f>IF(-I315 &lt;C315, 1, 0)</f>
        <v>1</v>
      </c>
      <c r="F315" t="str">
        <f>VLOOKUP(DATEVALUE(KNeighbors_NOPCA!$A315), DEN_by_date!$A$2:$E$93, 2, FALSE)</f>
        <v>L</v>
      </c>
      <c r="G315">
        <f>IF(F315="L",0,1)</f>
        <v>0</v>
      </c>
      <c r="H315">
        <f>IF(G315=E315,1,0)</f>
        <v>0</v>
      </c>
      <c r="I315">
        <f>VLOOKUP(DATEVALUE(KNeighbors_NOPCA!$A315), DEN_by_date!$A$2:$E$93, 3, FALSE)</f>
        <v>3</v>
      </c>
      <c r="J315">
        <f>IF(I315&gt;0, 1, 0)</f>
        <v>1</v>
      </c>
      <c r="K315">
        <f>IF(J315,IF(OR(AND(C315&gt;0, ABS(D315) &gt; I315), OR(AND(C315&gt;-I315, D315&gt;-I315), AND(C315&lt;-I315,D315&lt;-I315) )), 1, 0),"N/A")</f>
        <v>0</v>
      </c>
      <c r="L315">
        <f>INT(NOT(J315))</f>
        <v>0</v>
      </c>
      <c r="M315" t="str">
        <f>IF(L315,IF(OR(AND(C315&lt;0, D315&lt; ABS(I315)), OR(AND(C315&gt;ABS(I315), D315&gt;ABS(I315)), AND(C315&lt;ABS(I315),D315&lt; ABS(I315)))), 1, 0),"N/A")</f>
        <v>N/A</v>
      </c>
      <c r="N315">
        <f>INT(OR(K315,M315))</f>
        <v>0</v>
      </c>
      <c r="O315">
        <f>IF(N315, 210, 0)</f>
        <v>0</v>
      </c>
      <c r="P315" t="str">
        <f>VLOOKUP(DATEVALUE(KNeighbors_NOPCA!$A315), DEN_by_date!$A$2:$E$93, 4, FALSE)</f>
        <v>O</v>
      </c>
      <c r="Q315" t="str">
        <f>VLOOKUP(DATEVALUE(KNeighbors_NOPCA!$A315), DEN_by_date!$A$2:$E$93, 5, FALSE)</f>
        <v>214.5</v>
      </c>
    </row>
    <row r="316" spans="1:17" hidden="1">
      <c r="A316" s="10" t="s">
        <v>146</v>
      </c>
      <c r="B316" t="s">
        <v>30</v>
      </c>
      <c r="C316" s="9">
        <v>-0.2</v>
      </c>
      <c r="D316" s="9">
        <v>-4</v>
      </c>
      <c r="E316" s="9">
        <f>IF(-I316 &lt;C316, 1, 0)</f>
        <v>0</v>
      </c>
      <c r="F316" t="str">
        <f>VLOOKUP(DATEVALUE(KNeighbors_NOPCA!$A316), DEN_by_date!$A$2:$E$93, 2, FALSE)</f>
        <v>L</v>
      </c>
      <c r="G316">
        <f>IF(F316="L",0,1)</f>
        <v>0</v>
      </c>
      <c r="H316">
        <f>IF(G316=E316,1,0)</f>
        <v>1</v>
      </c>
      <c r="I316">
        <f>VLOOKUP(DATEVALUE(KNeighbors_NOPCA!$A316), DEN_by_date!$A$2:$E$93, 3, FALSE)</f>
        <v>-2.5</v>
      </c>
      <c r="J316">
        <f>IF(I316&gt;0, 1, 0)</f>
        <v>0</v>
      </c>
      <c r="K316" t="str">
        <f>IF(J316,IF(OR(AND(C316&gt;0, ABS(D316) &gt; I316), OR(AND(C316&gt;-I316, D316&gt;-I316), AND(C316&lt;-I316,D316&lt;-I316) )), 1, 0),"N/A")</f>
        <v>N/A</v>
      </c>
      <c r="L316">
        <f>INT(NOT(J316))</f>
        <v>1</v>
      </c>
      <c r="M316">
        <f>IF(L316,IF(OR(AND(C316&lt;0, D316&lt; ABS(I316)), OR(AND(C316&gt;ABS(I316), D316&gt;ABS(I316)), AND(C316&lt;ABS(I316),D316&lt; ABS(I316)))), 1, 0),"N/A")</f>
        <v>1</v>
      </c>
      <c r="N316">
        <f>INT(OR(K316,M316))</f>
        <v>1</v>
      </c>
      <c r="O316">
        <f>IF(N316, 210, 0)</f>
        <v>210</v>
      </c>
      <c r="P316" t="str">
        <f>VLOOKUP(DATEVALUE(KNeighbors_NOPCA!$A316), DEN_by_date!$A$2:$E$93, 4, FALSE)</f>
        <v>O</v>
      </c>
      <c r="Q316" t="str">
        <f>VLOOKUP(DATEVALUE(KNeighbors_NOPCA!$A316), DEN_by_date!$A$2:$E$93, 5, FALSE)</f>
        <v>223</v>
      </c>
    </row>
    <row r="317" spans="1:17" hidden="1">
      <c r="A317" s="10" t="s">
        <v>152</v>
      </c>
      <c r="B317" t="s">
        <v>30</v>
      </c>
      <c r="C317" s="9">
        <v>-2</v>
      </c>
      <c r="D317" s="9">
        <v>-7</v>
      </c>
      <c r="E317" s="9">
        <f>IF(-I317 &lt;C317, 1, 0)</f>
        <v>0</v>
      </c>
      <c r="F317" t="str">
        <f>VLOOKUP(DATEVALUE(KNeighbors_NOPCA!$A317), DEN_by_date!$A$2:$E$93, 2, FALSE)</f>
        <v>L</v>
      </c>
      <c r="G317">
        <f>IF(F317="L",0,1)</f>
        <v>0</v>
      </c>
      <c r="H317">
        <f>IF(G317=E317,1,0)</f>
        <v>1</v>
      </c>
      <c r="I317">
        <f>VLOOKUP(DATEVALUE(KNeighbors_NOPCA!$A317), DEN_by_date!$A$2:$E$93, 3, FALSE)</f>
        <v>1</v>
      </c>
      <c r="J317">
        <f>IF(I317&gt;0, 1, 0)</f>
        <v>1</v>
      </c>
      <c r="K317">
        <f>IF(J317,IF(OR(AND(C317&gt;0, ABS(D317) &gt; I317), OR(AND(C317&gt;-I317, D317&gt;-I317), AND(C317&lt;-I317,D317&lt;-I317) )), 1, 0),"N/A")</f>
        <v>1</v>
      </c>
      <c r="L317">
        <f>INT(NOT(J317))</f>
        <v>0</v>
      </c>
      <c r="M317" t="str">
        <f>IF(L317,IF(OR(AND(C317&lt;0, D317&lt; ABS(I317)), OR(AND(C317&gt;ABS(I317), D317&gt;ABS(I317)), AND(C317&lt;ABS(I317),D317&lt; ABS(I317)))), 1, 0),"N/A")</f>
        <v>N/A</v>
      </c>
      <c r="N317">
        <f>INT(OR(K317,M317))</f>
        <v>1</v>
      </c>
      <c r="O317">
        <f>IF(N317, 210, 0)</f>
        <v>210</v>
      </c>
      <c r="P317" t="str">
        <f>VLOOKUP(DATEVALUE(KNeighbors_NOPCA!$A317), DEN_by_date!$A$2:$E$93, 4, FALSE)</f>
        <v>U</v>
      </c>
      <c r="Q317" t="str">
        <f>VLOOKUP(DATEVALUE(KNeighbors_NOPCA!$A317), DEN_by_date!$A$2:$E$93, 5, FALSE)</f>
        <v>204</v>
      </c>
    </row>
    <row r="318" spans="1:17" hidden="1">
      <c r="A318" s="10" t="s">
        <v>154</v>
      </c>
      <c r="B318" t="s">
        <v>30</v>
      </c>
      <c r="C318" s="9">
        <v>0.6</v>
      </c>
      <c r="D318" s="9">
        <v>10</v>
      </c>
      <c r="E318" s="9">
        <f>IF(-I318 &lt;C318, 1, 0)</f>
        <v>0</v>
      </c>
      <c r="F318" t="str">
        <f>VLOOKUP(DATEVALUE(KNeighbors_NOPCA!$A318), DEN_by_date!$A$2:$E$93, 2, FALSE)</f>
        <v>W</v>
      </c>
      <c r="G318">
        <f>IF(F318="L",0,1)</f>
        <v>1</v>
      </c>
      <c r="H318">
        <f>IF(G318=E318,1,0)</f>
        <v>0</v>
      </c>
      <c r="I318">
        <f>VLOOKUP(DATEVALUE(KNeighbors_NOPCA!$A318), DEN_by_date!$A$2:$E$93, 3, FALSE)</f>
        <v>-8.5</v>
      </c>
      <c r="J318">
        <f>IF(I318&gt;0, 1, 0)</f>
        <v>0</v>
      </c>
      <c r="K318" t="str">
        <f>IF(J318,IF(OR(AND(C318&gt;0, ABS(D318) &gt; I318), OR(AND(C318&gt;-I318, D318&gt;-I318), AND(C318&lt;-I318,D318&lt;-I318) )), 1, 0),"N/A")</f>
        <v>N/A</v>
      </c>
      <c r="L318">
        <f>INT(NOT(J318))</f>
        <v>1</v>
      </c>
      <c r="M318">
        <f>IF(L318,IF(OR(AND(C318&lt;0, D318&lt; ABS(I318)), OR(AND(C318&gt;ABS(I318), D318&gt;ABS(I318)), AND(C318&lt;ABS(I318),D318&lt; ABS(I318)))), 1, 0),"N/A")</f>
        <v>0</v>
      </c>
      <c r="N318">
        <f>INT(OR(K318,M318))</f>
        <v>0</v>
      </c>
      <c r="O318">
        <f>IF(N318, 210, 0)</f>
        <v>0</v>
      </c>
      <c r="P318" t="str">
        <f>VLOOKUP(DATEVALUE(KNeighbors_NOPCA!$A318), DEN_by_date!$A$2:$E$93, 4, FALSE)</f>
        <v>O</v>
      </c>
      <c r="Q318" t="str">
        <f>VLOOKUP(DATEVALUE(KNeighbors_NOPCA!$A318), DEN_by_date!$A$2:$E$93, 5, FALSE)</f>
        <v>213</v>
      </c>
    </row>
    <row r="319" spans="1:17" hidden="1">
      <c r="A319" s="10" t="s">
        <v>156</v>
      </c>
      <c r="B319" t="s">
        <v>30</v>
      </c>
      <c r="C319" s="9">
        <v>4</v>
      </c>
      <c r="D319" s="9">
        <v>-1</v>
      </c>
      <c r="E319" s="9">
        <f>IF(-I319 &lt;C319, 1, 0)</f>
        <v>0</v>
      </c>
      <c r="F319" t="str">
        <f>VLOOKUP(DATEVALUE(KNeighbors_NOPCA!$A319), DEN_by_date!$A$2:$E$93, 2, FALSE)</f>
        <v>L</v>
      </c>
      <c r="G319">
        <f>IF(F319="L",0,1)</f>
        <v>0</v>
      </c>
      <c r="H319">
        <f>IF(G319=E319,1,0)</f>
        <v>1</v>
      </c>
      <c r="I319">
        <f>VLOOKUP(DATEVALUE(KNeighbors_NOPCA!$A319), DEN_by_date!$A$2:$E$93, 3, FALSE)</f>
        <v>-6</v>
      </c>
      <c r="J319">
        <f>IF(I319&gt;0, 1, 0)</f>
        <v>0</v>
      </c>
      <c r="K319" t="str">
        <f>IF(J319,IF(OR(AND(C319&gt;0, ABS(D319) &gt; I319), OR(AND(C319&gt;-I319, D319&gt;-I319), AND(C319&lt;-I319,D319&lt;-I319) )), 1, 0),"N/A")</f>
        <v>N/A</v>
      </c>
      <c r="L319">
        <f>INT(NOT(J319))</f>
        <v>1</v>
      </c>
      <c r="M319">
        <f>IF(L319,IF(OR(AND(C319&lt;0, D319&lt; ABS(I319)), OR(AND(C319&gt;ABS(I319), D319&gt;ABS(I319)), AND(C319&lt;ABS(I319),D319&lt; ABS(I319)))), 1, 0),"N/A")</f>
        <v>1</v>
      </c>
      <c r="N319">
        <f>INT(OR(K319,M319))</f>
        <v>1</v>
      </c>
      <c r="O319">
        <f>IF(N319, 210, 0)</f>
        <v>210</v>
      </c>
      <c r="P319" t="str">
        <f>VLOOKUP(DATEVALUE(KNeighbors_NOPCA!$A319), DEN_by_date!$A$2:$E$93, 4, FALSE)</f>
        <v>O</v>
      </c>
      <c r="Q319" t="str">
        <f>VLOOKUP(DATEVALUE(KNeighbors_NOPCA!$A319), DEN_by_date!$A$2:$E$93, 5, FALSE)</f>
        <v>209</v>
      </c>
    </row>
    <row r="320" spans="1:17" hidden="1">
      <c r="A320" s="10" t="s">
        <v>158</v>
      </c>
      <c r="B320" t="s">
        <v>30</v>
      </c>
      <c r="C320" s="9">
        <v>-4.5999999999999996</v>
      </c>
      <c r="D320" s="9">
        <v>2</v>
      </c>
      <c r="E320" s="9">
        <f>IF(-I320 &lt;C320, 1, 0)</f>
        <v>0</v>
      </c>
      <c r="F320" t="str">
        <f>VLOOKUP(DATEVALUE(KNeighbors_NOPCA!$A320), DEN_by_date!$A$2:$E$93, 2, FALSE)</f>
        <v>W</v>
      </c>
      <c r="G320">
        <f>IF(F320="L",0,1)</f>
        <v>1</v>
      </c>
      <c r="H320">
        <f>IF(G320=E320,1,0)</f>
        <v>0</v>
      </c>
      <c r="I320">
        <f>VLOOKUP(DATEVALUE(KNeighbors_NOPCA!$A320), DEN_by_date!$A$2:$E$93, 3, FALSE)</f>
        <v>4</v>
      </c>
      <c r="J320">
        <f>IF(I320&gt;0, 1, 0)</f>
        <v>1</v>
      </c>
      <c r="K320">
        <f>IF(J320,IF(OR(AND(C320&gt;0, ABS(D320) &gt; I320), OR(AND(C320&gt;-I320, D320&gt;-I320), AND(C320&lt;-I320,D320&lt;-I320) )), 1, 0),"N/A")</f>
        <v>0</v>
      </c>
      <c r="L320">
        <f>INT(NOT(J320))</f>
        <v>0</v>
      </c>
      <c r="M320" t="str">
        <f>IF(L320,IF(OR(AND(C320&lt;0, D320&lt; ABS(I320)), OR(AND(C320&gt;ABS(I320), D320&gt;ABS(I320)), AND(C320&lt;ABS(I320),D320&lt; ABS(I320)))), 1, 0),"N/A")</f>
        <v>N/A</v>
      </c>
      <c r="N320">
        <f>INT(OR(K320,M320))</f>
        <v>0</v>
      </c>
      <c r="O320">
        <f>IF(N320, 210, 0)</f>
        <v>0</v>
      </c>
      <c r="P320" t="str">
        <f>VLOOKUP(DATEVALUE(KNeighbors_NOPCA!$A320), DEN_by_date!$A$2:$E$93, 4, FALSE)</f>
        <v>O</v>
      </c>
      <c r="Q320" t="str">
        <f>VLOOKUP(DATEVALUE(KNeighbors_NOPCA!$A320), DEN_by_date!$A$2:$E$93, 5, FALSE)</f>
        <v>209.5</v>
      </c>
    </row>
    <row r="321" spans="1:17" hidden="1">
      <c r="A321" s="10" t="s">
        <v>160</v>
      </c>
      <c r="B321" t="s">
        <v>30</v>
      </c>
      <c r="C321" s="9">
        <v>7.2</v>
      </c>
      <c r="D321" s="9">
        <v>16</v>
      </c>
      <c r="E321" s="9">
        <f>IF(-I321 &lt;C321, 1, 0)</f>
        <v>1</v>
      </c>
      <c r="F321" t="str">
        <f>VLOOKUP(DATEVALUE(KNeighbors_NOPCA!$A321), DEN_by_date!$A$2:$E$93, 2, FALSE)</f>
        <v>W</v>
      </c>
      <c r="G321">
        <f>IF(F321="L",0,1)</f>
        <v>1</v>
      </c>
      <c r="H321">
        <f>IF(G321=E321,1,0)</f>
        <v>1</v>
      </c>
      <c r="I321">
        <f>VLOOKUP(DATEVALUE(KNeighbors_NOPCA!$A321), DEN_by_date!$A$2:$E$93, 3, FALSE)</f>
        <v>-1</v>
      </c>
      <c r="J321">
        <f>IF(I321&gt;0, 1, 0)</f>
        <v>0</v>
      </c>
      <c r="K321" t="str">
        <f>IF(J321,IF(OR(AND(C321&gt;0, ABS(D321) &gt; I321), OR(AND(C321&gt;-I321, D321&gt;-I321), AND(C321&lt;-I321,D321&lt;-I321) )), 1, 0),"N/A")</f>
        <v>N/A</v>
      </c>
      <c r="L321">
        <f>INT(NOT(J321))</f>
        <v>1</v>
      </c>
      <c r="M321">
        <f>IF(L321,IF(OR(AND(C321&lt;0, D321&lt; ABS(I321)), OR(AND(C321&gt;ABS(I321), D321&gt;ABS(I321)), AND(C321&lt;ABS(I321),D321&lt; ABS(I321)))), 1, 0),"N/A")</f>
        <v>1</v>
      </c>
      <c r="N321">
        <f>INT(OR(K321,M321))</f>
        <v>1</v>
      </c>
      <c r="O321">
        <f>IF(N321, 210, 0)</f>
        <v>210</v>
      </c>
      <c r="P321" t="str">
        <f>VLOOKUP(DATEVALUE(KNeighbors_NOPCA!$A321), DEN_by_date!$A$2:$E$93, 4, FALSE)</f>
        <v>U</v>
      </c>
      <c r="Q321" t="str">
        <f>VLOOKUP(DATEVALUE(KNeighbors_NOPCA!$A321), DEN_by_date!$A$2:$E$93, 5, FALSE)</f>
        <v>206</v>
      </c>
    </row>
    <row r="322" spans="1:17" hidden="1">
      <c r="A322" s="10" t="s">
        <v>162</v>
      </c>
      <c r="B322" t="s">
        <v>30</v>
      </c>
      <c r="C322" s="9">
        <v>4.2</v>
      </c>
      <c r="D322" s="9">
        <v>18</v>
      </c>
      <c r="E322" s="9">
        <f>IF(-I322 &lt;C322, 1, 0)</f>
        <v>0</v>
      </c>
      <c r="F322" t="str">
        <f>VLOOKUP(DATEVALUE(KNeighbors_NOPCA!$A322), DEN_by_date!$A$2:$E$93, 2, FALSE)</f>
        <v>W</v>
      </c>
      <c r="G322">
        <f>IF(F322="L",0,1)</f>
        <v>1</v>
      </c>
      <c r="H322">
        <f>IF(G322=E322,1,0)</f>
        <v>0</v>
      </c>
      <c r="I322">
        <f>VLOOKUP(DATEVALUE(KNeighbors_NOPCA!$A322), DEN_by_date!$A$2:$E$93, 3, FALSE)</f>
        <v>-9.5</v>
      </c>
      <c r="J322">
        <f>IF(I322&gt;0, 1, 0)</f>
        <v>0</v>
      </c>
      <c r="K322" t="str">
        <f>IF(J322,IF(OR(AND(C322&gt;0, ABS(D322) &gt; I322), OR(AND(C322&gt;-I322, D322&gt;-I322), AND(C322&lt;-I322,D322&lt;-I322) )), 1, 0),"N/A")</f>
        <v>N/A</v>
      </c>
      <c r="L322">
        <f>INT(NOT(J322))</f>
        <v>1</v>
      </c>
      <c r="M322">
        <f>IF(L322,IF(OR(AND(C322&lt;0, D322&lt; ABS(I322)), OR(AND(C322&gt;ABS(I322), D322&gt;ABS(I322)), AND(C322&lt;ABS(I322),D322&lt; ABS(I322)))), 1, 0),"N/A")</f>
        <v>0</v>
      </c>
      <c r="N322">
        <f>INT(OR(K322,M322))</f>
        <v>0</v>
      </c>
      <c r="O322">
        <f>IF(N322, 210, 0)</f>
        <v>0</v>
      </c>
      <c r="P322" t="str">
        <f>VLOOKUP(DATEVALUE(KNeighbors_NOPCA!$A322), DEN_by_date!$A$2:$E$93, 4, FALSE)</f>
        <v>U</v>
      </c>
      <c r="Q322" t="str">
        <f>VLOOKUP(DATEVALUE(KNeighbors_NOPCA!$A322), DEN_by_date!$A$2:$E$93, 5, FALSE)</f>
        <v>215</v>
      </c>
    </row>
    <row r="323" spans="1:17" hidden="1">
      <c r="A323" s="10" t="s">
        <v>164</v>
      </c>
      <c r="B323" t="s">
        <v>30</v>
      </c>
      <c r="C323" s="9">
        <v>1</v>
      </c>
      <c r="D323" s="9">
        <v>16</v>
      </c>
      <c r="E323" s="9">
        <f>IF(-I323 &lt;C323, 1, 0)</f>
        <v>0</v>
      </c>
      <c r="F323" t="str">
        <f>VLOOKUP(DATEVALUE(KNeighbors_NOPCA!$A323), DEN_by_date!$A$2:$E$93, 2, FALSE)</f>
        <v>W</v>
      </c>
      <c r="G323">
        <f>IF(F323="L",0,1)</f>
        <v>1</v>
      </c>
      <c r="H323">
        <f>IF(G323=E323,1,0)</f>
        <v>0</v>
      </c>
      <c r="I323">
        <f>VLOOKUP(DATEVALUE(KNeighbors_NOPCA!$A323), DEN_by_date!$A$2:$E$93, 3, FALSE)</f>
        <v>-1</v>
      </c>
      <c r="J323">
        <f>IF(I323&gt;0, 1, 0)</f>
        <v>0</v>
      </c>
      <c r="K323" t="str">
        <f>IF(J323,IF(OR(AND(C323&gt;0, ABS(D323) &gt; I323), OR(AND(C323&gt;-I323, D323&gt;-I323), AND(C323&lt;-I323,D323&lt;-I323) )), 1, 0),"N/A")</f>
        <v>N/A</v>
      </c>
      <c r="L323">
        <f>INT(NOT(J323))</f>
        <v>1</v>
      </c>
      <c r="M323">
        <f>IF(L323,IF(OR(AND(C323&lt;0, D323&lt; ABS(I323)), OR(AND(C323&gt;ABS(I323), D323&gt;ABS(I323)), AND(C323&lt;ABS(I323),D323&lt; ABS(I323)))), 1, 0),"N/A")</f>
        <v>0</v>
      </c>
      <c r="N323">
        <f>INT(OR(K323,M323))</f>
        <v>0</v>
      </c>
      <c r="O323">
        <f>IF(N323, 210, 0)</f>
        <v>0</v>
      </c>
      <c r="P323" t="str">
        <f>VLOOKUP(DATEVALUE(KNeighbors_NOPCA!$A323), DEN_by_date!$A$2:$E$93, 4, FALSE)</f>
        <v>O</v>
      </c>
      <c r="Q323" t="str">
        <f>VLOOKUP(DATEVALUE(KNeighbors_NOPCA!$A323), DEN_by_date!$A$2:$E$93, 5, FALSE)</f>
        <v>213</v>
      </c>
    </row>
    <row r="324" spans="1:17" hidden="1">
      <c r="A324" s="10" t="s">
        <v>175</v>
      </c>
      <c r="B324" t="s">
        <v>30</v>
      </c>
      <c r="C324" s="9">
        <v>16.2</v>
      </c>
      <c r="D324" s="9">
        <v>1</v>
      </c>
      <c r="E324" s="9">
        <f>IF(-I324 &lt;C324, 1, 0)</f>
        <v>1</v>
      </c>
      <c r="F324" t="str">
        <f>VLOOKUP(DATEVALUE(KNeighbors_NOPCA!$A324), DEN_by_date!$A$2:$E$93, 2, FALSE)</f>
        <v>L</v>
      </c>
      <c r="G324">
        <f>IF(F324="L",0,1)</f>
        <v>0</v>
      </c>
      <c r="H324">
        <f>IF(G324=E324,1,0)</f>
        <v>0</v>
      </c>
      <c r="I324">
        <f>VLOOKUP(DATEVALUE(KNeighbors_NOPCA!$A324), DEN_by_date!$A$2:$E$93, 3, FALSE)</f>
        <v>-8.5</v>
      </c>
      <c r="J324">
        <f>IF(I324&gt;0, 1, 0)</f>
        <v>0</v>
      </c>
      <c r="K324" t="str">
        <f>IF(J324,IF(OR(AND(C324&gt;0, ABS(D324) &gt; I324), OR(AND(C324&gt;-I324, D324&gt;-I324), AND(C324&lt;-I324,D324&lt;-I324) )), 1, 0),"N/A")</f>
        <v>N/A</v>
      </c>
      <c r="L324">
        <f>INT(NOT(J324))</f>
        <v>1</v>
      </c>
      <c r="M324">
        <f>IF(L324,IF(OR(AND(C324&lt;0, D324&lt; ABS(I324)), OR(AND(C324&gt;ABS(I324), D324&gt;ABS(I324)), AND(C324&lt;ABS(I324),D324&lt; ABS(I324)))), 1, 0),"N/A")</f>
        <v>0</v>
      </c>
      <c r="N324">
        <f>INT(OR(K324,M324))</f>
        <v>0</v>
      </c>
      <c r="O324">
        <f>IF(N324, 210, 0)</f>
        <v>0</v>
      </c>
      <c r="P324" t="str">
        <f>VLOOKUP(DATEVALUE(KNeighbors_NOPCA!$A324), DEN_by_date!$A$2:$E$93, 4, FALSE)</f>
        <v>U</v>
      </c>
      <c r="Q324" t="str">
        <f>VLOOKUP(DATEVALUE(KNeighbors_NOPCA!$A324), DEN_by_date!$A$2:$E$93, 5, FALSE)</f>
        <v>214</v>
      </c>
    </row>
    <row r="325" spans="1:17" hidden="1">
      <c r="A325" s="10" t="s">
        <v>180</v>
      </c>
      <c r="B325" t="s">
        <v>30</v>
      </c>
      <c r="C325" s="9">
        <v>-6.4</v>
      </c>
      <c r="D325" s="9">
        <v>-9</v>
      </c>
      <c r="E325" s="9">
        <f>IF(-I325 &lt;C325, 1, 0)</f>
        <v>0</v>
      </c>
      <c r="F325" t="str">
        <f>VLOOKUP(DATEVALUE(KNeighbors_NOPCA!$A325), DEN_by_date!$A$2:$E$93, 2, FALSE)</f>
        <v>L</v>
      </c>
      <c r="G325">
        <f>IF(F325="L",0,1)</f>
        <v>0</v>
      </c>
      <c r="H325">
        <f>IF(G325=E325,1,0)</f>
        <v>1</v>
      </c>
      <c r="I325">
        <f>VLOOKUP(DATEVALUE(KNeighbors_NOPCA!$A325), DEN_by_date!$A$2:$E$93, 3, FALSE)</f>
        <v>-2</v>
      </c>
      <c r="J325">
        <f>IF(I325&gt;0, 1, 0)</f>
        <v>0</v>
      </c>
      <c r="K325" t="str">
        <f>IF(J325,IF(OR(AND(C325&gt;0, ABS(D325) &gt; I325), OR(AND(C325&gt;-I325, D325&gt;-I325), AND(C325&lt;-I325,D325&lt;-I325) )), 1, 0),"N/A")</f>
        <v>N/A</v>
      </c>
      <c r="L325">
        <f>INT(NOT(J325))</f>
        <v>1</v>
      </c>
      <c r="M325">
        <f>IF(L325,IF(OR(AND(C325&lt;0, D325&lt; ABS(I325)), OR(AND(C325&gt;ABS(I325), D325&gt;ABS(I325)), AND(C325&lt;ABS(I325),D325&lt; ABS(I325)))), 1, 0),"N/A")</f>
        <v>1</v>
      </c>
      <c r="N325">
        <f>INT(OR(K325,M325))</f>
        <v>1</v>
      </c>
      <c r="O325">
        <f>IF(N325, 210, 0)</f>
        <v>210</v>
      </c>
      <c r="P325" t="str">
        <f>VLOOKUP(DATEVALUE(KNeighbors_NOPCA!$A325), DEN_by_date!$A$2:$E$93, 4, FALSE)</f>
        <v>U</v>
      </c>
      <c r="Q325" t="str">
        <f>VLOOKUP(DATEVALUE(KNeighbors_NOPCA!$A325), DEN_by_date!$A$2:$E$93, 5, FALSE)</f>
        <v>211.5</v>
      </c>
    </row>
    <row r="326" spans="1:17" hidden="1">
      <c r="A326" s="10" t="s">
        <v>185</v>
      </c>
      <c r="B326" t="s">
        <v>30</v>
      </c>
      <c r="C326" s="9">
        <v>1.2</v>
      </c>
      <c r="D326" s="9">
        <v>-9</v>
      </c>
      <c r="E326" s="9">
        <f>IF(-I326 &lt;C326, 1, 0)</f>
        <v>0</v>
      </c>
      <c r="F326" t="str">
        <f>VLOOKUP(DATEVALUE(KNeighbors_NOPCA!$A326), DEN_by_date!$A$2:$E$93, 2, FALSE)</f>
        <v>L</v>
      </c>
      <c r="G326">
        <f>IF(F326="L",0,1)</f>
        <v>0</v>
      </c>
      <c r="H326">
        <f>IF(G326=E326,1,0)</f>
        <v>1</v>
      </c>
      <c r="I326">
        <f>VLOOKUP(DATEVALUE(KNeighbors_NOPCA!$A326), DEN_by_date!$A$2:$E$93, 3, FALSE)</f>
        <v>-9</v>
      </c>
      <c r="J326">
        <f>IF(I326&gt;0, 1, 0)</f>
        <v>0</v>
      </c>
      <c r="K326" t="str">
        <f>IF(J326,IF(OR(AND(C326&gt;0, ABS(D326) &gt; I326), OR(AND(C326&gt;-I326, D326&gt;-I326), AND(C326&lt;-I326,D326&lt;-I326) )), 1, 0),"N/A")</f>
        <v>N/A</v>
      </c>
      <c r="L326">
        <f>INT(NOT(J326))</f>
        <v>1</v>
      </c>
      <c r="M326">
        <f>IF(L326,IF(OR(AND(C326&lt;0, D326&lt; ABS(I326)), OR(AND(C326&gt;ABS(I326), D326&gt;ABS(I326)), AND(C326&lt;ABS(I326),D326&lt; ABS(I326)))), 1, 0),"N/A")</f>
        <v>1</v>
      </c>
      <c r="N326">
        <f>INT(OR(K326,M326))</f>
        <v>1</v>
      </c>
      <c r="O326">
        <f>IF(N326, 210, 0)</f>
        <v>210</v>
      </c>
      <c r="P326" t="str">
        <f>VLOOKUP(DATEVALUE(KNeighbors_NOPCA!$A326), DEN_by_date!$A$2:$E$93, 4, FALSE)</f>
        <v>O</v>
      </c>
      <c r="Q326" t="str">
        <f>VLOOKUP(DATEVALUE(KNeighbors_NOPCA!$A326), DEN_by_date!$A$2:$E$93, 5, FALSE)</f>
        <v>218</v>
      </c>
    </row>
    <row r="327" spans="1:17" hidden="1">
      <c r="A327" s="10" t="s">
        <v>187</v>
      </c>
      <c r="B327" t="s">
        <v>30</v>
      </c>
      <c r="C327" s="9">
        <v>-8.1999999999999993</v>
      </c>
      <c r="D327" s="9">
        <v>-22</v>
      </c>
      <c r="E327" s="9">
        <f>IF(-I327 &lt;C327, 1, 0)</f>
        <v>1</v>
      </c>
      <c r="F327" t="str">
        <f>VLOOKUP(DATEVALUE(KNeighbors_NOPCA!$A327), DEN_by_date!$A$2:$E$93, 2, FALSE)</f>
        <v>L</v>
      </c>
      <c r="G327">
        <f>IF(F327="L",0,1)</f>
        <v>0</v>
      </c>
      <c r="H327">
        <f>IF(G327=E327,1,0)</f>
        <v>0</v>
      </c>
      <c r="I327">
        <f>VLOOKUP(DATEVALUE(KNeighbors_NOPCA!$A327), DEN_by_date!$A$2:$E$93, 3, FALSE)</f>
        <v>9</v>
      </c>
      <c r="J327">
        <f>IF(I327&gt;0, 1, 0)</f>
        <v>1</v>
      </c>
      <c r="K327">
        <f>IF(J327,IF(OR(AND(C327&gt;0, ABS(D327) &gt; I327), OR(AND(C327&gt;-I327, D327&gt;-I327), AND(C327&lt;-I327,D327&lt;-I327) )), 1, 0),"N/A")</f>
        <v>0</v>
      </c>
      <c r="L327">
        <f>INT(NOT(J327))</f>
        <v>0</v>
      </c>
      <c r="M327" t="str">
        <f>IF(L327,IF(OR(AND(C327&lt;0, D327&lt; ABS(I327)), OR(AND(C327&gt;ABS(I327), D327&gt;ABS(I327)), AND(C327&lt;ABS(I327),D327&lt; ABS(I327)))), 1, 0),"N/A")</f>
        <v>N/A</v>
      </c>
      <c r="N327">
        <f>INT(OR(K327,M327))</f>
        <v>0</v>
      </c>
      <c r="O327">
        <f>IF(N327, 210, 0)</f>
        <v>0</v>
      </c>
      <c r="P327" t="str">
        <f>VLOOKUP(DATEVALUE(KNeighbors_NOPCA!$A327), DEN_by_date!$A$2:$E$93, 4, FALSE)</f>
        <v>O</v>
      </c>
      <c r="Q327" t="str">
        <f>VLOOKUP(DATEVALUE(KNeighbors_NOPCA!$A327), DEN_by_date!$A$2:$E$93, 5, FALSE)</f>
        <v>217</v>
      </c>
    </row>
    <row r="328" spans="1:17" hidden="1">
      <c r="A328" s="10" t="s">
        <v>190</v>
      </c>
      <c r="B328" t="s">
        <v>30</v>
      </c>
      <c r="C328" s="9">
        <v>-6.4</v>
      </c>
      <c r="D328" s="9">
        <v>4</v>
      </c>
      <c r="E328" s="9">
        <f>IF(-I328 &lt;C328, 1, 0)</f>
        <v>0</v>
      </c>
      <c r="F328" t="str">
        <f>VLOOKUP(DATEVALUE(KNeighbors_NOPCA!$A328), DEN_by_date!$A$2:$E$93, 2, FALSE)</f>
        <v>W</v>
      </c>
      <c r="G328">
        <f>IF(F328="L",0,1)</f>
        <v>1</v>
      </c>
      <c r="H328">
        <f>IF(G328=E328,1,0)</f>
        <v>0</v>
      </c>
      <c r="I328">
        <f>VLOOKUP(DATEVALUE(KNeighbors_NOPCA!$A328), DEN_by_date!$A$2:$E$93, 3, FALSE)</f>
        <v>-2</v>
      </c>
      <c r="J328">
        <f>IF(I328&gt;0, 1, 0)</f>
        <v>0</v>
      </c>
      <c r="K328" t="str">
        <f>IF(J328,IF(OR(AND(C328&gt;0, ABS(D328) &gt; I328), OR(AND(C328&gt;-I328, D328&gt;-I328), AND(C328&lt;-I328,D328&lt;-I328) )), 1, 0),"N/A")</f>
        <v>N/A</v>
      </c>
      <c r="L328">
        <f>INT(NOT(J328))</f>
        <v>1</v>
      </c>
      <c r="M328">
        <f>IF(L328,IF(OR(AND(C328&lt;0, D328&lt; ABS(I328)), OR(AND(C328&gt;ABS(I328), D328&gt;ABS(I328)), AND(C328&lt;ABS(I328),D328&lt; ABS(I328)))), 1, 0),"N/A")</f>
        <v>0</v>
      </c>
      <c r="N328">
        <f>INT(OR(K328,M328))</f>
        <v>0</v>
      </c>
      <c r="O328">
        <f>IF(N328, 210, 0)</f>
        <v>0</v>
      </c>
      <c r="P328" t="str">
        <f>VLOOKUP(DATEVALUE(KNeighbors_NOPCA!$A328), DEN_by_date!$A$2:$E$93, 4, FALSE)</f>
        <v>O</v>
      </c>
      <c r="Q328" t="str">
        <f>VLOOKUP(DATEVALUE(KNeighbors_NOPCA!$A328), DEN_by_date!$A$2:$E$93, 5, FALSE)</f>
        <v>198</v>
      </c>
    </row>
    <row r="329" spans="1:17" hidden="1">
      <c r="A329" s="10" t="s">
        <v>192</v>
      </c>
      <c r="B329" t="s">
        <v>30</v>
      </c>
      <c r="C329" s="9">
        <v>1.6</v>
      </c>
      <c r="D329" s="9">
        <v>-16</v>
      </c>
      <c r="E329" s="9">
        <f>IF(-I329 &lt;C329, 1, 0)</f>
        <v>1</v>
      </c>
      <c r="F329" t="str">
        <f>VLOOKUP(DATEVALUE(KNeighbors_NOPCA!$A329), DEN_by_date!$A$2:$E$93, 2, FALSE)</f>
        <v>L</v>
      </c>
      <c r="G329">
        <f>IF(F329="L",0,1)</f>
        <v>0</v>
      </c>
      <c r="H329">
        <f>IF(G329=E329,1,0)</f>
        <v>0</v>
      </c>
      <c r="I329">
        <f>VLOOKUP(DATEVALUE(KNeighbors_NOPCA!$A329), DEN_by_date!$A$2:$E$93, 3, FALSE)</f>
        <v>6.5</v>
      </c>
      <c r="J329">
        <f>IF(I329&gt;0, 1, 0)</f>
        <v>1</v>
      </c>
      <c r="K329">
        <f>IF(J329,IF(OR(AND(C329&gt;0, ABS(D329) &gt; I329), OR(AND(C329&gt;-I329, D329&gt;-I329), AND(C329&lt;-I329,D329&lt;-I329) )), 1, 0),"N/A")</f>
        <v>1</v>
      </c>
      <c r="L329">
        <f>INT(NOT(J329))</f>
        <v>0</v>
      </c>
      <c r="M329" t="str">
        <f>IF(L329,IF(OR(AND(C329&lt;0, D329&lt; ABS(I329)), OR(AND(C329&gt;ABS(I329), D329&gt;ABS(I329)), AND(C329&lt;ABS(I329),D329&lt; ABS(I329)))), 1, 0),"N/A")</f>
        <v>N/A</v>
      </c>
      <c r="N329">
        <f>INT(OR(K329,M329))</f>
        <v>1</v>
      </c>
      <c r="O329">
        <f>IF(N329, 210, 0)</f>
        <v>210</v>
      </c>
      <c r="P329" t="str">
        <f>VLOOKUP(DATEVALUE(KNeighbors_NOPCA!$A329), DEN_by_date!$A$2:$E$93, 4, FALSE)</f>
        <v>U</v>
      </c>
      <c r="Q329" t="str">
        <f>VLOOKUP(DATEVALUE(KNeighbors_NOPCA!$A329), DEN_by_date!$A$2:$E$93, 5, FALSE)</f>
        <v>191.5</v>
      </c>
    </row>
    <row r="330" spans="1:17" hidden="1">
      <c r="A330" s="10" t="s">
        <v>9</v>
      </c>
      <c r="B330" t="s">
        <v>12</v>
      </c>
      <c r="C330" s="9">
        <v>8.6</v>
      </c>
      <c r="D330" s="9">
        <v>5</v>
      </c>
      <c r="E330" s="9">
        <f>IF(-I330 &lt;C330, 1, 0)</f>
        <v>1</v>
      </c>
      <c r="F330" t="str">
        <f>VLOOKUP(DATEVALUE(KNeighbors_NOPCA!$A330), DET_by_date!$A$2:$E$93, 2, FALSE)</f>
        <v>W</v>
      </c>
      <c r="G330">
        <f>IF(F330="L",0,1)</f>
        <v>1</v>
      </c>
      <c r="H330">
        <f>IF(G330=E330,1,0)</f>
        <v>1</v>
      </c>
      <c r="I330">
        <f>VLOOKUP(DATEVALUE(KNeighbors_NOPCA!$A330), DET_by_date!$A$2:$E$93, 3, FALSE)</f>
        <v>1</v>
      </c>
      <c r="J330">
        <f>IF(I330&gt;0, 1, 0)</f>
        <v>1</v>
      </c>
      <c r="K330">
        <f>IF(J330,IF(OR(AND(C330&gt;0, ABS(D330) &gt; I330), OR(AND(C330&gt;-I330, D330&gt;-I330), AND(C330&lt;-I330,D330&lt;-I330) )), 1, 0),"N/A")</f>
        <v>1</v>
      </c>
      <c r="L330">
        <f>INT(NOT(J330))</f>
        <v>0</v>
      </c>
      <c r="M330" t="str">
        <f>IF(L330,IF(OR(AND(C330&lt;0, D330&lt; ABS(I330)), OR(AND(C330&gt;ABS(I330), D330&gt;ABS(I330)), AND(C330&lt;ABS(I330),D330&lt; ABS(I330)))), 1, 0),"N/A")</f>
        <v>N/A</v>
      </c>
      <c r="N330">
        <f>INT(OR(K330,M330))</f>
        <v>1</v>
      </c>
      <c r="O330">
        <f>IF(N330, 210, 0)</f>
        <v>210</v>
      </c>
      <c r="P330" t="str">
        <f>VLOOKUP(DATEVALUE(KNeighbors_NOPCA!$A330), DET_by_date!$A$2:$E$93, 4, FALSE)</f>
        <v>U</v>
      </c>
      <c r="Q330" t="str">
        <f>VLOOKUP(DATEVALUE(KNeighbors_NOPCA!$A330), DET_by_date!$A$2:$E$93, 5, FALSE)</f>
        <v>191</v>
      </c>
    </row>
    <row r="331" spans="1:17" hidden="1">
      <c r="A331" s="10" t="s">
        <v>28</v>
      </c>
      <c r="B331" t="s">
        <v>12</v>
      </c>
      <c r="C331" s="9">
        <v>3</v>
      </c>
      <c r="D331" s="9">
        <v>4</v>
      </c>
      <c r="E331" s="9">
        <f>IF(-I331 &lt;C331, 1, 0)</f>
        <v>1</v>
      </c>
      <c r="F331" t="str">
        <f>VLOOKUP(DATEVALUE(KNeighbors_NOPCA!$A331), DET_by_date!$A$2:$E$93, 2, FALSE)</f>
        <v>W</v>
      </c>
      <c r="G331">
        <f>IF(F331="L",0,1)</f>
        <v>1</v>
      </c>
      <c r="H331">
        <f>IF(G331=E331,1,0)</f>
        <v>1</v>
      </c>
      <c r="I331">
        <f>VLOOKUP(DATEVALUE(KNeighbors_NOPCA!$A331), DET_by_date!$A$2:$E$93, 3, FALSE)</f>
        <v>2.5</v>
      </c>
      <c r="J331">
        <f>IF(I331&gt;0, 1, 0)</f>
        <v>1</v>
      </c>
      <c r="K331">
        <f>IF(J331,IF(OR(AND(C331&gt;0, ABS(D331) &gt; I331), OR(AND(C331&gt;-I331, D331&gt;-I331), AND(C331&lt;-I331,D331&lt;-I331) )), 1, 0),"N/A")</f>
        <v>1</v>
      </c>
      <c r="L331">
        <f>INT(NOT(J331))</f>
        <v>0</v>
      </c>
      <c r="M331" t="str">
        <f>IF(L331,IF(OR(AND(C331&lt;0, D331&lt; ABS(I331)), OR(AND(C331&gt;ABS(I331), D331&gt;ABS(I331)), AND(C331&lt;ABS(I331),D331&lt; ABS(I331)))), 1, 0),"N/A")</f>
        <v>N/A</v>
      </c>
      <c r="N331">
        <f>INT(OR(K331,M331))</f>
        <v>1</v>
      </c>
      <c r="O331">
        <f>IF(N331, 210, 0)</f>
        <v>210</v>
      </c>
      <c r="P331" t="str">
        <f>VLOOKUP(DATEVALUE(KNeighbors_NOPCA!$A331), DET_by_date!$A$2:$E$93, 4, FALSE)</f>
        <v>U</v>
      </c>
      <c r="Q331" t="str">
        <f>VLOOKUP(DATEVALUE(KNeighbors_NOPCA!$A331), DET_by_date!$A$2:$E$93, 5, FALSE)</f>
        <v>203.5</v>
      </c>
    </row>
    <row r="332" spans="1:17" hidden="1">
      <c r="A332" s="10" t="s">
        <v>40</v>
      </c>
      <c r="B332" t="s">
        <v>12</v>
      </c>
      <c r="C332" s="9">
        <v>3.2</v>
      </c>
      <c r="D332" s="9">
        <v>-12</v>
      </c>
      <c r="E332" s="9">
        <f>IF(-I332 &lt;C332, 1, 0)</f>
        <v>0</v>
      </c>
      <c r="F332" t="str">
        <f>VLOOKUP(DATEVALUE(KNeighbors_NOPCA!$A332), DET_by_date!$A$2:$E$93, 2, FALSE)</f>
        <v>L</v>
      </c>
      <c r="G332">
        <f>IF(F332="L",0,1)</f>
        <v>0</v>
      </c>
      <c r="H332">
        <f>IF(G332=E332,1,0)</f>
        <v>1</v>
      </c>
      <c r="I332">
        <f>VLOOKUP(DATEVALUE(KNeighbors_NOPCA!$A332), DET_by_date!$A$2:$E$93, 3, FALSE)</f>
        <v>-4.5</v>
      </c>
      <c r="J332">
        <f>IF(I332&gt;0, 1, 0)</f>
        <v>0</v>
      </c>
      <c r="K332" t="str">
        <f>IF(J332,IF(OR(AND(C332&gt;0, ABS(D332) &gt; I332), OR(AND(C332&gt;-I332, D332&gt;-I332), AND(C332&lt;-I332,D332&lt;-I332) )), 1, 0),"N/A")</f>
        <v>N/A</v>
      </c>
      <c r="L332">
        <f>INT(NOT(J332))</f>
        <v>1</v>
      </c>
      <c r="M332">
        <f>IF(L332,IF(OR(AND(C332&lt;0, D332&lt; ABS(I332)), OR(AND(C332&gt;ABS(I332), D332&gt;ABS(I332)), AND(C332&lt;ABS(I332),D332&lt; ABS(I332)))), 1, 0),"N/A")</f>
        <v>1</v>
      </c>
      <c r="N332">
        <f>INT(OR(K332,M332))</f>
        <v>1</v>
      </c>
      <c r="O332">
        <f>IF(N332, 210, 0)</f>
        <v>210</v>
      </c>
      <c r="P332" t="str">
        <f>VLOOKUP(DATEVALUE(KNeighbors_NOPCA!$A332), DET_by_date!$A$2:$E$93, 4, FALSE)</f>
        <v>U</v>
      </c>
      <c r="Q332" t="str">
        <f>VLOOKUP(DATEVALUE(KNeighbors_NOPCA!$A332), DET_by_date!$A$2:$E$93, 5, FALSE)</f>
        <v>200.5</v>
      </c>
    </row>
    <row r="333" spans="1:17" hidden="1">
      <c r="A333" s="10" t="s">
        <v>56</v>
      </c>
      <c r="B333" t="s">
        <v>12</v>
      </c>
      <c r="C333" s="9">
        <v>-1</v>
      </c>
      <c r="D333" s="9">
        <v>5</v>
      </c>
      <c r="E333" s="9">
        <f>IF(-I333 &lt;C333, 1, 0)</f>
        <v>1</v>
      </c>
      <c r="F333" t="str">
        <f>VLOOKUP(DATEVALUE(KNeighbors_NOPCA!$A333), DET_by_date!$A$2:$E$93, 2, FALSE)</f>
        <v>W</v>
      </c>
      <c r="G333">
        <f>IF(F333="L",0,1)</f>
        <v>1</v>
      </c>
      <c r="H333">
        <f>IF(G333=E333,1,0)</f>
        <v>1</v>
      </c>
      <c r="I333">
        <f>VLOOKUP(DATEVALUE(KNeighbors_NOPCA!$A333), DET_by_date!$A$2:$E$93, 3, FALSE)</f>
        <v>4.5</v>
      </c>
      <c r="J333">
        <f>IF(I333&gt;0, 1, 0)</f>
        <v>1</v>
      </c>
      <c r="K333">
        <f>IF(J333,IF(OR(AND(C333&gt;0, ABS(D333) &gt; I333), OR(AND(C333&gt;-I333, D333&gt;-I333), AND(C333&lt;-I333,D333&lt;-I333) )), 1, 0),"N/A")</f>
        <v>1</v>
      </c>
      <c r="L333">
        <f>INT(NOT(J333))</f>
        <v>0</v>
      </c>
      <c r="M333" t="str">
        <f>IF(L333,IF(OR(AND(C333&lt;0, D333&lt; ABS(I333)), OR(AND(C333&gt;ABS(I333), D333&gt;ABS(I333)), AND(C333&lt;ABS(I333),D333&lt; ABS(I333)))), 1, 0),"N/A")</f>
        <v>N/A</v>
      </c>
      <c r="N333">
        <f>INT(OR(K333,M333))</f>
        <v>1</v>
      </c>
      <c r="O333">
        <f>IF(N333, 210, 0)</f>
        <v>210</v>
      </c>
      <c r="P333" t="str">
        <f>VLOOKUP(DATEVALUE(KNeighbors_NOPCA!$A333), DET_by_date!$A$2:$E$93, 4, FALSE)</f>
        <v>O</v>
      </c>
      <c r="Q333" t="str">
        <f>VLOOKUP(DATEVALUE(KNeighbors_NOPCA!$A333), DET_by_date!$A$2:$E$93, 5, FALSE)</f>
        <v>195</v>
      </c>
    </row>
    <row r="334" spans="1:17" hidden="1">
      <c r="A334" s="10" t="s">
        <v>60</v>
      </c>
      <c r="B334" t="s">
        <v>12</v>
      </c>
      <c r="C334" s="9">
        <v>-0.2</v>
      </c>
      <c r="D334" s="9">
        <v>-2</v>
      </c>
      <c r="E334" s="9">
        <f>IF(-I334 &lt;C334, 1, 0)</f>
        <v>0</v>
      </c>
      <c r="F334" t="str">
        <f>VLOOKUP(DATEVALUE(KNeighbors_NOPCA!$A334), DET_by_date!$A$2:$E$93, 2, FALSE)</f>
        <v>L</v>
      </c>
      <c r="G334">
        <f>IF(F334="L",0,1)</f>
        <v>0</v>
      </c>
      <c r="H334">
        <f>IF(G334=E334,1,0)</f>
        <v>1</v>
      </c>
      <c r="I334">
        <f>VLOOKUP(DATEVALUE(KNeighbors_NOPCA!$A334), DET_by_date!$A$2:$E$93, 3, FALSE)</f>
        <v>-1</v>
      </c>
      <c r="J334">
        <f>IF(I334&gt;0, 1, 0)</f>
        <v>0</v>
      </c>
      <c r="K334" t="str">
        <f>IF(J334,IF(OR(AND(C334&gt;0, ABS(D334) &gt; I334), OR(AND(C334&gt;-I334, D334&gt;-I334), AND(C334&lt;-I334,D334&lt;-I334) )), 1, 0),"N/A")</f>
        <v>N/A</v>
      </c>
      <c r="L334">
        <f>INT(NOT(J334))</f>
        <v>1</v>
      </c>
      <c r="M334">
        <f>IF(L334,IF(OR(AND(C334&lt;0, D334&lt; ABS(I334)), OR(AND(C334&gt;ABS(I334), D334&gt;ABS(I334)), AND(C334&lt;ABS(I334),D334&lt; ABS(I334)))), 1, 0),"N/A")</f>
        <v>1</v>
      </c>
      <c r="N334">
        <f>INT(OR(K334,M334))</f>
        <v>1</v>
      </c>
      <c r="O334">
        <f>IF(N334, 210, 0)</f>
        <v>210</v>
      </c>
      <c r="P334" t="str">
        <f>VLOOKUP(DATEVALUE(KNeighbors_NOPCA!$A334), DET_by_date!$A$2:$E$93, 4, FALSE)</f>
        <v>U</v>
      </c>
      <c r="Q334" t="str">
        <f>VLOOKUP(DATEVALUE(KNeighbors_NOPCA!$A334), DET_by_date!$A$2:$E$93, 5, FALSE)</f>
        <v>206</v>
      </c>
    </row>
    <row r="335" spans="1:17" hidden="1">
      <c r="A335" s="10" t="s">
        <v>64</v>
      </c>
      <c r="B335" t="s">
        <v>12</v>
      </c>
      <c r="C335" s="9">
        <v>2.4</v>
      </c>
      <c r="D335" s="9">
        <v>23</v>
      </c>
      <c r="E335" s="9">
        <f>IF(-I335 &lt;C335, 1, 0)</f>
        <v>1</v>
      </c>
      <c r="F335" t="str">
        <f>VLOOKUP(DATEVALUE(KNeighbors_NOPCA!$A335), DET_by_date!$A$2:$E$93, 2, FALSE)</f>
        <v>W</v>
      </c>
      <c r="G335">
        <f>IF(F335="L",0,1)</f>
        <v>1</v>
      </c>
      <c r="H335">
        <f>IF(G335=E335,1,0)</f>
        <v>1</v>
      </c>
      <c r="I335">
        <f>VLOOKUP(DATEVALUE(KNeighbors_NOPCA!$A335), DET_by_date!$A$2:$E$93, 3, FALSE)</f>
        <v>-1.5</v>
      </c>
      <c r="J335">
        <f>IF(I335&gt;0, 1, 0)</f>
        <v>0</v>
      </c>
      <c r="K335" t="str">
        <f>IF(J335,IF(OR(AND(C335&gt;0, ABS(D335) &gt; I335), OR(AND(C335&gt;-I335, D335&gt;-I335), AND(C335&lt;-I335,D335&lt;-I335) )), 1, 0),"N/A")</f>
        <v>N/A</v>
      </c>
      <c r="L335">
        <f>INT(NOT(J335))</f>
        <v>1</v>
      </c>
      <c r="M335">
        <f>IF(L335,IF(OR(AND(C335&lt;0, D335&lt; ABS(I335)), OR(AND(C335&gt;ABS(I335), D335&gt;ABS(I335)), AND(C335&lt;ABS(I335),D335&lt; ABS(I335)))), 1, 0),"N/A")</f>
        <v>1</v>
      </c>
      <c r="N335">
        <f>INT(OR(K335,M335))</f>
        <v>1</v>
      </c>
      <c r="O335">
        <f>IF(N335, 210, 0)</f>
        <v>210</v>
      </c>
      <c r="P335" t="str">
        <f>VLOOKUP(DATEVALUE(KNeighbors_NOPCA!$A335), DET_by_date!$A$2:$E$93, 4, FALSE)</f>
        <v>U</v>
      </c>
      <c r="Q335" t="str">
        <f>VLOOKUP(DATEVALUE(KNeighbors_NOPCA!$A335), DET_by_date!$A$2:$E$93, 5, FALSE)</f>
        <v>187.5</v>
      </c>
    </row>
    <row r="336" spans="1:17" hidden="1">
      <c r="A336" s="10" t="s">
        <v>68</v>
      </c>
      <c r="B336" t="s">
        <v>12</v>
      </c>
      <c r="C336" s="9">
        <v>4</v>
      </c>
      <c r="D336" s="9">
        <v>11</v>
      </c>
      <c r="E336" s="9">
        <f>IF(-I336 &lt;C336, 1, 0)</f>
        <v>0</v>
      </c>
      <c r="F336" t="str">
        <f>VLOOKUP(DATEVALUE(KNeighbors_NOPCA!$A336), DET_by_date!$A$2:$E$93, 2, FALSE)</f>
        <v>W</v>
      </c>
      <c r="G336">
        <f>IF(F336="L",0,1)</f>
        <v>1</v>
      </c>
      <c r="H336">
        <f>IF(G336=E336,1,0)</f>
        <v>0</v>
      </c>
      <c r="I336">
        <f>VLOOKUP(DATEVALUE(KNeighbors_NOPCA!$A336), DET_by_date!$A$2:$E$93, 3, FALSE)</f>
        <v>-4</v>
      </c>
      <c r="J336">
        <f>IF(I336&gt;0, 1, 0)</f>
        <v>0</v>
      </c>
      <c r="K336" t="str">
        <f>IF(J336,IF(OR(AND(C336&gt;0, ABS(D336) &gt; I336), OR(AND(C336&gt;-I336, D336&gt;-I336), AND(C336&lt;-I336,D336&lt;-I336) )), 1, 0),"N/A")</f>
        <v>N/A</v>
      </c>
      <c r="L336">
        <f>INT(NOT(J336))</f>
        <v>1</v>
      </c>
      <c r="M336">
        <f>IF(L336,IF(OR(AND(C336&lt;0, D336&lt; ABS(I336)), OR(AND(C336&gt;ABS(I336), D336&gt;ABS(I336)), AND(C336&lt;ABS(I336),D336&lt; ABS(I336)))), 1, 0),"N/A")</f>
        <v>0</v>
      </c>
      <c r="N336">
        <f>INT(OR(K336,M336))</f>
        <v>0</v>
      </c>
      <c r="O336">
        <f>IF(N336, 210, 0)</f>
        <v>0</v>
      </c>
      <c r="P336" t="str">
        <f>VLOOKUP(DATEVALUE(KNeighbors_NOPCA!$A336), DET_by_date!$A$2:$E$93, 4, FALSE)</f>
        <v>O</v>
      </c>
      <c r="Q336" t="str">
        <f>VLOOKUP(DATEVALUE(KNeighbors_NOPCA!$A336), DET_by_date!$A$2:$E$93, 5, FALSE)</f>
        <v>198</v>
      </c>
    </row>
    <row r="337" spans="1:17" hidden="1">
      <c r="A337" s="10" t="s">
        <v>70</v>
      </c>
      <c r="B337" t="s">
        <v>12</v>
      </c>
      <c r="C337" s="9">
        <v>-2.8</v>
      </c>
      <c r="D337" s="9">
        <v>5</v>
      </c>
      <c r="E337" s="9">
        <f>IF(-I337 &lt;C337, 1, 0)</f>
        <v>0</v>
      </c>
      <c r="F337" t="str">
        <f>VLOOKUP(DATEVALUE(KNeighbors_NOPCA!$A337), DET_by_date!$A$2:$E$93, 2, FALSE)</f>
        <v>W</v>
      </c>
      <c r="G337">
        <f>IF(F337="L",0,1)</f>
        <v>1</v>
      </c>
      <c r="H337">
        <f>IF(G337=E337,1,0)</f>
        <v>0</v>
      </c>
      <c r="I337">
        <f>VLOOKUP(DATEVALUE(KNeighbors_NOPCA!$A337), DET_by_date!$A$2:$E$93, 3, FALSE)</f>
        <v>-4</v>
      </c>
      <c r="J337">
        <f>IF(I337&gt;0, 1, 0)</f>
        <v>0</v>
      </c>
      <c r="K337" t="str">
        <f>IF(J337,IF(OR(AND(C337&gt;0, ABS(D337) &gt; I337), OR(AND(C337&gt;-I337, D337&gt;-I337), AND(C337&lt;-I337,D337&lt;-I337) )), 1, 0),"N/A")</f>
        <v>N/A</v>
      </c>
      <c r="L337">
        <f>INT(NOT(J337))</f>
        <v>1</v>
      </c>
      <c r="M337">
        <f>IF(L337,IF(OR(AND(C337&lt;0, D337&lt; ABS(I337)), OR(AND(C337&gt;ABS(I337), D337&gt;ABS(I337)), AND(C337&lt;ABS(I337),D337&lt; ABS(I337)))), 1, 0),"N/A")</f>
        <v>0</v>
      </c>
      <c r="N337">
        <f>INT(OR(K337,M337))</f>
        <v>0</v>
      </c>
      <c r="O337">
        <f>IF(N337, 210, 0)</f>
        <v>0</v>
      </c>
      <c r="P337" t="str">
        <f>VLOOKUP(DATEVALUE(KNeighbors_NOPCA!$A337), DET_by_date!$A$2:$E$93, 4, FALSE)</f>
        <v>O</v>
      </c>
      <c r="Q337" t="str">
        <f>VLOOKUP(DATEVALUE(KNeighbors_NOPCA!$A337), DET_by_date!$A$2:$E$93, 5, FALSE)</f>
        <v>203.5</v>
      </c>
    </row>
    <row r="338" spans="1:17" hidden="1">
      <c r="A338" s="10" t="s">
        <v>72</v>
      </c>
      <c r="B338" t="s">
        <v>12</v>
      </c>
      <c r="C338" s="9">
        <v>5.6</v>
      </c>
      <c r="D338" s="9">
        <v>7</v>
      </c>
      <c r="E338" s="9">
        <f>IF(-I338 &lt;C338, 1, 0)</f>
        <v>0</v>
      </c>
      <c r="F338" t="str">
        <f>VLOOKUP(DATEVALUE(KNeighbors_NOPCA!$A338), DET_by_date!$A$2:$E$93, 2, FALSE)</f>
        <v>W</v>
      </c>
      <c r="G338">
        <f>IF(F338="L",0,1)</f>
        <v>1</v>
      </c>
      <c r="H338">
        <f>IF(G338=E338,1,0)</f>
        <v>0</v>
      </c>
      <c r="I338">
        <f>VLOOKUP(DATEVALUE(KNeighbors_NOPCA!$A338), DET_by_date!$A$2:$E$93, 3, FALSE)</f>
        <v>-6.5</v>
      </c>
      <c r="J338">
        <f>IF(I338&gt;0, 1, 0)</f>
        <v>0</v>
      </c>
      <c r="K338" t="str">
        <f>IF(J338,IF(OR(AND(C338&gt;0, ABS(D338) &gt; I338), OR(AND(C338&gt;-I338, D338&gt;-I338), AND(C338&lt;-I338,D338&lt;-I338) )), 1, 0),"N/A")</f>
        <v>N/A</v>
      </c>
      <c r="L338">
        <f>INT(NOT(J338))</f>
        <v>1</v>
      </c>
      <c r="M338">
        <f>IF(L338,IF(OR(AND(C338&lt;0, D338&lt; ABS(I338)), OR(AND(C338&gt;ABS(I338), D338&gt;ABS(I338)), AND(C338&lt;ABS(I338),D338&lt; ABS(I338)))), 1, 0),"N/A")</f>
        <v>0</v>
      </c>
      <c r="N338">
        <f>INT(OR(K338,M338))</f>
        <v>0</v>
      </c>
      <c r="O338">
        <f>IF(N338, 210, 0)</f>
        <v>0</v>
      </c>
      <c r="P338" t="str">
        <f>VLOOKUP(DATEVALUE(KNeighbors_NOPCA!$A338), DET_by_date!$A$2:$E$93, 4, FALSE)</f>
        <v>O</v>
      </c>
      <c r="Q338" t="str">
        <f>VLOOKUP(DATEVALUE(KNeighbors_NOPCA!$A338), DET_by_date!$A$2:$E$93, 5, FALSE)</f>
        <v>192</v>
      </c>
    </row>
    <row r="339" spans="1:17" hidden="1">
      <c r="A339" s="10" t="s">
        <v>74</v>
      </c>
      <c r="B339" t="s">
        <v>12</v>
      </c>
      <c r="C339" s="9">
        <v>2</v>
      </c>
      <c r="D339" s="9">
        <v>20</v>
      </c>
      <c r="E339" s="9">
        <f>IF(-I339 &lt;C339, 1, 0)</f>
        <v>0</v>
      </c>
      <c r="F339" t="str">
        <f>VLOOKUP(DATEVALUE(KNeighbors_NOPCA!$A339), DET_by_date!$A$2:$E$93, 2, FALSE)</f>
        <v>W</v>
      </c>
      <c r="G339">
        <f>IF(F339="L",0,1)</f>
        <v>1</v>
      </c>
      <c r="H339">
        <f>IF(G339=E339,1,0)</f>
        <v>0</v>
      </c>
      <c r="I339">
        <f>VLOOKUP(DATEVALUE(KNeighbors_NOPCA!$A339), DET_by_date!$A$2:$E$93, 3, FALSE)</f>
        <v>-9.5</v>
      </c>
      <c r="J339">
        <f>IF(I339&gt;0, 1, 0)</f>
        <v>0</v>
      </c>
      <c r="K339" t="str">
        <f>IF(J339,IF(OR(AND(C339&gt;0, ABS(D339) &gt; I339), OR(AND(C339&gt;-I339, D339&gt;-I339), AND(C339&lt;-I339,D339&lt;-I339) )), 1, 0),"N/A")</f>
        <v>N/A</v>
      </c>
      <c r="L339">
        <f>INT(NOT(J339))</f>
        <v>1</v>
      </c>
      <c r="M339">
        <f>IF(L339,IF(OR(AND(C339&lt;0, D339&lt; ABS(I339)), OR(AND(C339&gt;ABS(I339), D339&gt;ABS(I339)), AND(C339&lt;ABS(I339),D339&lt; ABS(I339)))), 1, 0),"N/A")</f>
        <v>0</v>
      </c>
      <c r="N339">
        <f>INT(OR(K339,M339))</f>
        <v>0</v>
      </c>
      <c r="O339">
        <f>IF(N339, 210, 0)</f>
        <v>0</v>
      </c>
      <c r="P339" t="str">
        <f>VLOOKUP(DATEVALUE(KNeighbors_NOPCA!$A339), DET_by_date!$A$2:$E$93, 4, FALSE)</f>
        <v>O</v>
      </c>
      <c r="Q339" t="str">
        <f>VLOOKUP(DATEVALUE(KNeighbors_NOPCA!$A339), DET_by_date!$A$2:$E$93, 5, FALSE)</f>
        <v>199.5</v>
      </c>
    </row>
    <row r="340" spans="1:17" hidden="1">
      <c r="A340" s="10" t="s">
        <v>77</v>
      </c>
      <c r="B340" t="s">
        <v>12</v>
      </c>
      <c r="C340" s="9">
        <v>4.8</v>
      </c>
      <c r="D340" s="9">
        <v>-1</v>
      </c>
      <c r="E340" s="9">
        <f>IF(-I340 &lt;C340, 1, 0)</f>
        <v>1</v>
      </c>
      <c r="F340" t="str">
        <f>VLOOKUP(DATEVALUE(KNeighbors_NOPCA!$A340), DET_by_date!$A$2:$E$93, 2, FALSE)</f>
        <v>L</v>
      </c>
      <c r="G340">
        <f>IF(F340="L",0,1)</f>
        <v>0</v>
      </c>
      <c r="H340">
        <f>IF(G340=E340,1,0)</f>
        <v>0</v>
      </c>
      <c r="I340">
        <f>VLOOKUP(DATEVALUE(KNeighbors_NOPCA!$A340), DET_by_date!$A$2:$E$93, 3, FALSE)</f>
        <v>-4</v>
      </c>
      <c r="J340">
        <f>IF(I340&gt;0, 1, 0)</f>
        <v>0</v>
      </c>
      <c r="K340" t="str">
        <f>IF(J340,IF(OR(AND(C340&gt;0, ABS(D340) &gt; I340), OR(AND(C340&gt;-I340, D340&gt;-I340), AND(C340&lt;-I340,D340&lt;-I340) )), 1, 0),"N/A")</f>
        <v>N/A</v>
      </c>
      <c r="L340">
        <f>INT(NOT(J340))</f>
        <v>1</v>
      </c>
      <c r="M340">
        <f>IF(L340,IF(OR(AND(C340&lt;0, D340&lt; ABS(I340)), OR(AND(C340&gt;ABS(I340), D340&gt;ABS(I340)), AND(C340&lt;ABS(I340),D340&lt; ABS(I340)))), 1, 0),"N/A")</f>
        <v>0</v>
      </c>
      <c r="N340">
        <f>INT(OR(K340,M340))</f>
        <v>0</v>
      </c>
      <c r="O340">
        <f>IF(N340, 210, 0)</f>
        <v>0</v>
      </c>
      <c r="P340" t="str">
        <f>VLOOKUP(DATEVALUE(KNeighbors_NOPCA!$A340), DET_by_date!$A$2:$E$93, 4, FALSE)</f>
        <v>U</v>
      </c>
      <c r="Q340" t="str">
        <f>VLOOKUP(DATEVALUE(KNeighbors_NOPCA!$A340), DET_by_date!$A$2:$E$93, 5, FALSE)</f>
        <v>193.5</v>
      </c>
    </row>
    <row r="341" spans="1:17" hidden="1">
      <c r="A341" s="10" t="s">
        <v>80</v>
      </c>
      <c r="B341" t="s">
        <v>12</v>
      </c>
      <c r="C341" s="9">
        <v>3.6</v>
      </c>
      <c r="D341" s="9">
        <v>22</v>
      </c>
      <c r="E341" s="9">
        <f>IF(-I341 &lt;C341, 1, 0)</f>
        <v>1</v>
      </c>
      <c r="F341" t="str">
        <f>VLOOKUP(DATEVALUE(KNeighbors_NOPCA!$A341), DET_by_date!$A$2:$E$93, 2, FALSE)</f>
        <v>W</v>
      </c>
      <c r="G341">
        <f>IF(F341="L",0,1)</f>
        <v>1</v>
      </c>
      <c r="H341">
        <f>IF(G341=E341,1,0)</f>
        <v>1</v>
      </c>
      <c r="I341">
        <f>VLOOKUP(DATEVALUE(KNeighbors_NOPCA!$A341), DET_by_date!$A$2:$E$93, 3, FALSE)</f>
        <v>-1.5</v>
      </c>
      <c r="J341">
        <f>IF(I341&gt;0, 1, 0)</f>
        <v>0</v>
      </c>
      <c r="K341" t="str">
        <f>IF(J341,IF(OR(AND(C341&gt;0, ABS(D341) &gt; I341), OR(AND(C341&gt;-I341, D341&gt;-I341), AND(C341&lt;-I341,D341&lt;-I341) )), 1, 0),"N/A")</f>
        <v>N/A</v>
      </c>
      <c r="L341">
        <f>INT(NOT(J341))</f>
        <v>1</v>
      </c>
      <c r="M341">
        <f>IF(L341,IF(OR(AND(C341&lt;0, D341&lt; ABS(I341)), OR(AND(C341&gt;ABS(I341), D341&gt;ABS(I341)), AND(C341&lt;ABS(I341),D341&lt; ABS(I341)))), 1, 0),"N/A")</f>
        <v>1</v>
      </c>
      <c r="N341">
        <f>INT(OR(K341,M341))</f>
        <v>1</v>
      </c>
      <c r="O341">
        <f>IF(N341, 210, 0)</f>
        <v>210</v>
      </c>
      <c r="P341" t="str">
        <f>VLOOKUP(DATEVALUE(KNeighbors_NOPCA!$A341), DET_by_date!$A$2:$E$93, 4, FALSE)</f>
        <v>O</v>
      </c>
      <c r="Q341" t="str">
        <f>VLOOKUP(DATEVALUE(KNeighbors_NOPCA!$A341), DET_by_date!$A$2:$E$93, 5, FALSE)</f>
        <v>204</v>
      </c>
    </row>
    <row r="342" spans="1:17" hidden="1">
      <c r="A342" s="10" t="s">
        <v>82</v>
      </c>
      <c r="B342" t="s">
        <v>12</v>
      </c>
      <c r="C342" s="9">
        <v>-2.2000000000000002</v>
      </c>
      <c r="D342" s="9">
        <v>-2</v>
      </c>
      <c r="E342" s="9">
        <f>IF(-I342 &lt;C342, 1, 0)</f>
        <v>0</v>
      </c>
      <c r="F342" t="str">
        <f>VLOOKUP(DATEVALUE(KNeighbors_NOPCA!$A342), DET_by_date!$A$2:$E$93, 2, FALSE)</f>
        <v>P</v>
      </c>
      <c r="G342">
        <f>IF(F342="L",0,1)</f>
        <v>1</v>
      </c>
      <c r="H342">
        <f>IF(G342=E342,1,0)</f>
        <v>0</v>
      </c>
      <c r="I342">
        <f>VLOOKUP(DATEVALUE(KNeighbors_NOPCA!$A342), DET_by_date!$A$2:$E$93, 3, FALSE)</f>
        <v>2</v>
      </c>
      <c r="J342">
        <f>IF(I342&gt;0, 1, 0)</f>
        <v>1</v>
      </c>
      <c r="K342">
        <f>IF(J342,IF(OR(AND(C342&gt;0, ABS(D342) &gt; I342), OR(AND(C342&gt;-I342, D342&gt;-I342), AND(C342&lt;-I342,D342&lt;-I342) )), 1, 0),"N/A")</f>
        <v>0</v>
      </c>
      <c r="L342">
        <f>INT(NOT(J342))</f>
        <v>0</v>
      </c>
      <c r="M342" t="str">
        <f>IF(L342,IF(OR(AND(C342&lt;0, D342&lt; ABS(I342)), OR(AND(C342&gt;ABS(I342), D342&gt;ABS(I342)), AND(C342&lt;ABS(I342),D342&lt; ABS(I342)))), 1, 0),"N/A")</f>
        <v>N/A</v>
      </c>
      <c r="N342">
        <f>INT(OR(K342,M342))</f>
        <v>0</v>
      </c>
      <c r="O342">
        <f>IF(N342, 210, 0)</f>
        <v>0</v>
      </c>
      <c r="P342" t="str">
        <f>VLOOKUP(DATEVALUE(KNeighbors_NOPCA!$A342), DET_by_date!$A$2:$E$93, 4, FALSE)</f>
        <v>O</v>
      </c>
      <c r="Q342" t="str">
        <f>VLOOKUP(DATEVALUE(KNeighbors_NOPCA!$A342), DET_by_date!$A$2:$E$93, 5, FALSE)</f>
        <v>204.5</v>
      </c>
    </row>
    <row r="343" spans="1:17" hidden="1">
      <c r="A343" s="10" t="s">
        <v>84</v>
      </c>
      <c r="B343" t="s">
        <v>12</v>
      </c>
      <c r="C343" s="9">
        <v>-1.8</v>
      </c>
      <c r="D343" s="9">
        <v>3</v>
      </c>
      <c r="E343" s="9">
        <f>IF(-I343 &lt;C343, 1, 0)</f>
        <v>0</v>
      </c>
      <c r="F343" t="str">
        <f>VLOOKUP(DATEVALUE(KNeighbors_NOPCA!$A343), DET_by_date!$A$2:$E$93, 2, FALSE)</f>
        <v>W</v>
      </c>
      <c r="G343">
        <f>IF(F343="L",0,1)</f>
        <v>1</v>
      </c>
      <c r="H343">
        <f>IF(G343=E343,1,0)</f>
        <v>0</v>
      </c>
      <c r="I343">
        <f>VLOOKUP(DATEVALUE(KNeighbors_NOPCA!$A343), DET_by_date!$A$2:$E$93, 3, FALSE)</f>
        <v>-2.5</v>
      </c>
      <c r="J343">
        <f>IF(I343&gt;0, 1, 0)</f>
        <v>0</v>
      </c>
      <c r="K343" t="str">
        <f>IF(J343,IF(OR(AND(C343&gt;0, ABS(D343) &gt; I343), OR(AND(C343&gt;-I343, D343&gt;-I343), AND(C343&lt;-I343,D343&lt;-I343) )), 1, 0),"N/A")</f>
        <v>N/A</v>
      </c>
      <c r="L343">
        <f>INT(NOT(J343))</f>
        <v>1</v>
      </c>
      <c r="M343">
        <f>IF(L343,IF(OR(AND(C343&lt;0, D343&lt; ABS(I343)), OR(AND(C343&gt;ABS(I343), D343&gt;ABS(I343)), AND(C343&lt;ABS(I343),D343&lt; ABS(I343)))), 1, 0),"N/A")</f>
        <v>0</v>
      </c>
      <c r="N343">
        <f>INT(OR(K343,M343))</f>
        <v>0</v>
      </c>
      <c r="O343">
        <f>IF(N343, 210, 0)</f>
        <v>0</v>
      </c>
      <c r="P343" t="str">
        <f>VLOOKUP(DATEVALUE(KNeighbors_NOPCA!$A343), DET_by_date!$A$2:$E$93, 4, FALSE)</f>
        <v>O</v>
      </c>
      <c r="Q343" t="str">
        <f>VLOOKUP(DATEVALUE(KNeighbors_NOPCA!$A343), DET_by_date!$A$2:$E$93, 5, FALSE)</f>
        <v>198.5</v>
      </c>
    </row>
    <row r="344" spans="1:17" hidden="1">
      <c r="A344" s="10" t="s">
        <v>93</v>
      </c>
      <c r="B344" t="s">
        <v>12</v>
      </c>
      <c r="C344" s="9">
        <v>0.8</v>
      </c>
      <c r="D344" s="9">
        <v>-6</v>
      </c>
      <c r="E344" s="9">
        <f>IF(-I344 &lt;C344, 1, 0)</f>
        <v>1</v>
      </c>
      <c r="F344" t="str">
        <f>VLOOKUP(DATEVALUE(KNeighbors_NOPCA!$A344), DET_by_date!$A$2:$E$93, 2, FALSE)</f>
        <v>L</v>
      </c>
      <c r="G344">
        <f>IF(F344="L",0,1)</f>
        <v>0</v>
      </c>
      <c r="H344">
        <f>IF(G344=E344,1,0)</f>
        <v>0</v>
      </c>
      <c r="I344">
        <f>VLOOKUP(DATEVALUE(KNeighbors_NOPCA!$A344), DET_by_date!$A$2:$E$93, 3, FALSE)</f>
        <v>1</v>
      </c>
      <c r="J344">
        <f>IF(I344&gt;0, 1, 0)</f>
        <v>1</v>
      </c>
      <c r="K344">
        <f>IF(J344,IF(OR(AND(C344&gt;0, ABS(D344) &gt; I344), OR(AND(C344&gt;-I344, D344&gt;-I344), AND(C344&lt;-I344,D344&lt;-I344) )), 1, 0),"N/A")</f>
        <v>1</v>
      </c>
      <c r="L344">
        <f>INT(NOT(J344))</f>
        <v>0</v>
      </c>
      <c r="M344" t="str">
        <f>IF(L344,IF(OR(AND(C344&lt;0, D344&lt; ABS(I344)), OR(AND(C344&gt;ABS(I344), D344&gt;ABS(I344)), AND(C344&lt;ABS(I344),D344&lt; ABS(I344)))), 1, 0),"N/A")</f>
        <v>N/A</v>
      </c>
      <c r="N344">
        <f>INT(OR(K344,M344))</f>
        <v>1</v>
      </c>
      <c r="O344">
        <f>IF(N344, 210, 0)</f>
        <v>210</v>
      </c>
      <c r="P344" t="str">
        <f>VLOOKUP(DATEVALUE(KNeighbors_NOPCA!$A344), DET_by_date!$A$2:$E$93, 4, FALSE)</f>
        <v>U</v>
      </c>
      <c r="Q344" t="str">
        <f>VLOOKUP(DATEVALUE(KNeighbors_NOPCA!$A344), DET_by_date!$A$2:$E$93, 5, FALSE)</f>
        <v>204</v>
      </c>
    </row>
    <row r="345" spans="1:17" hidden="1">
      <c r="A345" s="10" t="s">
        <v>98</v>
      </c>
      <c r="B345" t="s">
        <v>12</v>
      </c>
      <c r="C345" s="9">
        <v>6.2</v>
      </c>
      <c r="D345" s="9">
        <v>25</v>
      </c>
      <c r="E345" s="9">
        <f>IF(-I345 &lt;C345, 1, 0)</f>
        <v>0</v>
      </c>
      <c r="F345" t="str">
        <f>VLOOKUP(DATEVALUE(KNeighbors_NOPCA!$A345), DET_by_date!$A$2:$E$93, 2, FALSE)</f>
        <v>W</v>
      </c>
      <c r="G345">
        <f>IF(F345="L",0,1)</f>
        <v>1</v>
      </c>
      <c r="H345">
        <f>IF(G345=E345,1,0)</f>
        <v>0</v>
      </c>
      <c r="I345">
        <f>VLOOKUP(DATEVALUE(KNeighbors_NOPCA!$A345), DET_by_date!$A$2:$E$93, 3, FALSE)</f>
        <v>-8</v>
      </c>
      <c r="J345">
        <f>IF(I345&gt;0, 1, 0)</f>
        <v>0</v>
      </c>
      <c r="K345" t="str">
        <f>IF(J345,IF(OR(AND(C345&gt;0, ABS(D345) &gt; I345), OR(AND(C345&gt;-I345, D345&gt;-I345), AND(C345&lt;-I345,D345&lt;-I345) )), 1, 0),"N/A")</f>
        <v>N/A</v>
      </c>
      <c r="L345">
        <f>INT(NOT(J345))</f>
        <v>1</v>
      </c>
      <c r="M345">
        <f>IF(L345,IF(OR(AND(C345&lt;0, D345&lt; ABS(I345)), OR(AND(C345&gt;ABS(I345), D345&gt;ABS(I345)), AND(C345&lt;ABS(I345),D345&lt; ABS(I345)))), 1, 0),"N/A")</f>
        <v>0</v>
      </c>
      <c r="N345">
        <f>INT(OR(K345,M345))</f>
        <v>0</v>
      </c>
      <c r="O345">
        <f>IF(N345, 210, 0)</f>
        <v>0</v>
      </c>
      <c r="P345" t="str">
        <f>VLOOKUP(DATEVALUE(KNeighbors_NOPCA!$A345), DET_by_date!$A$2:$E$93, 4, FALSE)</f>
        <v>O</v>
      </c>
      <c r="Q345" t="str">
        <f>VLOOKUP(DATEVALUE(KNeighbors_NOPCA!$A345), DET_by_date!$A$2:$E$93, 5, FALSE)</f>
        <v>201.5</v>
      </c>
    </row>
    <row r="346" spans="1:17" hidden="1">
      <c r="A346" s="10" t="s">
        <v>102</v>
      </c>
      <c r="B346" t="s">
        <v>12</v>
      </c>
      <c r="C346" s="9">
        <v>6.8</v>
      </c>
      <c r="D346" s="9">
        <v>26</v>
      </c>
      <c r="E346" s="9">
        <f>IF(-I346 &lt;C346, 1, 0)</f>
        <v>1</v>
      </c>
      <c r="F346" t="str">
        <f>VLOOKUP(DATEVALUE(KNeighbors_NOPCA!$A346), DET_by_date!$A$2:$E$93, 2, FALSE)</f>
        <v>W</v>
      </c>
      <c r="G346">
        <f>IF(F346="L",0,1)</f>
        <v>1</v>
      </c>
      <c r="H346">
        <f>IF(G346=E346,1,0)</f>
        <v>1</v>
      </c>
      <c r="I346">
        <f>VLOOKUP(DATEVALUE(KNeighbors_NOPCA!$A346), DET_by_date!$A$2:$E$93, 3, FALSE)</f>
        <v>-4.5</v>
      </c>
      <c r="J346">
        <f>IF(I346&gt;0, 1, 0)</f>
        <v>0</v>
      </c>
      <c r="K346" t="str">
        <f>IF(J346,IF(OR(AND(C346&gt;0, ABS(D346) &gt; I346), OR(AND(C346&gt;-I346, D346&gt;-I346), AND(C346&lt;-I346,D346&lt;-I346) )), 1, 0),"N/A")</f>
        <v>N/A</v>
      </c>
      <c r="L346">
        <f>INT(NOT(J346))</f>
        <v>1</v>
      </c>
      <c r="M346">
        <f>IF(L346,IF(OR(AND(C346&lt;0, D346&lt; ABS(I346)), OR(AND(C346&gt;ABS(I346), D346&gt;ABS(I346)), AND(C346&lt;ABS(I346),D346&lt; ABS(I346)))), 1, 0),"N/A")</f>
        <v>1</v>
      </c>
      <c r="N346">
        <f>INT(OR(K346,M346))</f>
        <v>1</v>
      </c>
      <c r="O346">
        <f>IF(N346, 210, 0)</f>
        <v>210</v>
      </c>
      <c r="P346" t="str">
        <f>VLOOKUP(DATEVALUE(KNeighbors_NOPCA!$A346), DET_by_date!$A$2:$E$93, 4, FALSE)</f>
        <v>O</v>
      </c>
      <c r="Q346" t="str">
        <f>VLOOKUP(DATEVALUE(KNeighbors_NOPCA!$A346), DET_by_date!$A$2:$E$93, 5, FALSE)</f>
        <v>198</v>
      </c>
    </row>
    <row r="347" spans="1:17" hidden="1">
      <c r="A347" s="10" t="s">
        <v>107</v>
      </c>
      <c r="B347" t="s">
        <v>12</v>
      </c>
      <c r="C347" s="9">
        <v>5.6</v>
      </c>
      <c r="D347" s="9">
        <v>14</v>
      </c>
      <c r="E347" s="9">
        <f>IF(-I347 &lt;C347, 1, 0)</f>
        <v>0</v>
      </c>
      <c r="F347" t="str">
        <f>VLOOKUP(DATEVALUE(KNeighbors_NOPCA!$A347), DET_by_date!$A$2:$E$93, 2, FALSE)</f>
        <v>W</v>
      </c>
      <c r="G347">
        <f>IF(F347="L",0,1)</f>
        <v>1</v>
      </c>
      <c r="H347">
        <f>IF(G347=E347,1,0)</f>
        <v>0</v>
      </c>
      <c r="I347">
        <f>VLOOKUP(DATEVALUE(KNeighbors_NOPCA!$A347), DET_by_date!$A$2:$E$93, 3, FALSE)</f>
        <v>-11</v>
      </c>
      <c r="J347">
        <f>IF(I347&gt;0, 1, 0)</f>
        <v>0</v>
      </c>
      <c r="K347" t="str">
        <f>IF(J347,IF(OR(AND(C347&gt;0, ABS(D347) &gt; I347), OR(AND(C347&gt;-I347, D347&gt;-I347), AND(C347&lt;-I347,D347&lt;-I347) )), 1, 0),"N/A")</f>
        <v>N/A</v>
      </c>
      <c r="L347">
        <f>INT(NOT(J347))</f>
        <v>1</v>
      </c>
      <c r="M347">
        <f>IF(L347,IF(OR(AND(C347&lt;0, D347&lt; ABS(I347)), OR(AND(C347&gt;ABS(I347), D347&gt;ABS(I347)), AND(C347&lt;ABS(I347),D347&lt; ABS(I347)))), 1, 0),"N/A")</f>
        <v>0</v>
      </c>
      <c r="N347">
        <f>INT(OR(K347,M347))</f>
        <v>0</v>
      </c>
      <c r="O347">
        <f>IF(N347, 210, 0)</f>
        <v>0</v>
      </c>
      <c r="P347" t="str">
        <f>VLOOKUP(DATEVALUE(KNeighbors_NOPCA!$A347), DET_by_date!$A$2:$E$93, 4, FALSE)</f>
        <v>U</v>
      </c>
      <c r="Q347" t="str">
        <f>VLOOKUP(DATEVALUE(KNeighbors_NOPCA!$A347), DET_by_date!$A$2:$E$93, 5, FALSE)</f>
        <v>194.5</v>
      </c>
    </row>
    <row r="348" spans="1:17" hidden="1">
      <c r="A348" s="10" t="s">
        <v>110</v>
      </c>
      <c r="B348" t="s">
        <v>12</v>
      </c>
      <c r="C348" s="9">
        <v>-2.4</v>
      </c>
      <c r="D348" s="9">
        <v>-10</v>
      </c>
      <c r="E348" s="9">
        <f>IF(-I348 &lt;C348, 1, 0)</f>
        <v>1</v>
      </c>
      <c r="F348" t="str">
        <f>VLOOKUP(DATEVALUE(KNeighbors_NOPCA!$A348), DET_by_date!$A$2:$E$93, 2, FALSE)</f>
        <v>L</v>
      </c>
      <c r="G348">
        <f>IF(F348="L",0,1)</f>
        <v>0</v>
      </c>
      <c r="H348">
        <f>IF(G348=E348,1,0)</f>
        <v>0</v>
      </c>
      <c r="I348">
        <f>VLOOKUP(DATEVALUE(KNeighbors_NOPCA!$A348), DET_by_date!$A$2:$E$93, 3, FALSE)</f>
        <v>6.5</v>
      </c>
      <c r="J348">
        <f>IF(I348&gt;0, 1, 0)</f>
        <v>1</v>
      </c>
      <c r="K348">
        <f>IF(J348,IF(OR(AND(C348&gt;0, ABS(D348) &gt; I348), OR(AND(C348&gt;-I348, D348&gt;-I348), AND(C348&lt;-I348,D348&lt;-I348) )), 1, 0),"N/A")</f>
        <v>0</v>
      </c>
      <c r="L348">
        <f>INT(NOT(J348))</f>
        <v>0</v>
      </c>
      <c r="M348" t="str">
        <f>IF(L348,IF(OR(AND(C348&lt;0, D348&lt; ABS(I348)), OR(AND(C348&gt;ABS(I348), D348&gt;ABS(I348)), AND(C348&lt;ABS(I348),D348&lt; ABS(I348)))), 1, 0),"N/A")</f>
        <v>N/A</v>
      </c>
      <c r="N348">
        <f>INT(OR(K348,M348))</f>
        <v>0</v>
      </c>
      <c r="O348">
        <f>IF(N348, 210, 0)</f>
        <v>0</v>
      </c>
      <c r="P348" t="str">
        <f>VLOOKUP(DATEVALUE(KNeighbors_NOPCA!$A348), DET_by_date!$A$2:$E$93, 4, FALSE)</f>
        <v>O</v>
      </c>
      <c r="Q348" t="str">
        <f>VLOOKUP(DATEVALUE(KNeighbors_NOPCA!$A348), DET_by_date!$A$2:$E$93, 5, FALSE)</f>
        <v>196</v>
      </c>
    </row>
    <row r="349" spans="1:17" hidden="1">
      <c r="A349" s="10" t="s">
        <v>114</v>
      </c>
      <c r="B349" t="s">
        <v>12</v>
      </c>
      <c r="C349" s="9">
        <v>-10.4</v>
      </c>
      <c r="D349" s="9">
        <v>18</v>
      </c>
      <c r="E349" s="9">
        <f>IF(-I349 &lt;C349, 1, 0)</f>
        <v>0</v>
      </c>
      <c r="F349" t="str">
        <f>VLOOKUP(DATEVALUE(KNeighbors_NOPCA!$A349), DET_by_date!$A$2:$E$93, 2, FALSE)</f>
        <v>W</v>
      </c>
      <c r="G349">
        <f>IF(F349="L",0,1)</f>
        <v>1</v>
      </c>
      <c r="H349">
        <f>IF(G349=E349,1,0)</f>
        <v>0</v>
      </c>
      <c r="I349">
        <f>VLOOKUP(DATEVALUE(KNeighbors_NOPCA!$A349), DET_by_date!$A$2:$E$93, 3, FALSE)</f>
        <v>7</v>
      </c>
      <c r="J349">
        <f>IF(I349&gt;0, 1, 0)</f>
        <v>1</v>
      </c>
      <c r="K349">
        <f>IF(J349,IF(OR(AND(C349&gt;0, ABS(D349) &gt; I349), OR(AND(C349&gt;-I349, D349&gt;-I349), AND(C349&lt;-I349,D349&lt;-I349) )), 1, 0),"N/A")</f>
        <v>0</v>
      </c>
      <c r="L349">
        <f>INT(NOT(J349))</f>
        <v>0</v>
      </c>
      <c r="M349" t="str">
        <f>IF(L349,IF(OR(AND(C349&lt;0, D349&lt; ABS(I349)), OR(AND(C349&gt;ABS(I349), D349&gt;ABS(I349)), AND(C349&lt;ABS(I349),D349&lt; ABS(I349)))), 1, 0),"N/A")</f>
        <v>N/A</v>
      </c>
      <c r="N349">
        <f>INT(OR(K349,M349))</f>
        <v>0</v>
      </c>
      <c r="O349">
        <f>IF(N349, 210, 0)</f>
        <v>0</v>
      </c>
      <c r="P349" t="str">
        <f>VLOOKUP(DATEVALUE(KNeighbors_NOPCA!$A349), DET_by_date!$A$2:$E$93, 4, FALSE)</f>
        <v>U</v>
      </c>
      <c r="Q349" t="str">
        <f>VLOOKUP(DATEVALUE(KNeighbors_NOPCA!$A349), DET_by_date!$A$2:$E$93, 5, FALSE)</f>
        <v>215.5</v>
      </c>
    </row>
    <row r="350" spans="1:17" hidden="1">
      <c r="A350" s="10" t="s">
        <v>116</v>
      </c>
      <c r="B350" t="s">
        <v>12</v>
      </c>
      <c r="C350" s="9">
        <v>-2.8</v>
      </c>
      <c r="D350" s="9">
        <v>-10</v>
      </c>
      <c r="E350" s="9">
        <f>IF(-I350 &lt;C350, 1, 0)</f>
        <v>0</v>
      </c>
      <c r="F350" t="str">
        <f>VLOOKUP(DATEVALUE(KNeighbors_NOPCA!$A350), DET_by_date!$A$2:$E$93, 2, FALSE)</f>
        <v>L</v>
      </c>
      <c r="G350">
        <f>IF(F350="L",0,1)</f>
        <v>0</v>
      </c>
      <c r="H350">
        <f>IF(G350=E350,1,0)</f>
        <v>1</v>
      </c>
      <c r="I350">
        <f>VLOOKUP(DATEVALUE(KNeighbors_NOPCA!$A350), DET_by_date!$A$2:$E$93, 3, FALSE)</f>
        <v>-3</v>
      </c>
      <c r="J350">
        <f>IF(I350&gt;0, 1, 0)</f>
        <v>0</v>
      </c>
      <c r="K350" t="str">
        <f>IF(J350,IF(OR(AND(C350&gt;0, ABS(D350) &gt; I350), OR(AND(C350&gt;-I350, D350&gt;-I350), AND(C350&lt;-I350,D350&lt;-I350) )), 1, 0),"N/A")</f>
        <v>N/A</v>
      </c>
      <c r="L350">
        <f>INT(NOT(J350))</f>
        <v>1</v>
      </c>
      <c r="M350">
        <f>IF(L350,IF(OR(AND(C350&lt;0, D350&lt; ABS(I350)), OR(AND(C350&gt;ABS(I350), D350&gt;ABS(I350)), AND(C350&lt;ABS(I350),D350&lt; ABS(I350)))), 1, 0),"N/A")</f>
        <v>1</v>
      </c>
      <c r="N350">
        <f>INT(OR(K350,M350))</f>
        <v>1</v>
      </c>
      <c r="O350">
        <f>IF(N350, 210, 0)</f>
        <v>210</v>
      </c>
      <c r="P350" t="str">
        <f>VLOOKUP(DATEVALUE(KNeighbors_NOPCA!$A350), DET_by_date!$A$2:$E$93, 4, FALSE)</f>
        <v>O</v>
      </c>
      <c r="Q350" t="str">
        <f>VLOOKUP(DATEVALUE(KNeighbors_NOPCA!$A350), DET_by_date!$A$2:$E$93, 5, FALSE)</f>
        <v>202</v>
      </c>
    </row>
    <row r="351" spans="1:17" hidden="1">
      <c r="A351" s="10" t="s">
        <v>125</v>
      </c>
      <c r="B351" t="s">
        <v>12</v>
      </c>
      <c r="C351" s="9">
        <v>12.4</v>
      </c>
      <c r="D351" s="9">
        <v>13</v>
      </c>
      <c r="E351" s="9">
        <f>IF(-I351 &lt;C351, 1, 0)</f>
        <v>1</v>
      </c>
      <c r="F351" t="str">
        <f>VLOOKUP(DATEVALUE(KNeighbors_NOPCA!$A351), DET_by_date!$A$2:$E$93, 2, FALSE)</f>
        <v>W</v>
      </c>
      <c r="G351">
        <f>IF(F351="L",0,1)</f>
        <v>1</v>
      </c>
      <c r="H351">
        <f>IF(G351=E351,1,0)</f>
        <v>1</v>
      </c>
      <c r="I351">
        <f>VLOOKUP(DATEVALUE(KNeighbors_NOPCA!$A351), DET_by_date!$A$2:$E$93, 3, FALSE)</f>
        <v>-12</v>
      </c>
      <c r="J351">
        <f>IF(I351&gt;0, 1, 0)</f>
        <v>0</v>
      </c>
      <c r="K351" t="str">
        <f>IF(J351,IF(OR(AND(C351&gt;0, ABS(D351) &gt; I351), OR(AND(C351&gt;-I351, D351&gt;-I351), AND(C351&lt;-I351,D351&lt;-I351) )), 1, 0),"N/A")</f>
        <v>N/A</v>
      </c>
      <c r="L351">
        <f>INT(NOT(J351))</f>
        <v>1</v>
      </c>
      <c r="M351">
        <f>IF(L351,IF(OR(AND(C351&lt;0, D351&lt; ABS(I351)), OR(AND(C351&gt;ABS(I351), D351&gt;ABS(I351)), AND(C351&lt;ABS(I351),D351&lt; ABS(I351)))), 1, 0),"N/A")</f>
        <v>1</v>
      </c>
      <c r="N351">
        <f>INT(OR(K351,M351))</f>
        <v>1</v>
      </c>
      <c r="O351">
        <f>IF(N351, 210, 0)</f>
        <v>210</v>
      </c>
      <c r="P351" t="str">
        <f>VLOOKUP(DATEVALUE(KNeighbors_NOPCA!$A351), DET_by_date!$A$2:$E$93, 4, FALSE)</f>
        <v>O</v>
      </c>
      <c r="Q351" t="str">
        <f>VLOOKUP(DATEVALUE(KNeighbors_NOPCA!$A351), DET_by_date!$A$2:$E$93, 5, FALSE)</f>
        <v>206.5</v>
      </c>
    </row>
    <row r="352" spans="1:17" hidden="1">
      <c r="A352" s="10" t="s">
        <v>127</v>
      </c>
      <c r="B352" t="s">
        <v>12</v>
      </c>
      <c r="C352" s="9">
        <v>-1.4</v>
      </c>
      <c r="D352" s="9">
        <v>-8</v>
      </c>
      <c r="E352" s="9">
        <f>IF(-I352 &lt;C352, 1, 0)</f>
        <v>1</v>
      </c>
      <c r="F352" t="str">
        <f>VLOOKUP(DATEVALUE(KNeighbors_NOPCA!$A352), DET_by_date!$A$2:$E$93, 2, FALSE)</f>
        <v>L</v>
      </c>
      <c r="G352">
        <f>IF(F352="L",0,1)</f>
        <v>0</v>
      </c>
      <c r="H352">
        <f>IF(G352=E352,1,0)</f>
        <v>0</v>
      </c>
      <c r="I352">
        <f>VLOOKUP(DATEVALUE(KNeighbors_NOPCA!$A352), DET_by_date!$A$2:$E$93, 3, FALSE)</f>
        <v>4</v>
      </c>
      <c r="J352">
        <f>IF(I352&gt;0, 1, 0)</f>
        <v>1</v>
      </c>
      <c r="K352">
        <f>IF(J352,IF(OR(AND(C352&gt;0, ABS(D352) &gt; I352), OR(AND(C352&gt;-I352, D352&gt;-I352), AND(C352&lt;-I352,D352&lt;-I352) )), 1, 0),"N/A")</f>
        <v>0</v>
      </c>
      <c r="L352">
        <f>INT(NOT(J352))</f>
        <v>0</v>
      </c>
      <c r="M352" t="str">
        <f>IF(L352,IF(OR(AND(C352&lt;0, D352&lt; ABS(I352)), OR(AND(C352&gt;ABS(I352), D352&gt;ABS(I352)), AND(C352&lt;ABS(I352),D352&lt; ABS(I352)))), 1, 0),"N/A")</f>
        <v>N/A</v>
      </c>
      <c r="N352">
        <f>INT(OR(K352,M352))</f>
        <v>0</v>
      </c>
      <c r="O352">
        <f>IF(N352, 210, 0)</f>
        <v>0</v>
      </c>
      <c r="P352" t="str">
        <f>VLOOKUP(DATEVALUE(KNeighbors_NOPCA!$A352), DET_by_date!$A$2:$E$93, 4, FALSE)</f>
        <v>O</v>
      </c>
      <c r="Q352" t="str">
        <f>VLOOKUP(DATEVALUE(KNeighbors_NOPCA!$A352), DET_by_date!$A$2:$E$93, 5, FALSE)</f>
        <v>207</v>
      </c>
    </row>
    <row r="353" spans="1:17" hidden="1">
      <c r="A353" s="10" t="s">
        <v>133</v>
      </c>
      <c r="B353" t="s">
        <v>12</v>
      </c>
      <c r="C353" s="9">
        <v>6.4</v>
      </c>
      <c r="D353" s="9">
        <v>6</v>
      </c>
      <c r="E353" s="9">
        <f>IF(-I353 &lt;C353, 1, 0)</f>
        <v>1</v>
      </c>
      <c r="F353" t="str">
        <f>VLOOKUP(DATEVALUE(KNeighbors_NOPCA!$A353), DET_by_date!$A$2:$E$93, 2, FALSE)</f>
        <v>W</v>
      </c>
      <c r="G353">
        <f>IF(F353="L",0,1)</f>
        <v>1</v>
      </c>
      <c r="H353">
        <f>IF(G353=E353,1,0)</f>
        <v>1</v>
      </c>
      <c r="I353">
        <f>VLOOKUP(DATEVALUE(KNeighbors_NOPCA!$A353), DET_by_date!$A$2:$E$93, 3, FALSE)</f>
        <v>-4</v>
      </c>
      <c r="J353">
        <f>IF(I353&gt;0, 1, 0)</f>
        <v>0</v>
      </c>
      <c r="K353" t="str">
        <f>IF(J353,IF(OR(AND(C353&gt;0, ABS(D353) &gt; I353), OR(AND(C353&gt;-I353, D353&gt;-I353), AND(C353&lt;-I353,D353&lt;-I353) )), 1, 0),"N/A")</f>
        <v>N/A</v>
      </c>
      <c r="L353">
        <f>INT(NOT(J353))</f>
        <v>1</v>
      </c>
      <c r="M353">
        <f>IF(L353,IF(OR(AND(C353&lt;0, D353&lt; ABS(I353)), OR(AND(C353&gt;ABS(I353), D353&gt;ABS(I353)), AND(C353&lt;ABS(I353),D353&lt; ABS(I353)))), 1, 0),"N/A")</f>
        <v>1</v>
      </c>
      <c r="N353">
        <f>INT(OR(K353,M353))</f>
        <v>1</v>
      </c>
      <c r="O353">
        <f>IF(N353, 210, 0)</f>
        <v>210</v>
      </c>
      <c r="P353" t="str">
        <f>VLOOKUP(DATEVALUE(KNeighbors_NOPCA!$A353), DET_by_date!$A$2:$E$93, 4, FALSE)</f>
        <v>O</v>
      </c>
      <c r="Q353" t="str">
        <f>VLOOKUP(DATEVALUE(KNeighbors_NOPCA!$A353), DET_by_date!$A$2:$E$93, 5, FALSE)</f>
        <v>201</v>
      </c>
    </row>
    <row r="354" spans="1:17" hidden="1">
      <c r="A354" s="10" t="s">
        <v>137</v>
      </c>
      <c r="B354" t="s">
        <v>12</v>
      </c>
      <c r="C354" s="9">
        <v>1.2</v>
      </c>
      <c r="D354" s="9">
        <v>-14</v>
      </c>
      <c r="E354" s="9">
        <f>IF(-I354 &lt;C354, 1, 0)</f>
        <v>1</v>
      </c>
      <c r="F354" t="str">
        <f>VLOOKUP(DATEVALUE(KNeighbors_NOPCA!$A354), DET_by_date!$A$2:$E$93, 2, FALSE)</f>
        <v>L</v>
      </c>
      <c r="G354">
        <f>IF(F354="L",0,1)</f>
        <v>0</v>
      </c>
      <c r="H354">
        <f>IF(G354=E354,1,0)</f>
        <v>0</v>
      </c>
      <c r="I354">
        <f>VLOOKUP(DATEVALUE(KNeighbors_NOPCA!$A354), DET_by_date!$A$2:$E$93, 3, FALSE)</f>
        <v>2</v>
      </c>
      <c r="J354">
        <f>IF(I354&gt;0, 1, 0)</f>
        <v>1</v>
      </c>
      <c r="K354">
        <f>IF(J354,IF(OR(AND(C354&gt;0, ABS(D354) &gt; I354), OR(AND(C354&gt;-I354, D354&gt;-I354), AND(C354&lt;-I354,D354&lt;-I354) )), 1, 0),"N/A")</f>
        <v>1</v>
      </c>
      <c r="L354">
        <f>INT(NOT(J354))</f>
        <v>0</v>
      </c>
      <c r="M354" t="str">
        <f>IF(L354,IF(OR(AND(C354&lt;0, D354&lt; ABS(I354)), OR(AND(C354&gt;ABS(I354), D354&gt;ABS(I354)), AND(C354&lt;ABS(I354),D354&lt; ABS(I354)))), 1, 0),"N/A")</f>
        <v>N/A</v>
      </c>
      <c r="N354">
        <f>INT(OR(K354,M354))</f>
        <v>1</v>
      </c>
      <c r="O354">
        <f>IF(N354, 210, 0)</f>
        <v>210</v>
      </c>
      <c r="P354" t="str">
        <f>VLOOKUP(DATEVALUE(KNeighbors_NOPCA!$A354), DET_by_date!$A$2:$E$93, 4, FALSE)</f>
        <v>U</v>
      </c>
      <c r="Q354" t="str">
        <f>VLOOKUP(DATEVALUE(KNeighbors_NOPCA!$A354), DET_by_date!$A$2:$E$93, 5, FALSE)</f>
        <v>206.5</v>
      </c>
    </row>
    <row r="355" spans="1:17" hidden="1">
      <c r="A355" s="10" t="s">
        <v>139</v>
      </c>
      <c r="B355" t="s">
        <v>12</v>
      </c>
      <c r="C355" s="9">
        <v>2.2000000000000002</v>
      </c>
      <c r="D355" s="9">
        <v>-11</v>
      </c>
      <c r="E355" s="9">
        <f>IF(-I355 &lt;C355, 1, 0)</f>
        <v>0</v>
      </c>
      <c r="F355" t="str">
        <f>VLOOKUP(DATEVALUE(KNeighbors_NOPCA!$A355), DET_by_date!$A$2:$E$93, 2, FALSE)</f>
        <v>L</v>
      </c>
      <c r="G355">
        <f>IF(F355="L",0,1)</f>
        <v>0</v>
      </c>
      <c r="H355">
        <f>IF(G355=E355,1,0)</f>
        <v>1</v>
      </c>
      <c r="I355">
        <f>VLOOKUP(DATEVALUE(KNeighbors_NOPCA!$A355), DET_by_date!$A$2:$E$93, 3, FALSE)</f>
        <v>-5</v>
      </c>
      <c r="J355">
        <f>IF(I355&gt;0, 1, 0)</f>
        <v>0</v>
      </c>
      <c r="K355" t="str">
        <f>IF(J355,IF(OR(AND(C355&gt;0, ABS(D355) &gt; I355), OR(AND(C355&gt;-I355, D355&gt;-I355), AND(C355&lt;-I355,D355&lt;-I355) )), 1, 0),"N/A")</f>
        <v>N/A</v>
      </c>
      <c r="L355">
        <f>INT(NOT(J355))</f>
        <v>1</v>
      </c>
      <c r="M355">
        <f>IF(L355,IF(OR(AND(C355&lt;0, D355&lt; ABS(I355)), OR(AND(C355&gt;ABS(I355), D355&gt;ABS(I355)), AND(C355&lt;ABS(I355),D355&lt; ABS(I355)))), 1, 0),"N/A")</f>
        <v>1</v>
      </c>
      <c r="N355">
        <f>INT(OR(K355,M355))</f>
        <v>1</v>
      </c>
      <c r="O355">
        <f>IF(N355, 210, 0)</f>
        <v>210</v>
      </c>
      <c r="P355" t="str">
        <f>VLOOKUP(DATEVALUE(KNeighbors_NOPCA!$A355), DET_by_date!$A$2:$E$93, 4, FALSE)</f>
        <v>U</v>
      </c>
      <c r="Q355" t="str">
        <f>VLOOKUP(DATEVALUE(KNeighbors_NOPCA!$A355), DET_by_date!$A$2:$E$93, 5, FALSE)</f>
        <v>207.5</v>
      </c>
    </row>
    <row r="356" spans="1:17" hidden="1">
      <c r="A356" s="10" t="s">
        <v>144</v>
      </c>
      <c r="B356" t="s">
        <v>12</v>
      </c>
      <c r="C356" s="9">
        <v>-0.2</v>
      </c>
      <c r="D356" s="9">
        <v>-5</v>
      </c>
      <c r="E356" s="9">
        <f>IF(-I356 &lt;C356, 1, 0)</f>
        <v>0</v>
      </c>
      <c r="F356" t="str">
        <f>VLOOKUP(DATEVALUE(KNeighbors_NOPCA!$A356), DET_by_date!$A$2:$E$93, 2, FALSE)</f>
        <v>L</v>
      </c>
      <c r="G356">
        <f>IF(F356="L",0,1)</f>
        <v>0</v>
      </c>
      <c r="H356">
        <f>IF(G356=E356,1,0)</f>
        <v>1</v>
      </c>
      <c r="I356">
        <f>VLOOKUP(DATEVALUE(KNeighbors_NOPCA!$A356), DET_by_date!$A$2:$E$93, 3, FALSE)</f>
        <v>-5</v>
      </c>
      <c r="J356">
        <f>IF(I356&gt;0, 1, 0)</f>
        <v>0</v>
      </c>
      <c r="K356" t="str">
        <f>IF(J356,IF(OR(AND(C356&gt;0, ABS(D356) &gt; I356), OR(AND(C356&gt;-I356, D356&gt;-I356), AND(C356&lt;-I356,D356&lt;-I356) )), 1, 0),"N/A")</f>
        <v>N/A</v>
      </c>
      <c r="L356">
        <f>INT(NOT(J356))</f>
        <v>1</v>
      </c>
      <c r="M356">
        <f>IF(L356,IF(OR(AND(C356&lt;0, D356&lt; ABS(I356)), OR(AND(C356&gt;ABS(I356), D356&gt;ABS(I356)), AND(C356&lt;ABS(I356),D356&lt; ABS(I356)))), 1, 0),"N/A")</f>
        <v>1</v>
      </c>
      <c r="N356">
        <f>INT(OR(K356,M356))</f>
        <v>1</v>
      </c>
      <c r="O356">
        <f>IF(N356, 210, 0)</f>
        <v>210</v>
      </c>
      <c r="P356" t="str">
        <f>VLOOKUP(DATEVALUE(KNeighbors_NOPCA!$A356), DET_by_date!$A$2:$E$93, 4, FALSE)</f>
        <v>O</v>
      </c>
      <c r="Q356" t="str">
        <f>VLOOKUP(DATEVALUE(KNeighbors_NOPCA!$A356), DET_by_date!$A$2:$E$93, 5, FALSE)</f>
        <v>205.5</v>
      </c>
    </row>
    <row r="357" spans="1:17" hidden="1">
      <c r="A357" s="10" t="s">
        <v>147</v>
      </c>
      <c r="B357" t="s">
        <v>12</v>
      </c>
      <c r="C357" s="9">
        <v>11</v>
      </c>
      <c r="D357" s="9">
        <v>20</v>
      </c>
      <c r="E357" s="9">
        <f>IF(-I357 &lt;C357, 1, 0)</f>
        <v>0</v>
      </c>
      <c r="F357" t="str">
        <f>VLOOKUP(DATEVALUE(KNeighbors_NOPCA!$A357), DET_by_date!$A$2:$E$93, 2, FALSE)</f>
        <v>W</v>
      </c>
      <c r="G357">
        <f>IF(F357="L",0,1)</f>
        <v>1</v>
      </c>
      <c r="H357">
        <f>IF(G357=E357,1,0)</f>
        <v>0</v>
      </c>
      <c r="I357">
        <f>VLOOKUP(DATEVALUE(KNeighbors_NOPCA!$A357), DET_by_date!$A$2:$E$93, 3, FALSE)</f>
        <v>-12</v>
      </c>
      <c r="J357">
        <f>IF(I357&gt;0, 1, 0)</f>
        <v>0</v>
      </c>
      <c r="K357" t="str">
        <f>IF(J357,IF(OR(AND(C357&gt;0, ABS(D357) &gt; I357), OR(AND(C357&gt;-I357, D357&gt;-I357), AND(C357&lt;-I357,D357&lt;-I357) )), 1, 0),"N/A")</f>
        <v>N/A</v>
      </c>
      <c r="L357">
        <f>INT(NOT(J357))</f>
        <v>1</v>
      </c>
      <c r="M357">
        <f>IF(L357,IF(OR(AND(C357&lt;0, D357&lt; ABS(I357)), OR(AND(C357&gt;ABS(I357), D357&gt;ABS(I357)), AND(C357&lt;ABS(I357),D357&lt; ABS(I357)))), 1, 0),"N/A")</f>
        <v>0</v>
      </c>
      <c r="N357">
        <f>INT(OR(K357,M357))</f>
        <v>0</v>
      </c>
      <c r="O357">
        <f>IF(N357, 210, 0)</f>
        <v>0</v>
      </c>
      <c r="P357" t="str">
        <f>VLOOKUP(DATEVALUE(KNeighbors_NOPCA!$A357), DET_by_date!$A$2:$E$93, 4, FALSE)</f>
        <v>U</v>
      </c>
      <c r="Q357" t="str">
        <f>VLOOKUP(DATEVALUE(KNeighbors_NOPCA!$A357), DET_by_date!$A$2:$E$93, 5, FALSE)</f>
        <v>209.5</v>
      </c>
    </row>
    <row r="358" spans="1:17" hidden="1">
      <c r="A358" s="10" t="s">
        <v>151</v>
      </c>
      <c r="B358" t="s">
        <v>12</v>
      </c>
      <c r="C358" s="9">
        <v>-2.4</v>
      </c>
      <c r="D358" s="9">
        <v>13</v>
      </c>
      <c r="E358" s="9">
        <f>IF(-I358 &lt;C358, 1, 0)</f>
        <v>0</v>
      </c>
      <c r="F358" t="str">
        <f>VLOOKUP(DATEVALUE(KNeighbors_NOPCA!$A358), DET_by_date!$A$2:$E$93, 2, FALSE)</f>
        <v>W</v>
      </c>
      <c r="G358">
        <f>IF(F358="L",0,1)</f>
        <v>1</v>
      </c>
      <c r="H358">
        <f>IF(G358=E358,1,0)</f>
        <v>0</v>
      </c>
      <c r="I358">
        <f>VLOOKUP(DATEVALUE(KNeighbors_NOPCA!$A358), DET_by_date!$A$2:$E$93, 3, FALSE)</f>
        <v>-1.5</v>
      </c>
      <c r="J358">
        <f>IF(I358&gt;0, 1, 0)</f>
        <v>0</v>
      </c>
      <c r="K358" t="str">
        <f>IF(J358,IF(OR(AND(C358&gt;0, ABS(D358) &gt; I358), OR(AND(C358&gt;-I358, D358&gt;-I358), AND(C358&lt;-I358,D358&lt;-I358) )), 1, 0),"N/A")</f>
        <v>N/A</v>
      </c>
      <c r="L358">
        <f>INT(NOT(J358))</f>
        <v>1</v>
      </c>
      <c r="M358">
        <f>IF(L358,IF(OR(AND(C358&lt;0, D358&lt; ABS(I358)), OR(AND(C358&gt;ABS(I358), D358&gt;ABS(I358)), AND(C358&lt;ABS(I358),D358&lt; ABS(I358)))), 1, 0),"N/A")</f>
        <v>0</v>
      </c>
      <c r="N358">
        <f>INT(OR(K358,M358))</f>
        <v>0</v>
      </c>
      <c r="O358">
        <f>IF(N358, 210, 0)</f>
        <v>0</v>
      </c>
      <c r="P358" t="str">
        <f>VLOOKUP(DATEVALUE(KNeighbors_NOPCA!$A358), DET_by_date!$A$2:$E$93, 4, FALSE)</f>
        <v>O</v>
      </c>
      <c r="Q358" t="str">
        <f>VLOOKUP(DATEVALUE(KNeighbors_NOPCA!$A358), DET_by_date!$A$2:$E$93, 5, FALSE)</f>
        <v>199.5</v>
      </c>
    </row>
    <row r="359" spans="1:17" hidden="1">
      <c r="A359" s="10" t="s">
        <v>158</v>
      </c>
      <c r="B359" t="s">
        <v>12</v>
      </c>
      <c r="C359" s="9">
        <v>1.2</v>
      </c>
      <c r="D359" s="9">
        <v>20</v>
      </c>
      <c r="E359" s="9">
        <f>IF(-I359 &lt;C359, 1, 0)</f>
        <v>1</v>
      </c>
      <c r="F359" t="str">
        <f>VLOOKUP(DATEVALUE(KNeighbors_NOPCA!$A359), DET_by_date!$A$2:$E$93, 2, FALSE)</f>
        <v>W</v>
      </c>
      <c r="G359">
        <f>IF(F359="L",0,1)</f>
        <v>1</v>
      </c>
      <c r="H359">
        <f>IF(G359=E359,1,0)</f>
        <v>1</v>
      </c>
      <c r="I359">
        <f>VLOOKUP(DATEVALUE(KNeighbors_NOPCA!$A359), DET_by_date!$A$2:$E$93, 3, FALSE)</f>
        <v>1.5</v>
      </c>
      <c r="J359">
        <f>IF(I359&gt;0, 1, 0)</f>
        <v>1</v>
      </c>
      <c r="K359">
        <f>IF(J359,IF(OR(AND(C359&gt;0, ABS(D359) &gt; I359), OR(AND(C359&gt;-I359, D359&gt;-I359), AND(C359&lt;-I359,D359&lt;-I359) )), 1, 0),"N/A")</f>
        <v>1</v>
      </c>
      <c r="L359">
        <f>INT(NOT(J359))</f>
        <v>0</v>
      </c>
      <c r="M359" t="str">
        <f>IF(L359,IF(OR(AND(C359&lt;0, D359&lt; ABS(I359)), OR(AND(C359&gt;ABS(I359), D359&gt;ABS(I359)), AND(C359&lt;ABS(I359),D359&lt; ABS(I359)))), 1, 0),"N/A")</f>
        <v>N/A</v>
      </c>
      <c r="N359">
        <f>INT(OR(K359,M359))</f>
        <v>1</v>
      </c>
      <c r="O359">
        <f>IF(N359, 210, 0)</f>
        <v>210</v>
      </c>
      <c r="P359" t="str">
        <f>VLOOKUP(DATEVALUE(KNeighbors_NOPCA!$A359), DET_by_date!$A$2:$E$93, 4, FALSE)</f>
        <v>O</v>
      </c>
      <c r="Q359" t="str">
        <f>VLOOKUP(DATEVALUE(KNeighbors_NOPCA!$A359), DET_by_date!$A$2:$E$93, 5, FALSE)</f>
        <v>207.5</v>
      </c>
    </row>
    <row r="360" spans="1:17" hidden="1">
      <c r="A360" s="10" t="s">
        <v>168</v>
      </c>
      <c r="B360" t="s">
        <v>12</v>
      </c>
      <c r="C360" s="9">
        <v>-1.6</v>
      </c>
      <c r="D360" s="9">
        <v>-4</v>
      </c>
      <c r="E360" s="9">
        <f>IF(-I360 &lt;C360, 1, 0)</f>
        <v>0</v>
      </c>
      <c r="F360" t="str">
        <f>VLOOKUP(DATEVALUE(KNeighbors_NOPCA!$A360), DET_by_date!$A$2:$E$93, 2, FALSE)</f>
        <v>L</v>
      </c>
      <c r="G360">
        <f>IF(F360="L",0,1)</f>
        <v>0</v>
      </c>
      <c r="H360">
        <f>IF(G360=E360,1,0)</f>
        <v>1</v>
      </c>
      <c r="I360">
        <f>VLOOKUP(DATEVALUE(KNeighbors_NOPCA!$A360), DET_by_date!$A$2:$E$93, 3, FALSE)</f>
        <v>1</v>
      </c>
      <c r="J360">
        <f>IF(I360&gt;0, 1, 0)</f>
        <v>1</v>
      </c>
      <c r="K360">
        <f>IF(J360,IF(OR(AND(C360&gt;0, ABS(D360) &gt; I360), OR(AND(C360&gt;-I360, D360&gt;-I360), AND(C360&lt;-I360,D360&lt;-I360) )), 1, 0),"N/A")</f>
        <v>1</v>
      </c>
      <c r="L360">
        <f>INT(NOT(J360))</f>
        <v>0</v>
      </c>
      <c r="M360" t="str">
        <f>IF(L360,IF(OR(AND(C360&lt;0, D360&lt; ABS(I360)), OR(AND(C360&gt;ABS(I360), D360&gt;ABS(I360)), AND(C360&lt;ABS(I360),D360&lt; ABS(I360)))), 1, 0),"N/A")</f>
        <v>N/A</v>
      </c>
      <c r="N360">
        <f>INT(OR(K360,M360))</f>
        <v>1</v>
      </c>
      <c r="O360">
        <f>IF(N360, 210, 0)</f>
        <v>210</v>
      </c>
      <c r="P360" t="str">
        <f>VLOOKUP(DATEVALUE(KNeighbors_NOPCA!$A360), DET_by_date!$A$2:$E$93, 4, FALSE)</f>
        <v>O</v>
      </c>
      <c r="Q360" t="str">
        <f>VLOOKUP(DATEVALUE(KNeighbors_NOPCA!$A360), DET_by_date!$A$2:$E$93, 5, FALSE)</f>
        <v>199.5</v>
      </c>
    </row>
    <row r="361" spans="1:17" hidden="1">
      <c r="A361" s="10" t="s">
        <v>170</v>
      </c>
      <c r="B361" t="s">
        <v>12</v>
      </c>
      <c r="C361" s="9">
        <v>2.8</v>
      </c>
      <c r="D361" s="9">
        <v>7</v>
      </c>
      <c r="E361" s="9">
        <f>IF(-I361 &lt;C361, 1, 0)</f>
        <v>0</v>
      </c>
      <c r="F361" t="str">
        <f>VLOOKUP(DATEVALUE(KNeighbors_NOPCA!$A361), DET_by_date!$A$2:$E$93, 2, FALSE)</f>
        <v>P</v>
      </c>
      <c r="G361">
        <f>IF(F361="L",0,1)</f>
        <v>1</v>
      </c>
      <c r="H361">
        <f>IF(G361=E361,1,0)</f>
        <v>0</v>
      </c>
      <c r="I361">
        <f>VLOOKUP(DATEVALUE(KNeighbors_NOPCA!$A361), DET_by_date!$A$2:$E$93, 3, FALSE)</f>
        <v>-7</v>
      </c>
      <c r="J361">
        <f>IF(I361&gt;0, 1, 0)</f>
        <v>0</v>
      </c>
      <c r="K361" t="str">
        <f>IF(J361,IF(OR(AND(C361&gt;0, ABS(D361) &gt; I361), OR(AND(C361&gt;-I361, D361&gt;-I361), AND(C361&lt;-I361,D361&lt;-I361) )), 1, 0),"N/A")</f>
        <v>N/A</v>
      </c>
      <c r="L361">
        <f>INT(NOT(J361))</f>
        <v>1</v>
      </c>
      <c r="M361">
        <f>IF(L361,IF(OR(AND(C361&lt;0, D361&lt; ABS(I361)), OR(AND(C361&gt;ABS(I361), D361&gt;ABS(I361)), AND(C361&lt;ABS(I361),D361&lt; ABS(I361)))), 1, 0),"N/A")</f>
        <v>0</v>
      </c>
      <c r="N361">
        <f>INT(OR(K361,M361))</f>
        <v>0</v>
      </c>
      <c r="O361">
        <f>IF(N361, 210, 0)</f>
        <v>0</v>
      </c>
      <c r="P361" t="str">
        <f>VLOOKUP(DATEVALUE(KNeighbors_NOPCA!$A361), DET_by_date!$A$2:$E$93, 4, FALSE)</f>
        <v>O</v>
      </c>
      <c r="Q361" t="str">
        <f>VLOOKUP(DATEVALUE(KNeighbors_NOPCA!$A361), DET_by_date!$A$2:$E$93, 5, FALSE)</f>
        <v>218</v>
      </c>
    </row>
    <row r="362" spans="1:17" hidden="1">
      <c r="A362" s="10" t="s">
        <v>171</v>
      </c>
      <c r="B362" t="s">
        <v>12</v>
      </c>
      <c r="C362" s="9">
        <v>3.6</v>
      </c>
      <c r="D362" s="9">
        <v>12</v>
      </c>
      <c r="E362" s="9">
        <f>IF(-I362 &lt;C362, 1, 0)</f>
        <v>0</v>
      </c>
      <c r="F362" t="str">
        <f>VLOOKUP(DATEVALUE(KNeighbors_NOPCA!$A362), DET_by_date!$A$2:$E$93, 2, FALSE)</f>
        <v>W</v>
      </c>
      <c r="G362">
        <f>IF(F362="L",0,1)</f>
        <v>1</v>
      </c>
      <c r="H362">
        <f>IF(G362=E362,1,0)</f>
        <v>0</v>
      </c>
      <c r="I362">
        <f>VLOOKUP(DATEVALUE(KNeighbors_NOPCA!$A362), DET_by_date!$A$2:$E$93, 3, FALSE)</f>
        <v>-8</v>
      </c>
      <c r="J362">
        <f>IF(I362&gt;0, 1, 0)</f>
        <v>0</v>
      </c>
      <c r="K362" t="str">
        <f>IF(J362,IF(OR(AND(C362&gt;0, ABS(D362) &gt; I362), OR(AND(C362&gt;-I362, D362&gt;-I362), AND(C362&lt;-I362,D362&lt;-I362) )), 1, 0),"N/A")</f>
        <v>N/A</v>
      </c>
      <c r="L362">
        <f>INT(NOT(J362))</f>
        <v>1</v>
      </c>
      <c r="M362">
        <f>IF(L362,IF(OR(AND(C362&lt;0, D362&lt; ABS(I362)), OR(AND(C362&gt;ABS(I362), D362&gt;ABS(I362)), AND(C362&lt;ABS(I362),D362&lt; ABS(I362)))), 1, 0),"N/A")</f>
        <v>0</v>
      </c>
      <c r="N362">
        <f>INT(OR(K362,M362))</f>
        <v>0</v>
      </c>
      <c r="O362">
        <f>IF(N362, 210, 0)</f>
        <v>0</v>
      </c>
      <c r="P362" t="str">
        <f>VLOOKUP(DATEVALUE(KNeighbors_NOPCA!$A362), DET_by_date!$A$2:$E$93, 4, FALSE)</f>
        <v>O</v>
      </c>
      <c r="Q362" t="str">
        <f>VLOOKUP(DATEVALUE(KNeighbors_NOPCA!$A362), DET_by_date!$A$2:$E$93, 5, FALSE)</f>
        <v>211.5</v>
      </c>
    </row>
    <row r="363" spans="1:17" hidden="1">
      <c r="A363" s="10" t="s">
        <v>173</v>
      </c>
      <c r="B363" t="s">
        <v>12</v>
      </c>
      <c r="C363" s="9">
        <v>7.4</v>
      </c>
      <c r="D363" s="9">
        <v>1</v>
      </c>
      <c r="E363" s="9">
        <f>IF(-I363 &lt;C363, 1, 0)</f>
        <v>0</v>
      </c>
      <c r="F363" t="str">
        <f>VLOOKUP(DATEVALUE(KNeighbors_NOPCA!$A363), DET_by_date!$A$2:$E$93, 2, FALSE)</f>
        <v>L</v>
      </c>
      <c r="G363">
        <f>IF(F363="L",0,1)</f>
        <v>0</v>
      </c>
      <c r="H363">
        <f>IF(G363=E363,1,0)</f>
        <v>1</v>
      </c>
      <c r="I363">
        <f>VLOOKUP(DATEVALUE(KNeighbors_NOPCA!$A363), DET_by_date!$A$2:$E$93, 3, FALSE)</f>
        <v>-7.5</v>
      </c>
      <c r="J363">
        <f>IF(I363&gt;0, 1, 0)</f>
        <v>0</v>
      </c>
      <c r="K363" t="str">
        <f>IF(J363,IF(OR(AND(C363&gt;0, ABS(D363) &gt; I363), OR(AND(C363&gt;-I363, D363&gt;-I363), AND(C363&lt;-I363,D363&lt;-I363) )), 1, 0),"N/A")</f>
        <v>N/A</v>
      </c>
      <c r="L363">
        <f>INT(NOT(J363))</f>
        <v>1</v>
      </c>
      <c r="M363">
        <f>IF(L363,IF(OR(AND(C363&lt;0, D363&lt; ABS(I363)), OR(AND(C363&gt;ABS(I363), D363&gt;ABS(I363)), AND(C363&lt;ABS(I363),D363&lt; ABS(I363)))), 1, 0),"N/A")</f>
        <v>1</v>
      </c>
      <c r="N363">
        <f>INT(OR(K363,M363))</f>
        <v>1</v>
      </c>
      <c r="O363">
        <f>IF(N363, 210, 0)</f>
        <v>210</v>
      </c>
      <c r="P363" t="str">
        <f>VLOOKUP(DATEVALUE(KNeighbors_NOPCA!$A363), DET_by_date!$A$2:$E$93, 4, FALSE)</f>
        <v>U</v>
      </c>
      <c r="Q363" t="str">
        <f>VLOOKUP(DATEVALUE(KNeighbors_NOPCA!$A363), DET_by_date!$A$2:$E$93, 5, FALSE)</f>
        <v>206.5</v>
      </c>
    </row>
    <row r="364" spans="1:17" hidden="1">
      <c r="A364" s="10" t="s">
        <v>175</v>
      </c>
      <c r="B364" t="s">
        <v>12</v>
      </c>
      <c r="C364" s="9">
        <v>6.6</v>
      </c>
      <c r="D364" s="9">
        <v>16</v>
      </c>
      <c r="E364" s="9">
        <f>IF(-I364 &lt;C364, 1, 0)</f>
        <v>1</v>
      </c>
      <c r="F364" t="str">
        <f>VLOOKUP(DATEVALUE(KNeighbors_NOPCA!$A364), DET_by_date!$A$2:$E$93, 2, FALSE)</f>
        <v>W</v>
      </c>
      <c r="G364">
        <f>IF(F364="L",0,1)</f>
        <v>1</v>
      </c>
      <c r="H364">
        <f>IF(G364=E364,1,0)</f>
        <v>1</v>
      </c>
      <c r="I364">
        <f>VLOOKUP(DATEVALUE(KNeighbors_NOPCA!$A364), DET_by_date!$A$2:$E$93, 3, FALSE)</f>
        <v>-6</v>
      </c>
      <c r="J364">
        <f>IF(I364&gt;0, 1, 0)</f>
        <v>0</v>
      </c>
      <c r="K364" t="str">
        <f>IF(J364,IF(OR(AND(C364&gt;0, ABS(D364) &gt; I364), OR(AND(C364&gt;-I364, D364&gt;-I364), AND(C364&lt;-I364,D364&lt;-I364) )), 1, 0),"N/A")</f>
        <v>N/A</v>
      </c>
      <c r="L364">
        <f>INT(NOT(J364))</f>
        <v>1</v>
      </c>
      <c r="M364">
        <f>IF(L364,IF(OR(AND(C364&lt;0, D364&lt; ABS(I364)), OR(AND(C364&gt;ABS(I364), D364&gt;ABS(I364)), AND(C364&lt;ABS(I364),D364&lt; ABS(I364)))), 1, 0),"N/A")</f>
        <v>1</v>
      </c>
      <c r="N364">
        <f>INT(OR(K364,M364))</f>
        <v>1</v>
      </c>
      <c r="O364">
        <f>IF(N364, 210, 0)</f>
        <v>210</v>
      </c>
      <c r="P364" t="str">
        <f>VLOOKUP(DATEVALUE(KNeighbors_NOPCA!$A364), DET_by_date!$A$2:$E$93, 4, FALSE)</f>
        <v>O</v>
      </c>
      <c r="Q364" t="str">
        <f>VLOOKUP(DATEVALUE(KNeighbors_NOPCA!$A364), DET_by_date!$A$2:$E$93, 5, FALSE)</f>
        <v>204.5</v>
      </c>
    </row>
    <row r="365" spans="1:17" hidden="1">
      <c r="A365" s="10" t="s">
        <v>177</v>
      </c>
      <c r="B365" t="s">
        <v>12</v>
      </c>
      <c r="C365" s="9">
        <v>1.4</v>
      </c>
      <c r="D365" s="9">
        <v>7</v>
      </c>
      <c r="E365" s="9">
        <f>IF(-I365 &lt;C365, 1, 0)</f>
        <v>0</v>
      </c>
      <c r="F365" t="str">
        <f>VLOOKUP(DATEVALUE(KNeighbors_NOPCA!$A365), DET_by_date!$A$2:$E$93, 2, FALSE)</f>
        <v>W</v>
      </c>
      <c r="G365">
        <f>IF(F365="L",0,1)</f>
        <v>1</v>
      </c>
      <c r="H365">
        <f>IF(G365=E365,1,0)</f>
        <v>0</v>
      </c>
      <c r="I365">
        <f>VLOOKUP(DATEVALUE(KNeighbors_NOPCA!$A365), DET_by_date!$A$2:$E$93, 3, FALSE)</f>
        <v>-2</v>
      </c>
      <c r="J365">
        <f>IF(I365&gt;0, 1, 0)</f>
        <v>0</v>
      </c>
      <c r="K365" t="str">
        <f>IF(J365,IF(OR(AND(C365&gt;0, ABS(D365) &gt; I365), OR(AND(C365&gt;-I365, D365&gt;-I365), AND(C365&lt;-I365,D365&lt;-I365) )), 1, 0),"N/A")</f>
        <v>N/A</v>
      </c>
      <c r="L365">
        <f>INT(NOT(J365))</f>
        <v>1</v>
      </c>
      <c r="M365">
        <f>IF(L365,IF(OR(AND(C365&lt;0, D365&lt; ABS(I365)), OR(AND(C365&gt;ABS(I365), D365&gt;ABS(I365)), AND(C365&lt;ABS(I365),D365&lt; ABS(I365)))), 1, 0),"N/A")</f>
        <v>0</v>
      </c>
      <c r="N365">
        <f>INT(OR(K365,M365))</f>
        <v>0</v>
      </c>
      <c r="O365">
        <f>IF(N365, 210, 0)</f>
        <v>0</v>
      </c>
      <c r="P365" t="str">
        <f>VLOOKUP(DATEVALUE(KNeighbors_NOPCA!$A365), DET_by_date!$A$2:$E$93, 4, FALSE)</f>
        <v>O</v>
      </c>
      <c r="Q365" t="str">
        <f>VLOOKUP(DATEVALUE(KNeighbors_NOPCA!$A365), DET_by_date!$A$2:$E$93, 5, FALSE)</f>
        <v>205.5</v>
      </c>
    </row>
    <row r="366" spans="1:17" hidden="1">
      <c r="A366" s="10" t="s">
        <v>178</v>
      </c>
      <c r="B366" t="s">
        <v>12</v>
      </c>
      <c r="C366" s="9">
        <v>-2.2000000000000002</v>
      </c>
      <c r="D366" s="9">
        <v>-17</v>
      </c>
      <c r="E366" s="9">
        <f>IF(-I366 &lt;C366, 1, 0)</f>
        <v>0</v>
      </c>
      <c r="F366" t="str">
        <f>VLOOKUP(DATEVALUE(KNeighbors_NOPCA!$A366), DET_by_date!$A$2:$E$93, 2, FALSE)</f>
        <v>L</v>
      </c>
      <c r="G366">
        <f>IF(F366="L",0,1)</f>
        <v>0</v>
      </c>
      <c r="H366">
        <f>IF(G366=E366,1,0)</f>
        <v>1</v>
      </c>
      <c r="I366">
        <f>VLOOKUP(DATEVALUE(KNeighbors_NOPCA!$A366), DET_by_date!$A$2:$E$93, 3, FALSE)</f>
        <v>-1.5</v>
      </c>
      <c r="J366">
        <f>IF(I366&gt;0, 1, 0)</f>
        <v>0</v>
      </c>
      <c r="K366" t="str">
        <f>IF(J366,IF(OR(AND(C366&gt;0, ABS(D366) &gt; I366), OR(AND(C366&gt;-I366, D366&gt;-I366), AND(C366&lt;-I366,D366&lt;-I366) )), 1, 0),"N/A")</f>
        <v>N/A</v>
      </c>
      <c r="L366">
        <f>INT(NOT(J366))</f>
        <v>1</v>
      </c>
      <c r="M366">
        <f>IF(L366,IF(OR(AND(C366&lt;0, D366&lt; ABS(I366)), OR(AND(C366&gt;ABS(I366), D366&gt;ABS(I366)), AND(C366&lt;ABS(I366),D366&lt; ABS(I366)))), 1, 0),"N/A")</f>
        <v>1</v>
      </c>
      <c r="N366">
        <f>INT(OR(K366,M366))</f>
        <v>1</v>
      </c>
      <c r="O366">
        <f>IF(N366, 210, 0)</f>
        <v>210</v>
      </c>
      <c r="P366" t="str">
        <f>VLOOKUP(DATEVALUE(KNeighbors_NOPCA!$A366), DET_by_date!$A$2:$E$93, 4, FALSE)</f>
        <v>U</v>
      </c>
      <c r="Q366" t="str">
        <f>VLOOKUP(DATEVALUE(KNeighbors_NOPCA!$A366), DET_by_date!$A$2:$E$93, 5, FALSE)</f>
        <v>207.5</v>
      </c>
    </row>
    <row r="367" spans="1:17" hidden="1">
      <c r="A367" s="10" t="s">
        <v>181</v>
      </c>
      <c r="B367" t="s">
        <v>12</v>
      </c>
      <c r="C367" s="9">
        <v>-4.4000000000000004</v>
      </c>
      <c r="D367" s="9">
        <v>6</v>
      </c>
      <c r="E367" s="9">
        <f>IF(-I367 &lt;C367, 1, 0)</f>
        <v>0</v>
      </c>
      <c r="F367" t="str">
        <f>VLOOKUP(DATEVALUE(KNeighbors_NOPCA!$A367), DET_by_date!$A$2:$E$93, 2, FALSE)</f>
        <v>W</v>
      </c>
      <c r="G367">
        <f>IF(F367="L",0,1)</f>
        <v>1</v>
      </c>
      <c r="H367">
        <f>IF(G367=E367,1,0)</f>
        <v>0</v>
      </c>
      <c r="I367">
        <f>VLOOKUP(DATEVALUE(KNeighbors_NOPCA!$A367), DET_by_date!$A$2:$E$93, 3, FALSE)</f>
        <v>-2</v>
      </c>
      <c r="J367">
        <f>IF(I367&gt;0, 1, 0)</f>
        <v>0</v>
      </c>
      <c r="K367" t="str">
        <f>IF(J367,IF(OR(AND(C367&gt;0, ABS(D367) &gt; I367), OR(AND(C367&gt;-I367, D367&gt;-I367), AND(C367&lt;-I367,D367&lt;-I367) )), 1, 0),"N/A")</f>
        <v>N/A</v>
      </c>
      <c r="L367">
        <f>INT(NOT(J367))</f>
        <v>1</v>
      </c>
      <c r="M367">
        <f>IF(L367,IF(OR(AND(C367&lt;0, D367&lt; ABS(I367)), OR(AND(C367&gt;ABS(I367), D367&gt;ABS(I367)), AND(C367&lt;ABS(I367),D367&lt; ABS(I367)))), 1, 0),"N/A")</f>
        <v>0</v>
      </c>
      <c r="N367">
        <f>INT(OR(K367,M367))</f>
        <v>0</v>
      </c>
      <c r="O367">
        <f>IF(N367, 210, 0)</f>
        <v>0</v>
      </c>
      <c r="P367" t="str">
        <f>VLOOKUP(DATEVALUE(KNeighbors_NOPCA!$A367), DET_by_date!$A$2:$E$93, 4, FALSE)</f>
        <v>U</v>
      </c>
      <c r="Q367" t="str">
        <f>VLOOKUP(DATEVALUE(KNeighbors_NOPCA!$A367), DET_by_date!$A$2:$E$93, 5, FALSE)</f>
        <v>214</v>
      </c>
    </row>
    <row r="368" spans="1:17" hidden="1">
      <c r="A368" s="10" t="s">
        <v>184</v>
      </c>
      <c r="B368" t="s">
        <v>12</v>
      </c>
      <c r="C368" s="9">
        <v>-2.4</v>
      </c>
      <c r="D368" s="9">
        <v>-9</v>
      </c>
      <c r="E368" s="9">
        <f>IF(-I368 &lt;C368, 1, 0)</f>
        <v>0</v>
      </c>
      <c r="F368" t="str">
        <f>VLOOKUP(DATEVALUE(KNeighbors_NOPCA!$A368), DET_by_date!$A$2:$E$93, 2, FALSE)</f>
        <v>L</v>
      </c>
      <c r="G368">
        <f>IF(F368="L",0,1)</f>
        <v>0</v>
      </c>
      <c r="H368">
        <f>IF(G368=E368,1,0)</f>
        <v>1</v>
      </c>
      <c r="I368">
        <f>VLOOKUP(DATEVALUE(KNeighbors_NOPCA!$A368), DET_by_date!$A$2:$E$93, 3, FALSE)</f>
        <v>-5.5</v>
      </c>
      <c r="J368">
        <f>IF(I368&gt;0, 1, 0)</f>
        <v>0</v>
      </c>
      <c r="K368" t="str">
        <f>IF(J368,IF(OR(AND(C368&gt;0, ABS(D368) &gt; I368), OR(AND(C368&gt;-I368, D368&gt;-I368), AND(C368&lt;-I368,D368&lt;-I368) )), 1, 0),"N/A")</f>
        <v>N/A</v>
      </c>
      <c r="L368">
        <f>INT(NOT(J368))</f>
        <v>1</v>
      </c>
      <c r="M368">
        <f>IF(L368,IF(OR(AND(C368&lt;0, D368&lt; ABS(I368)), OR(AND(C368&gt;ABS(I368), D368&gt;ABS(I368)), AND(C368&lt;ABS(I368),D368&lt; ABS(I368)))), 1, 0),"N/A")</f>
        <v>1</v>
      </c>
      <c r="N368">
        <f>INT(OR(K368,M368))</f>
        <v>1</v>
      </c>
      <c r="O368">
        <f>IF(N368, 210, 0)</f>
        <v>210</v>
      </c>
      <c r="P368" t="str">
        <f>VLOOKUP(DATEVALUE(KNeighbors_NOPCA!$A368), DET_by_date!$A$2:$E$93, 4, FALSE)</f>
        <v>U</v>
      </c>
      <c r="Q368" t="str">
        <f>VLOOKUP(DATEVALUE(KNeighbors_NOPCA!$A368), DET_by_date!$A$2:$E$93, 5, FALSE)</f>
        <v>205</v>
      </c>
    </row>
    <row r="369" spans="1:17" hidden="1">
      <c r="A369" s="10" t="s">
        <v>190</v>
      </c>
      <c r="B369" t="s">
        <v>12</v>
      </c>
      <c r="C369" s="9">
        <v>4</v>
      </c>
      <c r="D369" s="9">
        <v>13</v>
      </c>
      <c r="E369" s="9">
        <f>IF(-I369 &lt;C369, 1, 0)</f>
        <v>0</v>
      </c>
      <c r="F369" t="str">
        <f>VLOOKUP(DATEVALUE(KNeighbors_NOPCA!$A369), DET_by_date!$A$2:$E$93, 2, FALSE)</f>
        <v>W</v>
      </c>
      <c r="G369">
        <f>IF(F369="L",0,1)</f>
        <v>1</v>
      </c>
      <c r="H369">
        <f>IF(G369=E369,1,0)</f>
        <v>0</v>
      </c>
      <c r="I369">
        <f>VLOOKUP(DATEVALUE(KNeighbors_NOPCA!$A369), DET_by_date!$A$2:$E$93, 3, FALSE)</f>
        <v>-6</v>
      </c>
      <c r="J369">
        <f>IF(I369&gt;0, 1, 0)</f>
        <v>0</v>
      </c>
      <c r="K369" t="str">
        <f>IF(J369,IF(OR(AND(C369&gt;0, ABS(D369) &gt; I369), OR(AND(C369&gt;-I369, D369&gt;-I369), AND(C369&lt;-I369,D369&lt;-I369) )), 1, 0),"N/A")</f>
        <v>N/A</v>
      </c>
      <c r="L369">
        <f>INT(NOT(J369))</f>
        <v>1</v>
      </c>
      <c r="M369">
        <f>IF(L369,IF(OR(AND(C369&lt;0, D369&lt; ABS(I369)), OR(AND(C369&gt;ABS(I369), D369&gt;ABS(I369)), AND(C369&lt;ABS(I369),D369&lt; ABS(I369)))), 1, 0),"N/A")</f>
        <v>0</v>
      </c>
      <c r="N369">
        <f>INT(OR(K369,M369))</f>
        <v>0</v>
      </c>
      <c r="O369">
        <f>IF(N369, 210, 0)</f>
        <v>0</v>
      </c>
      <c r="P369" t="str">
        <f>VLOOKUP(DATEVALUE(KNeighbors_NOPCA!$A369), DET_by_date!$A$2:$E$93, 4, FALSE)</f>
        <v>O</v>
      </c>
      <c r="Q369" t="str">
        <f>VLOOKUP(DATEVALUE(KNeighbors_NOPCA!$A369), DET_by_date!$A$2:$E$93, 5, FALSE)</f>
        <v>204.5</v>
      </c>
    </row>
    <row r="370" spans="1:17" hidden="1">
      <c r="A370" s="10" t="s">
        <v>194</v>
      </c>
      <c r="B370" t="s">
        <v>12</v>
      </c>
      <c r="C370" s="9">
        <v>1</v>
      </c>
      <c r="D370" s="9">
        <v>-6</v>
      </c>
      <c r="E370" s="9">
        <f>IF(-I370 &lt;C370, 1, 0)</f>
        <v>1</v>
      </c>
      <c r="F370" t="str">
        <f>VLOOKUP(DATEVALUE(KNeighbors_NOPCA!$A370), DET_by_date!$A$2:$E$93, 2, FALSE)</f>
        <v>L</v>
      </c>
      <c r="G370">
        <f>IF(F370="L",0,1)</f>
        <v>0</v>
      </c>
      <c r="H370">
        <f>IF(G370=E370,1,0)</f>
        <v>0</v>
      </c>
      <c r="I370">
        <f>VLOOKUP(DATEVALUE(KNeighbors_NOPCA!$A370), DET_by_date!$A$2:$E$93, 3, FALSE)</f>
        <v>2</v>
      </c>
      <c r="J370">
        <f>IF(I370&gt;0, 1, 0)</f>
        <v>1</v>
      </c>
      <c r="K370">
        <f>IF(J370,IF(OR(AND(C370&gt;0, ABS(D370) &gt; I370), OR(AND(C370&gt;-I370, D370&gt;-I370), AND(C370&lt;-I370,D370&lt;-I370) )), 1, 0),"N/A")</f>
        <v>1</v>
      </c>
      <c r="L370">
        <f>INT(NOT(J370))</f>
        <v>0</v>
      </c>
      <c r="M370" t="str">
        <f>IF(L370,IF(OR(AND(C370&lt;0, D370&lt; ABS(I370)), OR(AND(C370&gt;ABS(I370), D370&gt;ABS(I370)), AND(C370&lt;ABS(I370),D370&lt; ABS(I370)))), 1, 0),"N/A")</f>
        <v>N/A</v>
      </c>
      <c r="N370">
        <f>INT(OR(K370,M370))</f>
        <v>1</v>
      </c>
      <c r="O370">
        <f>IF(N370, 210, 0)</f>
        <v>210</v>
      </c>
      <c r="P370" t="str">
        <f>VLOOKUP(DATEVALUE(KNeighbors_NOPCA!$A370), DET_by_date!$A$2:$E$93, 4, FALSE)</f>
        <v>U</v>
      </c>
      <c r="Q370" t="str">
        <f>VLOOKUP(DATEVALUE(KNeighbors_NOPCA!$A370), DET_by_date!$A$2:$E$93, 5, FALSE)</f>
        <v>199.5</v>
      </c>
    </row>
    <row r="371" spans="1:17" hidden="1">
      <c r="A371" s="10" t="s">
        <v>4</v>
      </c>
      <c r="B371" t="s">
        <v>8</v>
      </c>
      <c r="C371" s="9">
        <v>10.4</v>
      </c>
      <c r="D371" s="9">
        <v>16</v>
      </c>
      <c r="E371" s="9">
        <f>IF(-I371 &lt;C371, 1, 0)</f>
        <v>0</v>
      </c>
      <c r="F371" t="str">
        <f>VLOOKUP(DATEVALUE(KNeighbors_NOPCA!$A371), GSW_by_date!$A$2:$E$93, 2, FALSE)</f>
        <v>W</v>
      </c>
      <c r="G371">
        <f>IF(F371="L",0,1)</f>
        <v>1</v>
      </c>
      <c r="H371">
        <f>IF(G371=E371,1,0)</f>
        <v>0</v>
      </c>
      <c r="I371">
        <f>VLOOKUP(DATEVALUE(KNeighbors_NOPCA!$A371), GSW_by_date!$A$2:$E$93, 3, FALSE)</f>
        <v>-10.5</v>
      </c>
      <c r="J371">
        <f>IF(I371&gt;0, 1, 0)</f>
        <v>0</v>
      </c>
      <c r="K371" t="str">
        <f>IF(J371,IF(OR(AND(C371&gt;0, ABS(D371) &gt; I371), OR(AND(C371&gt;-I371, D371&gt;-I371), AND(C371&lt;-I371,D371&lt;-I371) )), 1, 0),"N/A")</f>
        <v>N/A</v>
      </c>
      <c r="L371">
        <f>INT(NOT(J371))</f>
        <v>1</v>
      </c>
      <c r="M371">
        <f>IF(L371,IF(OR(AND(C371&lt;0, D371&lt; ABS(I371)), OR(AND(C371&gt;ABS(I371), D371&gt;ABS(I371)), AND(C371&lt;ABS(I371),D371&lt; ABS(I371)))), 1, 0),"N/A")</f>
        <v>0</v>
      </c>
      <c r="N371">
        <f>INT(OR(K371,M371))</f>
        <v>0</v>
      </c>
      <c r="O371">
        <f>IF(N371, 210, 0)</f>
        <v>0</v>
      </c>
      <c r="P371" t="str">
        <f>VLOOKUP(DATEVALUE(KNeighbors_NOPCA!$A371), GSW_by_date!$A$2:$E$93, 4, FALSE)</f>
        <v>U</v>
      </c>
      <c r="Q371" t="str">
        <f>VLOOKUP(DATEVALUE(KNeighbors_NOPCA!$A371), GSW_by_date!$A$2:$E$93, 5, FALSE)</f>
        <v>215</v>
      </c>
    </row>
    <row r="372" spans="1:17" hidden="1">
      <c r="A372" s="10" t="s">
        <v>38</v>
      </c>
      <c r="B372" t="s">
        <v>8</v>
      </c>
      <c r="C372" s="9">
        <v>10</v>
      </c>
      <c r="D372" s="9">
        <v>50</v>
      </c>
      <c r="E372" s="9">
        <f>IF(-I372 &lt;C372, 1, 0)</f>
        <v>1</v>
      </c>
      <c r="F372" t="str">
        <f>VLOOKUP(DATEVALUE(KNeighbors_NOPCA!$A372), GSW_by_date!$A$2:$E$93, 2, FALSE)</f>
        <v>W</v>
      </c>
      <c r="G372">
        <f>IF(F372="L",0,1)</f>
        <v>1</v>
      </c>
      <c r="H372">
        <f>IF(G372=E372,1,0)</f>
        <v>1</v>
      </c>
      <c r="I372">
        <f>VLOOKUP(DATEVALUE(KNeighbors_NOPCA!$A372), GSW_by_date!$A$2:$E$93, 3, FALSE)</f>
        <v>-9</v>
      </c>
      <c r="J372">
        <f>IF(I372&gt;0, 1, 0)</f>
        <v>0</v>
      </c>
      <c r="K372" t="str">
        <f>IF(J372,IF(OR(AND(C372&gt;0, ABS(D372) &gt; I372), OR(AND(C372&gt;-I372, D372&gt;-I372), AND(C372&lt;-I372,D372&lt;-I372) )), 1, 0),"N/A")</f>
        <v>N/A</v>
      </c>
      <c r="L372">
        <f>INT(NOT(J372))</f>
        <v>1</v>
      </c>
      <c r="M372">
        <f>IF(L372,IF(OR(AND(C372&lt;0, D372&lt; ABS(I372)), OR(AND(C372&gt;ABS(I372), D372&gt;ABS(I372)), AND(C372&lt;ABS(I372),D372&lt; ABS(I372)))), 1, 0),"N/A")</f>
        <v>1</v>
      </c>
      <c r="N372">
        <f>INT(OR(K372,M372))</f>
        <v>1</v>
      </c>
      <c r="O372">
        <f>IF(N372, 210, 0)</f>
        <v>210</v>
      </c>
      <c r="P372" t="str">
        <f>VLOOKUP(DATEVALUE(KNeighbors_NOPCA!$A372), GSW_by_date!$A$2:$E$93, 4, FALSE)</f>
        <v>U</v>
      </c>
      <c r="Q372" t="str">
        <f>VLOOKUP(DATEVALUE(KNeighbors_NOPCA!$A372), GSW_by_date!$A$2:$E$93, 5, FALSE)</f>
        <v>204.5</v>
      </c>
    </row>
    <row r="373" spans="1:17" hidden="1">
      <c r="A373" s="10" t="s">
        <v>42</v>
      </c>
      <c r="B373" t="s">
        <v>8</v>
      </c>
      <c r="C373" s="9">
        <v>6.2</v>
      </c>
      <c r="D373" s="9">
        <v>4</v>
      </c>
      <c r="E373" s="9">
        <f>IF(-I373 &lt;C373, 1, 0)</f>
        <v>0</v>
      </c>
      <c r="F373" t="str">
        <f>VLOOKUP(DATEVALUE(KNeighbors_NOPCA!$A373), GSW_by_date!$A$2:$E$93, 2, FALSE)</f>
        <v>L</v>
      </c>
      <c r="G373">
        <f>IF(F373="L",0,1)</f>
        <v>0</v>
      </c>
      <c r="H373">
        <f>IF(G373=E373,1,0)</f>
        <v>1</v>
      </c>
      <c r="I373">
        <f>VLOOKUP(DATEVALUE(KNeighbors_NOPCA!$A373), GSW_by_date!$A$2:$E$93, 3, FALSE)</f>
        <v>-7.5</v>
      </c>
      <c r="J373">
        <f>IF(I373&gt;0, 1, 0)</f>
        <v>0</v>
      </c>
      <c r="K373" t="str">
        <f>IF(J373,IF(OR(AND(C373&gt;0, ABS(D373) &gt; I373), OR(AND(C373&gt;-I373, D373&gt;-I373), AND(C373&lt;-I373,D373&lt;-I373) )), 1, 0),"N/A")</f>
        <v>N/A</v>
      </c>
      <c r="L373">
        <f>INT(NOT(J373))</f>
        <v>1</v>
      </c>
      <c r="M373">
        <f>IF(L373,IF(OR(AND(C373&lt;0, D373&lt; ABS(I373)), OR(AND(C373&gt;ABS(I373), D373&gt;ABS(I373)), AND(C373&lt;ABS(I373),D373&lt; ABS(I373)))), 1, 0),"N/A")</f>
        <v>1</v>
      </c>
      <c r="N373">
        <f>INT(OR(K373,M373))</f>
        <v>1</v>
      </c>
      <c r="O373">
        <f>IF(N373, 210, 0)</f>
        <v>210</v>
      </c>
      <c r="P373" t="str">
        <f>VLOOKUP(DATEVALUE(KNeighbors_NOPCA!$A373), GSW_by_date!$A$2:$E$93, 4, FALSE)</f>
        <v>O</v>
      </c>
      <c r="Q373" t="str">
        <f>VLOOKUP(DATEVALUE(KNeighbors_NOPCA!$A373), GSW_by_date!$A$2:$E$93, 5, FALSE)</f>
        <v>218</v>
      </c>
    </row>
    <row r="374" spans="1:17" hidden="1">
      <c r="A374" s="10" t="s">
        <v>45</v>
      </c>
      <c r="B374" t="s">
        <v>8</v>
      </c>
      <c r="C374" s="9">
        <v>5.6</v>
      </c>
      <c r="D374" s="9">
        <v>15</v>
      </c>
      <c r="E374" s="9">
        <f>IF(-I374 &lt;C374, 1, 0)</f>
        <v>0</v>
      </c>
      <c r="F374" t="str">
        <f>VLOOKUP(DATEVALUE(KNeighbors_NOPCA!$A374), GSW_by_date!$A$2:$E$93, 2, FALSE)</f>
        <v>L</v>
      </c>
      <c r="G374">
        <f>IF(F374="L",0,1)</f>
        <v>0</v>
      </c>
      <c r="H374">
        <f>IF(G374=E374,1,0)</f>
        <v>1</v>
      </c>
      <c r="I374">
        <f>VLOOKUP(DATEVALUE(KNeighbors_NOPCA!$A374), GSW_by_date!$A$2:$E$93, 3, FALSE)</f>
        <v>-17.5</v>
      </c>
      <c r="J374">
        <f>IF(I374&gt;0, 1, 0)</f>
        <v>0</v>
      </c>
      <c r="K374" t="str">
        <f>IF(J374,IF(OR(AND(C374&gt;0, ABS(D374) &gt; I374), OR(AND(C374&gt;-I374, D374&gt;-I374), AND(C374&lt;-I374,D374&lt;-I374) )), 1, 0),"N/A")</f>
        <v>N/A</v>
      </c>
      <c r="L374">
        <f>INT(NOT(J374))</f>
        <v>1</v>
      </c>
      <c r="M374">
        <f>IF(L374,IF(OR(AND(C374&lt;0, D374&lt; ABS(I374)), OR(AND(C374&gt;ABS(I374), D374&gt;ABS(I374)), AND(C374&lt;ABS(I374),D374&lt; ABS(I374)))), 1, 0),"N/A")</f>
        <v>1</v>
      </c>
      <c r="N374">
        <f>INT(OR(K374,M374))</f>
        <v>1</v>
      </c>
      <c r="O374">
        <f>IF(N374, 210, 0)</f>
        <v>210</v>
      </c>
      <c r="P374" t="str">
        <f>VLOOKUP(DATEVALUE(KNeighbors_NOPCA!$A374), GSW_by_date!$A$2:$E$93, 4, FALSE)</f>
        <v>O</v>
      </c>
      <c r="Q374" t="str">
        <f>VLOOKUP(DATEVALUE(KNeighbors_NOPCA!$A374), GSW_by_date!$A$2:$E$93, 5, FALSE)</f>
        <v>211</v>
      </c>
    </row>
    <row r="375" spans="1:17" hidden="1">
      <c r="A375" s="10" t="s">
        <v>48</v>
      </c>
      <c r="B375" t="s">
        <v>8</v>
      </c>
      <c r="C375" s="9">
        <v>7.8</v>
      </c>
      <c r="D375" s="9">
        <v>14</v>
      </c>
      <c r="E375" s="9">
        <f>IF(-I375 &lt;C375, 1, 0)</f>
        <v>0</v>
      </c>
      <c r="F375" t="str">
        <f>VLOOKUP(DATEVALUE(KNeighbors_NOPCA!$A375), GSW_by_date!$A$2:$E$93, 2, FALSE)</f>
        <v>W</v>
      </c>
      <c r="G375">
        <f>IF(F375="L",0,1)</f>
        <v>1</v>
      </c>
      <c r="H375">
        <f>IF(G375=E375,1,0)</f>
        <v>0</v>
      </c>
      <c r="I375">
        <f>VLOOKUP(DATEVALUE(KNeighbors_NOPCA!$A375), GSW_by_date!$A$2:$E$93, 3, FALSE)</f>
        <v>-12.5</v>
      </c>
      <c r="J375">
        <f>IF(I375&gt;0, 1, 0)</f>
        <v>0</v>
      </c>
      <c r="K375" t="str">
        <f>IF(J375,IF(OR(AND(C375&gt;0, ABS(D375) &gt; I375), OR(AND(C375&gt;-I375, D375&gt;-I375), AND(C375&lt;-I375,D375&lt;-I375) )), 1, 0),"N/A")</f>
        <v>N/A</v>
      </c>
      <c r="L375">
        <f>INT(NOT(J375))</f>
        <v>1</v>
      </c>
      <c r="M375">
        <f>IF(L375,IF(OR(AND(C375&lt;0, D375&lt; ABS(I375)), OR(AND(C375&gt;ABS(I375), D375&gt;ABS(I375)), AND(C375&lt;ABS(I375),D375&lt; ABS(I375)))), 1, 0),"N/A")</f>
        <v>0</v>
      </c>
      <c r="N375">
        <f>INT(OR(K375,M375))</f>
        <v>0</v>
      </c>
      <c r="O375">
        <f>IF(N375, 210, 0)</f>
        <v>0</v>
      </c>
      <c r="P375" t="str">
        <f>VLOOKUP(DATEVALUE(KNeighbors_NOPCA!$A375), GSW_by_date!$A$2:$E$93, 4, FALSE)</f>
        <v>U</v>
      </c>
      <c r="Q375" t="str">
        <f>VLOOKUP(DATEVALUE(KNeighbors_NOPCA!$A375), GSW_by_date!$A$2:$E$93, 5, FALSE)</f>
        <v>208</v>
      </c>
    </row>
    <row r="376" spans="1:17" hidden="1">
      <c r="A376" s="10" t="s">
        <v>53</v>
      </c>
      <c r="B376" t="s">
        <v>8</v>
      </c>
      <c r="C376" s="9">
        <v>10.6</v>
      </c>
      <c r="D376" s="9">
        <v>8</v>
      </c>
      <c r="E376" s="9">
        <f>IF(-I376 &lt;C376, 1, 0)</f>
        <v>0</v>
      </c>
      <c r="F376" t="str">
        <f>VLOOKUP(DATEVALUE(KNeighbors_NOPCA!$A376), GSW_by_date!$A$2:$E$93, 2, FALSE)</f>
        <v>L</v>
      </c>
      <c r="G376">
        <f>IF(F376="L",0,1)</f>
        <v>0</v>
      </c>
      <c r="H376">
        <f>IF(G376=E376,1,0)</f>
        <v>1</v>
      </c>
      <c r="I376">
        <f>VLOOKUP(DATEVALUE(KNeighbors_NOPCA!$A376), GSW_by_date!$A$2:$E$93, 3, FALSE)</f>
        <v>-16</v>
      </c>
      <c r="J376">
        <f>IF(I376&gt;0, 1, 0)</f>
        <v>0</v>
      </c>
      <c r="K376" t="str">
        <f>IF(J376,IF(OR(AND(C376&gt;0, ABS(D376) &gt; I376), OR(AND(C376&gt;-I376, D376&gt;-I376), AND(C376&lt;-I376,D376&lt;-I376) )), 1, 0),"N/A")</f>
        <v>N/A</v>
      </c>
      <c r="L376">
        <f>INT(NOT(J376))</f>
        <v>1</v>
      </c>
      <c r="M376">
        <f>IF(L376,IF(OR(AND(C376&lt;0, D376&lt; ABS(I376)), OR(AND(C376&gt;ABS(I376), D376&gt;ABS(I376)), AND(C376&lt;ABS(I376),D376&lt; ABS(I376)))), 1, 0),"N/A")</f>
        <v>1</v>
      </c>
      <c r="N376">
        <f>INT(OR(K376,M376))</f>
        <v>1</v>
      </c>
      <c r="O376">
        <f>IF(N376, 210, 0)</f>
        <v>210</v>
      </c>
      <c r="P376" t="str">
        <f>VLOOKUP(DATEVALUE(KNeighbors_NOPCA!$A376), GSW_by_date!$A$2:$E$93, 4, FALSE)</f>
        <v>U</v>
      </c>
      <c r="Q376" t="str">
        <f>VLOOKUP(DATEVALUE(KNeighbors_NOPCA!$A376), GSW_by_date!$A$2:$E$93, 5, FALSE)</f>
        <v>207.5</v>
      </c>
    </row>
    <row r="377" spans="1:17" hidden="1">
      <c r="A377" s="10" t="s">
        <v>56</v>
      </c>
      <c r="B377" t="s">
        <v>8</v>
      </c>
      <c r="C377" s="9">
        <v>4.8</v>
      </c>
      <c r="D377" s="9">
        <v>5</v>
      </c>
      <c r="E377" s="9">
        <f>IF(-I377 &lt;C377, 1, 0)</f>
        <v>0</v>
      </c>
      <c r="F377" t="str">
        <f>VLOOKUP(DATEVALUE(KNeighbors_NOPCA!$A377), GSW_by_date!$A$2:$E$93, 2, FALSE)</f>
        <v>L</v>
      </c>
      <c r="G377">
        <f>IF(F377="L",0,1)</f>
        <v>0</v>
      </c>
      <c r="H377">
        <f>IF(G377=E377,1,0)</f>
        <v>1</v>
      </c>
      <c r="I377">
        <f>VLOOKUP(DATEVALUE(KNeighbors_NOPCA!$A377), GSW_by_date!$A$2:$E$93, 3, FALSE)</f>
        <v>-9.5</v>
      </c>
      <c r="J377">
        <f>IF(I377&gt;0, 1, 0)</f>
        <v>0</v>
      </c>
      <c r="K377" t="str">
        <f>IF(J377,IF(OR(AND(C377&gt;0, ABS(D377) &gt; I377), OR(AND(C377&gt;-I377, D377&gt;-I377), AND(C377&lt;-I377,D377&lt;-I377) )), 1, 0),"N/A")</f>
        <v>N/A</v>
      </c>
      <c r="L377">
        <f>INT(NOT(J377))</f>
        <v>1</v>
      </c>
      <c r="M377">
        <f>IF(L377,IF(OR(AND(C377&lt;0, D377&lt; ABS(I377)), OR(AND(C377&gt;ABS(I377), D377&gt;ABS(I377)), AND(C377&lt;ABS(I377),D377&lt; ABS(I377)))), 1, 0),"N/A")</f>
        <v>1</v>
      </c>
      <c r="N377">
        <f>INT(OR(K377,M377))</f>
        <v>1</v>
      </c>
      <c r="O377">
        <f>IF(N377, 210, 0)</f>
        <v>210</v>
      </c>
      <c r="P377" t="str">
        <f>VLOOKUP(DATEVALUE(KNeighbors_NOPCA!$A377), GSW_by_date!$A$2:$E$93, 4, FALSE)</f>
        <v>O</v>
      </c>
      <c r="Q377" t="str">
        <f>VLOOKUP(DATEVALUE(KNeighbors_NOPCA!$A377), GSW_by_date!$A$2:$E$93, 5, FALSE)</f>
        <v>208.5</v>
      </c>
    </row>
    <row r="378" spans="1:17" hidden="1">
      <c r="A378" s="10" t="s">
        <v>59</v>
      </c>
      <c r="B378" t="s">
        <v>8</v>
      </c>
      <c r="C378" s="9">
        <v>6.2</v>
      </c>
      <c r="D378" s="9">
        <v>12</v>
      </c>
      <c r="E378" s="9">
        <f>IF(-I378 &lt;C378, 1, 0)</f>
        <v>0</v>
      </c>
      <c r="F378" t="str">
        <f>VLOOKUP(DATEVALUE(KNeighbors_NOPCA!$A378), GSW_by_date!$A$2:$E$93, 2, FALSE)</f>
        <v>W</v>
      </c>
      <c r="G378">
        <f>IF(F378="L",0,1)</f>
        <v>1</v>
      </c>
      <c r="H378">
        <f>IF(G378=E378,1,0)</f>
        <v>0</v>
      </c>
      <c r="I378">
        <f>VLOOKUP(DATEVALUE(KNeighbors_NOPCA!$A378), GSW_by_date!$A$2:$E$93, 3, FALSE)</f>
        <v>-9</v>
      </c>
      <c r="J378">
        <f>IF(I378&gt;0, 1, 0)</f>
        <v>0</v>
      </c>
      <c r="K378" t="str">
        <f>IF(J378,IF(OR(AND(C378&gt;0, ABS(D378) &gt; I378), OR(AND(C378&gt;-I378, D378&gt;-I378), AND(C378&lt;-I378,D378&lt;-I378) )), 1, 0),"N/A")</f>
        <v>N/A</v>
      </c>
      <c r="L378">
        <f>INT(NOT(J378))</f>
        <v>1</v>
      </c>
      <c r="M378">
        <f>IF(L378,IF(OR(AND(C378&lt;0, D378&lt; ABS(I378)), OR(AND(C378&gt;ABS(I378), D378&gt;ABS(I378)), AND(C378&lt;ABS(I378),D378&lt; ABS(I378)))), 1, 0),"N/A")</f>
        <v>0</v>
      </c>
      <c r="N378">
        <f>INT(OR(K378,M378))</f>
        <v>0</v>
      </c>
      <c r="O378">
        <f>IF(N378, 210, 0)</f>
        <v>0</v>
      </c>
      <c r="P378" t="str">
        <f>VLOOKUP(DATEVALUE(KNeighbors_NOPCA!$A378), GSW_by_date!$A$2:$E$93, 4, FALSE)</f>
        <v>U</v>
      </c>
      <c r="Q378" t="str">
        <f>VLOOKUP(DATEVALUE(KNeighbors_NOPCA!$A378), GSW_by_date!$A$2:$E$93, 5, FALSE)</f>
        <v>208.5</v>
      </c>
    </row>
    <row r="379" spans="1:17" hidden="1">
      <c r="A379" s="10" t="s">
        <v>63</v>
      </c>
      <c r="B379" t="s">
        <v>8</v>
      </c>
      <c r="C379" s="9">
        <v>5.8</v>
      </c>
      <c r="D379" s="9">
        <v>34</v>
      </c>
      <c r="E379" s="9">
        <f>IF(-I379 &lt;C379, 1, 0)</f>
        <v>0</v>
      </c>
      <c r="F379" t="str">
        <f>VLOOKUP(DATEVALUE(KNeighbors_NOPCA!$A379), GSW_by_date!$A$2:$E$93, 2, FALSE)</f>
        <v>W</v>
      </c>
      <c r="G379">
        <f>IF(F379="L",0,1)</f>
        <v>1</v>
      </c>
      <c r="H379">
        <f>IF(G379=E379,1,0)</f>
        <v>0</v>
      </c>
      <c r="I379">
        <f>VLOOKUP(DATEVALUE(KNeighbors_NOPCA!$A379), GSW_by_date!$A$2:$E$93, 3, FALSE)</f>
        <v>-17</v>
      </c>
      <c r="J379">
        <f>IF(I379&gt;0, 1, 0)</f>
        <v>0</v>
      </c>
      <c r="K379" t="str">
        <f>IF(J379,IF(OR(AND(C379&gt;0, ABS(D379) &gt; I379), OR(AND(C379&gt;-I379, D379&gt;-I379), AND(C379&lt;-I379,D379&lt;-I379) )), 1, 0),"N/A")</f>
        <v>N/A</v>
      </c>
      <c r="L379">
        <f>INT(NOT(J379))</f>
        <v>1</v>
      </c>
      <c r="M379">
        <f>IF(L379,IF(OR(AND(C379&lt;0, D379&lt; ABS(I379)), OR(AND(C379&gt;ABS(I379), D379&gt;ABS(I379)), AND(C379&lt;ABS(I379),D379&lt; ABS(I379)))), 1, 0),"N/A")</f>
        <v>0</v>
      </c>
      <c r="N379">
        <f>INT(OR(K379,M379))</f>
        <v>0</v>
      </c>
      <c r="O379">
        <f>IF(N379, 210, 0)</f>
        <v>0</v>
      </c>
      <c r="P379" t="str">
        <f>VLOOKUP(DATEVALUE(KNeighbors_NOPCA!$A379), GSW_by_date!$A$2:$E$93, 4, FALSE)</f>
        <v>U</v>
      </c>
      <c r="Q379" t="str">
        <f>VLOOKUP(DATEVALUE(KNeighbors_NOPCA!$A379), GSW_by_date!$A$2:$E$93, 5, FALSE)</f>
        <v>215.5</v>
      </c>
    </row>
    <row r="380" spans="1:17" hidden="1">
      <c r="A380" s="10" t="s">
        <v>66</v>
      </c>
      <c r="B380" t="s">
        <v>8</v>
      </c>
      <c r="C380" s="9">
        <v>5</v>
      </c>
      <c r="D380" s="9">
        <v>19</v>
      </c>
      <c r="E380" s="9">
        <f>IF(-I380 &lt;C380, 1, 0)</f>
        <v>0</v>
      </c>
      <c r="F380" t="str">
        <f>VLOOKUP(DATEVALUE(KNeighbors_NOPCA!$A380), GSW_by_date!$A$2:$E$93, 2, FALSE)</f>
        <v>W</v>
      </c>
      <c r="G380">
        <f>IF(F380="L",0,1)</f>
        <v>1</v>
      </c>
      <c r="H380">
        <f>IF(G380=E380,1,0)</f>
        <v>0</v>
      </c>
      <c r="I380">
        <f>VLOOKUP(DATEVALUE(KNeighbors_NOPCA!$A380), GSW_by_date!$A$2:$E$93, 3, FALSE)</f>
        <v>-16</v>
      </c>
      <c r="J380">
        <f>IF(I380&gt;0, 1, 0)</f>
        <v>0</v>
      </c>
      <c r="K380" t="str">
        <f>IF(J380,IF(OR(AND(C380&gt;0, ABS(D380) &gt; I380), OR(AND(C380&gt;-I380, D380&gt;-I380), AND(C380&lt;-I380,D380&lt;-I380) )), 1, 0),"N/A")</f>
        <v>N/A</v>
      </c>
      <c r="L380">
        <f>INT(NOT(J380))</f>
        <v>1</v>
      </c>
      <c r="M380">
        <f>IF(L380,IF(OR(AND(C380&lt;0, D380&lt; ABS(I380)), OR(AND(C380&gt;ABS(I380), D380&gt;ABS(I380)), AND(C380&lt;ABS(I380),D380&lt; ABS(I380)))), 1, 0),"N/A")</f>
        <v>0</v>
      </c>
      <c r="N380">
        <f>INT(OR(K380,M380))</f>
        <v>0</v>
      </c>
      <c r="O380">
        <f>IF(N380, 210, 0)</f>
        <v>0</v>
      </c>
      <c r="P380" t="str">
        <f>VLOOKUP(DATEVALUE(KNeighbors_NOPCA!$A380), GSW_by_date!$A$2:$E$93, 4, FALSE)</f>
        <v>O</v>
      </c>
      <c r="Q380" t="str">
        <f>VLOOKUP(DATEVALUE(KNeighbors_NOPCA!$A380), GSW_by_date!$A$2:$E$93, 5, FALSE)</f>
        <v>219.5</v>
      </c>
    </row>
    <row r="381" spans="1:17" hidden="1">
      <c r="A381" s="10" t="s">
        <v>84</v>
      </c>
      <c r="B381" t="s">
        <v>8</v>
      </c>
      <c r="C381" s="9">
        <v>8.4</v>
      </c>
      <c r="D381" s="9">
        <v>25</v>
      </c>
      <c r="E381" s="9">
        <f>IF(-I381 &lt;C381, 1, 0)</f>
        <v>0</v>
      </c>
      <c r="F381" t="str">
        <f>VLOOKUP(DATEVALUE(KNeighbors_NOPCA!$A381), GSW_by_date!$A$2:$E$93, 2, FALSE)</f>
        <v>W</v>
      </c>
      <c r="G381">
        <f>IF(F381="L",0,1)</f>
        <v>1</v>
      </c>
      <c r="H381">
        <f>IF(G381=E381,1,0)</f>
        <v>0</v>
      </c>
      <c r="I381">
        <f>VLOOKUP(DATEVALUE(KNeighbors_NOPCA!$A381), GSW_by_date!$A$2:$E$93, 3, FALSE)</f>
        <v>-12</v>
      </c>
      <c r="J381">
        <f>IF(I381&gt;0, 1, 0)</f>
        <v>0</v>
      </c>
      <c r="K381" t="str">
        <f>IF(J381,IF(OR(AND(C381&gt;0, ABS(D381) &gt; I381), OR(AND(C381&gt;-I381, D381&gt;-I381), AND(C381&lt;-I381,D381&lt;-I381) )), 1, 0),"N/A")</f>
        <v>N/A</v>
      </c>
      <c r="L381">
        <f>INT(NOT(J381))</f>
        <v>1</v>
      </c>
      <c r="M381">
        <f>IF(L381,IF(OR(AND(C381&lt;0, D381&lt; ABS(I381)), OR(AND(C381&gt;ABS(I381), D381&gt;ABS(I381)), AND(C381&lt;ABS(I381),D381&lt; ABS(I381)))), 1, 0),"N/A")</f>
        <v>0</v>
      </c>
      <c r="N381">
        <f>INT(OR(K381,M381))</f>
        <v>0</v>
      </c>
      <c r="O381">
        <f>IF(N381, 210, 0)</f>
        <v>0</v>
      </c>
      <c r="P381" t="str">
        <f>VLOOKUP(DATEVALUE(KNeighbors_NOPCA!$A381), GSW_by_date!$A$2:$E$93, 4, FALSE)</f>
        <v>O</v>
      </c>
      <c r="Q381" t="str">
        <f>VLOOKUP(DATEVALUE(KNeighbors_NOPCA!$A381), GSW_by_date!$A$2:$E$93, 5, FALSE)</f>
        <v>219</v>
      </c>
    </row>
    <row r="382" spans="1:17" hidden="1">
      <c r="A382" s="10" t="s">
        <v>86</v>
      </c>
      <c r="B382" t="s">
        <v>8</v>
      </c>
      <c r="C382" s="9">
        <v>11.2</v>
      </c>
      <c r="D382" s="9">
        <v>9</v>
      </c>
      <c r="E382" s="9">
        <f>IF(-I382 &lt;C382, 1, 0)</f>
        <v>0</v>
      </c>
      <c r="F382" t="str">
        <f>VLOOKUP(DATEVALUE(KNeighbors_NOPCA!$A382), GSW_by_date!$A$2:$E$93, 2, FALSE)</f>
        <v>L</v>
      </c>
      <c r="G382">
        <f>IF(F382="L",0,1)</f>
        <v>0</v>
      </c>
      <c r="H382">
        <f>IF(G382=E382,1,0)</f>
        <v>1</v>
      </c>
      <c r="I382">
        <f>VLOOKUP(DATEVALUE(KNeighbors_NOPCA!$A382), GSW_by_date!$A$2:$E$93, 3, FALSE)</f>
        <v>-19</v>
      </c>
      <c r="J382">
        <f>IF(I382&gt;0, 1, 0)</f>
        <v>0</v>
      </c>
      <c r="K382" t="str">
        <f>IF(J382,IF(OR(AND(C382&gt;0, ABS(D382) &gt; I382), OR(AND(C382&gt;-I382, D382&gt;-I382), AND(C382&lt;-I382,D382&lt;-I382) )), 1, 0),"N/A")</f>
        <v>N/A</v>
      </c>
      <c r="L382">
        <f>INT(NOT(J382))</f>
        <v>1</v>
      </c>
      <c r="M382">
        <f>IF(L382,IF(OR(AND(C382&lt;0, D382&lt; ABS(I382)), OR(AND(C382&gt;ABS(I382), D382&gt;ABS(I382)), AND(C382&lt;ABS(I382),D382&lt; ABS(I382)))), 1, 0),"N/A")</f>
        <v>1</v>
      </c>
      <c r="N382">
        <f>INT(OR(K382,M382))</f>
        <v>1</v>
      </c>
      <c r="O382">
        <f>IF(N382, 210, 0)</f>
        <v>210</v>
      </c>
      <c r="P382" t="str">
        <f>VLOOKUP(DATEVALUE(KNeighbors_NOPCA!$A382), GSW_by_date!$A$2:$E$93, 4, FALSE)</f>
        <v>O</v>
      </c>
      <c r="Q382" t="str">
        <f>VLOOKUP(DATEVALUE(KNeighbors_NOPCA!$A382), GSW_by_date!$A$2:$E$93, 5, FALSE)</f>
        <v>210.5</v>
      </c>
    </row>
    <row r="383" spans="1:17" hidden="1">
      <c r="A383" s="10" t="s">
        <v>91</v>
      </c>
      <c r="B383" t="s">
        <v>8</v>
      </c>
      <c r="C383" s="9">
        <v>13.6</v>
      </c>
      <c r="D383" s="9">
        <v>18</v>
      </c>
      <c r="E383" s="9">
        <f>IF(-I383 &lt;C383, 1, 0)</f>
        <v>0</v>
      </c>
      <c r="F383" t="str">
        <f>VLOOKUP(DATEVALUE(KNeighbors_NOPCA!$A383), GSW_by_date!$A$2:$E$93, 2, FALSE)</f>
        <v>W</v>
      </c>
      <c r="G383">
        <f>IF(F383="L",0,1)</f>
        <v>1</v>
      </c>
      <c r="H383">
        <f>IF(G383=E383,1,0)</f>
        <v>0</v>
      </c>
      <c r="I383">
        <f>VLOOKUP(DATEVALUE(KNeighbors_NOPCA!$A383), GSW_by_date!$A$2:$E$93, 3, FALSE)</f>
        <v>-14</v>
      </c>
      <c r="J383">
        <f>IF(I383&gt;0, 1, 0)</f>
        <v>0</v>
      </c>
      <c r="K383" t="str">
        <f>IF(J383,IF(OR(AND(C383&gt;0, ABS(D383) &gt; I383), OR(AND(C383&gt;-I383, D383&gt;-I383), AND(C383&lt;-I383,D383&lt;-I383) )), 1, 0),"N/A")</f>
        <v>N/A</v>
      </c>
      <c r="L383">
        <f>INT(NOT(J383))</f>
        <v>1</v>
      </c>
      <c r="M383">
        <f>IF(L383,IF(OR(AND(C383&lt;0, D383&lt; ABS(I383)), OR(AND(C383&gt;ABS(I383), D383&gt;ABS(I383)), AND(C383&lt;ABS(I383),D383&lt; ABS(I383)))), 1, 0),"N/A")</f>
        <v>0</v>
      </c>
      <c r="N383">
        <f>INT(OR(K383,M383))</f>
        <v>0</v>
      </c>
      <c r="O383">
        <f>IF(N383, 210, 0)</f>
        <v>0</v>
      </c>
      <c r="P383" t="str">
        <f>VLOOKUP(DATEVALUE(KNeighbors_NOPCA!$A383), GSW_by_date!$A$2:$E$93, 4, FALSE)</f>
        <v>U</v>
      </c>
      <c r="Q383" t="str">
        <f>VLOOKUP(DATEVALUE(KNeighbors_NOPCA!$A383), GSW_by_date!$A$2:$E$93, 5, FALSE)</f>
        <v>207</v>
      </c>
    </row>
    <row r="384" spans="1:17" hidden="1">
      <c r="A384" s="10" t="s">
        <v>92</v>
      </c>
      <c r="B384" t="s">
        <v>8</v>
      </c>
      <c r="C384" s="9">
        <v>6.4</v>
      </c>
      <c r="D384" s="9">
        <v>6</v>
      </c>
      <c r="E384" s="9">
        <f>IF(-I384 &lt;C384, 1, 0)</f>
        <v>0</v>
      </c>
      <c r="F384" t="str">
        <f>VLOOKUP(DATEVALUE(KNeighbors_NOPCA!$A384), GSW_by_date!$A$2:$E$93, 2, FALSE)</f>
        <v>L</v>
      </c>
      <c r="G384">
        <f>IF(F384="L",0,1)</f>
        <v>0</v>
      </c>
      <c r="H384">
        <f>IF(G384=E384,1,0)</f>
        <v>1</v>
      </c>
      <c r="I384">
        <f>VLOOKUP(DATEVALUE(KNeighbors_NOPCA!$A384), GSW_by_date!$A$2:$E$93, 3, FALSE)</f>
        <v>-7</v>
      </c>
      <c r="J384">
        <f>IF(I384&gt;0, 1, 0)</f>
        <v>0</v>
      </c>
      <c r="K384" t="str">
        <f>IF(J384,IF(OR(AND(C384&gt;0, ABS(D384) &gt; I384), OR(AND(C384&gt;-I384, D384&gt;-I384), AND(C384&lt;-I384,D384&lt;-I384) )), 1, 0),"N/A")</f>
        <v>N/A</v>
      </c>
      <c r="L384">
        <f>INT(NOT(J384))</f>
        <v>1</v>
      </c>
      <c r="M384">
        <f>IF(L384,IF(OR(AND(C384&lt;0, D384&lt; ABS(I384)), OR(AND(C384&gt;ABS(I384), D384&gt;ABS(I384)), AND(C384&lt;ABS(I384),D384&lt; ABS(I384)))), 1, 0),"N/A")</f>
        <v>1</v>
      </c>
      <c r="N384">
        <f>INT(OR(K384,M384))</f>
        <v>1</v>
      </c>
      <c r="O384">
        <f>IF(N384, 210, 0)</f>
        <v>210</v>
      </c>
      <c r="P384" t="str">
        <f>VLOOKUP(DATEVALUE(KNeighbors_NOPCA!$A384), GSW_by_date!$A$2:$E$93, 4, FALSE)</f>
        <v>U</v>
      </c>
      <c r="Q384" t="str">
        <f>VLOOKUP(DATEVALUE(KNeighbors_NOPCA!$A384), GSW_by_date!$A$2:$E$93, 5, FALSE)</f>
        <v>207</v>
      </c>
    </row>
    <row r="385" spans="1:17" hidden="1">
      <c r="A385" s="10" t="s">
        <v>95</v>
      </c>
      <c r="B385" t="s">
        <v>8</v>
      </c>
      <c r="C385" s="9">
        <v>4.2</v>
      </c>
      <c r="D385" s="9">
        <v>19</v>
      </c>
      <c r="E385" s="9">
        <f>IF(-I385 &lt;C385, 1, 0)</f>
        <v>0</v>
      </c>
      <c r="F385" t="str">
        <f>VLOOKUP(DATEVALUE(KNeighbors_NOPCA!$A385), GSW_by_date!$A$2:$E$93, 2, FALSE)</f>
        <v>W</v>
      </c>
      <c r="G385">
        <f>IF(F385="L",0,1)</f>
        <v>1</v>
      </c>
      <c r="H385">
        <f>IF(G385=E385,1,0)</f>
        <v>0</v>
      </c>
      <c r="I385">
        <f>VLOOKUP(DATEVALUE(KNeighbors_NOPCA!$A385), GSW_by_date!$A$2:$E$93, 3, FALSE)</f>
        <v>-14</v>
      </c>
      <c r="J385">
        <f>IF(I385&gt;0, 1, 0)</f>
        <v>0</v>
      </c>
      <c r="K385" t="str">
        <f>IF(J385,IF(OR(AND(C385&gt;0, ABS(D385) &gt; I385), OR(AND(C385&gt;-I385, D385&gt;-I385), AND(C385&lt;-I385,D385&lt;-I385) )), 1, 0),"N/A")</f>
        <v>N/A</v>
      </c>
      <c r="L385">
        <f>INT(NOT(J385))</f>
        <v>1</v>
      </c>
      <c r="M385">
        <f>IF(L385,IF(OR(AND(C385&lt;0, D385&lt; ABS(I385)), OR(AND(C385&gt;ABS(I385), D385&gt;ABS(I385)), AND(C385&lt;ABS(I385),D385&lt; ABS(I385)))), 1, 0),"N/A")</f>
        <v>0</v>
      </c>
      <c r="N385">
        <f>INT(OR(K385,M385))</f>
        <v>0</v>
      </c>
      <c r="O385">
        <f>IF(N385, 210, 0)</f>
        <v>0</v>
      </c>
      <c r="P385" t="str">
        <f>VLOOKUP(DATEVALUE(KNeighbors_NOPCA!$A385), GSW_by_date!$A$2:$E$93, 4, FALSE)</f>
        <v>O</v>
      </c>
      <c r="Q385" t="str">
        <f>VLOOKUP(DATEVALUE(KNeighbors_NOPCA!$A385), GSW_by_date!$A$2:$E$93, 5, FALSE)</f>
        <v>220</v>
      </c>
    </row>
    <row r="386" spans="1:17" hidden="1">
      <c r="A386" s="10" t="s">
        <v>100</v>
      </c>
      <c r="B386" t="s">
        <v>8</v>
      </c>
      <c r="C386" s="9">
        <v>10.8</v>
      </c>
      <c r="D386" s="9">
        <v>3</v>
      </c>
      <c r="E386" s="9">
        <f>IF(-I386 &lt;C386, 1, 0)</f>
        <v>0</v>
      </c>
      <c r="F386" t="str">
        <f>VLOOKUP(DATEVALUE(KNeighbors_NOPCA!$A386), GSW_by_date!$A$2:$E$93, 2, FALSE)</f>
        <v>L</v>
      </c>
      <c r="G386">
        <f>IF(F386="L",0,1)</f>
        <v>0</v>
      </c>
      <c r="H386">
        <f>IF(G386=E386,1,0)</f>
        <v>1</v>
      </c>
      <c r="I386">
        <f>VLOOKUP(DATEVALUE(KNeighbors_NOPCA!$A386), GSW_by_date!$A$2:$E$93, 3, FALSE)</f>
        <v>-15</v>
      </c>
      <c r="J386">
        <f>IF(I386&gt;0, 1, 0)</f>
        <v>0</v>
      </c>
      <c r="K386" t="str">
        <f>IF(J386,IF(OR(AND(C386&gt;0, ABS(D386) &gt; I386), OR(AND(C386&gt;-I386, D386&gt;-I386), AND(C386&lt;-I386,D386&lt;-I386) )), 1, 0),"N/A")</f>
        <v>N/A</v>
      </c>
      <c r="L386">
        <f>INT(NOT(J386))</f>
        <v>1</v>
      </c>
      <c r="M386">
        <f>IF(L386,IF(OR(AND(C386&lt;0, D386&lt; ABS(I386)), OR(AND(C386&gt;ABS(I386), D386&gt;ABS(I386)), AND(C386&lt;ABS(I386),D386&lt; ABS(I386)))), 1, 0),"N/A")</f>
        <v>1</v>
      </c>
      <c r="N386">
        <f>INT(OR(K386,M386))</f>
        <v>1</v>
      </c>
      <c r="O386">
        <f>IF(N386, 210, 0)</f>
        <v>210</v>
      </c>
      <c r="P386" t="str">
        <f>VLOOKUP(DATEVALUE(KNeighbors_NOPCA!$A386), GSW_by_date!$A$2:$E$93, 4, FALSE)</f>
        <v>O</v>
      </c>
      <c r="Q386" t="str">
        <f>VLOOKUP(DATEVALUE(KNeighbors_NOPCA!$A386), GSW_by_date!$A$2:$E$93, 5, FALSE)</f>
        <v>216</v>
      </c>
    </row>
    <row r="387" spans="1:17" hidden="1">
      <c r="A387" s="10" t="s">
        <v>102</v>
      </c>
      <c r="B387" t="s">
        <v>8</v>
      </c>
      <c r="C387" s="9">
        <v>9.4</v>
      </c>
      <c r="D387" s="9">
        <v>10</v>
      </c>
      <c r="E387" s="9">
        <f>IF(-I387 &lt;C387, 1, 0)</f>
        <v>0</v>
      </c>
      <c r="F387" t="str">
        <f>VLOOKUP(DATEVALUE(KNeighbors_NOPCA!$A387), GSW_by_date!$A$2:$E$93, 2, FALSE)</f>
        <v>L</v>
      </c>
      <c r="G387">
        <f>IF(F387="L",0,1)</f>
        <v>0</v>
      </c>
      <c r="H387">
        <f>IF(G387=E387,1,0)</f>
        <v>1</v>
      </c>
      <c r="I387">
        <f>VLOOKUP(DATEVALUE(KNeighbors_NOPCA!$A387), GSW_by_date!$A$2:$E$93, 3, FALSE)</f>
        <v>-12</v>
      </c>
      <c r="J387">
        <f>IF(I387&gt;0, 1, 0)</f>
        <v>0</v>
      </c>
      <c r="K387" t="str">
        <f>IF(J387,IF(OR(AND(C387&gt;0, ABS(D387) &gt; I387), OR(AND(C387&gt;-I387, D387&gt;-I387), AND(C387&lt;-I387,D387&lt;-I387) )), 1, 0),"N/A")</f>
        <v>N/A</v>
      </c>
      <c r="L387">
        <f>INT(NOT(J387))</f>
        <v>1</v>
      </c>
      <c r="M387">
        <f>IF(L387,IF(OR(AND(C387&lt;0, D387&lt; ABS(I387)), OR(AND(C387&gt;ABS(I387), D387&gt;ABS(I387)), AND(C387&lt;ABS(I387),D387&lt; ABS(I387)))), 1, 0),"N/A")</f>
        <v>1</v>
      </c>
      <c r="N387">
        <f>INT(OR(K387,M387))</f>
        <v>1</v>
      </c>
      <c r="O387">
        <f>IF(N387, 210, 0)</f>
        <v>210</v>
      </c>
      <c r="P387" t="str">
        <f>VLOOKUP(DATEVALUE(KNeighbors_NOPCA!$A387), GSW_by_date!$A$2:$E$93, 4, FALSE)</f>
        <v>U</v>
      </c>
      <c r="Q387" t="str">
        <f>VLOOKUP(DATEVALUE(KNeighbors_NOPCA!$A387), GSW_by_date!$A$2:$E$93, 5, FALSE)</f>
        <v>213</v>
      </c>
    </row>
    <row r="388" spans="1:17" hidden="1">
      <c r="A388" s="10" t="s">
        <v>109</v>
      </c>
      <c r="B388" t="s">
        <v>8</v>
      </c>
      <c r="C388" s="9">
        <v>10</v>
      </c>
      <c r="D388" s="9">
        <v>8</v>
      </c>
      <c r="E388" s="9">
        <f>IF(-I388 &lt;C388, 1, 0)</f>
        <v>0</v>
      </c>
      <c r="F388" t="str">
        <f>VLOOKUP(DATEVALUE(KNeighbors_NOPCA!$A388), GSW_by_date!$A$2:$E$93, 2, FALSE)</f>
        <v>L</v>
      </c>
      <c r="G388">
        <f>IF(F388="L",0,1)</f>
        <v>0</v>
      </c>
      <c r="H388">
        <f>IF(G388=E388,1,0)</f>
        <v>1</v>
      </c>
      <c r="I388">
        <f>VLOOKUP(DATEVALUE(KNeighbors_NOPCA!$A388), GSW_by_date!$A$2:$E$93, 3, FALSE)</f>
        <v>-14</v>
      </c>
      <c r="J388">
        <f>IF(I388&gt;0, 1, 0)</f>
        <v>0</v>
      </c>
      <c r="K388" t="str">
        <f>IF(J388,IF(OR(AND(C388&gt;0, ABS(D388) &gt; I388), OR(AND(C388&gt;-I388, D388&gt;-I388), AND(C388&lt;-I388,D388&lt;-I388) )), 1, 0),"N/A")</f>
        <v>N/A</v>
      </c>
      <c r="L388">
        <f>INT(NOT(J388))</f>
        <v>1</v>
      </c>
      <c r="M388">
        <f>IF(L388,IF(OR(AND(C388&lt;0, D388&lt; ABS(I388)), OR(AND(C388&gt;ABS(I388), D388&gt;ABS(I388)), AND(C388&lt;ABS(I388),D388&lt; ABS(I388)))), 1, 0),"N/A")</f>
        <v>1</v>
      </c>
      <c r="N388">
        <f>INT(OR(K388,M388))</f>
        <v>1</v>
      </c>
      <c r="O388">
        <f>IF(N388, 210, 0)</f>
        <v>210</v>
      </c>
      <c r="P388" t="str">
        <f>VLOOKUP(DATEVALUE(KNeighbors_NOPCA!$A388), GSW_by_date!$A$2:$E$93, 4, FALSE)</f>
        <v>O</v>
      </c>
      <c r="Q388" t="str">
        <f>VLOOKUP(DATEVALUE(KNeighbors_NOPCA!$A388), GSW_by_date!$A$2:$E$93, 5, FALSE)</f>
        <v>208</v>
      </c>
    </row>
    <row r="389" spans="1:17" hidden="1">
      <c r="A389" s="10" t="s">
        <v>112</v>
      </c>
      <c r="B389" t="s">
        <v>8</v>
      </c>
      <c r="C389" s="9">
        <v>8</v>
      </c>
      <c r="D389" s="9">
        <v>18</v>
      </c>
      <c r="E389" s="9">
        <f>IF(-I389 &lt;C389, 1, 0)</f>
        <v>0</v>
      </c>
      <c r="F389" t="str">
        <f>VLOOKUP(DATEVALUE(KNeighbors_NOPCA!$A389), GSW_by_date!$A$2:$E$93, 2, FALSE)</f>
        <v>W</v>
      </c>
      <c r="G389">
        <f>IF(F389="L",0,1)</f>
        <v>1</v>
      </c>
      <c r="H389">
        <f>IF(G389=E389,1,0)</f>
        <v>0</v>
      </c>
      <c r="I389">
        <f>VLOOKUP(DATEVALUE(KNeighbors_NOPCA!$A389), GSW_by_date!$A$2:$E$93, 3, FALSE)</f>
        <v>-17.5</v>
      </c>
      <c r="J389">
        <f>IF(I389&gt;0, 1, 0)</f>
        <v>0</v>
      </c>
      <c r="K389" t="str">
        <f>IF(J389,IF(OR(AND(C389&gt;0, ABS(D389) &gt; I389), OR(AND(C389&gt;-I389, D389&gt;-I389), AND(C389&lt;-I389,D389&lt;-I389) )), 1, 0),"N/A")</f>
        <v>N/A</v>
      </c>
      <c r="L389">
        <f>INT(NOT(J389))</f>
        <v>1</v>
      </c>
      <c r="M389">
        <f>IF(L389,IF(OR(AND(C389&lt;0, D389&lt; ABS(I389)), OR(AND(C389&gt;ABS(I389), D389&gt;ABS(I389)), AND(C389&lt;ABS(I389),D389&lt; ABS(I389)))), 1, 0),"N/A")</f>
        <v>0</v>
      </c>
      <c r="N389">
        <f>INT(OR(K389,M389))</f>
        <v>0</v>
      </c>
      <c r="O389">
        <f>IF(N389, 210, 0)</f>
        <v>0</v>
      </c>
      <c r="P389" t="str">
        <f>VLOOKUP(DATEVALUE(KNeighbors_NOPCA!$A389), GSW_by_date!$A$2:$E$93, 4, FALSE)</f>
        <v>U</v>
      </c>
      <c r="Q389" t="str">
        <f>VLOOKUP(DATEVALUE(KNeighbors_NOPCA!$A389), GSW_by_date!$A$2:$E$93, 5, FALSE)</f>
        <v>217.5</v>
      </c>
    </row>
    <row r="390" spans="1:17" hidden="1">
      <c r="A390" s="10" t="s">
        <v>120</v>
      </c>
      <c r="B390" t="s">
        <v>8</v>
      </c>
      <c r="C390" s="9">
        <v>7.6</v>
      </c>
      <c r="D390" s="9">
        <v>12</v>
      </c>
      <c r="E390" s="9">
        <f>IF(-I390 &lt;C390, 1, 0)</f>
        <v>0</v>
      </c>
      <c r="F390" t="str">
        <f>VLOOKUP(DATEVALUE(KNeighbors_NOPCA!$A390), GSW_by_date!$A$2:$E$93, 2, FALSE)</f>
        <v>L</v>
      </c>
      <c r="G390">
        <f>IF(F390="L",0,1)</f>
        <v>0</v>
      </c>
      <c r="H390">
        <f>IF(G390=E390,1,0)</f>
        <v>1</v>
      </c>
      <c r="I390">
        <f>VLOOKUP(DATEVALUE(KNeighbors_NOPCA!$A390), GSW_by_date!$A$2:$E$93, 3, FALSE)</f>
        <v>-12.5</v>
      </c>
      <c r="J390">
        <f>IF(I390&gt;0, 1, 0)</f>
        <v>0</v>
      </c>
      <c r="K390" t="str">
        <f>IF(J390,IF(OR(AND(C390&gt;0, ABS(D390) &gt; I390), OR(AND(C390&gt;-I390, D390&gt;-I390), AND(C390&lt;-I390,D390&lt;-I390) )), 1, 0),"N/A")</f>
        <v>N/A</v>
      </c>
      <c r="L390">
        <f>INT(NOT(J390))</f>
        <v>1</v>
      </c>
      <c r="M390">
        <f>IF(L390,IF(OR(AND(C390&lt;0, D390&lt; ABS(I390)), OR(AND(C390&gt;ABS(I390), D390&gt;ABS(I390)), AND(C390&lt;ABS(I390),D390&lt; ABS(I390)))), 1, 0),"N/A")</f>
        <v>1</v>
      </c>
      <c r="N390">
        <f>INT(OR(K390,M390))</f>
        <v>1</v>
      </c>
      <c r="O390">
        <f>IF(N390, 210, 0)</f>
        <v>210</v>
      </c>
      <c r="P390" t="str">
        <f>VLOOKUP(DATEVALUE(KNeighbors_NOPCA!$A390), GSW_by_date!$A$2:$E$93, 4, FALSE)</f>
        <v>O</v>
      </c>
      <c r="Q390" t="str">
        <f>VLOOKUP(DATEVALUE(KNeighbors_NOPCA!$A390), GSW_by_date!$A$2:$E$93, 5, FALSE)</f>
        <v>216.5</v>
      </c>
    </row>
    <row r="391" spans="1:17" hidden="1">
      <c r="A391" s="10" t="s">
        <v>123</v>
      </c>
      <c r="B391" t="s">
        <v>8</v>
      </c>
      <c r="C391" s="9">
        <v>6</v>
      </c>
      <c r="D391" s="9">
        <v>30</v>
      </c>
      <c r="E391" s="9">
        <f>IF(-I391 &lt;C391, 1, 0)</f>
        <v>1</v>
      </c>
      <c r="F391" t="str">
        <f>VLOOKUP(DATEVALUE(KNeighbors_NOPCA!$A391), GSW_by_date!$A$2:$E$93, 2, FALSE)</f>
        <v>W</v>
      </c>
      <c r="G391">
        <f>IF(F391="L",0,1)</f>
        <v>1</v>
      </c>
      <c r="H391">
        <f>IF(G391=E391,1,0)</f>
        <v>1</v>
      </c>
      <c r="I391">
        <f>VLOOKUP(DATEVALUE(KNeighbors_NOPCA!$A391), GSW_by_date!$A$2:$E$93, 3, FALSE)</f>
        <v>-4.5</v>
      </c>
      <c r="J391">
        <f>IF(I391&gt;0, 1, 0)</f>
        <v>0</v>
      </c>
      <c r="K391" t="str">
        <f>IF(J391,IF(OR(AND(C391&gt;0, ABS(D391) &gt; I391), OR(AND(C391&gt;-I391, D391&gt;-I391), AND(C391&lt;-I391,D391&lt;-I391) )), 1, 0),"N/A")</f>
        <v>N/A</v>
      </c>
      <c r="L391">
        <f>INT(NOT(J391))</f>
        <v>1</v>
      </c>
      <c r="M391">
        <f>IF(L391,IF(OR(AND(C391&lt;0, D391&lt; ABS(I391)), OR(AND(C391&gt;ABS(I391), D391&gt;ABS(I391)), AND(C391&lt;ABS(I391),D391&lt; ABS(I391)))), 1, 0),"N/A")</f>
        <v>1</v>
      </c>
      <c r="N391">
        <f>INT(OR(K391,M391))</f>
        <v>1</v>
      </c>
      <c r="O391">
        <f>IF(N391, 210, 0)</f>
        <v>210</v>
      </c>
      <c r="P391" t="str">
        <f>VLOOKUP(DATEVALUE(KNeighbors_NOPCA!$A391), GSW_by_date!$A$2:$E$93, 4, FALSE)</f>
        <v>U</v>
      </c>
      <c r="Q391" t="str">
        <f>VLOOKUP(DATEVALUE(KNeighbors_NOPCA!$A391), GSW_by_date!$A$2:$E$93, 5, FALSE)</f>
        <v>211</v>
      </c>
    </row>
    <row r="392" spans="1:17" hidden="1">
      <c r="A392" s="10" t="s">
        <v>125</v>
      </c>
      <c r="B392" t="s">
        <v>8</v>
      </c>
      <c r="C392" s="9">
        <v>8.4</v>
      </c>
      <c r="D392" s="9">
        <v>20</v>
      </c>
      <c r="E392" s="9">
        <f>IF(-I392 &lt;C392, 1, 0)</f>
        <v>0</v>
      </c>
      <c r="F392" t="str">
        <f>VLOOKUP(DATEVALUE(KNeighbors_NOPCA!$A392), GSW_by_date!$A$2:$E$93, 2, FALSE)</f>
        <v>W</v>
      </c>
      <c r="G392">
        <f>IF(F392="L",0,1)</f>
        <v>1</v>
      </c>
      <c r="H392">
        <f>IF(G392=E392,1,0)</f>
        <v>0</v>
      </c>
      <c r="I392">
        <f>VLOOKUP(DATEVALUE(KNeighbors_NOPCA!$A392), GSW_by_date!$A$2:$E$93, 3, FALSE)</f>
        <v>-17.5</v>
      </c>
      <c r="J392">
        <f>IF(I392&gt;0, 1, 0)</f>
        <v>0</v>
      </c>
      <c r="K392" t="str">
        <f>IF(J392,IF(OR(AND(C392&gt;0, ABS(D392) &gt; I392), OR(AND(C392&gt;-I392, D392&gt;-I392), AND(C392&lt;-I392,D392&lt;-I392) )), 1, 0),"N/A")</f>
        <v>N/A</v>
      </c>
      <c r="L392">
        <f>INT(NOT(J392))</f>
        <v>1</v>
      </c>
      <c r="M392">
        <f>IF(L392,IF(OR(AND(C392&lt;0, D392&lt; ABS(I392)), OR(AND(C392&gt;ABS(I392), D392&gt;ABS(I392)), AND(C392&lt;ABS(I392),D392&lt; ABS(I392)))), 1, 0),"N/A")</f>
        <v>0</v>
      </c>
      <c r="N392">
        <f>INT(OR(K392,M392))</f>
        <v>0</v>
      </c>
      <c r="O392">
        <f>IF(N392, 210, 0)</f>
        <v>0</v>
      </c>
      <c r="P392" t="str">
        <f>VLOOKUP(DATEVALUE(KNeighbors_NOPCA!$A392), GSW_by_date!$A$2:$E$93, 4, FALSE)</f>
        <v>O</v>
      </c>
      <c r="Q392" t="str">
        <f>VLOOKUP(DATEVALUE(KNeighbors_NOPCA!$A392), GSW_by_date!$A$2:$E$93, 5, FALSE)</f>
        <v>214</v>
      </c>
    </row>
    <row r="393" spans="1:17" hidden="1">
      <c r="A393" s="10" t="s">
        <v>135</v>
      </c>
      <c r="B393" t="s">
        <v>8</v>
      </c>
      <c r="C393" s="9">
        <v>6.2</v>
      </c>
      <c r="D393" s="9">
        <v>8</v>
      </c>
      <c r="E393" s="9">
        <f>IF(-I393 &lt;C393, 1, 0)</f>
        <v>0</v>
      </c>
      <c r="F393" t="str">
        <f>VLOOKUP(DATEVALUE(KNeighbors_NOPCA!$A393), GSW_by_date!$A$2:$E$93, 2, FALSE)</f>
        <v>W</v>
      </c>
      <c r="G393">
        <f>IF(F393="L",0,1)</f>
        <v>1</v>
      </c>
      <c r="H393">
        <f>IF(G393=E393,1,0)</f>
        <v>0</v>
      </c>
      <c r="I393">
        <f>VLOOKUP(DATEVALUE(KNeighbors_NOPCA!$A393), GSW_by_date!$A$2:$E$93, 3, FALSE)</f>
        <v>-7.5</v>
      </c>
      <c r="J393">
        <f>IF(I393&gt;0, 1, 0)</f>
        <v>0</v>
      </c>
      <c r="K393" t="str">
        <f>IF(J393,IF(OR(AND(C393&gt;0, ABS(D393) &gt; I393), OR(AND(C393&gt;-I393, D393&gt;-I393), AND(C393&lt;-I393,D393&lt;-I393) )), 1, 0),"N/A")</f>
        <v>N/A</v>
      </c>
      <c r="L393">
        <f>INT(NOT(J393))</f>
        <v>1</v>
      </c>
      <c r="M393">
        <f>IF(L393,IF(OR(AND(C393&lt;0, D393&lt; ABS(I393)), OR(AND(C393&gt;ABS(I393), D393&gt;ABS(I393)), AND(C393&lt;ABS(I393),D393&lt; ABS(I393)))), 1, 0),"N/A")</f>
        <v>0</v>
      </c>
      <c r="N393">
        <f>INT(OR(K393,M393))</f>
        <v>0</v>
      </c>
      <c r="O393">
        <f>IF(N393, 210, 0)</f>
        <v>0</v>
      </c>
      <c r="P393" t="str">
        <f>VLOOKUP(DATEVALUE(KNeighbors_NOPCA!$A393), GSW_by_date!$A$2:$E$93, 4, FALSE)</f>
        <v>U</v>
      </c>
      <c r="Q393" t="str">
        <f>VLOOKUP(DATEVALUE(KNeighbors_NOPCA!$A393), GSW_by_date!$A$2:$E$93, 5, FALSE)</f>
        <v>232.5</v>
      </c>
    </row>
    <row r="394" spans="1:17" hidden="1">
      <c r="A394" s="10" t="s">
        <v>138</v>
      </c>
      <c r="B394" t="s">
        <v>8</v>
      </c>
      <c r="C394" s="9">
        <v>8.1999999999999993</v>
      </c>
      <c r="D394" s="9">
        <v>13</v>
      </c>
      <c r="E394" s="9">
        <f>IF(-I394 &lt;C394, 1, 0)</f>
        <v>0</v>
      </c>
      <c r="F394" t="str">
        <f>VLOOKUP(DATEVALUE(KNeighbors_NOPCA!$A394), GSW_by_date!$A$2:$E$93, 2, FALSE)</f>
        <v>L</v>
      </c>
      <c r="G394">
        <f>IF(F394="L",0,1)</f>
        <v>0</v>
      </c>
      <c r="H394">
        <f>IF(G394=E394,1,0)</f>
        <v>1</v>
      </c>
      <c r="I394">
        <f>VLOOKUP(DATEVALUE(KNeighbors_NOPCA!$A394), GSW_by_date!$A$2:$E$93, 3, FALSE)</f>
        <v>-13.5</v>
      </c>
      <c r="J394">
        <f>IF(I394&gt;0, 1, 0)</f>
        <v>0</v>
      </c>
      <c r="K394" t="str">
        <f>IF(J394,IF(OR(AND(C394&gt;0, ABS(D394) &gt; I394), OR(AND(C394&gt;-I394, D394&gt;-I394), AND(C394&lt;-I394,D394&lt;-I394) )), 1, 0),"N/A")</f>
        <v>N/A</v>
      </c>
      <c r="L394">
        <f>INT(NOT(J394))</f>
        <v>1</v>
      </c>
      <c r="M394">
        <f>IF(L394,IF(OR(AND(C394&lt;0, D394&lt; ABS(I394)), OR(AND(C394&gt;ABS(I394), D394&gt;ABS(I394)), AND(C394&lt;ABS(I394),D394&lt; ABS(I394)))), 1, 0),"N/A")</f>
        <v>1</v>
      </c>
      <c r="N394">
        <f>INT(OR(K394,M394))</f>
        <v>1</v>
      </c>
      <c r="O394">
        <f>IF(N394, 210, 0)</f>
        <v>210</v>
      </c>
      <c r="P394" t="str">
        <f>VLOOKUP(DATEVALUE(KNeighbors_NOPCA!$A394), GSW_by_date!$A$2:$E$93, 4, FALSE)</f>
        <v>O</v>
      </c>
      <c r="Q394" t="str">
        <f>VLOOKUP(DATEVALUE(KNeighbors_NOPCA!$A394), GSW_by_date!$A$2:$E$93, 5, FALSE)</f>
        <v>229</v>
      </c>
    </row>
    <row r="395" spans="1:17" hidden="1">
      <c r="A395" s="10" t="s">
        <v>153</v>
      </c>
      <c r="B395" t="s">
        <v>8</v>
      </c>
      <c r="C395" s="9">
        <v>9</v>
      </c>
      <c r="D395" s="9">
        <v>4</v>
      </c>
      <c r="E395" s="9">
        <f>IF(-I395 &lt;C395, 1, 0)</f>
        <v>1</v>
      </c>
      <c r="F395" t="str">
        <f>VLOOKUP(DATEVALUE(KNeighbors_NOPCA!$A395), GSW_by_date!$A$2:$E$93, 2, FALSE)</f>
        <v>L</v>
      </c>
      <c r="G395">
        <f>IF(F395="L",0,1)</f>
        <v>0</v>
      </c>
      <c r="H395">
        <f>IF(G395=E395,1,0)</f>
        <v>0</v>
      </c>
      <c r="I395">
        <f>VLOOKUP(DATEVALUE(KNeighbors_NOPCA!$A395), GSW_by_date!$A$2:$E$93, 3, FALSE)</f>
        <v>-5.5</v>
      </c>
      <c r="J395">
        <f>IF(I395&gt;0, 1, 0)</f>
        <v>0</v>
      </c>
      <c r="K395" t="str">
        <f>IF(J395,IF(OR(AND(C395&gt;0, ABS(D395) &gt; I395), OR(AND(C395&gt;-I395, D395&gt;-I395), AND(C395&lt;-I395,D395&lt;-I395) )), 1, 0),"N/A")</f>
        <v>N/A</v>
      </c>
      <c r="L395">
        <f>INT(NOT(J395))</f>
        <v>1</v>
      </c>
      <c r="M395">
        <f>IF(L395,IF(OR(AND(C395&lt;0, D395&lt; ABS(I395)), OR(AND(C395&gt;ABS(I395), D395&gt;ABS(I395)), AND(C395&lt;ABS(I395),D395&lt; ABS(I395)))), 1, 0),"N/A")</f>
        <v>0</v>
      </c>
      <c r="N395">
        <f>INT(OR(K395,M395))</f>
        <v>0</v>
      </c>
      <c r="O395">
        <f>IF(N395, 210, 0)</f>
        <v>0</v>
      </c>
      <c r="P395" t="str">
        <f>VLOOKUP(DATEVALUE(KNeighbors_NOPCA!$A395), GSW_by_date!$A$2:$E$93, 4, FALSE)</f>
        <v>O</v>
      </c>
      <c r="Q395" t="str">
        <f>VLOOKUP(DATEVALUE(KNeighbors_NOPCA!$A395), GSW_by_date!$A$2:$E$93, 5, FALSE)</f>
        <v>213</v>
      </c>
    </row>
    <row r="396" spans="1:17" hidden="1">
      <c r="A396" s="10" t="s">
        <v>155</v>
      </c>
      <c r="B396" t="s">
        <v>8</v>
      </c>
      <c r="C396" s="9">
        <v>5.4</v>
      </c>
      <c r="D396" s="9">
        <v>15</v>
      </c>
      <c r="E396" s="9">
        <f>IF(-I396 &lt;C396, 1, 0)</f>
        <v>0</v>
      </c>
      <c r="F396" t="str">
        <f>VLOOKUP(DATEVALUE(KNeighbors_NOPCA!$A396), GSW_by_date!$A$2:$E$93, 2, FALSE)</f>
        <v>W</v>
      </c>
      <c r="G396">
        <f>IF(F396="L",0,1)</f>
        <v>1</v>
      </c>
      <c r="H396">
        <f>IF(G396=E396,1,0)</f>
        <v>0</v>
      </c>
      <c r="I396">
        <f>VLOOKUP(DATEVALUE(KNeighbors_NOPCA!$A396), GSW_by_date!$A$2:$E$93, 3, FALSE)</f>
        <v>-7.5</v>
      </c>
      <c r="J396">
        <f>IF(I396&gt;0, 1, 0)</f>
        <v>0</v>
      </c>
      <c r="K396" t="str">
        <f>IF(J396,IF(OR(AND(C396&gt;0, ABS(D396) &gt; I396), OR(AND(C396&gt;-I396, D396&gt;-I396), AND(C396&lt;-I396,D396&lt;-I396) )), 1, 0),"N/A")</f>
        <v>N/A</v>
      </c>
      <c r="L396">
        <f>INT(NOT(J396))</f>
        <v>1</v>
      </c>
      <c r="M396">
        <f>IF(L396,IF(OR(AND(C396&lt;0, D396&lt; ABS(I396)), OR(AND(C396&gt;ABS(I396), D396&gt;ABS(I396)), AND(C396&lt;ABS(I396),D396&lt; ABS(I396)))), 1, 0),"N/A")</f>
        <v>0</v>
      </c>
      <c r="N396">
        <f>INT(OR(K396,M396))</f>
        <v>0</v>
      </c>
      <c r="O396">
        <f>IF(N396, 210, 0)</f>
        <v>0</v>
      </c>
      <c r="P396" t="str">
        <f>VLOOKUP(DATEVALUE(KNeighbors_NOPCA!$A396), GSW_by_date!$A$2:$E$93, 4, FALSE)</f>
        <v>U</v>
      </c>
      <c r="Q396" t="str">
        <f>VLOOKUP(DATEVALUE(KNeighbors_NOPCA!$A396), GSW_by_date!$A$2:$E$93, 5, FALSE)</f>
        <v>230.5</v>
      </c>
    </row>
    <row r="397" spans="1:17" hidden="1">
      <c r="A397" s="10" t="s">
        <v>159</v>
      </c>
      <c r="B397" t="s">
        <v>8</v>
      </c>
      <c r="C397" s="9">
        <v>11.8</v>
      </c>
      <c r="D397" s="9">
        <v>6</v>
      </c>
      <c r="E397" s="9">
        <f>IF(-I397 &lt;C397, 1, 0)</f>
        <v>0</v>
      </c>
      <c r="F397" t="str">
        <f>VLOOKUP(DATEVALUE(KNeighbors_NOPCA!$A397), GSW_by_date!$A$2:$E$93, 2, FALSE)</f>
        <v>L</v>
      </c>
      <c r="G397">
        <f>IF(F397="L",0,1)</f>
        <v>0</v>
      </c>
      <c r="H397">
        <f>IF(G397=E397,1,0)</f>
        <v>1</v>
      </c>
      <c r="I397">
        <f>VLOOKUP(DATEVALUE(KNeighbors_NOPCA!$A397), GSW_by_date!$A$2:$E$93, 3, FALSE)</f>
        <v>-16</v>
      </c>
      <c r="J397">
        <f>IF(I397&gt;0, 1, 0)</f>
        <v>0</v>
      </c>
      <c r="K397" t="str">
        <f>IF(J397,IF(OR(AND(C397&gt;0, ABS(D397) &gt; I397), OR(AND(C397&gt;-I397, D397&gt;-I397), AND(C397&lt;-I397,D397&lt;-I397) )), 1, 0),"N/A")</f>
        <v>N/A</v>
      </c>
      <c r="L397">
        <f>INT(NOT(J397))</f>
        <v>1</v>
      </c>
      <c r="M397">
        <f>IF(L397,IF(OR(AND(C397&lt;0, D397&lt; ABS(I397)), OR(AND(C397&gt;ABS(I397), D397&gt;ABS(I397)), AND(C397&lt;ABS(I397),D397&lt; ABS(I397)))), 1, 0),"N/A")</f>
        <v>1</v>
      </c>
      <c r="N397">
        <f>INT(OR(K397,M397))</f>
        <v>1</v>
      </c>
      <c r="O397">
        <f>IF(N397, 210, 0)</f>
        <v>210</v>
      </c>
      <c r="P397" t="str">
        <f>VLOOKUP(DATEVALUE(KNeighbors_NOPCA!$A397), GSW_by_date!$A$2:$E$93, 4, FALSE)</f>
        <v>O</v>
      </c>
      <c r="Q397" t="str">
        <f>VLOOKUP(DATEVALUE(KNeighbors_NOPCA!$A397), GSW_by_date!$A$2:$E$93, 5, FALSE)</f>
        <v>225</v>
      </c>
    </row>
    <row r="398" spans="1:17" hidden="1">
      <c r="A398" s="10" t="s">
        <v>161</v>
      </c>
      <c r="B398" t="s">
        <v>8</v>
      </c>
      <c r="C398" s="9">
        <v>14.2</v>
      </c>
      <c r="D398" s="9">
        <v>21</v>
      </c>
      <c r="E398" s="9">
        <f>IF(-I398 &lt;C398, 1, 0)</f>
        <v>1</v>
      </c>
      <c r="F398" t="str">
        <f>VLOOKUP(DATEVALUE(KNeighbors_NOPCA!$A398), GSW_by_date!$A$2:$E$93, 2, FALSE)</f>
        <v>W</v>
      </c>
      <c r="G398">
        <f>IF(F398="L",0,1)</f>
        <v>1</v>
      </c>
      <c r="H398">
        <f>IF(G398=E398,1,0)</f>
        <v>1</v>
      </c>
      <c r="I398">
        <f>VLOOKUP(DATEVALUE(KNeighbors_NOPCA!$A398), GSW_by_date!$A$2:$E$93, 3, FALSE)</f>
        <v>-14</v>
      </c>
      <c r="J398">
        <f>IF(I398&gt;0, 1, 0)</f>
        <v>0</v>
      </c>
      <c r="K398" t="str">
        <f>IF(J398,IF(OR(AND(C398&gt;0, ABS(D398) &gt; I398), OR(AND(C398&gt;-I398, D398&gt;-I398), AND(C398&lt;-I398,D398&lt;-I398) )), 1, 0),"N/A")</f>
        <v>N/A</v>
      </c>
      <c r="L398">
        <f>INT(NOT(J398))</f>
        <v>1</v>
      </c>
      <c r="M398">
        <f>IF(L398,IF(OR(AND(C398&lt;0, D398&lt; ABS(I398)), OR(AND(C398&gt;ABS(I398), D398&gt;ABS(I398)), AND(C398&lt;ABS(I398),D398&lt; ABS(I398)))), 1, 0),"N/A")</f>
        <v>1</v>
      </c>
      <c r="N398">
        <f>INT(OR(K398,M398))</f>
        <v>1</v>
      </c>
      <c r="O398">
        <f>IF(N398, 210, 0)</f>
        <v>210</v>
      </c>
      <c r="P398" t="str">
        <f>VLOOKUP(DATEVALUE(KNeighbors_NOPCA!$A398), GSW_by_date!$A$2:$E$93, 4, FALSE)</f>
        <v>P</v>
      </c>
      <c r="Q398" t="str">
        <f>VLOOKUP(DATEVALUE(KNeighbors_NOPCA!$A398), GSW_by_date!$A$2:$E$93, 5, FALSE)</f>
        <v>209</v>
      </c>
    </row>
    <row r="399" spans="1:17" hidden="1">
      <c r="A399" s="10" t="s">
        <v>163</v>
      </c>
      <c r="B399" t="s">
        <v>8</v>
      </c>
      <c r="C399" s="9">
        <v>9.4</v>
      </c>
      <c r="D399" s="9">
        <v>16</v>
      </c>
      <c r="E399" s="9">
        <f>IF(-I399 &lt;C399, 1, 0)</f>
        <v>0</v>
      </c>
      <c r="F399" t="str">
        <f>VLOOKUP(DATEVALUE(KNeighbors_NOPCA!$A399), GSW_by_date!$A$2:$E$93, 2, FALSE)</f>
        <v>W</v>
      </c>
      <c r="G399">
        <f>IF(F399="L",0,1)</f>
        <v>1</v>
      </c>
      <c r="H399">
        <f>IF(G399=E399,1,0)</f>
        <v>0</v>
      </c>
      <c r="I399">
        <f>VLOOKUP(DATEVALUE(KNeighbors_NOPCA!$A399), GSW_by_date!$A$2:$E$93, 3, FALSE)</f>
        <v>-13.5</v>
      </c>
      <c r="J399">
        <f>IF(I399&gt;0, 1, 0)</f>
        <v>0</v>
      </c>
      <c r="K399" t="str">
        <f>IF(J399,IF(OR(AND(C399&gt;0, ABS(D399) &gt; I399), OR(AND(C399&gt;-I399, D399&gt;-I399), AND(C399&lt;-I399,D399&lt;-I399) )), 1, 0),"N/A")</f>
        <v>N/A</v>
      </c>
      <c r="L399">
        <f>INT(NOT(J399))</f>
        <v>1</v>
      </c>
      <c r="M399">
        <f>IF(L399,IF(OR(AND(C399&lt;0, D399&lt; ABS(I399)), OR(AND(C399&gt;ABS(I399), D399&gt;ABS(I399)), AND(C399&lt;ABS(I399),D399&lt; ABS(I399)))), 1, 0),"N/A")</f>
        <v>0</v>
      </c>
      <c r="N399">
        <f>INT(OR(K399,M399))</f>
        <v>0</v>
      </c>
      <c r="O399">
        <f>IF(N399, 210, 0)</f>
        <v>0</v>
      </c>
      <c r="P399" t="str">
        <f>VLOOKUP(DATEVALUE(KNeighbors_NOPCA!$A399), GSW_by_date!$A$2:$E$93, 4, FALSE)</f>
        <v>O</v>
      </c>
      <c r="Q399" t="str">
        <f>VLOOKUP(DATEVALUE(KNeighbors_NOPCA!$A399), GSW_by_date!$A$2:$E$93, 5, FALSE)</f>
        <v>228</v>
      </c>
    </row>
    <row r="400" spans="1:17" hidden="1">
      <c r="A400" s="10" t="s">
        <v>164</v>
      </c>
      <c r="B400" t="s">
        <v>8</v>
      </c>
      <c r="C400" s="9">
        <v>12.2</v>
      </c>
      <c r="D400" s="9">
        <v>7</v>
      </c>
      <c r="E400" s="9">
        <f>IF(-I400 &lt;C400, 1, 0)</f>
        <v>0</v>
      </c>
      <c r="F400" t="str">
        <f>VLOOKUP(DATEVALUE(KNeighbors_NOPCA!$A400), GSW_by_date!$A$2:$E$93, 2, FALSE)</f>
        <v>L</v>
      </c>
      <c r="G400">
        <f>IF(F400="L",0,1)</f>
        <v>0</v>
      </c>
      <c r="H400">
        <f>IF(G400=E400,1,0)</f>
        <v>1</v>
      </c>
      <c r="I400">
        <f>VLOOKUP(DATEVALUE(KNeighbors_NOPCA!$A400), GSW_by_date!$A$2:$E$93, 3, FALSE)</f>
        <v>-18.5</v>
      </c>
      <c r="J400">
        <f>IF(I400&gt;0, 1, 0)</f>
        <v>0</v>
      </c>
      <c r="K400" t="str">
        <f>IF(J400,IF(OR(AND(C400&gt;0, ABS(D400) &gt; I400), OR(AND(C400&gt;-I400, D400&gt;-I400), AND(C400&lt;-I400,D400&lt;-I400) )), 1, 0),"N/A")</f>
        <v>N/A</v>
      </c>
      <c r="L400">
        <f>INT(NOT(J400))</f>
        <v>1</v>
      </c>
      <c r="M400">
        <f>IF(L400,IF(OR(AND(C400&lt;0, D400&lt; ABS(I400)), OR(AND(C400&gt;ABS(I400), D400&gt;ABS(I400)), AND(C400&lt;ABS(I400),D400&lt; ABS(I400)))), 1, 0),"N/A")</f>
        <v>1</v>
      </c>
      <c r="N400">
        <f>INT(OR(K400,M400))</f>
        <v>1</v>
      </c>
      <c r="O400">
        <f>IF(N400, 210, 0)</f>
        <v>210</v>
      </c>
      <c r="P400" t="str">
        <f>VLOOKUP(DATEVALUE(KNeighbors_NOPCA!$A400), GSW_by_date!$A$2:$E$93, 4, FALSE)</f>
        <v>O</v>
      </c>
      <c r="Q400" t="str">
        <f>VLOOKUP(DATEVALUE(KNeighbors_NOPCA!$A400), GSW_by_date!$A$2:$E$93, 5, FALSE)</f>
        <v>228</v>
      </c>
    </row>
    <row r="401" spans="1:17" hidden="1">
      <c r="A401" s="10" t="s">
        <v>166</v>
      </c>
      <c r="B401" t="s">
        <v>8</v>
      </c>
      <c r="C401" s="9">
        <v>8.6</v>
      </c>
      <c r="D401" s="9">
        <v>18</v>
      </c>
      <c r="E401" s="9">
        <f>IF(-I401 &lt;C401, 1, 0)</f>
        <v>0</v>
      </c>
      <c r="F401" t="str">
        <f>VLOOKUP(DATEVALUE(KNeighbors_NOPCA!$A401), GSW_by_date!$A$2:$E$93, 2, FALSE)</f>
        <v>W</v>
      </c>
      <c r="G401">
        <f>IF(F401="L",0,1)</f>
        <v>1</v>
      </c>
      <c r="H401">
        <f>IF(G401=E401,1,0)</f>
        <v>0</v>
      </c>
      <c r="I401">
        <f>VLOOKUP(DATEVALUE(KNeighbors_NOPCA!$A401), GSW_by_date!$A$2:$E$93, 3, FALSE)</f>
        <v>-15.5</v>
      </c>
      <c r="J401">
        <f>IF(I401&gt;0, 1, 0)</f>
        <v>0</v>
      </c>
      <c r="K401" t="str">
        <f>IF(J401,IF(OR(AND(C401&gt;0, ABS(D401) &gt; I401), OR(AND(C401&gt;-I401, D401&gt;-I401), AND(C401&lt;-I401,D401&lt;-I401) )), 1, 0),"N/A")</f>
        <v>N/A</v>
      </c>
      <c r="L401">
        <f>INT(NOT(J401))</f>
        <v>1</v>
      </c>
      <c r="M401">
        <f>IF(L401,IF(OR(AND(C401&lt;0, D401&lt; ABS(I401)), OR(AND(C401&gt;ABS(I401), D401&gt;ABS(I401)), AND(C401&lt;ABS(I401),D401&lt; ABS(I401)))), 1, 0),"N/A")</f>
        <v>0</v>
      </c>
      <c r="N401">
        <f>INT(OR(K401,M401))</f>
        <v>0</v>
      </c>
      <c r="O401">
        <f>IF(N401, 210, 0)</f>
        <v>0</v>
      </c>
      <c r="P401" t="str">
        <f>VLOOKUP(DATEVALUE(KNeighbors_NOPCA!$A401), GSW_by_date!$A$2:$E$93, 4, FALSE)</f>
        <v>O</v>
      </c>
      <c r="Q401" t="str">
        <f>VLOOKUP(DATEVALUE(KNeighbors_NOPCA!$A401), GSW_by_date!$A$2:$E$93, 5, FALSE)</f>
        <v>230</v>
      </c>
    </row>
    <row r="402" spans="1:17" hidden="1">
      <c r="A402" s="10" t="s">
        <v>168</v>
      </c>
      <c r="B402" t="s">
        <v>8</v>
      </c>
      <c r="C402" s="9">
        <v>12.2</v>
      </c>
      <c r="D402" s="9">
        <v>36</v>
      </c>
      <c r="E402" s="9">
        <f>IF(-I402 &lt;C402, 1, 0)</f>
        <v>0</v>
      </c>
      <c r="F402" t="str">
        <f>VLOOKUP(DATEVALUE(KNeighbors_NOPCA!$A402), GSW_by_date!$A$2:$E$93, 2, FALSE)</f>
        <v>W</v>
      </c>
      <c r="G402">
        <f>IF(F402="L",0,1)</f>
        <v>1</v>
      </c>
      <c r="H402">
        <f>IF(G402=E402,1,0)</f>
        <v>0</v>
      </c>
      <c r="I402">
        <f>VLOOKUP(DATEVALUE(KNeighbors_NOPCA!$A402), GSW_by_date!$A$2:$E$93, 3, FALSE)</f>
        <v>-15</v>
      </c>
      <c r="J402">
        <f>IF(I402&gt;0, 1, 0)</f>
        <v>0</v>
      </c>
      <c r="K402" t="str">
        <f>IF(J402,IF(OR(AND(C402&gt;0, ABS(D402) &gt; I402), OR(AND(C402&gt;-I402, D402&gt;-I402), AND(C402&lt;-I402,D402&lt;-I402) )), 1, 0),"N/A")</f>
        <v>N/A</v>
      </c>
      <c r="L402">
        <f>INT(NOT(J402))</f>
        <v>1</v>
      </c>
      <c r="M402">
        <f>IF(L402,IF(OR(AND(C402&lt;0, D402&lt; ABS(I402)), OR(AND(C402&gt;ABS(I402), D402&gt;ABS(I402)), AND(C402&lt;ABS(I402),D402&lt; ABS(I402)))), 1, 0),"N/A")</f>
        <v>0</v>
      </c>
      <c r="N402">
        <f>INT(OR(K402,M402))</f>
        <v>0</v>
      </c>
      <c r="O402">
        <f>IF(N402, 210, 0)</f>
        <v>0</v>
      </c>
      <c r="P402" t="str">
        <f>VLOOKUP(DATEVALUE(KNeighbors_NOPCA!$A402), GSW_by_date!$A$2:$E$93, 4, FALSE)</f>
        <v>U</v>
      </c>
      <c r="Q402" t="str">
        <f>VLOOKUP(DATEVALUE(KNeighbors_NOPCA!$A402), GSW_by_date!$A$2:$E$93, 5, FALSE)</f>
        <v>219.5</v>
      </c>
    </row>
    <row r="403" spans="1:17" hidden="1">
      <c r="A403" s="10" t="s">
        <v>175</v>
      </c>
      <c r="B403" t="s">
        <v>8</v>
      </c>
      <c r="C403" s="9">
        <v>11.2</v>
      </c>
      <c r="D403" s="9">
        <v>16</v>
      </c>
      <c r="E403" s="9">
        <f>IF(-I403 &lt;C403, 1, 0)</f>
        <v>1</v>
      </c>
      <c r="F403" t="str">
        <f>VLOOKUP(DATEVALUE(KNeighbors_NOPCA!$A403), GSW_by_date!$A$2:$E$93, 2, FALSE)</f>
        <v>W</v>
      </c>
      <c r="G403">
        <f>IF(F403="L",0,1)</f>
        <v>1</v>
      </c>
      <c r="H403">
        <f>IF(G403=E403,1,0)</f>
        <v>1</v>
      </c>
      <c r="I403">
        <f>VLOOKUP(DATEVALUE(KNeighbors_NOPCA!$A403), GSW_by_date!$A$2:$E$93, 3, FALSE)</f>
        <v>-10.5</v>
      </c>
      <c r="J403">
        <f>IF(I403&gt;0, 1, 0)</f>
        <v>0</v>
      </c>
      <c r="K403" t="str">
        <f>IF(J403,IF(OR(AND(C403&gt;0, ABS(D403) &gt; I403), OR(AND(C403&gt;-I403, D403&gt;-I403), AND(C403&lt;-I403,D403&lt;-I403) )), 1, 0),"N/A")</f>
        <v>N/A</v>
      </c>
      <c r="L403">
        <f>INT(NOT(J403))</f>
        <v>1</v>
      </c>
      <c r="M403">
        <f>IF(L403,IF(OR(AND(C403&lt;0, D403&lt; ABS(I403)), OR(AND(C403&gt;ABS(I403), D403&gt;ABS(I403)), AND(C403&lt;ABS(I403),D403&lt; ABS(I403)))), 1, 0),"N/A")</f>
        <v>1</v>
      </c>
      <c r="N403">
        <f>INT(OR(K403,M403))</f>
        <v>1</v>
      </c>
      <c r="O403">
        <f>IF(N403, 210, 0)</f>
        <v>210</v>
      </c>
      <c r="P403" t="str">
        <f>VLOOKUP(DATEVALUE(KNeighbors_NOPCA!$A403), GSW_by_date!$A$2:$E$93, 4, FALSE)</f>
        <v>U</v>
      </c>
      <c r="Q403" t="str">
        <f>VLOOKUP(DATEVALUE(KNeighbors_NOPCA!$A403), GSW_by_date!$A$2:$E$93, 5, FALSE)</f>
        <v>222.5</v>
      </c>
    </row>
    <row r="404" spans="1:17" hidden="1">
      <c r="A404" s="10" t="s">
        <v>177</v>
      </c>
      <c r="B404" t="s">
        <v>8</v>
      </c>
      <c r="C404" s="9">
        <v>10.6</v>
      </c>
      <c r="D404" s="9">
        <v>8</v>
      </c>
      <c r="E404" s="9">
        <f>IF(-I404 &lt;C404, 1, 0)</f>
        <v>0</v>
      </c>
      <c r="F404" t="str">
        <f>VLOOKUP(DATEVALUE(KNeighbors_NOPCA!$A404), GSW_by_date!$A$2:$E$93, 2, FALSE)</f>
        <v>L</v>
      </c>
      <c r="G404">
        <f>IF(F404="L",0,1)</f>
        <v>0</v>
      </c>
      <c r="H404">
        <f>IF(G404=E404,1,0)</f>
        <v>1</v>
      </c>
      <c r="I404">
        <f>VLOOKUP(DATEVALUE(KNeighbors_NOPCA!$A404), GSW_by_date!$A$2:$E$93, 3, FALSE)</f>
        <v>-16</v>
      </c>
      <c r="J404">
        <f>IF(I404&gt;0, 1, 0)</f>
        <v>0</v>
      </c>
      <c r="K404" t="str">
        <f>IF(J404,IF(OR(AND(C404&gt;0, ABS(D404) &gt; I404), OR(AND(C404&gt;-I404, D404&gt;-I404), AND(C404&lt;-I404,D404&lt;-I404) )), 1, 0),"N/A")</f>
        <v>N/A</v>
      </c>
      <c r="L404">
        <f>INT(NOT(J404))</f>
        <v>1</v>
      </c>
      <c r="M404">
        <f>IF(L404,IF(OR(AND(C404&lt;0, D404&lt; ABS(I404)), OR(AND(C404&gt;ABS(I404), D404&gt;ABS(I404)), AND(C404&lt;ABS(I404),D404&lt; ABS(I404)))), 1, 0),"N/A")</f>
        <v>1</v>
      </c>
      <c r="N404">
        <f>INT(OR(K404,M404))</f>
        <v>1</v>
      </c>
      <c r="O404">
        <f>IF(N404, 210, 0)</f>
        <v>210</v>
      </c>
      <c r="P404" t="str">
        <f>VLOOKUP(DATEVALUE(KNeighbors_NOPCA!$A404), GSW_by_date!$A$2:$E$93, 4, FALSE)</f>
        <v>O</v>
      </c>
      <c r="Q404" t="str">
        <f>VLOOKUP(DATEVALUE(KNeighbors_NOPCA!$A404), GSW_by_date!$A$2:$E$93, 5, FALSE)</f>
        <v>221</v>
      </c>
    </row>
    <row r="405" spans="1:17" hidden="1">
      <c r="A405" s="10" t="s">
        <v>179</v>
      </c>
      <c r="B405" t="s">
        <v>8</v>
      </c>
      <c r="C405" s="9">
        <v>15</v>
      </c>
      <c r="D405" s="9">
        <v>12</v>
      </c>
      <c r="E405" s="9">
        <f>IF(-I405 &lt;C405, 1, 0)</f>
        <v>0</v>
      </c>
      <c r="F405" t="str">
        <f>VLOOKUP(DATEVALUE(KNeighbors_NOPCA!$A405), GSW_by_date!$A$2:$E$93, 2, FALSE)</f>
        <v>L</v>
      </c>
      <c r="G405">
        <f>IF(F405="L",0,1)</f>
        <v>0</v>
      </c>
      <c r="H405">
        <f>IF(G405=E405,1,0)</f>
        <v>1</v>
      </c>
      <c r="I405">
        <f>VLOOKUP(DATEVALUE(KNeighbors_NOPCA!$A405), GSW_by_date!$A$2:$E$93, 3, FALSE)</f>
        <v>-21.5</v>
      </c>
      <c r="J405">
        <f>IF(I405&gt;0, 1, 0)</f>
        <v>0</v>
      </c>
      <c r="K405" t="str">
        <f>IF(J405,IF(OR(AND(C405&gt;0, ABS(D405) &gt; I405), OR(AND(C405&gt;-I405, D405&gt;-I405), AND(C405&lt;-I405,D405&lt;-I405) )), 1, 0),"N/A")</f>
        <v>N/A</v>
      </c>
      <c r="L405">
        <f>INT(NOT(J405))</f>
        <v>1</v>
      </c>
      <c r="M405">
        <f>IF(L405,IF(OR(AND(C405&lt;0, D405&lt; ABS(I405)), OR(AND(C405&gt;ABS(I405), D405&gt;ABS(I405)), AND(C405&lt;ABS(I405),D405&lt; ABS(I405)))), 1, 0),"N/A")</f>
        <v>1</v>
      </c>
      <c r="N405">
        <f>INT(OR(K405,M405))</f>
        <v>1</v>
      </c>
      <c r="O405">
        <f>IF(N405, 210, 0)</f>
        <v>210</v>
      </c>
      <c r="P405" t="str">
        <f>VLOOKUP(DATEVALUE(KNeighbors_NOPCA!$A405), GSW_by_date!$A$2:$E$93, 4, FALSE)</f>
        <v>U</v>
      </c>
      <c r="Q405" t="str">
        <f>VLOOKUP(DATEVALUE(KNeighbors_NOPCA!$A405), GSW_by_date!$A$2:$E$93, 5, FALSE)</f>
        <v>225.5</v>
      </c>
    </row>
    <row r="406" spans="1:17" hidden="1">
      <c r="A406" s="10" t="s">
        <v>181</v>
      </c>
      <c r="B406" t="s">
        <v>8</v>
      </c>
      <c r="C406" s="9">
        <v>12.8</v>
      </c>
      <c r="D406" s="9">
        <v>8</v>
      </c>
      <c r="E406" s="9">
        <f>IF(-I406 &lt;C406, 1, 0)</f>
        <v>1</v>
      </c>
      <c r="F406" t="str">
        <f>VLOOKUP(DATEVALUE(KNeighbors_NOPCA!$A406), GSW_by_date!$A$2:$E$93, 2, FALSE)</f>
        <v>L</v>
      </c>
      <c r="G406">
        <f>IF(F406="L",0,1)</f>
        <v>0</v>
      </c>
      <c r="H406">
        <f>IF(G406=E406,1,0)</f>
        <v>0</v>
      </c>
      <c r="I406">
        <f>VLOOKUP(DATEVALUE(KNeighbors_NOPCA!$A406), GSW_by_date!$A$2:$E$93, 3, FALSE)</f>
        <v>-12.5</v>
      </c>
      <c r="J406">
        <f>IF(I406&gt;0, 1, 0)</f>
        <v>0</v>
      </c>
      <c r="K406" t="str">
        <f>IF(J406,IF(OR(AND(C406&gt;0, ABS(D406) &gt; I406), OR(AND(C406&gt;-I406, D406&gt;-I406), AND(C406&lt;-I406,D406&lt;-I406) )), 1, 0),"N/A")</f>
        <v>N/A</v>
      </c>
      <c r="L406">
        <f>INT(NOT(J406))</f>
        <v>1</v>
      </c>
      <c r="M406">
        <f>IF(L406,IF(OR(AND(C406&lt;0, D406&lt; ABS(I406)), OR(AND(C406&gt;ABS(I406), D406&gt;ABS(I406)), AND(C406&lt;ABS(I406),D406&lt; ABS(I406)))), 1, 0),"N/A")</f>
        <v>0</v>
      </c>
      <c r="N406">
        <f>INT(OR(K406,M406))</f>
        <v>0</v>
      </c>
      <c r="O406">
        <f>IF(N406, 210, 0)</f>
        <v>0</v>
      </c>
      <c r="P406" t="str">
        <f>VLOOKUP(DATEVALUE(KNeighbors_NOPCA!$A406), GSW_by_date!$A$2:$E$93, 4, FALSE)</f>
        <v>U</v>
      </c>
      <c r="Q406" t="str">
        <f>VLOOKUP(DATEVALUE(KNeighbors_NOPCA!$A406), GSW_by_date!$A$2:$E$93, 5, FALSE)</f>
        <v>224.5</v>
      </c>
    </row>
    <row r="407" spans="1:17" hidden="1">
      <c r="A407" s="10" t="s">
        <v>184</v>
      </c>
      <c r="B407" t="s">
        <v>8</v>
      </c>
      <c r="C407" s="9">
        <v>7.8</v>
      </c>
      <c r="D407" s="9">
        <v>-3</v>
      </c>
      <c r="E407" s="9">
        <f>IF(-I407 &lt;C407, 1, 0)</f>
        <v>0</v>
      </c>
      <c r="F407" t="str">
        <f>VLOOKUP(DATEVALUE(KNeighbors_NOPCA!$A407), GSW_by_date!$A$2:$E$93, 2, FALSE)</f>
        <v>L</v>
      </c>
      <c r="G407">
        <f>IF(F407="L",0,1)</f>
        <v>0</v>
      </c>
      <c r="H407">
        <f>IF(G407=E407,1,0)</f>
        <v>1</v>
      </c>
      <c r="I407">
        <f>VLOOKUP(DATEVALUE(KNeighbors_NOPCA!$A407), GSW_by_date!$A$2:$E$93, 3, FALSE)</f>
        <v>-11.5</v>
      </c>
      <c r="J407">
        <f>IF(I407&gt;0, 1, 0)</f>
        <v>0</v>
      </c>
      <c r="K407" t="str">
        <f>IF(J407,IF(OR(AND(C407&gt;0, ABS(D407) &gt; I407), OR(AND(C407&gt;-I407, D407&gt;-I407), AND(C407&lt;-I407,D407&lt;-I407) )), 1, 0),"N/A")</f>
        <v>N/A</v>
      </c>
      <c r="L407">
        <f>INT(NOT(J407))</f>
        <v>1</v>
      </c>
      <c r="M407">
        <f>IF(L407,IF(OR(AND(C407&lt;0, D407&lt; ABS(I407)), OR(AND(C407&gt;ABS(I407), D407&gt;ABS(I407)), AND(C407&lt;ABS(I407),D407&lt; ABS(I407)))), 1, 0),"N/A")</f>
        <v>1</v>
      </c>
      <c r="N407">
        <f>INT(OR(K407,M407))</f>
        <v>1</v>
      </c>
      <c r="O407">
        <f>IF(N407, 210, 0)</f>
        <v>210</v>
      </c>
      <c r="P407" t="str">
        <f>VLOOKUP(DATEVALUE(KNeighbors_NOPCA!$A407), GSW_by_date!$A$2:$E$93, 4, FALSE)</f>
        <v>U</v>
      </c>
      <c r="Q407" t="str">
        <f>VLOOKUP(DATEVALUE(KNeighbors_NOPCA!$A407), GSW_by_date!$A$2:$E$93, 5, FALSE)</f>
        <v>221.5</v>
      </c>
    </row>
    <row r="408" spans="1:17" hidden="1">
      <c r="A408" s="10" t="s">
        <v>186</v>
      </c>
      <c r="B408" t="s">
        <v>8</v>
      </c>
      <c r="C408" s="9">
        <v>12.6</v>
      </c>
      <c r="D408" s="9">
        <v>25</v>
      </c>
      <c r="E408" s="9">
        <f>IF(-I408 &lt;C408, 1, 0)</f>
        <v>1</v>
      </c>
      <c r="F408" t="str">
        <f>VLOOKUP(DATEVALUE(KNeighbors_NOPCA!$A408), GSW_by_date!$A$2:$E$93, 2, FALSE)</f>
        <v>W</v>
      </c>
      <c r="G408">
        <f>IF(F408="L",0,1)</f>
        <v>1</v>
      </c>
      <c r="H408">
        <f>IF(G408=E408,1,0)</f>
        <v>1</v>
      </c>
      <c r="I408">
        <f>VLOOKUP(DATEVALUE(KNeighbors_NOPCA!$A408), GSW_by_date!$A$2:$E$93, 3, FALSE)</f>
        <v>-11.5</v>
      </c>
      <c r="J408">
        <f>IF(I408&gt;0, 1, 0)</f>
        <v>0</v>
      </c>
      <c r="K408" t="str">
        <f>IF(J408,IF(OR(AND(C408&gt;0, ABS(D408) &gt; I408), OR(AND(C408&gt;-I408, D408&gt;-I408), AND(C408&lt;-I408,D408&lt;-I408) )), 1, 0),"N/A")</f>
        <v>N/A</v>
      </c>
      <c r="L408">
        <f>INT(NOT(J408))</f>
        <v>1</v>
      </c>
      <c r="M408">
        <f>IF(L408,IF(OR(AND(C408&lt;0, D408&lt; ABS(I408)), OR(AND(C408&gt;ABS(I408), D408&gt;ABS(I408)), AND(C408&lt;ABS(I408),D408&lt; ABS(I408)))), 1, 0),"N/A")</f>
        <v>1</v>
      </c>
      <c r="N408">
        <f>INT(OR(K408,M408))</f>
        <v>1</v>
      </c>
      <c r="O408">
        <f>IF(N408, 210, 0)</f>
        <v>210</v>
      </c>
      <c r="P408" t="str">
        <f>VLOOKUP(DATEVALUE(KNeighbors_NOPCA!$A408), GSW_by_date!$A$2:$E$93, 4, FALSE)</f>
        <v>O</v>
      </c>
      <c r="Q408" t="str">
        <f>VLOOKUP(DATEVALUE(KNeighbors_NOPCA!$A408), GSW_by_date!$A$2:$E$93, 5, FALSE)</f>
        <v>227</v>
      </c>
    </row>
    <row r="409" spans="1:17" hidden="1">
      <c r="A409" s="10" t="s">
        <v>187</v>
      </c>
      <c r="B409" t="s">
        <v>8</v>
      </c>
      <c r="C409" s="9">
        <v>12.2</v>
      </c>
      <c r="D409" s="9">
        <v>-7</v>
      </c>
      <c r="E409" s="9">
        <f>IF(-I409 &lt;C409, 1, 0)</f>
        <v>0</v>
      </c>
      <c r="F409" t="str">
        <f>VLOOKUP(DATEVALUE(KNeighbors_NOPCA!$A409), GSW_by_date!$A$2:$E$93, 2, FALSE)</f>
        <v>L</v>
      </c>
      <c r="G409">
        <f>IF(F409="L",0,1)</f>
        <v>0</v>
      </c>
      <c r="H409">
        <f>IF(G409=E409,1,0)</f>
        <v>1</v>
      </c>
      <c r="I409">
        <f>VLOOKUP(DATEVALUE(KNeighbors_NOPCA!$A409), GSW_by_date!$A$2:$E$93, 3, FALSE)</f>
        <v>-14</v>
      </c>
      <c r="J409">
        <f>IF(I409&gt;0, 1, 0)</f>
        <v>0</v>
      </c>
      <c r="K409" t="str">
        <f>IF(J409,IF(OR(AND(C409&gt;0, ABS(D409) &gt; I409), OR(AND(C409&gt;-I409, D409&gt;-I409), AND(C409&lt;-I409,D409&lt;-I409) )), 1, 0),"N/A")</f>
        <v>N/A</v>
      </c>
      <c r="L409">
        <f>INT(NOT(J409))</f>
        <v>1</v>
      </c>
      <c r="M409">
        <f>IF(L409,IF(OR(AND(C409&lt;0, D409&lt; ABS(I409)), OR(AND(C409&gt;ABS(I409), D409&gt;ABS(I409)), AND(C409&lt;ABS(I409),D409&lt; ABS(I409)))), 1, 0),"N/A")</f>
        <v>1</v>
      </c>
      <c r="N409">
        <f>INT(OR(K409,M409))</f>
        <v>1</v>
      </c>
      <c r="O409">
        <f>IF(N409, 210, 0)</f>
        <v>210</v>
      </c>
      <c r="P409" t="str">
        <f>VLOOKUP(DATEVALUE(KNeighbors_NOPCA!$A409), GSW_by_date!$A$2:$E$93, 4, FALSE)</f>
        <v>O</v>
      </c>
      <c r="Q409" t="str">
        <f>VLOOKUP(DATEVALUE(KNeighbors_NOPCA!$A409), GSW_by_date!$A$2:$E$93, 5, FALSE)</f>
        <v>226</v>
      </c>
    </row>
    <row r="410" spans="1:17" hidden="1">
      <c r="A410" s="10" t="s">
        <v>189</v>
      </c>
      <c r="B410" t="s">
        <v>8</v>
      </c>
      <c r="C410" s="9">
        <v>9.8000000000000007</v>
      </c>
      <c r="D410" s="9">
        <v>11</v>
      </c>
      <c r="E410" s="9">
        <f>IF(-I410 &lt;C410, 1, 0)</f>
        <v>1</v>
      </c>
      <c r="F410" t="str">
        <f>VLOOKUP(DATEVALUE(KNeighbors_NOPCA!$A410), GSW_by_date!$A$2:$E$93, 2, FALSE)</f>
        <v>W</v>
      </c>
      <c r="G410">
        <f>IF(F410="L",0,1)</f>
        <v>1</v>
      </c>
      <c r="H410">
        <f>IF(G410=E410,1,0)</f>
        <v>1</v>
      </c>
      <c r="I410">
        <f>VLOOKUP(DATEVALUE(KNeighbors_NOPCA!$A410), GSW_by_date!$A$2:$E$93, 3, FALSE)</f>
        <v>-6</v>
      </c>
      <c r="J410">
        <f>IF(I410&gt;0, 1, 0)</f>
        <v>0</v>
      </c>
      <c r="K410" t="str">
        <f>IF(J410,IF(OR(AND(C410&gt;0, ABS(D410) &gt; I410), OR(AND(C410&gt;-I410, D410&gt;-I410), AND(C410&lt;-I410,D410&lt;-I410) )), 1, 0),"N/A")</f>
        <v>N/A</v>
      </c>
      <c r="L410">
        <f>INT(NOT(J410))</f>
        <v>1</v>
      </c>
      <c r="M410">
        <f>IF(L410,IF(OR(AND(C410&lt;0, D410&lt; ABS(I410)), OR(AND(C410&gt;ABS(I410), D410&gt;ABS(I410)), AND(C410&lt;ABS(I410),D410&lt; ABS(I410)))), 1, 0),"N/A")</f>
        <v>1</v>
      </c>
      <c r="N410">
        <f>INT(OR(K410,M410))</f>
        <v>1</v>
      </c>
      <c r="O410">
        <f>IF(N410, 210, 0)</f>
        <v>210</v>
      </c>
      <c r="P410" t="str">
        <f>VLOOKUP(DATEVALUE(KNeighbors_NOPCA!$A410), GSW_by_date!$A$2:$E$93, 4, FALSE)</f>
        <v>O</v>
      </c>
      <c r="Q410" t="str">
        <f>VLOOKUP(DATEVALUE(KNeighbors_NOPCA!$A410), GSW_by_date!$A$2:$E$93, 5, FALSE)</f>
        <v>208</v>
      </c>
    </row>
    <row r="411" spans="1:17" hidden="1">
      <c r="A411" s="10" t="s">
        <v>195</v>
      </c>
      <c r="B411" t="s">
        <v>8</v>
      </c>
      <c r="C411" s="9">
        <v>11</v>
      </c>
      <c r="D411" s="9">
        <v>21</v>
      </c>
      <c r="E411" s="9">
        <f>IF(-I411 &lt;C411, 1, 0)</f>
        <v>0</v>
      </c>
      <c r="F411" t="str">
        <f>VLOOKUP(DATEVALUE(KNeighbors_NOPCA!$A411), GSW_by_date!$A$2:$E$93, 2, FALSE)</f>
        <v>W</v>
      </c>
      <c r="G411">
        <f>IF(F411="L",0,1)</f>
        <v>1</v>
      </c>
      <c r="H411">
        <f>IF(G411=E411,1,0)</f>
        <v>0</v>
      </c>
      <c r="I411">
        <f>VLOOKUP(DATEVALUE(KNeighbors_NOPCA!$A411), GSW_by_date!$A$2:$E$93, 3, FALSE)</f>
        <v>-17.5</v>
      </c>
      <c r="J411">
        <f>IF(I411&gt;0, 1, 0)</f>
        <v>0</v>
      </c>
      <c r="K411" t="str">
        <f>IF(J411,IF(OR(AND(C411&gt;0, ABS(D411) &gt; I411), OR(AND(C411&gt;-I411, D411&gt;-I411), AND(C411&lt;-I411,D411&lt;-I411) )), 1, 0),"N/A")</f>
        <v>N/A</v>
      </c>
      <c r="L411">
        <f>INT(NOT(J411))</f>
        <v>1</v>
      </c>
      <c r="M411">
        <f>IF(L411,IF(OR(AND(C411&lt;0, D411&lt; ABS(I411)), OR(AND(C411&gt;ABS(I411), D411&gt;ABS(I411)), AND(C411&lt;ABS(I411),D411&lt; ABS(I411)))), 1, 0),"N/A")</f>
        <v>0</v>
      </c>
      <c r="N411">
        <f>INT(OR(K411,M411))</f>
        <v>0</v>
      </c>
      <c r="O411">
        <f>IF(N411, 210, 0)</f>
        <v>0</v>
      </c>
      <c r="P411" t="str">
        <f>VLOOKUP(DATEVALUE(KNeighbors_NOPCA!$A411), GSW_by_date!$A$2:$E$93, 4, FALSE)</f>
        <v>O</v>
      </c>
      <c r="Q411" t="str">
        <f>VLOOKUP(DATEVALUE(KNeighbors_NOPCA!$A411), GSW_by_date!$A$2:$E$93, 5, FALSE)</f>
        <v>212.5</v>
      </c>
    </row>
    <row r="412" spans="1:17" hidden="1">
      <c r="A412" s="10" t="s">
        <v>9</v>
      </c>
      <c r="B412" t="s">
        <v>13</v>
      </c>
      <c r="C412" s="9">
        <v>1.6</v>
      </c>
      <c r="D412" s="9">
        <v>-20</v>
      </c>
      <c r="E412" s="9">
        <f>IF(-I412 &lt;C412, 1, 0)</f>
        <v>0</v>
      </c>
      <c r="F412" t="str">
        <f>VLOOKUP(DATEVALUE(KNeighbors_NOPCA!$A412), HOU_by_date!$A$2:$E$93, 2, FALSE)</f>
        <v>L</v>
      </c>
      <c r="G412">
        <f>IF(F412="L",0,1)</f>
        <v>0</v>
      </c>
      <c r="H412">
        <f>IF(G412=E412,1,0)</f>
        <v>1</v>
      </c>
      <c r="I412">
        <f>VLOOKUP(DATEVALUE(KNeighbors_NOPCA!$A412), HOU_by_date!$A$2:$E$93, 3, FALSE)</f>
        <v>-10.5</v>
      </c>
      <c r="J412">
        <f>IF(I412&gt;0, 1, 0)</f>
        <v>0</v>
      </c>
      <c r="K412" t="str">
        <f>IF(J412,IF(OR(AND(C412&gt;0, ABS(D412) &gt; I412), OR(AND(C412&gt;-I412, D412&gt;-I412), AND(C412&lt;-I412,D412&lt;-I412) )), 1, 0),"N/A")</f>
        <v>N/A</v>
      </c>
      <c r="L412">
        <f>INT(NOT(J412))</f>
        <v>1</v>
      </c>
      <c r="M412">
        <f>IF(L412,IF(OR(AND(C412&lt;0, D412&lt; ABS(I412)), OR(AND(C412&gt;ABS(I412), D412&gt;ABS(I412)), AND(C412&lt;ABS(I412),D412&lt; ABS(I412)))), 1, 0),"N/A")</f>
        <v>1</v>
      </c>
      <c r="N412">
        <f>INT(OR(K412,M412))</f>
        <v>1</v>
      </c>
      <c r="O412">
        <f>IF(N412, 210, 0)</f>
        <v>210</v>
      </c>
      <c r="P412" t="str">
        <f>VLOOKUP(DATEVALUE(KNeighbors_NOPCA!$A412), HOU_by_date!$A$2:$E$93, 4, FALSE)</f>
        <v>U</v>
      </c>
      <c r="Q412" t="str">
        <f>VLOOKUP(DATEVALUE(KNeighbors_NOPCA!$A412), HOU_by_date!$A$2:$E$93, 5, FALSE)</f>
        <v>212</v>
      </c>
    </row>
    <row r="413" spans="1:17" hidden="1">
      <c r="A413" s="10" t="s">
        <v>28</v>
      </c>
      <c r="B413" t="s">
        <v>13</v>
      </c>
      <c r="C413" s="9">
        <v>-3.6</v>
      </c>
      <c r="D413" s="9">
        <v>-20</v>
      </c>
      <c r="E413" s="9">
        <f>IF(-I413 &lt;C413, 1, 0)</f>
        <v>0</v>
      </c>
      <c r="F413" t="str">
        <f>VLOOKUP(DATEVALUE(KNeighbors_NOPCA!$A413), HOU_by_date!$A$2:$E$93, 2, FALSE)</f>
        <v>L</v>
      </c>
      <c r="G413">
        <f>IF(F413="L",0,1)</f>
        <v>0</v>
      </c>
      <c r="H413">
        <f>IF(G413=E413,1,0)</f>
        <v>1</v>
      </c>
      <c r="I413">
        <f>VLOOKUP(DATEVALUE(KNeighbors_NOPCA!$A413), HOU_by_date!$A$2:$E$93, 3, FALSE)</f>
        <v>1</v>
      </c>
      <c r="J413">
        <f>IF(I413&gt;0, 1, 0)</f>
        <v>1</v>
      </c>
      <c r="K413">
        <f>IF(J413,IF(OR(AND(C413&gt;0, ABS(D413) &gt; I413), OR(AND(C413&gt;-I413, D413&gt;-I413), AND(C413&lt;-I413,D413&lt;-I413) )), 1, 0),"N/A")</f>
        <v>1</v>
      </c>
      <c r="L413">
        <f>INT(NOT(J413))</f>
        <v>0</v>
      </c>
      <c r="M413" t="str">
        <f>IF(L413,IF(OR(AND(C413&lt;0, D413&lt; ABS(I413)), OR(AND(C413&gt;ABS(I413), D413&gt;ABS(I413)), AND(C413&lt;ABS(I413),D413&lt; ABS(I413)))), 1, 0),"N/A")</f>
        <v>N/A</v>
      </c>
      <c r="N413">
        <f>INT(OR(K413,M413))</f>
        <v>1</v>
      </c>
      <c r="O413">
        <f>IF(N413, 210, 0)</f>
        <v>210</v>
      </c>
      <c r="P413" t="str">
        <f>VLOOKUP(DATEVALUE(KNeighbors_NOPCA!$A413), HOU_by_date!$A$2:$E$93, 4, FALSE)</f>
        <v>U</v>
      </c>
      <c r="Q413" t="str">
        <f>VLOOKUP(DATEVALUE(KNeighbors_NOPCA!$A413), HOU_by_date!$A$2:$E$93, 5, FALSE)</f>
        <v>216.5</v>
      </c>
    </row>
    <row r="414" spans="1:17" hidden="1">
      <c r="A414" s="10" t="s">
        <v>38</v>
      </c>
      <c r="B414" t="s">
        <v>13</v>
      </c>
      <c r="C414" s="9">
        <v>-2.6</v>
      </c>
      <c r="D414" s="9">
        <v>5</v>
      </c>
      <c r="E414" s="9">
        <f>IF(-I414 &lt;C414, 1, 0)</f>
        <v>1</v>
      </c>
      <c r="F414" t="str">
        <f>VLOOKUP(DATEVALUE(KNeighbors_NOPCA!$A414), HOU_by_date!$A$2:$E$93, 2, FALSE)</f>
        <v>W</v>
      </c>
      <c r="G414">
        <f>IF(F414="L",0,1)</f>
        <v>1</v>
      </c>
      <c r="H414">
        <f>IF(G414=E414,1,0)</f>
        <v>1</v>
      </c>
      <c r="I414">
        <f>VLOOKUP(DATEVALUE(KNeighbors_NOPCA!$A414), HOU_by_date!$A$2:$E$93, 3, FALSE)</f>
        <v>4.5</v>
      </c>
      <c r="J414">
        <f>IF(I414&gt;0, 1, 0)</f>
        <v>1</v>
      </c>
      <c r="K414">
        <f>IF(J414,IF(OR(AND(C414&gt;0, ABS(D414) &gt; I414), OR(AND(C414&gt;-I414, D414&gt;-I414), AND(C414&lt;-I414,D414&lt;-I414) )), 1, 0),"N/A")</f>
        <v>1</v>
      </c>
      <c r="L414">
        <f>INT(NOT(J414))</f>
        <v>0</v>
      </c>
      <c r="M414" t="str">
        <f>IF(L414,IF(OR(AND(C414&lt;0, D414&lt; ABS(I414)), OR(AND(C414&gt;ABS(I414), D414&gt;ABS(I414)), AND(C414&lt;ABS(I414),D414&lt; ABS(I414)))), 1, 0),"N/A")</f>
        <v>N/A</v>
      </c>
      <c r="N414">
        <f>INT(OR(K414,M414))</f>
        <v>1</v>
      </c>
      <c r="O414">
        <f>IF(N414, 210, 0)</f>
        <v>210</v>
      </c>
      <c r="P414" t="str">
        <f>VLOOKUP(DATEVALUE(KNeighbors_NOPCA!$A414), HOU_by_date!$A$2:$E$93, 4, FALSE)</f>
        <v>U</v>
      </c>
      <c r="Q414" t="str">
        <f>VLOOKUP(DATEVALUE(KNeighbors_NOPCA!$A414), HOU_by_date!$A$2:$E$93, 5, FALSE)</f>
        <v>217.5</v>
      </c>
    </row>
    <row r="415" spans="1:17" hidden="1">
      <c r="A415" s="10" t="s">
        <v>42</v>
      </c>
      <c r="B415" t="s">
        <v>13</v>
      </c>
      <c r="C415" s="9">
        <v>7</v>
      </c>
      <c r="D415" s="9">
        <v>5</v>
      </c>
      <c r="E415" s="9">
        <f>IF(-I415 &lt;C415, 1, 0)</f>
        <v>0</v>
      </c>
      <c r="F415" t="str">
        <f>VLOOKUP(DATEVALUE(KNeighbors_NOPCA!$A415), HOU_by_date!$A$2:$E$93, 2, FALSE)</f>
        <v>L</v>
      </c>
      <c r="G415">
        <f>IF(F415="L",0,1)</f>
        <v>0</v>
      </c>
      <c r="H415">
        <f>IF(G415=E415,1,0)</f>
        <v>1</v>
      </c>
      <c r="I415">
        <f>VLOOKUP(DATEVALUE(KNeighbors_NOPCA!$A415), HOU_by_date!$A$2:$E$93, 3, FALSE)</f>
        <v>-9</v>
      </c>
      <c r="J415">
        <f>IF(I415&gt;0, 1, 0)</f>
        <v>0</v>
      </c>
      <c r="K415" t="str">
        <f>IF(J415,IF(OR(AND(C415&gt;0, ABS(D415) &gt; I415), OR(AND(C415&gt;-I415, D415&gt;-I415), AND(C415&lt;-I415,D415&lt;-I415) )), 1, 0),"N/A")</f>
        <v>N/A</v>
      </c>
      <c r="L415">
        <f>INT(NOT(J415))</f>
        <v>1</v>
      </c>
      <c r="M415">
        <f>IF(L415,IF(OR(AND(C415&lt;0, D415&lt; ABS(I415)), OR(AND(C415&gt;ABS(I415), D415&gt;ABS(I415)), AND(C415&lt;ABS(I415),D415&lt; ABS(I415)))), 1, 0),"N/A")</f>
        <v>1</v>
      </c>
      <c r="N415">
        <f>INT(OR(K415,M415))</f>
        <v>1</v>
      </c>
      <c r="O415">
        <f>IF(N415, 210, 0)</f>
        <v>210</v>
      </c>
      <c r="P415" t="str">
        <f>VLOOKUP(DATEVALUE(KNeighbors_NOPCA!$A415), HOU_by_date!$A$2:$E$93, 4, FALSE)</f>
        <v>O</v>
      </c>
      <c r="Q415" t="str">
        <f>VLOOKUP(DATEVALUE(KNeighbors_NOPCA!$A415), HOU_by_date!$A$2:$E$93, 5, FALSE)</f>
        <v>207.5</v>
      </c>
    </row>
    <row r="416" spans="1:17" hidden="1">
      <c r="A416" s="10" t="s">
        <v>50</v>
      </c>
      <c r="B416" t="s">
        <v>13</v>
      </c>
      <c r="C416" s="9">
        <v>3.2</v>
      </c>
      <c r="D416" s="9">
        <v>-8</v>
      </c>
      <c r="E416" s="9">
        <f>IF(-I416 &lt;C416, 1, 0)</f>
        <v>0</v>
      </c>
      <c r="F416" t="str">
        <f>VLOOKUP(DATEVALUE(KNeighbors_NOPCA!$A416), HOU_by_date!$A$2:$E$93, 2, FALSE)</f>
        <v>L</v>
      </c>
      <c r="G416">
        <f>IF(F416="L",0,1)</f>
        <v>0</v>
      </c>
      <c r="H416">
        <f>IF(G416=E416,1,0)</f>
        <v>1</v>
      </c>
      <c r="I416">
        <f>VLOOKUP(DATEVALUE(KNeighbors_NOPCA!$A416), HOU_by_date!$A$2:$E$93, 3, FALSE)</f>
        <v>-11.5</v>
      </c>
      <c r="J416">
        <f>IF(I416&gt;0, 1, 0)</f>
        <v>0</v>
      </c>
      <c r="K416" t="str">
        <f>IF(J416,IF(OR(AND(C416&gt;0, ABS(D416) &gt; I416), OR(AND(C416&gt;-I416, D416&gt;-I416), AND(C416&lt;-I416,D416&lt;-I416) )), 1, 0),"N/A")</f>
        <v>N/A</v>
      </c>
      <c r="L416">
        <f>INT(NOT(J416))</f>
        <v>1</v>
      </c>
      <c r="M416">
        <f>IF(L416,IF(OR(AND(C416&lt;0, D416&lt; ABS(I416)), OR(AND(C416&gt;ABS(I416), D416&gt;ABS(I416)), AND(C416&lt;ABS(I416),D416&lt; ABS(I416)))), 1, 0),"N/A")</f>
        <v>1</v>
      </c>
      <c r="N416">
        <f>INT(OR(K416,M416))</f>
        <v>1</v>
      </c>
      <c r="O416">
        <f>IF(N416, 210, 0)</f>
        <v>210</v>
      </c>
      <c r="P416" t="str">
        <f>VLOOKUP(DATEVALUE(KNeighbors_NOPCA!$A416), HOU_by_date!$A$2:$E$93, 4, FALSE)</f>
        <v>U</v>
      </c>
      <c r="Q416" t="str">
        <f>VLOOKUP(DATEVALUE(KNeighbors_NOPCA!$A416), HOU_by_date!$A$2:$E$93, 5, FALSE)</f>
        <v>208</v>
      </c>
    </row>
    <row r="417" spans="1:17" hidden="1">
      <c r="A417" s="10" t="s">
        <v>53</v>
      </c>
      <c r="B417" t="s">
        <v>13</v>
      </c>
      <c r="C417" s="9">
        <v>3.4</v>
      </c>
      <c r="D417" s="9">
        <v>-12</v>
      </c>
      <c r="E417" s="9">
        <f>IF(-I417 &lt;C417, 1, 0)</f>
        <v>0</v>
      </c>
      <c r="F417" t="str">
        <f>VLOOKUP(DATEVALUE(KNeighbors_NOPCA!$A417), HOU_by_date!$A$2:$E$93, 2, FALSE)</f>
        <v>L</v>
      </c>
      <c r="G417">
        <f>IF(F417="L",0,1)</f>
        <v>0</v>
      </c>
      <c r="H417">
        <f>IF(G417=E417,1,0)</f>
        <v>1</v>
      </c>
      <c r="I417">
        <f>VLOOKUP(DATEVALUE(KNeighbors_NOPCA!$A417), HOU_by_date!$A$2:$E$93, 3, FALSE)</f>
        <v>-7.5</v>
      </c>
      <c r="J417">
        <f>IF(I417&gt;0, 1, 0)</f>
        <v>0</v>
      </c>
      <c r="K417" t="str">
        <f>IF(J417,IF(OR(AND(C417&gt;0, ABS(D417) &gt; I417), OR(AND(C417&gt;-I417, D417&gt;-I417), AND(C417&lt;-I417,D417&lt;-I417) )), 1, 0),"N/A")</f>
        <v>N/A</v>
      </c>
      <c r="L417">
        <f>INT(NOT(J417))</f>
        <v>1</v>
      </c>
      <c r="M417">
        <f>IF(L417,IF(OR(AND(C417&lt;0, D417&lt; ABS(I417)), OR(AND(C417&gt;ABS(I417), D417&gt;ABS(I417)), AND(C417&lt;ABS(I417),D417&lt; ABS(I417)))), 1, 0),"N/A")</f>
        <v>1</v>
      </c>
      <c r="N417">
        <f>INT(OR(K417,M417))</f>
        <v>1</v>
      </c>
      <c r="O417">
        <f>IF(N417, 210, 0)</f>
        <v>210</v>
      </c>
      <c r="P417" t="str">
        <f>VLOOKUP(DATEVALUE(KNeighbors_NOPCA!$A417), HOU_by_date!$A$2:$E$93, 4, FALSE)</f>
        <v>O</v>
      </c>
      <c r="Q417" t="str">
        <f>VLOOKUP(DATEVALUE(KNeighbors_NOPCA!$A417), HOU_by_date!$A$2:$E$93, 5, FALSE)</f>
        <v>207.5</v>
      </c>
    </row>
    <row r="418" spans="1:17" hidden="1">
      <c r="A418" s="10" t="s">
        <v>55</v>
      </c>
      <c r="B418" t="s">
        <v>13</v>
      </c>
      <c r="C418" s="9">
        <v>-0.8</v>
      </c>
      <c r="D418" s="9">
        <v>-16</v>
      </c>
      <c r="E418" s="9">
        <f>IF(-I418 &lt;C418, 1, 0)</f>
        <v>0</v>
      </c>
      <c r="F418" t="str">
        <f>VLOOKUP(DATEVALUE(KNeighbors_NOPCA!$A418), HOU_by_date!$A$2:$E$93, 2, FALSE)</f>
        <v>L</v>
      </c>
      <c r="G418">
        <f>IF(F418="L",0,1)</f>
        <v>0</v>
      </c>
      <c r="H418">
        <f>IF(G418=E418,1,0)</f>
        <v>1</v>
      </c>
      <c r="I418">
        <f>VLOOKUP(DATEVALUE(KNeighbors_NOPCA!$A418), HOU_by_date!$A$2:$E$93, 3, FALSE)</f>
        <v>-4.5</v>
      </c>
      <c r="J418">
        <f>IF(I418&gt;0, 1, 0)</f>
        <v>0</v>
      </c>
      <c r="K418" t="str">
        <f>IF(J418,IF(OR(AND(C418&gt;0, ABS(D418) &gt; I418), OR(AND(C418&gt;-I418, D418&gt;-I418), AND(C418&lt;-I418,D418&lt;-I418) )), 1, 0),"N/A")</f>
        <v>N/A</v>
      </c>
      <c r="L418">
        <f>INT(NOT(J418))</f>
        <v>1</v>
      </c>
      <c r="M418">
        <f>IF(L418,IF(OR(AND(C418&lt;0, D418&lt; ABS(I418)), OR(AND(C418&gt;ABS(I418), D418&gt;ABS(I418)), AND(C418&lt;ABS(I418),D418&lt; ABS(I418)))), 1, 0),"N/A")</f>
        <v>1</v>
      </c>
      <c r="N418">
        <f>INT(OR(K418,M418))</f>
        <v>1</v>
      </c>
      <c r="O418">
        <f>IF(N418, 210, 0)</f>
        <v>210</v>
      </c>
      <c r="P418" t="str">
        <f>VLOOKUP(DATEVALUE(KNeighbors_NOPCA!$A418), HOU_by_date!$A$2:$E$93, 4, FALSE)</f>
        <v>U</v>
      </c>
      <c r="Q418" t="str">
        <f>VLOOKUP(DATEVALUE(KNeighbors_NOPCA!$A418), HOU_by_date!$A$2:$E$93, 5, FALSE)</f>
        <v>207</v>
      </c>
    </row>
    <row r="419" spans="1:17" hidden="1">
      <c r="A419" s="10" t="s">
        <v>57</v>
      </c>
      <c r="B419" t="s">
        <v>13</v>
      </c>
      <c r="C419" s="9">
        <v>4.2</v>
      </c>
      <c r="D419" s="9">
        <v>5</v>
      </c>
      <c r="E419" s="9">
        <f>IF(-I419 &lt;C419, 1, 0)</f>
        <v>0</v>
      </c>
      <c r="F419" t="str">
        <f>VLOOKUP(DATEVALUE(KNeighbors_NOPCA!$A419), HOU_by_date!$A$2:$E$93, 2, FALSE)</f>
        <v>L</v>
      </c>
      <c r="G419">
        <f>IF(F419="L",0,1)</f>
        <v>0</v>
      </c>
      <c r="H419">
        <f>IF(G419=E419,1,0)</f>
        <v>1</v>
      </c>
      <c r="I419">
        <f>VLOOKUP(DATEVALUE(KNeighbors_NOPCA!$A419), HOU_by_date!$A$2:$E$93, 3, FALSE)</f>
        <v>-7</v>
      </c>
      <c r="J419">
        <f>IF(I419&gt;0, 1, 0)</f>
        <v>0</v>
      </c>
      <c r="K419" t="str">
        <f>IF(J419,IF(OR(AND(C419&gt;0, ABS(D419) &gt; I419), OR(AND(C419&gt;-I419, D419&gt;-I419), AND(C419&lt;-I419,D419&lt;-I419) )), 1, 0),"N/A")</f>
        <v>N/A</v>
      </c>
      <c r="L419">
        <f>INT(NOT(J419))</f>
        <v>1</v>
      </c>
      <c r="M419">
        <f>IF(L419,IF(OR(AND(C419&lt;0, D419&lt; ABS(I419)), OR(AND(C419&gt;ABS(I419), D419&gt;ABS(I419)), AND(C419&lt;ABS(I419),D419&lt; ABS(I419)))), 1, 0),"N/A")</f>
        <v>1</v>
      </c>
      <c r="N419">
        <f>INT(OR(K419,M419))</f>
        <v>1</v>
      </c>
      <c r="O419">
        <f>IF(N419, 210, 0)</f>
        <v>210</v>
      </c>
      <c r="P419" t="str">
        <f>VLOOKUP(DATEVALUE(KNeighbors_NOPCA!$A419), HOU_by_date!$A$2:$E$93, 4, FALSE)</f>
        <v>O</v>
      </c>
      <c r="Q419" t="str">
        <f>VLOOKUP(DATEVALUE(KNeighbors_NOPCA!$A419), HOU_by_date!$A$2:$E$93, 5, FALSE)</f>
        <v>210</v>
      </c>
    </row>
    <row r="420" spans="1:17" hidden="1">
      <c r="A420" s="10" t="s">
        <v>60</v>
      </c>
      <c r="B420" t="s">
        <v>13</v>
      </c>
      <c r="C420" s="9">
        <v>7.2</v>
      </c>
      <c r="D420" s="9">
        <v>-5</v>
      </c>
      <c r="E420" s="9">
        <f>IF(-I420 &lt;C420, 1, 0)</f>
        <v>1</v>
      </c>
      <c r="F420" t="str">
        <f>VLOOKUP(DATEVALUE(KNeighbors_NOPCA!$A420), HOU_by_date!$A$2:$E$93, 2, FALSE)</f>
        <v>L</v>
      </c>
      <c r="G420">
        <f>IF(F420="L",0,1)</f>
        <v>0</v>
      </c>
      <c r="H420">
        <f>IF(G420=E420,1,0)</f>
        <v>0</v>
      </c>
      <c r="I420">
        <f>VLOOKUP(DATEVALUE(KNeighbors_NOPCA!$A420), HOU_by_date!$A$2:$E$93, 3, FALSE)</f>
        <v>-4.5</v>
      </c>
      <c r="J420">
        <f>IF(I420&gt;0, 1, 0)</f>
        <v>0</v>
      </c>
      <c r="K420" t="str">
        <f>IF(J420,IF(OR(AND(C420&gt;0, ABS(D420) &gt; I420), OR(AND(C420&gt;-I420, D420&gt;-I420), AND(C420&lt;-I420,D420&lt;-I420) )), 1, 0),"N/A")</f>
        <v>N/A</v>
      </c>
      <c r="L420">
        <f>INT(NOT(J420))</f>
        <v>1</v>
      </c>
      <c r="M420">
        <f>IF(L420,IF(OR(AND(C420&lt;0, D420&lt; ABS(I420)), OR(AND(C420&gt;ABS(I420), D420&gt;ABS(I420)), AND(C420&lt;ABS(I420),D420&lt; ABS(I420)))), 1, 0),"N/A")</f>
        <v>0</v>
      </c>
      <c r="N420">
        <f>INT(OR(K420,M420))</f>
        <v>0</v>
      </c>
      <c r="O420">
        <f>IF(N420, 210, 0)</f>
        <v>0</v>
      </c>
      <c r="P420" t="str">
        <f>VLOOKUP(DATEVALUE(KNeighbors_NOPCA!$A420), HOU_by_date!$A$2:$E$93, 4, FALSE)</f>
        <v>O</v>
      </c>
      <c r="Q420" t="str">
        <f>VLOOKUP(DATEVALUE(KNeighbors_NOPCA!$A420), HOU_by_date!$A$2:$E$93, 5, FALSE)</f>
        <v>202</v>
      </c>
    </row>
    <row r="421" spans="1:17" hidden="1">
      <c r="A421" s="10" t="s">
        <v>64</v>
      </c>
      <c r="B421" t="s">
        <v>13</v>
      </c>
      <c r="C421" s="9">
        <v>-0.2</v>
      </c>
      <c r="D421" s="9">
        <v>-9</v>
      </c>
      <c r="E421" s="9">
        <f>IF(-I421 &lt;C421, 1, 0)</f>
        <v>0</v>
      </c>
      <c r="F421" t="str">
        <f>VLOOKUP(DATEVALUE(KNeighbors_NOPCA!$A421), HOU_by_date!$A$2:$E$93, 2, FALSE)</f>
        <v>L</v>
      </c>
      <c r="G421">
        <f>IF(F421="L",0,1)</f>
        <v>0</v>
      </c>
      <c r="H421">
        <f>IF(G421=E421,1,0)</f>
        <v>1</v>
      </c>
      <c r="I421">
        <f>VLOOKUP(DATEVALUE(KNeighbors_NOPCA!$A421), HOU_by_date!$A$2:$E$93, 3, FALSE)</f>
        <v>-3.5</v>
      </c>
      <c r="J421">
        <f>IF(I421&gt;0, 1, 0)</f>
        <v>0</v>
      </c>
      <c r="K421" t="str">
        <f>IF(J421,IF(OR(AND(C421&gt;0, ABS(D421) &gt; I421), OR(AND(C421&gt;-I421, D421&gt;-I421), AND(C421&lt;-I421,D421&lt;-I421) )), 1, 0),"N/A")</f>
        <v>N/A</v>
      </c>
      <c r="L421">
        <f>INT(NOT(J421))</f>
        <v>1</v>
      </c>
      <c r="M421">
        <f>IF(L421,IF(OR(AND(C421&lt;0, D421&lt; ABS(I421)), OR(AND(C421&gt;ABS(I421), D421&gt;ABS(I421)), AND(C421&lt;ABS(I421),D421&lt; ABS(I421)))), 1, 0),"N/A")</f>
        <v>1</v>
      </c>
      <c r="N421">
        <f>INT(OR(K421,M421))</f>
        <v>1</v>
      </c>
      <c r="O421">
        <f>IF(N421, 210, 0)</f>
        <v>210</v>
      </c>
      <c r="P421" t="str">
        <f>VLOOKUP(DATEVALUE(KNeighbors_NOPCA!$A421), HOU_by_date!$A$2:$E$93, 4, FALSE)</f>
        <v>U</v>
      </c>
      <c r="Q421" t="str">
        <f>VLOOKUP(DATEVALUE(KNeighbors_NOPCA!$A421), HOU_by_date!$A$2:$E$93, 5, FALSE)</f>
        <v>198.5</v>
      </c>
    </row>
    <row r="422" spans="1:17" hidden="1">
      <c r="A422" s="10" t="s">
        <v>65</v>
      </c>
      <c r="B422" t="s">
        <v>13</v>
      </c>
      <c r="C422" s="9">
        <v>8.6</v>
      </c>
      <c r="D422" s="9">
        <v>2</v>
      </c>
      <c r="E422" s="9">
        <f>IF(-I422 &lt;C422, 1, 0)</f>
        <v>0</v>
      </c>
      <c r="F422" t="str">
        <f>VLOOKUP(DATEVALUE(KNeighbors_NOPCA!$A422), HOU_by_date!$A$2:$E$93, 2, FALSE)</f>
        <v>L</v>
      </c>
      <c r="G422">
        <f>IF(F422="L",0,1)</f>
        <v>0</v>
      </c>
      <c r="H422">
        <f>IF(G422=E422,1,0)</f>
        <v>1</v>
      </c>
      <c r="I422">
        <f>VLOOKUP(DATEVALUE(KNeighbors_NOPCA!$A422), HOU_by_date!$A$2:$E$93, 3, FALSE)</f>
        <v>-11</v>
      </c>
      <c r="J422">
        <f>IF(I422&gt;0, 1, 0)</f>
        <v>0</v>
      </c>
      <c r="K422" t="str">
        <f>IF(J422,IF(OR(AND(C422&gt;0, ABS(D422) &gt; I422), OR(AND(C422&gt;-I422, D422&gt;-I422), AND(C422&lt;-I422,D422&lt;-I422) )), 1, 0),"N/A")</f>
        <v>N/A</v>
      </c>
      <c r="L422">
        <f>INT(NOT(J422))</f>
        <v>1</v>
      </c>
      <c r="M422">
        <f>IF(L422,IF(OR(AND(C422&lt;0, D422&lt; ABS(I422)), OR(AND(C422&gt;ABS(I422), D422&gt;ABS(I422)), AND(C422&lt;ABS(I422),D422&lt; ABS(I422)))), 1, 0),"N/A")</f>
        <v>1</v>
      </c>
      <c r="N422">
        <f>INT(OR(K422,M422))</f>
        <v>1</v>
      </c>
      <c r="O422">
        <f>IF(N422, 210, 0)</f>
        <v>210</v>
      </c>
      <c r="P422" t="str">
        <f>VLOOKUP(DATEVALUE(KNeighbors_NOPCA!$A422), HOU_by_date!$A$2:$E$93, 4, FALSE)</f>
        <v>O</v>
      </c>
      <c r="Q422" t="str">
        <f>VLOOKUP(DATEVALUE(KNeighbors_NOPCA!$A422), HOU_by_date!$A$2:$E$93, 5, FALSE)</f>
        <v>200.5</v>
      </c>
    </row>
    <row r="423" spans="1:17" hidden="1">
      <c r="A423" s="10" t="s">
        <v>70</v>
      </c>
      <c r="B423" t="s">
        <v>13</v>
      </c>
      <c r="C423" s="9">
        <v>4</v>
      </c>
      <c r="D423" s="9">
        <v>7</v>
      </c>
      <c r="E423" s="9">
        <f>IF(-I423 &lt;C423, 1, 0)</f>
        <v>1</v>
      </c>
      <c r="F423" t="str">
        <f>VLOOKUP(DATEVALUE(KNeighbors_NOPCA!$A423), HOU_by_date!$A$2:$E$93, 2, FALSE)</f>
        <v>W</v>
      </c>
      <c r="G423">
        <f>IF(F423="L",0,1)</f>
        <v>1</v>
      </c>
      <c r="H423">
        <f>IF(G423=E423,1,0)</f>
        <v>1</v>
      </c>
      <c r="I423">
        <f>VLOOKUP(DATEVALUE(KNeighbors_NOPCA!$A423), HOU_by_date!$A$2:$E$93, 3, FALSE)</f>
        <v>-3.5</v>
      </c>
      <c r="J423">
        <f>IF(I423&gt;0, 1, 0)</f>
        <v>0</v>
      </c>
      <c r="K423" t="str">
        <f>IF(J423,IF(OR(AND(C423&gt;0, ABS(D423) &gt; I423), OR(AND(C423&gt;-I423, D423&gt;-I423), AND(C423&lt;-I423,D423&lt;-I423) )), 1, 0),"N/A")</f>
        <v>N/A</v>
      </c>
      <c r="L423">
        <f>INT(NOT(J423))</f>
        <v>1</v>
      </c>
      <c r="M423">
        <f>IF(L423,IF(OR(AND(C423&lt;0, D423&lt; ABS(I423)), OR(AND(C423&gt;ABS(I423), D423&gt;ABS(I423)), AND(C423&lt;ABS(I423),D423&lt; ABS(I423)))), 1, 0),"N/A")</f>
        <v>1</v>
      </c>
      <c r="N423">
        <f>INT(OR(K423,M423))</f>
        <v>1</v>
      </c>
      <c r="O423">
        <f>IF(N423, 210, 0)</f>
        <v>210</v>
      </c>
      <c r="P423" t="str">
        <f>VLOOKUP(DATEVALUE(KNeighbors_NOPCA!$A423), HOU_by_date!$A$2:$E$93, 4, FALSE)</f>
        <v>U</v>
      </c>
      <c r="Q423" t="str">
        <f>VLOOKUP(DATEVALUE(KNeighbors_NOPCA!$A423), HOU_by_date!$A$2:$E$93, 5, FALSE)</f>
        <v>214.5</v>
      </c>
    </row>
    <row r="424" spans="1:17" hidden="1">
      <c r="A424" s="10" t="s">
        <v>73</v>
      </c>
      <c r="B424" t="s">
        <v>13</v>
      </c>
      <c r="C424" s="9">
        <v>7.2</v>
      </c>
      <c r="D424" s="9">
        <v>7</v>
      </c>
      <c r="E424" s="9">
        <f>IF(-I424 &lt;C424, 1, 0)</f>
        <v>1</v>
      </c>
      <c r="F424" t="str">
        <f>VLOOKUP(DATEVALUE(KNeighbors_NOPCA!$A424), HOU_by_date!$A$2:$E$93, 2, FALSE)</f>
        <v>W</v>
      </c>
      <c r="G424">
        <f>IF(F424="L",0,1)</f>
        <v>1</v>
      </c>
      <c r="H424">
        <f>IF(G424=E424,1,0)</f>
        <v>1</v>
      </c>
      <c r="I424">
        <f>VLOOKUP(DATEVALUE(KNeighbors_NOPCA!$A424), HOU_by_date!$A$2:$E$93, 3, FALSE)</f>
        <v>-3</v>
      </c>
      <c r="J424">
        <f>IF(I424&gt;0, 1, 0)</f>
        <v>0</v>
      </c>
      <c r="K424" t="str">
        <f>IF(J424,IF(OR(AND(C424&gt;0, ABS(D424) &gt; I424), OR(AND(C424&gt;-I424, D424&gt;-I424), AND(C424&lt;-I424,D424&lt;-I424) )), 1, 0),"N/A")</f>
        <v>N/A</v>
      </c>
      <c r="L424">
        <f>INT(NOT(J424))</f>
        <v>1</v>
      </c>
      <c r="M424">
        <f>IF(L424,IF(OR(AND(C424&lt;0, D424&lt; ABS(I424)), OR(AND(C424&gt;ABS(I424), D424&gt;ABS(I424)), AND(C424&lt;ABS(I424),D424&lt; ABS(I424)))), 1, 0),"N/A")</f>
        <v>1</v>
      </c>
      <c r="N424">
        <f>INT(OR(K424,M424))</f>
        <v>1</v>
      </c>
      <c r="O424">
        <f>IF(N424, 210, 0)</f>
        <v>210</v>
      </c>
      <c r="P424" t="str">
        <f>VLOOKUP(DATEVALUE(KNeighbors_NOPCA!$A424), HOU_by_date!$A$2:$E$93, 4, FALSE)</f>
        <v>O</v>
      </c>
      <c r="Q424" t="str">
        <f>VLOOKUP(DATEVALUE(KNeighbors_NOPCA!$A424), HOU_by_date!$A$2:$E$93, 5, FALSE)</f>
        <v>217</v>
      </c>
    </row>
    <row r="425" spans="1:17" hidden="1">
      <c r="A425" s="10" t="s">
        <v>80</v>
      </c>
      <c r="B425" t="s">
        <v>13</v>
      </c>
      <c r="C425" s="9">
        <v>6</v>
      </c>
      <c r="D425" s="9">
        <v>29</v>
      </c>
      <c r="E425" s="9">
        <f>IF(-I425 &lt;C425, 1, 0)</f>
        <v>0</v>
      </c>
      <c r="F425" t="str">
        <f>VLOOKUP(DATEVALUE(KNeighbors_NOPCA!$A425), HOU_by_date!$A$2:$E$93, 2, FALSE)</f>
        <v>W</v>
      </c>
      <c r="G425">
        <f>IF(F425="L",0,1)</f>
        <v>1</v>
      </c>
      <c r="H425">
        <f>IF(G425=E425,1,0)</f>
        <v>0</v>
      </c>
      <c r="I425">
        <f>VLOOKUP(DATEVALUE(KNeighbors_NOPCA!$A425), HOU_by_date!$A$2:$E$93, 3, FALSE)</f>
        <v>-11.5</v>
      </c>
      <c r="J425">
        <f>IF(I425&gt;0, 1, 0)</f>
        <v>0</v>
      </c>
      <c r="K425" t="str">
        <f>IF(J425,IF(OR(AND(C425&gt;0, ABS(D425) &gt; I425), OR(AND(C425&gt;-I425, D425&gt;-I425), AND(C425&lt;-I425,D425&lt;-I425) )), 1, 0),"N/A")</f>
        <v>N/A</v>
      </c>
      <c r="L425">
        <f>INT(NOT(J425))</f>
        <v>1</v>
      </c>
      <c r="M425">
        <f>IF(L425,IF(OR(AND(C425&lt;0, D425&lt; ABS(I425)), OR(AND(C425&gt;ABS(I425), D425&gt;ABS(I425)), AND(C425&lt;ABS(I425),D425&lt; ABS(I425)))), 1, 0),"N/A")</f>
        <v>0</v>
      </c>
      <c r="N425">
        <f>INT(OR(K425,M425))</f>
        <v>0</v>
      </c>
      <c r="O425">
        <f>IF(N425, 210, 0)</f>
        <v>0</v>
      </c>
      <c r="P425" t="str">
        <f>VLOOKUP(DATEVALUE(KNeighbors_NOPCA!$A425), HOU_by_date!$A$2:$E$93, 4, FALSE)</f>
        <v>O</v>
      </c>
      <c r="Q425" t="str">
        <f>VLOOKUP(DATEVALUE(KNeighbors_NOPCA!$A425), HOU_by_date!$A$2:$E$93, 5, FALSE)</f>
        <v>212</v>
      </c>
    </row>
    <row r="426" spans="1:17" hidden="1">
      <c r="A426" s="10" t="s">
        <v>87</v>
      </c>
      <c r="B426" t="s">
        <v>13</v>
      </c>
      <c r="C426" s="9">
        <v>-4.8</v>
      </c>
      <c r="D426" s="9">
        <v>10</v>
      </c>
      <c r="E426" s="9">
        <f>IF(-I426 &lt;C426, 1, 0)</f>
        <v>0</v>
      </c>
      <c r="F426" t="str">
        <f>VLOOKUP(DATEVALUE(KNeighbors_NOPCA!$A426), HOU_by_date!$A$2:$E$93, 2, FALSE)</f>
        <v>W</v>
      </c>
      <c r="G426">
        <f>IF(F426="L",0,1)</f>
        <v>1</v>
      </c>
      <c r="H426">
        <f>IF(G426=E426,1,0)</f>
        <v>0</v>
      </c>
      <c r="I426">
        <f>VLOOKUP(DATEVALUE(KNeighbors_NOPCA!$A426), HOU_by_date!$A$2:$E$93, 3, FALSE)</f>
        <v>2.5</v>
      </c>
      <c r="J426">
        <f>IF(I426&gt;0, 1, 0)</f>
        <v>1</v>
      </c>
      <c r="K426">
        <f>IF(J426,IF(OR(AND(C426&gt;0, ABS(D426) &gt; I426), OR(AND(C426&gt;-I426, D426&gt;-I426), AND(C426&lt;-I426,D426&lt;-I426) )), 1, 0),"N/A")</f>
        <v>0</v>
      </c>
      <c r="L426">
        <f>INT(NOT(J426))</f>
        <v>0</v>
      </c>
      <c r="M426" t="str">
        <f>IF(L426,IF(OR(AND(C426&lt;0, D426&lt; ABS(I426)), OR(AND(C426&gt;ABS(I426), D426&gt;ABS(I426)), AND(C426&lt;ABS(I426),D426&lt; ABS(I426)))), 1, 0),"N/A")</f>
        <v>N/A</v>
      </c>
      <c r="N426">
        <f>INT(OR(K426,M426))</f>
        <v>0</v>
      </c>
      <c r="O426">
        <f>IF(N426, 210, 0)</f>
        <v>0</v>
      </c>
      <c r="P426" t="str">
        <f>VLOOKUP(DATEVALUE(KNeighbors_NOPCA!$A426), HOU_by_date!$A$2:$E$93, 4, FALSE)</f>
        <v>U</v>
      </c>
      <c r="Q426" t="str">
        <f>VLOOKUP(DATEVALUE(KNeighbors_NOPCA!$A426), HOU_by_date!$A$2:$E$93, 5, FALSE)</f>
        <v>213</v>
      </c>
    </row>
    <row r="427" spans="1:17" hidden="1">
      <c r="A427" s="10" t="s">
        <v>89</v>
      </c>
      <c r="B427" t="s">
        <v>13</v>
      </c>
      <c r="C427" s="9">
        <v>4.4000000000000004</v>
      </c>
      <c r="D427" s="9">
        <v>7</v>
      </c>
      <c r="E427" s="9">
        <f>IF(-I427 &lt;C427, 1, 0)</f>
        <v>1</v>
      </c>
      <c r="F427" t="str">
        <f>VLOOKUP(DATEVALUE(KNeighbors_NOPCA!$A427), HOU_by_date!$A$2:$E$93, 2, FALSE)</f>
        <v>W</v>
      </c>
      <c r="G427">
        <f>IF(F427="L",0,1)</f>
        <v>1</v>
      </c>
      <c r="H427">
        <f>IF(G427=E427,1,0)</f>
        <v>1</v>
      </c>
      <c r="I427">
        <f>VLOOKUP(DATEVALUE(KNeighbors_NOPCA!$A427), HOU_by_date!$A$2:$E$93, 3, FALSE)</f>
        <v>-3</v>
      </c>
      <c r="J427">
        <f>IF(I427&gt;0, 1, 0)</f>
        <v>0</v>
      </c>
      <c r="K427" t="str">
        <f>IF(J427,IF(OR(AND(C427&gt;0, ABS(D427) &gt; I427), OR(AND(C427&gt;-I427, D427&gt;-I427), AND(C427&lt;-I427,D427&lt;-I427) )), 1, 0),"N/A")</f>
        <v>N/A</v>
      </c>
      <c r="L427">
        <f>INT(NOT(J427))</f>
        <v>1</v>
      </c>
      <c r="M427">
        <f>IF(L427,IF(OR(AND(C427&lt;0, D427&lt; ABS(I427)), OR(AND(C427&gt;ABS(I427), D427&gt;ABS(I427)), AND(C427&lt;ABS(I427),D427&lt; ABS(I427)))), 1, 0),"N/A")</f>
        <v>1</v>
      </c>
      <c r="N427">
        <f>INT(OR(K427,M427))</f>
        <v>1</v>
      </c>
      <c r="O427">
        <f>IF(N427, 210, 0)</f>
        <v>210</v>
      </c>
      <c r="P427" t="str">
        <f>VLOOKUP(DATEVALUE(KNeighbors_NOPCA!$A427), HOU_by_date!$A$2:$E$93, 4, FALSE)</f>
        <v>U</v>
      </c>
      <c r="Q427" t="str">
        <f>VLOOKUP(DATEVALUE(KNeighbors_NOPCA!$A427), HOU_by_date!$A$2:$E$93, 5, FALSE)</f>
        <v>207.5</v>
      </c>
    </row>
    <row r="428" spans="1:17" hidden="1">
      <c r="A428" s="10" t="s">
        <v>92</v>
      </c>
      <c r="B428" t="s">
        <v>13</v>
      </c>
      <c r="C428" s="9">
        <v>-4.5999999999999996</v>
      </c>
      <c r="D428" s="9">
        <v>4</v>
      </c>
      <c r="E428" s="9">
        <f>IF(-I428 &lt;C428, 1, 0)</f>
        <v>1</v>
      </c>
      <c r="F428" t="str">
        <f>VLOOKUP(DATEVALUE(KNeighbors_NOPCA!$A428), HOU_by_date!$A$2:$E$93, 2, FALSE)</f>
        <v>W</v>
      </c>
      <c r="G428">
        <f>IF(F428="L",0,1)</f>
        <v>1</v>
      </c>
      <c r="H428">
        <f>IF(G428=E428,1,0)</f>
        <v>1</v>
      </c>
      <c r="I428">
        <f>VLOOKUP(DATEVALUE(KNeighbors_NOPCA!$A428), HOU_by_date!$A$2:$E$93, 3, FALSE)</f>
        <v>7.5</v>
      </c>
      <c r="J428">
        <f>IF(I428&gt;0, 1, 0)</f>
        <v>1</v>
      </c>
      <c r="K428">
        <f>IF(J428,IF(OR(AND(C428&gt;0, ABS(D428) &gt; I428), OR(AND(C428&gt;-I428, D428&gt;-I428), AND(C428&lt;-I428,D428&lt;-I428) )), 1, 0),"N/A")</f>
        <v>1</v>
      </c>
      <c r="L428">
        <f>INT(NOT(J428))</f>
        <v>0</v>
      </c>
      <c r="M428" t="str">
        <f>IF(L428,IF(OR(AND(C428&lt;0, D428&lt; ABS(I428)), OR(AND(C428&gt;ABS(I428), D428&gt;ABS(I428)), AND(C428&lt;ABS(I428),D428&lt; ABS(I428)))), 1, 0),"N/A")</f>
        <v>N/A</v>
      </c>
      <c r="N428">
        <f>INT(OR(K428,M428))</f>
        <v>1</v>
      </c>
      <c r="O428">
        <f>IF(N428, 210, 0)</f>
        <v>210</v>
      </c>
      <c r="P428" t="str">
        <f>VLOOKUP(DATEVALUE(KNeighbors_NOPCA!$A428), HOU_by_date!$A$2:$E$93, 4, FALSE)</f>
        <v>U</v>
      </c>
      <c r="Q428" t="str">
        <f>VLOOKUP(DATEVALUE(KNeighbors_NOPCA!$A428), HOU_by_date!$A$2:$E$93, 5, FALSE)</f>
        <v>204.5</v>
      </c>
    </row>
    <row r="429" spans="1:17" hidden="1">
      <c r="A429" s="10" t="s">
        <v>96</v>
      </c>
      <c r="B429" t="s">
        <v>13</v>
      </c>
      <c r="C429" s="9">
        <v>0.8</v>
      </c>
      <c r="D429" s="9">
        <v>-6</v>
      </c>
      <c r="E429" s="9">
        <f>IF(-I429 &lt;C429, 1, 0)</f>
        <v>0</v>
      </c>
      <c r="F429" t="str">
        <f>VLOOKUP(DATEVALUE(KNeighbors_NOPCA!$A429), HOU_by_date!$A$2:$E$93, 2, FALSE)</f>
        <v>L</v>
      </c>
      <c r="G429">
        <f>IF(F429="L",0,1)</f>
        <v>0</v>
      </c>
      <c r="H429">
        <f>IF(G429=E429,1,0)</f>
        <v>1</v>
      </c>
      <c r="I429">
        <f>VLOOKUP(DATEVALUE(KNeighbors_NOPCA!$A429), HOU_by_date!$A$2:$E$93, 3, FALSE)</f>
        <v>-3.5</v>
      </c>
      <c r="J429">
        <f>IF(I429&gt;0, 1, 0)</f>
        <v>0</v>
      </c>
      <c r="K429" t="str">
        <f>IF(J429,IF(OR(AND(C429&gt;0, ABS(D429) &gt; I429), OR(AND(C429&gt;-I429, D429&gt;-I429), AND(C429&lt;-I429,D429&lt;-I429) )), 1, 0),"N/A")</f>
        <v>N/A</v>
      </c>
      <c r="L429">
        <f>INT(NOT(J429))</f>
        <v>1</v>
      </c>
      <c r="M429">
        <f>IF(L429,IF(OR(AND(C429&lt;0, D429&lt; ABS(I429)), OR(AND(C429&gt;ABS(I429), D429&gt;ABS(I429)), AND(C429&lt;ABS(I429),D429&lt; ABS(I429)))), 1, 0),"N/A")</f>
        <v>1</v>
      </c>
      <c r="N429">
        <f>INT(OR(K429,M429))</f>
        <v>1</v>
      </c>
      <c r="O429">
        <f>IF(N429, 210, 0)</f>
        <v>210</v>
      </c>
      <c r="P429" t="str">
        <f>VLOOKUP(DATEVALUE(KNeighbors_NOPCA!$A429), HOU_by_date!$A$2:$E$93, 4, FALSE)</f>
        <v>O</v>
      </c>
      <c r="Q429" t="str">
        <f>VLOOKUP(DATEVALUE(KNeighbors_NOPCA!$A429), HOU_by_date!$A$2:$E$93, 5, FALSE)</f>
        <v>208</v>
      </c>
    </row>
    <row r="430" spans="1:17" hidden="1">
      <c r="A430" s="10" t="s">
        <v>98</v>
      </c>
      <c r="B430" t="s">
        <v>13</v>
      </c>
      <c r="C430" s="9">
        <v>-9.8000000000000007</v>
      </c>
      <c r="D430" s="9">
        <v>-4</v>
      </c>
      <c r="E430" s="9">
        <f>IF(-I430 &lt;C430, 1, 0)</f>
        <v>0</v>
      </c>
      <c r="F430" t="str">
        <f>VLOOKUP(DATEVALUE(KNeighbors_NOPCA!$A430), HOU_by_date!$A$2:$E$93, 2, FALSE)</f>
        <v>L</v>
      </c>
      <c r="G430">
        <f>IF(F430="L",0,1)</f>
        <v>0</v>
      </c>
      <c r="H430">
        <f>IF(G430=E430,1,0)</f>
        <v>1</v>
      </c>
      <c r="I430">
        <f>VLOOKUP(DATEVALUE(KNeighbors_NOPCA!$A430), HOU_by_date!$A$2:$E$93, 3, FALSE)</f>
        <v>-3.5</v>
      </c>
      <c r="J430">
        <f>IF(I430&gt;0, 1, 0)</f>
        <v>0</v>
      </c>
      <c r="K430" t="str">
        <f>IF(J430,IF(OR(AND(C430&gt;0, ABS(D430) &gt; I430), OR(AND(C430&gt;-I430, D430&gt;-I430), AND(C430&lt;-I430,D430&lt;-I430) )), 1, 0),"N/A")</f>
        <v>N/A</v>
      </c>
      <c r="L430">
        <f>INT(NOT(J430))</f>
        <v>1</v>
      </c>
      <c r="M430">
        <f>IF(L430,IF(OR(AND(C430&lt;0, D430&lt; ABS(I430)), OR(AND(C430&gt;ABS(I430), D430&gt;ABS(I430)), AND(C430&lt;ABS(I430),D430&lt; ABS(I430)))), 1, 0),"N/A")</f>
        <v>1</v>
      </c>
      <c r="N430">
        <f>INT(OR(K430,M430))</f>
        <v>1</v>
      </c>
      <c r="O430">
        <f>IF(N430, 210, 0)</f>
        <v>210</v>
      </c>
      <c r="P430" t="str">
        <f>VLOOKUP(DATEVALUE(KNeighbors_NOPCA!$A430), HOU_by_date!$A$2:$E$93, 4, FALSE)</f>
        <v>O</v>
      </c>
      <c r="Q430" t="str">
        <f>VLOOKUP(DATEVALUE(KNeighbors_NOPCA!$A430), HOU_by_date!$A$2:$E$93, 5, FALSE)</f>
        <v>211</v>
      </c>
    </row>
    <row r="431" spans="1:17" hidden="1">
      <c r="A431" s="10" t="s">
        <v>105</v>
      </c>
      <c r="B431" t="s">
        <v>13</v>
      </c>
      <c r="C431" s="9">
        <v>6.6</v>
      </c>
      <c r="D431" s="9">
        <v>9</v>
      </c>
      <c r="E431" s="9">
        <f>IF(-I431 &lt;C431, 1, 0)</f>
        <v>1</v>
      </c>
      <c r="F431" t="str">
        <f>VLOOKUP(DATEVALUE(KNeighbors_NOPCA!$A431), HOU_by_date!$A$2:$E$93, 2, FALSE)</f>
        <v>W</v>
      </c>
      <c r="G431">
        <f>IF(F431="L",0,1)</f>
        <v>1</v>
      </c>
      <c r="H431">
        <f>IF(G431=E431,1,0)</f>
        <v>1</v>
      </c>
      <c r="I431">
        <f>VLOOKUP(DATEVALUE(KNeighbors_NOPCA!$A431), HOU_by_date!$A$2:$E$93, 3, FALSE)</f>
        <v>-6.5</v>
      </c>
      <c r="J431">
        <f>IF(I431&gt;0, 1, 0)</f>
        <v>0</v>
      </c>
      <c r="K431" t="str">
        <f>IF(J431,IF(OR(AND(C431&gt;0, ABS(D431) &gt; I431), OR(AND(C431&gt;-I431, D431&gt;-I431), AND(C431&lt;-I431,D431&lt;-I431) )), 1, 0),"N/A")</f>
        <v>N/A</v>
      </c>
      <c r="L431">
        <f>INT(NOT(J431))</f>
        <v>1</v>
      </c>
      <c r="M431">
        <f>IF(L431,IF(OR(AND(C431&lt;0, D431&lt; ABS(I431)), OR(AND(C431&gt;ABS(I431), D431&gt;ABS(I431)), AND(C431&lt;ABS(I431),D431&lt; ABS(I431)))), 1, 0),"N/A")</f>
        <v>1</v>
      </c>
      <c r="N431">
        <f>INT(OR(K431,M431))</f>
        <v>1</v>
      </c>
      <c r="O431">
        <f>IF(N431, 210, 0)</f>
        <v>210</v>
      </c>
      <c r="P431" t="str">
        <f>VLOOKUP(DATEVALUE(KNeighbors_NOPCA!$A431), HOU_by_date!$A$2:$E$93, 4, FALSE)</f>
        <v>O</v>
      </c>
      <c r="Q431" t="str">
        <f>VLOOKUP(DATEVALUE(KNeighbors_NOPCA!$A431), HOU_by_date!$A$2:$E$93, 5, FALSE)</f>
        <v>196.5</v>
      </c>
    </row>
    <row r="432" spans="1:17" hidden="1">
      <c r="A432" s="10" t="s">
        <v>108</v>
      </c>
      <c r="B432" t="s">
        <v>13</v>
      </c>
      <c r="C432" s="9">
        <v>2.2000000000000002</v>
      </c>
      <c r="D432" s="9">
        <v>4</v>
      </c>
      <c r="E432" s="9">
        <f>IF(-I432 &lt;C432, 1, 0)</f>
        <v>1</v>
      </c>
      <c r="F432" t="str">
        <f>VLOOKUP(DATEVALUE(KNeighbors_NOPCA!$A432), HOU_by_date!$A$2:$E$93, 2, FALSE)</f>
        <v>W</v>
      </c>
      <c r="G432">
        <f>IF(F432="L",0,1)</f>
        <v>1</v>
      </c>
      <c r="H432">
        <f>IF(G432=E432,1,0)</f>
        <v>1</v>
      </c>
      <c r="I432">
        <f>VLOOKUP(DATEVALUE(KNeighbors_NOPCA!$A432), HOU_by_date!$A$2:$E$93, 3, FALSE)</f>
        <v>-2</v>
      </c>
      <c r="J432">
        <f>IF(I432&gt;0, 1, 0)</f>
        <v>0</v>
      </c>
      <c r="K432" t="str">
        <f>IF(J432,IF(OR(AND(C432&gt;0, ABS(D432) &gt; I432), OR(AND(C432&gt;-I432, D432&gt;-I432), AND(C432&lt;-I432,D432&lt;-I432) )), 1, 0),"N/A")</f>
        <v>N/A</v>
      </c>
      <c r="L432">
        <f>INT(NOT(J432))</f>
        <v>1</v>
      </c>
      <c r="M432">
        <f>IF(L432,IF(OR(AND(C432&lt;0, D432&lt; ABS(I432)), OR(AND(C432&gt;ABS(I432), D432&gt;ABS(I432)), AND(C432&lt;ABS(I432),D432&lt; ABS(I432)))), 1, 0),"N/A")</f>
        <v>1</v>
      </c>
      <c r="N432">
        <f>INT(OR(K432,M432))</f>
        <v>1</v>
      </c>
      <c r="O432">
        <f>IF(N432, 210, 0)</f>
        <v>210</v>
      </c>
      <c r="P432" t="str">
        <f>VLOOKUP(DATEVALUE(KNeighbors_NOPCA!$A432), HOU_by_date!$A$2:$E$93, 4, FALSE)</f>
        <v>O</v>
      </c>
      <c r="Q432" t="str">
        <f>VLOOKUP(DATEVALUE(KNeighbors_NOPCA!$A432), HOU_by_date!$A$2:$E$93, 5, FALSE)</f>
        <v>207</v>
      </c>
    </row>
    <row r="433" spans="1:17" hidden="1">
      <c r="A433" s="10" t="s">
        <v>111</v>
      </c>
      <c r="B433" t="s">
        <v>13</v>
      </c>
      <c r="C433" s="9">
        <v>6</v>
      </c>
      <c r="D433" s="9">
        <v>3</v>
      </c>
      <c r="E433" s="9">
        <f>IF(-I433 &lt;C433, 1, 0)</f>
        <v>0</v>
      </c>
      <c r="F433" t="str">
        <f>VLOOKUP(DATEVALUE(KNeighbors_NOPCA!$A433), HOU_by_date!$A$2:$E$93, 2, FALSE)</f>
        <v>L</v>
      </c>
      <c r="G433">
        <f>IF(F433="L",0,1)</f>
        <v>0</v>
      </c>
      <c r="H433">
        <f>IF(G433=E433,1,0)</f>
        <v>1</v>
      </c>
      <c r="I433">
        <f>VLOOKUP(DATEVALUE(KNeighbors_NOPCA!$A433), HOU_by_date!$A$2:$E$93, 3, FALSE)</f>
        <v>-8</v>
      </c>
      <c r="J433">
        <f>IF(I433&gt;0, 1, 0)</f>
        <v>0</v>
      </c>
      <c r="K433" t="str">
        <f>IF(J433,IF(OR(AND(C433&gt;0, ABS(D433) &gt; I433), OR(AND(C433&gt;-I433, D433&gt;-I433), AND(C433&lt;-I433,D433&lt;-I433) )), 1, 0),"N/A")</f>
        <v>N/A</v>
      </c>
      <c r="L433">
        <f>INT(NOT(J433))</f>
        <v>1</v>
      </c>
      <c r="M433">
        <f>IF(L433,IF(OR(AND(C433&lt;0, D433&lt; ABS(I433)), OR(AND(C433&gt;ABS(I433), D433&gt;ABS(I433)), AND(C433&lt;ABS(I433),D433&lt; ABS(I433)))), 1, 0),"N/A")</f>
        <v>1</v>
      </c>
      <c r="N433">
        <f>INT(OR(K433,M433))</f>
        <v>1</v>
      </c>
      <c r="O433">
        <f>IF(N433, 210, 0)</f>
        <v>210</v>
      </c>
      <c r="P433" t="str">
        <f>VLOOKUP(DATEVALUE(KNeighbors_NOPCA!$A433), HOU_by_date!$A$2:$E$93, 4, FALSE)</f>
        <v>O</v>
      </c>
      <c r="Q433" t="str">
        <f>VLOOKUP(DATEVALUE(KNeighbors_NOPCA!$A433), HOU_by_date!$A$2:$E$93, 5, FALSE)</f>
        <v>207</v>
      </c>
    </row>
    <row r="434" spans="1:17" hidden="1">
      <c r="A434" s="10" t="s">
        <v>113</v>
      </c>
      <c r="B434" t="s">
        <v>13</v>
      </c>
      <c r="C434" s="9">
        <v>-0.8</v>
      </c>
      <c r="D434" s="9">
        <v>-14</v>
      </c>
      <c r="E434" s="9">
        <f>IF(-I434 &lt;C434, 1, 0)</f>
        <v>1</v>
      </c>
      <c r="F434" t="str">
        <f>VLOOKUP(DATEVALUE(KNeighbors_NOPCA!$A434), HOU_by_date!$A$2:$E$93, 2, FALSE)</f>
        <v>L</v>
      </c>
      <c r="G434">
        <f>IF(F434="L",0,1)</f>
        <v>0</v>
      </c>
      <c r="H434">
        <f>IF(G434=E434,1,0)</f>
        <v>0</v>
      </c>
      <c r="I434">
        <f>VLOOKUP(DATEVALUE(KNeighbors_NOPCA!$A434), HOU_by_date!$A$2:$E$93, 3, FALSE)</f>
        <v>2</v>
      </c>
      <c r="J434">
        <f>IF(I434&gt;0, 1, 0)</f>
        <v>1</v>
      </c>
      <c r="K434">
        <f>IF(J434,IF(OR(AND(C434&gt;0, ABS(D434) &gt; I434), OR(AND(C434&gt;-I434, D434&gt;-I434), AND(C434&lt;-I434,D434&lt;-I434) )), 1, 0),"N/A")</f>
        <v>0</v>
      </c>
      <c r="L434">
        <f>INT(NOT(J434))</f>
        <v>0</v>
      </c>
      <c r="M434" t="str">
        <f>IF(L434,IF(OR(AND(C434&lt;0, D434&lt; ABS(I434)), OR(AND(C434&gt;ABS(I434), D434&gt;ABS(I434)), AND(C434&lt;ABS(I434),D434&lt; ABS(I434)))), 1, 0),"N/A")</f>
        <v>N/A</v>
      </c>
      <c r="N434">
        <f>INT(OR(K434,M434))</f>
        <v>0</v>
      </c>
      <c r="O434">
        <f>IF(N434, 210, 0)</f>
        <v>0</v>
      </c>
      <c r="P434" t="str">
        <f>VLOOKUP(DATEVALUE(KNeighbors_NOPCA!$A434), HOU_by_date!$A$2:$E$93, 4, FALSE)</f>
        <v>U</v>
      </c>
      <c r="Q434" t="str">
        <f>VLOOKUP(DATEVALUE(KNeighbors_NOPCA!$A434), HOU_by_date!$A$2:$E$93, 5, FALSE)</f>
        <v>204.5</v>
      </c>
    </row>
    <row r="435" spans="1:17" hidden="1">
      <c r="A435" s="10" t="s">
        <v>118</v>
      </c>
      <c r="B435" t="s">
        <v>13</v>
      </c>
      <c r="C435" s="9">
        <v>-0.4</v>
      </c>
      <c r="D435" s="9">
        <v>-9</v>
      </c>
      <c r="E435" s="9">
        <f>IF(-I435 &lt;C435, 1, 0)</f>
        <v>0</v>
      </c>
      <c r="F435" t="str">
        <f>VLOOKUP(DATEVALUE(KNeighbors_NOPCA!$A435), HOU_by_date!$A$2:$E$93, 2, FALSE)</f>
        <v>L</v>
      </c>
      <c r="G435">
        <f>IF(F435="L",0,1)</f>
        <v>0</v>
      </c>
      <c r="H435">
        <f>IF(G435=E435,1,0)</f>
        <v>1</v>
      </c>
      <c r="I435">
        <f>VLOOKUP(DATEVALUE(KNeighbors_NOPCA!$A435), HOU_by_date!$A$2:$E$93, 3, FALSE)</f>
        <v>-3</v>
      </c>
      <c r="J435">
        <f>IF(I435&gt;0, 1, 0)</f>
        <v>0</v>
      </c>
      <c r="K435" t="str">
        <f>IF(J435,IF(OR(AND(C435&gt;0, ABS(D435) &gt; I435), OR(AND(C435&gt;-I435, D435&gt;-I435), AND(C435&lt;-I435,D435&lt;-I435) )), 1, 0),"N/A")</f>
        <v>N/A</v>
      </c>
      <c r="L435">
        <f>INT(NOT(J435))</f>
        <v>1</v>
      </c>
      <c r="M435">
        <f>IF(L435,IF(OR(AND(C435&lt;0, D435&lt; ABS(I435)), OR(AND(C435&gt;ABS(I435), D435&gt;ABS(I435)), AND(C435&lt;ABS(I435),D435&lt; ABS(I435)))), 1, 0),"N/A")</f>
        <v>1</v>
      </c>
      <c r="N435">
        <f>INT(OR(K435,M435))</f>
        <v>1</v>
      </c>
      <c r="O435">
        <f>IF(N435, 210, 0)</f>
        <v>210</v>
      </c>
      <c r="P435" t="str">
        <f>VLOOKUP(DATEVALUE(KNeighbors_NOPCA!$A435), HOU_by_date!$A$2:$E$93, 4, FALSE)</f>
        <v>O</v>
      </c>
      <c r="Q435" t="str">
        <f>VLOOKUP(DATEVALUE(KNeighbors_NOPCA!$A435), HOU_by_date!$A$2:$E$93, 5, FALSE)</f>
        <v>209.5</v>
      </c>
    </row>
    <row r="436" spans="1:17" hidden="1">
      <c r="A436" s="10" t="s">
        <v>120</v>
      </c>
      <c r="B436" t="s">
        <v>13</v>
      </c>
      <c r="C436" s="9">
        <v>7</v>
      </c>
      <c r="D436" s="9">
        <v>4</v>
      </c>
      <c r="E436" s="9">
        <f>IF(-I436 &lt;C436, 1, 0)</f>
        <v>1</v>
      </c>
      <c r="F436" t="str">
        <f>VLOOKUP(DATEVALUE(KNeighbors_NOPCA!$A436), HOU_by_date!$A$2:$E$93, 2, FALSE)</f>
        <v>W</v>
      </c>
      <c r="G436">
        <f>IF(F436="L",0,1)</f>
        <v>1</v>
      </c>
      <c r="H436">
        <f>IF(G436=E436,1,0)</f>
        <v>1</v>
      </c>
      <c r="I436">
        <f>VLOOKUP(DATEVALUE(KNeighbors_NOPCA!$A436), HOU_by_date!$A$2:$E$93, 3, FALSE)</f>
        <v>-2.5</v>
      </c>
      <c r="J436">
        <f>IF(I436&gt;0, 1, 0)</f>
        <v>0</v>
      </c>
      <c r="K436" t="str">
        <f>IF(J436,IF(OR(AND(C436&gt;0, ABS(D436) &gt; I436), OR(AND(C436&gt;-I436, D436&gt;-I436), AND(C436&lt;-I436,D436&lt;-I436) )), 1, 0),"N/A")</f>
        <v>N/A</v>
      </c>
      <c r="L436">
        <f>INT(NOT(J436))</f>
        <v>1</v>
      </c>
      <c r="M436">
        <f>IF(L436,IF(OR(AND(C436&lt;0, D436&lt; ABS(I436)), OR(AND(C436&gt;ABS(I436), D436&gt;ABS(I436)), AND(C436&lt;ABS(I436),D436&lt; ABS(I436)))), 1, 0),"N/A")</f>
        <v>1</v>
      </c>
      <c r="N436">
        <f>INT(OR(K436,M436))</f>
        <v>1</v>
      </c>
      <c r="O436">
        <f>IF(N436, 210, 0)</f>
        <v>210</v>
      </c>
      <c r="P436" t="str">
        <f>VLOOKUP(DATEVALUE(KNeighbors_NOPCA!$A436), HOU_by_date!$A$2:$E$93, 4, FALSE)</f>
        <v>U</v>
      </c>
      <c r="Q436" t="str">
        <f>VLOOKUP(DATEVALUE(KNeighbors_NOPCA!$A436), HOU_by_date!$A$2:$E$93, 5, FALSE)</f>
        <v>211.5</v>
      </c>
    </row>
    <row r="437" spans="1:17" hidden="1">
      <c r="A437" s="10" t="s">
        <v>122</v>
      </c>
      <c r="B437" t="s">
        <v>13</v>
      </c>
      <c r="C437" s="9">
        <v>1.2</v>
      </c>
      <c r="D437" s="9">
        <v>11</v>
      </c>
      <c r="E437" s="9">
        <f>IF(-I437 &lt;C437, 1, 0)</f>
        <v>0</v>
      </c>
      <c r="F437" t="str">
        <f>VLOOKUP(DATEVALUE(KNeighbors_NOPCA!$A437), HOU_by_date!$A$2:$E$93, 2, FALSE)</f>
        <v>W</v>
      </c>
      <c r="G437">
        <f>IF(F437="L",0,1)</f>
        <v>1</v>
      </c>
      <c r="H437">
        <f>IF(G437=E437,1,0)</f>
        <v>0</v>
      </c>
      <c r="I437">
        <f>VLOOKUP(DATEVALUE(KNeighbors_NOPCA!$A437), HOU_by_date!$A$2:$E$93, 3, FALSE)</f>
        <v>-4</v>
      </c>
      <c r="J437">
        <f>IF(I437&gt;0, 1, 0)</f>
        <v>0</v>
      </c>
      <c r="K437" t="str">
        <f>IF(J437,IF(OR(AND(C437&gt;0, ABS(D437) &gt; I437), OR(AND(C437&gt;-I437, D437&gt;-I437), AND(C437&lt;-I437,D437&lt;-I437) )), 1, 0),"N/A")</f>
        <v>N/A</v>
      </c>
      <c r="L437">
        <f>INT(NOT(J437))</f>
        <v>1</v>
      </c>
      <c r="M437">
        <f>IF(L437,IF(OR(AND(C437&lt;0, D437&lt; ABS(I437)), OR(AND(C437&gt;ABS(I437), D437&gt;ABS(I437)), AND(C437&lt;ABS(I437),D437&lt; ABS(I437)))), 1, 0),"N/A")</f>
        <v>0</v>
      </c>
      <c r="N437">
        <f>INT(OR(K437,M437))</f>
        <v>0</v>
      </c>
      <c r="O437">
        <f>IF(N437, 210, 0)</f>
        <v>0</v>
      </c>
      <c r="P437" t="str">
        <f>VLOOKUP(DATEVALUE(KNeighbors_NOPCA!$A437), HOU_by_date!$A$2:$E$93, 4, FALSE)</f>
        <v>O</v>
      </c>
      <c r="Q437" t="str">
        <f>VLOOKUP(DATEVALUE(KNeighbors_NOPCA!$A437), HOU_by_date!$A$2:$E$93, 5, FALSE)</f>
        <v>205</v>
      </c>
    </row>
    <row r="438" spans="1:17" hidden="1">
      <c r="A438" s="10" t="s">
        <v>128</v>
      </c>
      <c r="B438" t="s">
        <v>13</v>
      </c>
      <c r="C438" s="9">
        <v>5.2</v>
      </c>
      <c r="D438" s="9">
        <v>-1</v>
      </c>
      <c r="E438" s="9">
        <f>IF(-I438 &lt;C438, 1, 0)</f>
        <v>1</v>
      </c>
      <c r="F438" t="str">
        <f>VLOOKUP(DATEVALUE(KNeighbors_NOPCA!$A438), HOU_by_date!$A$2:$E$93, 2, FALSE)</f>
        <v>L</v>
      </c>
      <c r="G438">
        <f>IF(F438="L",0,1)</f>
        <v>0</v>
      </c>
      <c r="H438">
        <f>IF(G438=E438,1,0)</f>
        <v>0</v>
      </c>
      <c r="I438">
        <f>VLOOKUP(DATEVALUE(KNeighbors_NOPCA!$A438), HOU_by_date!$A$2:$E$93, 3, FALSE)</f>
        <v>-4.5</v>
      </c>
      <c r="J438">
        <f>IF(I438&gt;0, 1, 0)</f>
        <v>0</v>
      </c>
      <c r="K438" t="str">
        <f>IF(J438,IF(OR(AND(C438&gt;0, ABS(D438) &gt; I438), OR(AND(C438&gt;-I438, D438&gt;-I438), AND(C438&lt;-I438,D438&lt;-I438) )), 1, 0),"N/A")</f>
        <v>N/A</v>
      </c>
      <c r="L438">
        <f>INT(NOT(J438))</f>
        <v>1</v>
      </c>
      <c r="M438">
        <f>IF(L438,IF(OR(AND(C438&lt;0, D438&lt; ABS(I438)), OR(AND(C438&gt;ABS(I438), D438&gt;ABS(I438)), AND(C438&lt;ABS(I438),D438&lt; ABS(I438)))), 1, 0),"N/A")</f>
        <v>0</v>
      </c>
      <c r="N438">
        <f>INT(OR(K438,M438))</f>
        <v>0</v>
      </c>
      <c r="O438">
        <f>IF(N438, 210, 0)</f>
        <v>0</v>
      </c>
      <c r="P438" t="str">
        <f>VLOOKUP(DATEVALUE(KNeighbors_NOPCA!$A438), HOU_by_date!$A$2:$E$93, 4, FALSE)</f>
        <v>O</v>
      </c>
      <c r="Q438" t="str">
        <f>VLOOKUP(DATEVALUE(KNeighbors_NOPCA!$A438), HOU_by_date!$A$2:$E$93, 5, FALSE)</f>
        <v>219</v>
      </c>
    </row>
    <row r="439" spans="1:17" hidden="1">
      <c r="A439" s="10" t="s">
        <v>131</v>
      </c>
      <c r="B439" t="s">
        <v>13</v>
      </c>
      <c r="C439" s="9">
        <v>6.8</v>
      </c>
      <c r="D439" s="9">
        <v>13</v>
      </c>
      <c r="E439" s="9">
        <f>IF(-I439 &lt;C439, 1, 0)</f>
        <v>1</v>
      </c>
      <c r="F439" t="str">
        <f>VLOOKUP(DATEVALUE(KNeighbors_NOPCA!$A439), HOU_by_date!$A$2:$E$93, 2, FALSE)</f>
        <v>W</v>
      </c>
      <c r="G439">
        <f>IF(F439="L",0,1)</f>
        <v>1</v>
      </c>
      <c r="H439">
        <f>IF(G439=E439,1,0)</f>
        <v>1</v>
      </c>
      <c r="I439">
        <f>VLOOKUP(DATEVALUE(KNeighbors_NOPCA!$A439), HOU_by_date!$A$2:$E$93, 3, FALSE)</f>
        <v>-4.5</v>
      </c>
      <c r="J439">
        <f>IF(I439&gt;0, 1, 0)</f>
        <v>0</v>
      </c>
      <c r="K439" t="str">
        <f>IF(J439,IF(OR(AND(C439&gt;0, ABS(D439) &gt; I439), OR(AND(C439&gt;-I439, D439&gt;-I439), AND(C439&lt;-I439,D439&lt;-I439) )), 1, 0),"N/A")</f>
        <v>N/A</v>
      </c>
      <c r="L439">
        <f>INT(NOT(J439))</f>
        <v>1</v>
      </c>
      <c r="M439">
        <f>IF(L439,IF(OR(AND(C439&lt;0, D439&lt; ABS(I439)), OR(AND(C439&gt;ABS(I439), D439&gt;ABS(I439)), AND(C439&lt;ABS(I439),D439&lt; ABS(I439)))), 1, 0),"N/A")</f>
        <v>1</v>
      </c>
      <c r="N439">
        <f>INT(OR(K439,M439))</f>
        <v>1</v>
      </c>
      <c r="O439">
        <f>IF(N439, 210, 0)</f>
        <v>210</v>
      </c>
      <c r="P439" t="str">
        <f>VLOOKUP(DATEVALUE(KNeighbors_NOPCA!$A439), HOU_by_date!$A$2:$E$93, 4, FALSE)</f>
        <v>O</v>
      </c>
      <c r="Q439" t="str">
        <f>VLOOKUP(DATEVALUE(KNeighbors_NOPCA!$A439), HOU_by_date!$A$2:$E$93, 5, FALSE)</f>
        <v>211</v>
      </c>
    </row>
    <row r="440" spans="1:17" hidden="1">
      <c r="A440" s="10" t="s">
        <v>135</v>
      </c>
      <c r="B440" t="s">
        <v>13</v>
      </c>
      <c r="C440" s="9">
        <v>5.6</v>
      </c>
      <c r="D440" s="9">
        <v>-17</v>
      </c>
      <c r="E440" s="9">
        <f>IF(-I440 &lt;C440, 1, 0)</f>
        <v>1</v>
      </c>
      <c r="F440" t="str">
        <f>VLOOKUP(DATEVALUE(KNeighbors_NOPCA!$A440), HOU_by_date!$A$2:$E$93, 2, FALSE)</f>
        <v>L</v>
      </c>
      <c r="G440">
        <f>IF(F440="L",0,1)</f>
        <v>0</v>
      </c>
      <c r="H440">
        <f>IF(G440=E440,1,0)</f>
        <v>0</v>
      </c>
      <c r="I440">
        <f>VLOOKUP(DATEVALUE(KNeighbors_NOPCA!$A440), HOU_by_date!$A$2:$E$93, 3, FALSE)</f>
        <v>-5</v>
      </c>
      <c r="J440">
        <f>IF(I440&gt;0, 1, 0)</f>
        <v>0</v>
      </c>
      <c r="K440" t="str">
        <f>IF(J440,IF(OR(AND(C440&gt;0, ABS(D440) &gt; I440), OR(AND(C440&gt;-I440, D440&gt;-I440), AND(C440&lt;-I440,D440&lt;-I440) )), 1, 0),"N/A")</f>
        <v>N/A</v>
      </c>
      <c r="L440">
        <f>INT(NOT(J440))</f>
        <v>1</v>
      </c>
      <c r="M440">
        <f>IF(L440,IF(OR(AND(C440&lt;0, D440&lt; ABS(I440)), OR(AND(C440&gt;ABS(I440), D440&gt;ABS(I440)), AND(C440&lt;ABS(I440),D440&lt; ABS(I440)))), 1, 0),"N/A")</f>
        <v>0</v>
      </c>
      <c r="N440">
        <f>INT(OR(K440,M440))</f>
        <v>0</v>
      </c>
      <c r="O440">
        <f>IF(N440, 210, 0)</f>
        <v>0</v>
      </c>
      <c r="P440" t="str">
        <f>VLOOKUP(DATEVALUE(KNeighbors_NOPCA!$A440), HOU_by_date!$A$2:$E$93, 4, FALSE)</f>
        <v>U</v>
      </c>
      <c r="Q440" t="str">
        <f>VLOOKUP(DATEVALUE(KNeighbors_NOPCA!$A440), HOU_by_date!$A$2:$E$93, 5, FALSE)</f>
        <v>218</v>
      </c>
    </row>
    <row r="441" spans="1:17" hidden="1">
      <c r="A441" s="10" t="s">
        <v>150</v>
      </c>
      <c r="B441" t="s">
        <v>13</v>
      </c>
      <c r="C441" s="9">
        <v>-8.6</v>
      </c>
      <c r="D441" s="9">
        <v>-10</v>
      </c>
      <c r="E441" s="9">
        <f>IF(-I441 &lt;C441, 1, 0)</f>
        <v>0</v>
      </c>
      <c r="F441" t="str">
        <f>VLOOKUP(DATEVALUE(KNeighbors_NOPCA!$A441), HOU_by_date!$A$2:$E$93, 2, FALSE)</f>
        <v>L</v>
      </c>
      <c r="G441">
        <f>IF(F441="L",0,1)</f>
        <v>0</v>
      </c>
      <c r="H441">
        <f>IF(G441=E441,1,0)</f>
        <v>1</v>
      </c>
      <c r="I441">
        <f>VLOOKUP(DATEVALUE(KNeighbors_NOPCA!$A441), HOU_by_date!$A$2:$E$93, 3, FALSE)</f>
        <v>5.5</v>
      </c>
      <c r="J441">
        <f>IF(I441&gt;0, 1, 0)</f>
        <v>1</v>
      </c>
      <c r="K441">
        <f>IF(J441,IF(OR(AND(C441&gt;0, ABS(D441) &gt; I441), OR(AND(C441&gt;-I441, D441&gt;-I441), AND(C441&lt;-I441,D441&lt;-I441) )), 1, 0),"N/A")</f>
        <v>1</v>
      </c>
      <c r="L441">
        <f>INT(NOT(J441))</f>
        <v>0</v>
      </c>
      <c r="M441" t="str">
        <f>IF(L441,IF(OR(AND(C441&lt;0, D441&lt; ABS(I441)), OR(AND(C441&gt;ABS(I441), D441&gt;ABS(I441)), AND(C441&lt;ABS(I441),D441&lt; ABS(I441)))), 1, 0),"N/A")</f>
        <v>N/A</v>
      </c>
      <c r="N441">
        <f>INT(OR(K441,M441))</f>
        <v>1</v>
      </c>
      <c r="O441">
        <f>IF(N441, 210, 0)</f>
        <v>210</v>
      </c>
      <c r="P441" t="str">
        <f>VLOOKUP(DATEVALUE(KNeighbors_NOPCA!$A441), HOU_by_date!$A$2:$E$93, 4, FALSE)</f>
        <v>U</v>
      </c>
      <c r="Q441" t="str">
        <f>VLOOKUP(DATEVALUE(KNeighbors_NOPCA!$A441), HOU_by_date!$A$2:$E$93, 5, FALSE)</f>
        <v>213</v>
      </c>
    </row>
    <row r="442" spans="1:17" hidden="1">
      <c r="A442" s="10" t="s">
        <v>154</v>
      </c>
      <c r="B442" t="s">
        <v>13</v>
      </c>
      <c r="C442" s="9">
        <v>1.6</v>
      </c>
      <c r="D442" s="9">
        <v>5</v>
      </c>
      <c r="E442" s="9">
        <f>IF(-I442 &lt;C442, 1, 0)</f>
        <v>0</v>
      </c>
      <c r="F442" t="str">
        <f>VLOOKUP(DATEVALUE(KNeighbors_NOPCA!$A442), HOU_by_date!$A$2:$E$93, 2, FALSE)</f>
        <v>L</v>
      </c>
      <c r="G442">
        <f>IF(F442="L",0,1)</f>
        <v>0</v>
      </c>
      <c r="H442">
        <f>IF(G442=E442,1,0)</f>
        <v>1</v>
      </c>
      <c r="I442">
        <f>VLOOKUP(DATEVALUE(KNeighbors_NOPCA!$A442), HOU_by_date!$A$2:$E$93, 3, FALSE)</f>
        <v>-6</v>
      </c>
      <c r="J442">
        <f>IF(I442&gt;0, 1, 0)</f>
        <v>0</v>
      </c>
      <c r="K442" t="str">
        <f>IF(J442,IF(OR(AND(C442&gt;0, ABS(D442) &gt; I442), OR(AND(C442&gt;-I442, D442&gt;-I442), AND(C442&lt;-I442,D442&lt;-I442) )), 1, 0),"N/A")</f>
        <v>N/A</v>
      </c>
      <c r="L442">
        <f>INT(NOT(J442))</f>
        <v>1</v>
      </c>
      <c r="M442">
        <f>IF(L442,IF(OR(AND(C442&lt;0, D442&lt; ABS(I442)), OR(AND(C442&gt;ABS(I442), D442&gt;ABS(I442)), AND(C442&lt;ABS(I442),D442&lt; ABS(I442)))), 1, 0),"N/A")</f>
        <v>1</v>
      </c>
      <c r="N442">
        <f>INT(OR(K442,M442))</f>
        <v>1</v>
      </c>
      <c r="O442">
        <f>IF(N442, 210, 0)</f>
        <v>210</v>
      </c>
      <c r="P442" t="str">
        <f>VLOOKUP(DATEVALUE(KNeighbors_NOPCA!$A442), HOU_by_date!$A$2:$E$93, 4, FALSE)</f>
        <v>U</v>
      </c>
      <c r="Q442" t="str">
        <f>VLOOKUP(DATEVALUE(KNeighbors_NOPCA!$A442), HOU_by_date!$A$2:$E$93, 5, FALSE)</f>
        <v>222</v>
      </c>
    </row>
    <row r="443" spans="1:17" hidden="1">
      <c r="A443" s="10" t="s">
        <v>166</v>
      </c>
      <c r="B443" t="s">
        <v>13</v>
      </c>
      <c r="C443" s="9">
        <v>-1.2</v>
      </c>
      <c r="D443" s="9">
        <v>49</v>
      </c>
      <c r="E443" s="9">
        <f>IF(-I443 &lt;C443, 1, 0)</f>
        <v>0</v>
      </c>
      <c r="F443" t="str">
        <f>VLOOKUP(DATEVALUE(KNeighbors_NOPCA!$A443), HOU_by_date!$A$2:$E$93, 2, FALSE)</f>
        <v>W</v>
      </c>
      <c r="G443">
        <f>IF(F443="L",0,1)</f>
        <v>1</v>
      </c>
      <c r="H443">
        <f>IF(G443=E443,1,0)</f>
        <v>0</v>
      </c>
      <c r="I443">
        <f>VLOOKUP(DATEVALUE(KNeighbors_NOPCA!$A443), HOU_by_date!$A$2:$E$93, 3, FALSE)</f>
        <v>-11.5</v>
      </c>
      <c r="J443">
        <f>IF(I443&gt;0, 1, 0)</f>
        <v>0</v>
      </c>
      <c r="K443" t="str">
        <f>IF(J443,IF(OR(AND(C443&gt;0, ABS(D443) &gt; I443), OR(AND(C443&gt;-I443, D443&gt;-I443), AND(C443&lt;-I443,D443&lt;-I443) )), 1, 0),"N/A")</f>
        <v>N/A</v>
      </c>
      <c r="L443">
        <f>INT(NOT(J443))</f>
        <v>1</v>
      </c>
      <c r="M443">
        <f>IF(L443,IF(OR(AND(C443&lt;0, D443&lt; ABS(I443)), OR(AND(C443&gt;ABS(I443), D443&gt;ABS(I443)), AND(C443&lt;ABS(I443),D443&lt; ABS(I443)))), 1, 0),"N/A")</f>
        <v>0</v>
      </c>
      <c r="N443">
        <f>INT(OR(K443,M443))</f>
        <v>0</v>
      </c>
      <c r="O443">
        <f>IF(N443, 210, 0)</f>
        <v>0</v>
      </c>
      <c r="P443" t="str">
        <f>VLOOKUP(DATEVALUE(KNeighbors_NOPCA!$A443), HOU_by_date!$A$2:$E$93, 4, FALSE)</f>
        <v>O</v>
      </c>
      <c r="Q443" t="str">
        <f>VLOOKUP(DATEVALUE(KNeighbors_NOPCA!$A443), HOU_by_date!$A$2:$E$93, 5, FALSE)</f>
        <v>207.5</v>
      </c>
    </row>
    <row r="444" spans="1:17" hidden="1">
      <c r="A444" s="10" t="s">
        <v>168</v>
      </c>
      <c r="B444" t="s">
        <v>13</v>
      </c>
      <c r="C444" s="9">
        <v>-4.4000000000000004</v>
      </c>
      <c r="D444" s="9">
        <v>-16</v>
      </c>
      <c r="E444" s="9">
        <f>IF(-I444 &lt;C444, 1, 0)</f>
        <v>0</v>
      </c>
      <c r="F444" t="str">
        <f>VLOOKUP(DATEVALUE(KNeighbors_NOPCA!$A444), HOU_by_date!$A$2:$E$93, 2, FALSE)</f>
        <v>L</v>
      </c>
      <c r="G444">
        <f>IF(F444="L",0,1)</f>
        <v>0</v>
      </c>
      <c r="H444">
        <f>IF(G444=E444,1,0)</f>
        <v>1</v>
      </c>
      <c r="I444">
        <f>VLOOKUP(DATEVALUE(KNeighbors_NOPCA!$A444), HOU_by_date!$A$2:$E$93, 3, FALSE)</f>
        <v>-3.5</v>
      </c>
      <c r="J444">
        <f>IF(I444&gt;0, 1, 0)</f>
        <v>0</v>
      </c>
      <c r="K444" t="str">
        <f>IF(J444,IF(OR(AND(C444&gt;0, ABS(D444) &gt; I444), OR(AND(C444&gt;-I444, D444&gt;-I444), AND(C444&lt;-I444,D444&lt;-I444) )), 1, 0),"N/A")</f>
        <v>N/A</v>
      </c>
      <c r="L444">
        <f>INT(NOT(J444))</f>
        <v>1</v>
      </c>
      <c r="M444">
        <f>IF(L444,IF(OR(AND(C444&lt;0, D444&lt; ABS(I444)), OR(AND(C444&gt;ABS(I444), D444&gt;ABS(I444)), AND(C444&lt;ABS(I444),D444&lt; ABS(I444)))), 1, 0),"N/A")</f>
        <v>1</v>
      </c>
      <c r="N444">
        <f>INT(OR(K444,M444))</f>
        <v>1</v>
      </c>
      <c r="O444">
        <f>IF(N444, 210, 0)</f>
        <v>210</v>
      </c>
      <c r="P444" t="str">
        <f>VLOOKUP(DATEVALUE(KNeighbors_NOPCA!$A444), HOU_by_date!$A$2:$E$93, 4, FALSE)</f>
        <v>O</v>
      </c>
      <c r="Q444" t="str">
        <f>VLOOKUP(DATEVALUE(KNeighbors_NOPCA!$A444), HOU_by_date!$A$2:$E$93, 5, FALSE)</f>
        <v>217</v>
      </c>
    </row>
    <row r="445" spans="1:17" hidden="1">
      <c r="A445" s="10" t="s">
        <v>170</v>
      </c>
      <c r="B445" t="s">
        <v>13</v>
      </c>
      <c r="C445" s="9">
        <v>3.2</v>
      </c>
      <c r="D445" s="9">
        <v>5</v>
      </c>
      <c r="E445" s="9">
        <f>IF(-I445 &lt;C445, 1, 0)</f>
        <v>0</v>
      </c>
      <c r="F445" t="str">
        <f>VLOOKUP(DATEVALUE(KNeighbors_NOPCA!$A445), HOU_by_date!$A$2:$E$93, 2, FALSE)</f>
        <v>L</v>
      </c>
      <c r="G445">
        <f>IF(F445="L",0,1)</f>
        <v>0</v>
      </c>
      <c r="H445">
        <f>IF(G445=E445,1,0)</f>
        <v>1</v>
      </c>
      <c r="I445">
        <f>VLOOKUP(DATEVALUE(KNeighbors_NOPCA!$A445), HOU_by_date!$A$2:$E$93, 3, FALSE)</f>
        <v>-9</v>
      </c>
      <c r="J445">
        <f>IF(I445&gt;0, 1, 0)</f>
        <v>0</v>
      </c>
      <c r="K445" t="str">
        <f>IF(J445,IF(OR(AND(C445&gt;0, ABS(D445) &gt; I445), OR(AND(C445&gt;-I445, D445&gt;-I445), AND(C445&lt;-I445,D445&lt;-I445) )), 1, 0),"N/A")</f>
        <v>N/A</v>
      </c>
      <c r="L445">
        <f>INT(NOT(J445))</f>
        <v>1</v>
      </c>
      <c r="M445">
        <f>IF(L445,IF(OR(AND(C445&lt;0, D445&lt; ABS(I445)), OR(AND(C445&gt;ABS(I445), D445&gt;ABS(I445)), AND(C445&lt;ABS(I445),D445&lt; ABS(I445)))), 1, 0),"N/A")</f>
        <v>1</v>
      </c>
      <c r="N445">
        <f>INT(OR(K445,M445))</f>
        <v>1</v>
      </c>
      <c r="O445">
        <f>IF(N445, 210, 0)</f>
        <v>210</v>
      </c>
      <c r="P445" t="str">
        <f>VLOOKUP(DATEVALUE(KNeighbors_NOPCA!$A445), HOU_by_date!$A$2:$E$93, 4, FALSE)</f>
        <v>O</v>
      </c>
      <c r="Q445" t="str">
        <f>VLOOKUP(DATEVALUE(KNeighbors_NOPCA!$A445), HOU_by_date!$A$2:$E$93, 5, FALSE)</f>
        <v>224</v>
      </c>
    </row>
    <row r="446" spans="1:17" hidden="1">
      <c r="A446" s="10" t="s">
        <v>175</v>
      </c>
      <c r="B446" t="s">
        <v>13</v>
      </c>
      <c r="C446" s="9">
        <v>5</v>
      </c>
      <c r="D446" s="9">
        <v>-2</v>
      </c>
      <c r="E446" s="9">
        <f>IF(-I446 &lt;C446, 1, 0)</f>
        <v>1</v>
      </c>
      <c r="F446" t="str">
        <f>VLOOKUP(DATEVALUE(KNeighbors_NOPCA!$A446), HOU_by_date!$A$2:$E$93, 2, FALSE)</f>
        <v>L</v>
      </c>
      <c r="G446">
        <f>IF(F446="L",0,1)</f>
        <v>0</v>
      </c>
      <c r="H446">
        <f>IF(G446=E446,1,0)</f>
        <v>0</v>
      </c>
      <c r="I446">
        <f>VLOOKUP(DATEVALUE(KNeighbors_NOPCA!$A446), HOU_by_date!$A$2:$E$93, 3, FALSE)</f>
        <v>-1.5</v>
      </c>
      <c r="J446">
        <f>IF(I446&gt;0, 1, 0)</f>
        <v>0</v>
      </c>
      <c r="K446" t="str">
        <f>IF(J446,IF(OR(AND(C446&gt;0, ABS(D446) &gt; I446), OR(AND(C446&gt;-I446, D446&gt;-I446), AND(C446&lt;-I446,D446&lt;-I446) )), 1, 0),"N/A")</f>
        <v>N/A</v>
      </c>
      <c r="L446">
        <f>INT(NOT(J446))</f>
        <v>1</v>
      </c>
      <c r="M446">
        <f>IF(L446,IF(OR(AND(C446&lt;0, D446&lt; ABS(I446)), OR(AND(C446&gt;ABS(I446), D446&gt;ABS(I446)), AND(C446&lt;ABS(I446),D446&lt; ABS(I446)))), 1, 0),"N/A")</f>
        <v>0</v>
      </c>
      <c r="N446">
        <f>INT(OR(K446,M446))</f>
        <v>0</v>
      </c>
      <c r="O446">
        <f>IF(N446, 210, 0)</f>
        <v>0</v>
      </c>
      <c r="P446" t="str">
        <f>VLOOKUP(DATEVALUE(KNeighbors_NOPCA!$A446), HOU_by_date!$A$2:$E$93, 4, FALSE)</f>
        <v>U</v>
      </c>
      <c r="Q446" t="str">
        <f>VLOOKUP(DATEVALUE(KNeighbors_NOPCA!$A446), HOU_by_date!$A$2:$E$93, 5, FALSE)</f>
        <v>200</v>
      </c>
    </row>
    <row r="447" spans="1:17" hidden="1">
      <c r="A447" s="10" t="s">
        <v>177</v>
      </c>
      <c r="B447" t="s">
        <v>13</v>
      </c>
      <c r="C447" s="9">
        <v>-4.8</v>
      </c>
      <c r="D447" s="9">
        <v>3</v>
      </c>
      <c r="E447" s="9">
        <f>IF(-I447 &lt;C447, 1, 0)</f>
        <v>0</v>
      </c>
      <c r="F447" t="str">
        <f>VLOOKUP(DATEVALUE(KNeighbors_NOPCA!$A447), HOU_by_date!$A$2:$E$93, 2, FALSE)</f>
        <v>W</v>
      </c>
      <c r="G447">
        <f>IF(F447="L",0,1)</f>
        <v>1</v>
      </c>
      <c r="H447">
        <f>IF(G447=E447,1,0)</f>
        <v>0</v>
      </c>
      <c r="I447">
        <f>VLOOKUP(DATEVALUE(KNeighbors_NOPCA!$A447), HOU_by_date!$A$2:$E$93, 3, FALSE)</f>
        <v>1</v>
      </c>
      <c r="J447">
        <f>IF(I447&gt;0, 1, 0)</f>
        <v>1</v>
      </c>
      <c r="K447">
        <f>IF(J447,IF(OR(AND(C447&gt;0, ABS(D447) &gt; I447), OR(AND(C447&gt;-I447, D447&gt;-I447), AND(C447&lt;-I447,D447&lt;-I447) )), 1, 0),"N/A")</f>
        <v>0</v>
      </c>
      <c r="L447">
        <f>INT(NOT(J447))</f>
        <v>0</v>
      </c>
      <c r="M447" t="str">
        <f>IF(L447,IF(OR(AND(C447&lt;0, D447&lt; ABS(I447)), OR(AND(C447&gt;ABS(I447), D447&gt;ABS(I447)), AND(C447&lt;ABS(I447),D447&lt; ABS(I447)))), 1, 0),"N/A")</f>
        <v>N/A</v>
      </c>
      <c r="N447">
        <f>INT(OR(K447,M447))</f>
        <v>0</v>
      </c>
      <c r="O447">
        <f>IF(N447, 210, 0)</f>
        <v>0</v>
      </c>
      <c r="P447" t="str">
        <f>VLOOKUP(DATEVALUE(KNeighbors_NOPCA!$A447), HOU_by_date!$A$2:$E$93, 4, FALSE)</f>
        <v>O</v>
      </c>
      <c r="Q447" t="str">
        <f>VLOOKUP(DATEVALUE(KNeighbors_NOPCA!$A447), HOU_by_date!$A$2:$E$93, 5, FALSE)</f>
        <v>211.5</v>
      </c>
    </row>
    <row r="448" spans="1:17" hidden="1">
      <c r="A448" s="10" t="s">
        <v>183</v>
      </c>
      <c r="B448" t="s">
        <v>13</v>
      </c>
      <c r="C448" s="9">
        <v>-1.2</v>
      </c>
      <c r="D448" s="9">
        <v>-3</v>
      </c>
      <c r="E448" s="9">
        <f>IF(-I448 &lt;C448, 1, 0)</f>
        <v>0</v>
      </c>
      <c r="F448" t="str">
        <f>VLOOKUP(DATEVALUE(KNeighbors_NOPCA!$A448), HOU_by_date!$A$2:$E$93, 2, FALSE)</f>
        <v>L</v>
      </c>
      <c r="G448">
        <f>IF(F448="L",0,1)</f>
        <v>0</v>
      </c>
      <c r="H448">
        <f>IF(G448=E448,1,0)</f>
        <v>1</v>
      </c>
      <c r="I448">
        <f>VLOOKUP(DATEVALUE(KNeighbors_NOPCA!$A448), HOU_by_date!$A$2:$E$93, 3, FALSE)</f>
        <v>-7</v>
      </c>
      <c r="J448">
        <f>IF(I448&gt;0, 1, 0)</f>
        <v>0</v>
      </c>
      <c r="K448" t="str">
        <f>IF(J448,IF(OR(AND(C448&gt;0, ABS(D448) &gt; I448), OR(AND(C448&gt;-I448, D448&gt;-I448), AND(C448&lt;-I448,D448&lt;-I448) )), 1, 0),"N/A")</f>
        <v>N/A</v>
      </c>
      <c r="L448">
        <f>INT(NOT(J448))</f>
        <v>1</v>
      </c>
      <c r="M448">
        <f>IF(L448,IF(OR(AND(C448&lt;0, D448&lt; ABS(I448)), OR(AND(C448&gt;ABS(I448), D448&gt;ABS(I448)), AND(C448&lt;ABS(I448),D448&lt; ABS(I448)))), 1, 0),"N/A")</f>
        <v>1</v>
      </c>
      <c r="N448">
        <f>INT(OR(K448,M448))</f>
        <v>1</v>
      </c>
      <c r="O448">
        <f>IF(N448, 210, 0)</f>
        <v>210</v>
      </c>
      <c r="P448" t="str">
        <f>VLOOKUP(DATEVALUE(KNeighbors_NOPCA!$A448), HOU_by_date!$A$2:$E$93, 4, FALSE)</f>
        <v>U</v>
      </c>
      <c r="Q448" t="str">
        <f>VLOOKUP(DATEVALUE(KNeighbors_NOPCA!$A448), HOU_by_date!$A$2:$E$93, 5, FALSE)</f>
        <v>216</v>
      </c>
    </row>
    <row r="449" spans="1:17" hidden="1">
      <c r="A449" s="10" t="s">
        <v>186</v>
      </c>
      <c r="B449" t="s">
        <v>13</v>
      </c>
      <c r="C449" s="9">
        <v>-9.1999999999999993</v>
      </c>
      <c r="D449" s="9">
        <v>8</v>
      </c>
      <c r="E449" s="9">
        <f>IF(-I449 &lt;C449, 1, 0)</f>
        <v>0</v>
      </c>
      <c r="F449" t="str">
        <f>VLOOKUP(DATEVALUE(KNeighbors_NOPCA!$A449), HOU_by_date!$A$2:$E$93, 2, FALSE)</f>
        <v>W</v>
      </c>
      <c r="G449">
        <f>IF(F449="L",0,1)</f>
        <v>1</v>
      </c>
      <c r="H449">
        <f>IF(G449=E449,1,0)</f>
        <v>0</v>
      </c>
      <c r="I449">
        <f>VLOOKUP(DATEVALUE(KNeighbors_NOPCA!$A449), HOU_by_date!$A$2:$E$93, 3, FALSE)</f>
        <v>3</v>
      </c>
      <c r="J449">
        <f>IF(I449&gt;0, 1, 0)</f>
        <v>1</v>
      </c>
      <c r="K449">
        <f>IF(J449,IF(OR(AND(C449&gt;0, ABS(D449) &gt; I449), OR(AND(C449&gt;-I449, D449&gt;-I449), AND(C449&lt;-I449,D449&lt;-I449) )), 1, 0),"N/A")</f>
        <v>0</v>
      </c>
      <c r="L449">
        <f>INT(NOT(J449))</f>
        <v>0</v>
      </c>
      <c r="M449" t="str">
        <f>IF(L449,IF(OR(AND(C449&lt;0, D449&lt; ABS(I449)), OR(AND(C449&gt;ABS(I449), D449&gt;ABS(I449)), AND(C449&lt;ABS(I449),D449&lt; ABS(I449)))), 1, 0),"N/A")</f>
        <v>N/A</v>
      </c>
      <c r="N449">
        <f>INT(OR(K449,M449))</f>
        <v>0</v>
      </c>
      <c r="O449">
        <f>IF(N449, 210, 0)</f>
        <v>0</v>
      </c>
      <c r="P449" t="str">
        <f>VLOOKUP(DATEVALUE(KNeighbors_NOPCA!$A449), HOU_by_date!$A$2:$E$93, 4, FALSE)</f>
        <v>O</v>
      </c>
      <c r="Q449" t="str">
        <f>VLOOKUP(DATEVALUE(KNeighbors_NOPCA!$A449), HOU_by_date!$A$2:$E$93, 5, FALSE)</f>
        <v>221</v>
      </c>
    </row>
    <row r="450" spans="1:17" hidden="1">
      <c r="A450" s="10" t="s">
        <v>189</v>
      </c>
      <c r="B450" t="s">
        <v>13</v>
      </c>
      <c r="C450" s="9">
        <v>12.4</v>
      </c>
      <c r="D450" s="9">
        <v>-9</v>
      </c>
      <c r="E450" s="9">
        <f>IF(-I450 &lt;C450, 1, 0)</f>
        <v>0</v>
      </c>
      <c r="F450" t="str">
        <f>VLOOKUP(DATEVALUE(KNeighbors_NOPCA!$A450), HOU_by_date!$A$2:$E$93, 2, FALSE)</f>
        <v>L</v>
      </c>
      <c r="G450">
        <f>IF(F450="L",0,1)</f>
        <v>0</v>
      </c>
      <c r="H450">
        <f>IF(G450=E450,1,0)</f>
        <v>1</v>
      </c>
      <c r="I450">
        <f>VLOOKUP(DATEVALUE(KNeighbors_NOPCA!$A450), HOU_by_date!$A$2:$E$93, 3, FALSE)</f>
        <v>-12.5</v>
      </c>
      <c r="J450">
        <f>IF(I450&gt;0, 1, 0)</f>
        <v>0</v>
      </c>
      <c r="K450" t="str">
        <f>IF(J450,IF(OR(AND(C450&gt;0, ABS(D450) &gt; I450), OR(AND(C450&gt;-I450, D450&gt;-I450), AND(C450&lt;-I450,D450&lt;-I450) )), 1, 0),"N/A")</f>
        <v>N/A</v>
      </c>
      <c r="L450">
        <f>INT(NOT(J450))</f>
        <v>1</v>
      </c>
      <c r="M450">
        <f>IF(L450,IF(OR(AND(C450&lt;0, D450&lt; ABS(I450)), OR(AND(C450&gt;ABS(I450), D450&gt;ABS(I450)), AND(C450&lt;ABS(I450),D450&lt; ABS(I450)))), 1, 0),"N/A")</f>
        <v>1</v>
      </c>
      <c r="N450">
        <f>INT(OR(K450,M450))</f>
        <v>1</v>
      </c>
      <c r="O450">
        <f>IF(N450, 210, 0)</f>
        <v>210</v>
      </c>
      <c r="P450" t="str">
        <f>VLOOKUP(DATEVALUE(KNeighbors_NOPCA!$A450), HOU_by_date!$A$2:$E$93, 4, FALSE)</f>
        <v>O</v>
      </c>
      <c r="Q450" t="str">
        <f>VLOOKUP(DATEVALUE(KNeighbors_NOPCA!$A450), HOU_by_date!$A$2:$E$93, 5, FALSE)</f>
        <v>212.5</v>
      </c>
    </row>
    <row r="451" spans="1:17" hidden="1">
      <c r="A451" s="10" t="s">
        <v>192</v>
      </c>
      <c r="B451" t="s">
        <v>13</v>
      </c>
      <c r="C451" s="9">
        <v>11.4</v>
      </c>
      <c r="D451" s="9">
        <v>20</v>
      </c>
      <c r="E451" s="9">
        <f>IF(-I451 &lt;C451, 1, 0)</f>
        <v>0</v>
      </c>
      <c r="F451" t="str">
        <f>VLOOKUP(DATEVALUE(KNeighbors_NOPCA!$A451), HOU_by_date!$A$2:$E$93, 2, FALSE)</f>
        <v>W</v>
      </c>
      <c r="G451">
        <f>IF(F451="L",0,1)</f>
        <v>1</v>
      </c>
      <c r="H451">
        <f>IF(G451=E451,1,0)</f>
        <v>0</v>
      </c>
      <c r="I451">
        <f>VLOOKUP(DATEVALUE(KNeighbors_NOPCA!$A451), HOU_by_date!$A$2:$E$93, 3, FALSE)</f>
        <v>-14</v>
      </c>
      <c r="J451">
        <f>IF(I451&gt;0, 1, 0)</f>
        <v>0</v>
      </c>
      <c r="K451" t="str">
        <f>IF(J451,IF(OR(AND(C451&gt;0, ABS(D451) &gt; I451), OR(AND(C451&gt;-I451, D451&gt;-I451), AND(C451&lt;-I451,D451&lt;-I451) )), 1, 0),"N/A")</f>
        <v>N/A</v>
      </c>
      <c r="L451">
        <f>INT(NOT(J451))</f>
        <v>1</v>
      </c>
      <c r="M451">
        <f>IF(L451,IF(OR(AND(C451&lt;0, D451&lt; ABS(I451)), OR(AND(C451&gt;ABS(I451), D451&gt;ABS(I451)), AND(C451&lt;ABS(I451),D451&lt; ABS(I451)))), 1, 0),"N/A")</f>
        <v>0</v>
      </c>
      <c r="N451">
        <f>INT(OR(K451,M451))</f>
        <v>0</v>
      </c>
      <c r="O451">
        <f>IF(N451, 210, 0)</f>
        <v>0</v>
      </c>
      <c r="P451" t="str">
        <f>VLOOKUP(DATEVALUE(KNeighbors_NOPCA!$A451), HOU_by_date!$A$2:$E$93, 4, FALSE)</f>
        <v>O</v>
      </c>
      <c r="Q451" t="str">
        <f>VLOOKUP(DATEVALUE(KNeighbors_NOPCA!$A451), HOU_by_date!$A$2:$E$93, 5, FALSE)</f>
        <v>212.5</v>
      </c>
    </row>
    <row r="452" spans="1:17" hidden="1">
      <c r="A452" s="10" t="s">
        <v>195</v>
      </c>
      <c r="B452" t="s">
        <v>13</v>
      </c>
      <c r="C452" s="9">
        <v>3.6</v>
      </c>
      <c r="D452" s="9">
        <v>35</v>
      </c>
      <c r="E452" s="9">
        <f>IF(-I452 &lt;C452, 1, 0)</f>
        <v>0</v>
      </c>
      <c r="F452" t="str">
        <f>VLOOKUP(DATEVALUE(KNeighbors_NOPCA!$A452), HOU_by_date!$A$2:$E$93, 2, FALSE)</f>
        <v>W</v>
      </c>
      <c r="G452">
        <f>IF(F452="L",0,1)</f>
        <v>1</v>
      </c>
      <c r="H452">
        <f>IF(G452=E452,1,0)</f>
        <v>0</v>
      </c>
      <c r="I452">
        <f>VLOOKUP(DATEVALUE(KNeighbors_NOPCA!$A452), HOU_by_date!$A$2:$E$93, 3, FALSE)</f>
        <v>-15.5</v>
      </c>
      <c r="J452">
        <f>IF(I452&gt;0, 1, 0)</f>
        <v>0</v>
      </c>
      <c r="K452" t="str">
        <f>IF(J452,IF(OR(AND(C452&gt;0, ABS(D452) &gt; I452), OR(AND(C452&gt;-I452, D452&gt;-I452), AND(C452&lt;-I452,D452&lt;-I452) )), 1, 0),"N/A")</f>
        <v>N/A</v>
      </c>
      <c r="L452">
        <f>INT(NOT(J452))</f>
        <v>1</v>
      </c>
      <c r="M452">
        <f>IF(L452,IF(OR(AND(C452&lt;0, D452&lt; ABS(I452)), OR(AND(C452&gt;ABS(I452), D452&gt;ABS(I452)), AND(C452&lt;ABS(I452),D452&lt; ABS(I452)))), 1, 0),"N/A")</f>
        <v>0</v>
      </c>
      <c r="N452">
        <f>INT(OR(K452,M452))</f>
        <v>0</v>
      </c>
      <c r="O452">
        <f>IF(N452, 210, 0)</f>
        <v>0</v>
      </c>
      <c r="P452" t="str">
        <f>VLOOKUP(DATEVALUE(KNeighbors_NOPCA!$A452), HOU_by_date!$A$2:$E$93, 4, FALSE)</f>
        <v>U</v>
      </c>
      <c r="Q452" t="str">
        <f>VLOOKUP(DATEVALUE(KNeighbors_NOPCA!$A452), HOU_by_date!$A$2:$E$93, 5, FALSE)</f>
        <v>219.5</v>
      </c>
    </row>
    <row r="453" spans="1:17" hidden="1">
      <c r="A453" s="10" t="s">
        <v>24</v>
      </c>
      <c r="B453" t="s">
        <v>25</v>
      </c>
      <c r="C453" s="9">
        <v>2.8</v>
      </c>
      <c r="D453" s="9">
        <v>-9</v>
      </c>
      <c r="E453" s="9">
        <f>IF(-I453 &lt;C453, 1, 0)</f>
        <v>1</v>
      </c>
      <c r="F453" t="str">
        <f>VLOOKUP(DATEVALUE(KNeighbors_NOPCA!$A453), IND_by_date!$A$2:$E$93, 2, FALSE)</f>
        <v>L</v>
      </c>
      <c r="G453">
        <f>IF(F453="L",0,1)</f>
        <v>0</v>
      </c>
      <c r="H453">
        <f>IF(G453=E453,1,0)</f>
        <v>0</v>
      </c>
      <c r="I453">
        <f>VLOOKUP(DATEVALUE(KNeighbors_NOPCA!$A453), IND_by_date!$A$2:$E$93, 3, FALSE)</f>
        <v>3</v>
      </c>
      <c r="J453">
        <f>IF(I453&gt;0, 1, 0)</f>
        <v>1</v>
      </c>
      <c r="K453">
        <f>IF(J453,IF(OR(AND(C453&gt;0, ABS(D453) &gt; I453), OR(AND(C453&gt;-I453, D453&gt;-I453), AND(C453&lt;-I453,D453&lt;-I453) )), 1, 0),"N/A")</f>
        <v>1</v>
      </c>
      <c r="L453">
        <f>INT(NOT(J453))</f>
        <v>0</v>
      </c>
      <c r="M453" t="str">
        <f>IF(L453,IF(OR(AND(C453&lt;0, D453&lt; ABS(I453)), OR(AND(C453&gt;ABS(I453), D453&gt;ABS(I453)), AND(C453&lt;ABS(I453),D453&lt; ABS(I453)))), 1, 0),"N/A")</f>
        <v>N/A</v>
      </c>
      <c r="N453">
        <f>INT(OR(K453,M453))</f>
        <v>1</v>
      </c>
      <c r="O453">
        <f>IF(N453, 210, 0)</f>
        <v>210</v>
      </c>
      <c r="P453" t="str">
        <f>VLOOKUP(DATEVALUE(KNeighbors_NOPCA!$A453), IND_by_date!$A$2:$E$93, 4, FALSE)</f>
        <v>O</v>
      </c>
      <c r="Q453" t="str">
        <f>VLOOKUP(DATEVALUE(KNeighbors_NOPCA!$A453), IND_by_date!$A$2:$E$93, 5, FALSE)</f>
        <v>191.5</v>
      </c>
    </row>
    <row r="454" spans="1:17" hidden="1">
      <c r="A454" s="10" t="s">
        <v>33</v>
      </c>
      <c r="B454" t="s">
        <v>25</v>
      </c>
      <c r="C454" s="9">
        <v>1.2</v>
      </c>
      <c r="D454" s="9">
        <v>-21</v>
      </c>
      <c r="E454" s="9">
        <f>IF(-I454 &lt;C454, 1, 0)</f>
        <v>0</v>
      </c>
      <c r="F454" t="str">
        <f>VLOOKUP(DATEVALUE(KNeighbors_NOPCA!$A454), IND_by_date!$A$2:$E$93, 2, FALSE)</f>
        <v>L</v>
      </c>
      <c r="G454">
        <f>IF(F454="L",0,1)</f>
        <v>0</v>
      </c>
      <c r="H454">
        <f>IF(G454=E454,1,0)</f>
        <v>1</v>
      </c>
      <c r="I454">
        <f>VLOOKUP(DATEVALUE(KNeighbors_NOPCA!$A454), IND_by_date!$A$2:$E$93, 3, FALSE)</f>
        <v>-3.5</v>
      </c>
      <c r="J454">
        <f>IF(I454&gt;0, 1, 0)</f>
        <v>0</v>
      </c>
      <c r="K454" t="str">
        <f>IF(J454,IF(OR(AND(C454&gt;0, ABS(D454) &gt; I454), OR(AND(C454&gt;-I454, D454&gt;-I454), AND(C454&lt;-I454,D454&lt;-I454) )), 1, 0),"N/A")</f>
        <v>N/A</v>
      </c>
      <c r="L454">
        <f>INT(NOT(J454))</f>
        <v>1</v>
      </c>
      <c r="M454">
        <f>IF(L454,IF(OR(AND(C454&lt;0, D454&lt; ABS(I454)), OR(AND(C454&gt;ABS(I454), D454&gt;ABS(I454)), AND(C454&lt;ABS(I454),D454&lt; ABS(I454)))), 1, 0),"N/A")</f>
        <v>1</v>
      </c>
      <c r="N454">
        <f>INT(OR(K454,M454))</f>
        <v>1</v>
      </c>
      <c r="O454">
        <f>IF(N454, 210, 0)</f>
        <v>210</v>
      </c>
      <c r="P454" t="str">
        <f>VLOOKUP(DATEVALUE(KNeighbors_NOPCA!$A454), IND_by_date!$A$2:$E$93, 4, FALSE)</f>
        <v>U</v>
      </c>
      <c r="Q454" t="str">
        <f>VLOOKUP(DATEVALUE(KNeighbors_NOPCA!$A454), IND_by_date!$A$2:$E$93, 5, FALSE)</f>
        <v>191.5</v>
      </c>
    </row>
    <row r="455" spans="1:17" hidden="1">
      <c r="A455" s="10" t="s">
        <v>42</v>
      </c>
      <c r="B455" t="s">
        <v>25</v>
      </c>
      <c r="C455" s="9">
        <v>0.4</v>
      </c>
      <c r="D455" s="9">
        <v>2</v>
      </c>
      <c r="E455" s="9">
        <f>IF(-I455 &lt;C455, 1, 0)</f>
        <v>1</v>
      </c>
      <c r="F455" t="str">
        <f>VLOOKUP(DATEVALUE(KNeighbors_NOPCA!$A455), IND_by_date!$A$2:$E$93, 2, FALSE)</f>
        <v>W</v>
      </c>
      <c r="G455">
        <f>IF(F455="L",0,1)</f>
        <v>1</v>
      </c>
      <c r="H455">
        <f>IF(G455=E455,1,0)</f>
        <v>1</v>
      </c>
      <c r="I455">
        <f>VLOOKUP(DATEVALUE(KNeighbors_NOPCA!$A455), IND_by_date!$A$2:$E$93, 3, FALSE)</f>
        <v>2</v>
      </c>
      <c r="J455">
        <f>IF(I455&gt;0, 1, 0)</f>
        <v>1</v>
      </c>
      <c r="K455">
        <f>IF(J455,IF(OR(AND(C455&gt;0, ABS(D455) &gt; I455), OR(AND(C455&gt;-I455, D455&gt;-I455), AND(C455&lt;-I455,D455&lt;-I455) )), 1, 0),"N/A")</f>
        <v>1</v>
      </c>
      <c r="L455">
        <f>INT(NOT(J455))</f>
        <v>0</v>
      </c>
      <c r="M455" t="str">
        <f>IF(L455,IF(OR(AND(C455&lt;0, D455&lt; ABS(I455)), OR(AND(C455&gt;ABS(I455), D455&gt;ABS(I455)), AND(C455&lt;ABS(I455),D455&lt; ABS(I455)))), 1, 0),"N/A")</f>
        <v>N/A</v>
      </c>
      <c r="N455">
        <f>INT(OR(K455,M455))</f>
        <v>1</v>
      </c>
      <c r="O455">
        <f>IF(N455, 210, 0)</f>
        <v>210</v>
      </c>
      <c r="P455" t="str">
        <f>VLOOKUP(DATEVALUE(KNeighbors_NOPCA!$A455), IND_by_date!$A$2:$E$93, 4, FALSE)</f>
        <v>U</v>
      </c>
      <c r="Q455" t="str">
        <f>VLOOKUP(DATEVALUE(KNeighbors_NOPCA!$A455), IND_by_date!$A$2:$E$93, 5, FALSE)</f>
        <v>207.5</v>
      </c>
    </row>
    <row r="456" spans="1:17" hidden="1">
      <c r="A456" s="10" t="s">
        <v>45</v>
      </c>
      <c r="B456" t="s">
        <v>25</v>
      </c>
      <c r="C456" s="9">
        <v>3</v>
      </c>
      <c r="D456" s="9">
        <v>3</v>
      </c>
      <c r="E456" s="9">
        <f>IF(-I456 &lt;C456, 1, 0)</f>
        <v>1</v>
      </c>
      <c r="F456" t="str">
        <f>VLOOKUP(DATEVALUE(KNeighbors_NOPCA!$A456), IND_by_date!$A$2:$E$93, 2, FALSE)</f>
        <v>W</v>
      </c>
      <c r="G456">
        <f>IF(F456="L",0,1)</f>
        <v>1</v>
      </c>
      <c r="H456">
        <f>IF(G456=E456,1,0)</f>
        <v>1</v>
      </c>
      <c r="I456">
        <f>VLOOKUP(DATEVALUE(KNeighbors_NOPCA!$A456), IND_by_date!$A$2:$E$93, 3, FALSE)</f>
        <v>1</v>
      </c>
      <c r="J456">
        <f>IF(I456&gt;0, 1, 0)</f>
        <v>1</v>
      </c>
      <c r="K456">
        <f>IF(J456,IF(OR(AND(C456&gt;0, ABS(D456) &gt; I456), OR(AND(C456&gt;-I456, D456&gt;-I456), AND(C456&lt;-I456,D456&lt;-I456) )), 1, 0),"N/A")</f>
        <v>1</v>
      </c>
      <c r="L456">
        <f>INT(NOT(J456))</f>
        <v>0</v>
      </c>
      <c r="M456" t="str">
        <f>IF(L456,IF(OR(AND(C456&lt;0, D456&lt; ABS(I456)), OR(AND(C456&gt;ABS(I456), D456&gt;ABS(I456)), AND(C456&lt;ABS(I456),D456&lt; ABS(I456)))), 1, 0),"N/A")</f>
        <v>N/A</v>
      </c>
      <c r="N456">
        <f>INT(OR(K456,M456))</f>
        <v>1</v>
      </c>
      <c r="O456">
        <f>IF(N456, 210, 0)</f>
        <v>210</v>
      </c>
      <c r="P456" t="str">
        <f>VLOOKUP(DATEVALUE(KNeighbors_NOPCA!$A456), IND_by_date!$A$2:$E$93, 4, FALSE)</f>
        <v>U</v>
      </c>
      <c r="Q456" t="str">
        <f>VLOOKUP(DATEVALUE(KNeighbors_NOPCA!$A456), IND_by_date!$A$2:$E$93, 5, FALSE)</f>
        <v>195</v>
      </c>
    </row>
    <row r="457" spans="1:17" hidden="1">
      <c r="A457" s="10" t="s">
        <v>48</v>
      </c>
      <c r="B457" t="s">
        <v>25</v>
      </c>
      <c r="C457" s="9">
        <v>1</v>
      </c>
      <c r="D457" s="9">
        <v>13</v>
      </c>
      <c r="E457" s="9">
        <f>IF(-I457 &lt;C457, 1, 0)</f>
        <v>0</v>
      </c>
      <c r="F457" t="str">
        <f>VLOOKUP(DATEVALUE(KNeighbors_NOPCA!$A457), IND_by_date!$A$2:$E$93, 2, FALSE)</f>
        <v>W</v>
      </c>
      <c r="G457">
        <f>IF(F457="L",0,1)</f>
        <v>1</v>
      </c>
      <c r="H457">
        <f>IF(G457=E457,1,0)</f>
        <v>0</v>
      </c>
      <c r="I457">
        <f>VLOOKUP(DATEVALUE(KNeighbors_NOPCA!$A457), IND_by_date!$A$2:$E$93, 3, FALSE)</f>
        <v>-4.5</v>
      </c>
      <c r="J457">
        <f>IF(I457&gt;0, 1, 0)</f>
        <v>0</v>
      </c>
      <c r="K457" t="str">
        <f>IF(J457,IF(OR(AND(C457&gt;0, ABS(D457) &gt; I457), OR(AND(C457&gt;-I457, D457&gt;-I457), AND(C457&lt;-I457,D457&lt;-I457) )), 1, 0),"N/A")</f>
        <v>N/A</v>
      </c>
      <c r="L457">
        <f>INT(NOT(J457))</f>
        <v>1</v>
      </c>
      <c r="M457">
        <f>IF(L457,IF(OR(AND(C457&lt;0, D457&lt; ABS(I457)), OR(AND(C457&gt;ABS(I457), D457&gt;ABS(I457)), AND(C457&lt;ABS(I457),D457&lt; ABS(I457)))), 1, 0),"N/A")</f>
        <v>0</v>
      </c>
      <c r="N457">
        <f>INT(OR(K457,M457))</f>
        <v>0</v>
      </c>
      <c r="O457">
        <f>IF(N457, 210, 0)</f>
        <v>0</v>
      </c>
      <c r="P457" t="str">
        <f>VLOOKUP(DATEVALUE(KNeighbors_NOPCA!$A457), IND_by_date!$A$2:$E$93, 4, FALSE)</f>
        <v>U</v>
      </c>
      <c r="Q457" t="str">
        <f>VLOOKUP(DATEVALUE(KNeighbors_NOPCA!$A457), IND_by_date!$A$2:$E$93, 5, FALSE)</f>
        <v>194.5</v>
      </c>
    </row>
    <row r="458" spans="1:17" hidden="1">
      <c r="A458" s="10" t="s">
        <v>52</v>
      </c>
      <c r="B458" t="s">
        <v>25</v>
      </c>
      <c r="C458" s="9">
        <v>2.6</v>
      </c>
      <c r="D458" s="9">
        <v>4</v>
      </c>
      <c r="E458" s="9">
        <f>IF(-I458 &lt;C458, 1, 0)</f>
        <v>0</v>
      </c>
      <c r="F458" t="str">
        <f>VLOOKUP(DATEVALUE(KNeighbors_NOPCA!$A458), IND_by_date!$A$2:$E$93, 2, FALSE)</f>
        <v>L</v>
      </c>
      <c r="G458">
        <f>IF(F458="L",0,1)</f>
        <v>0</v>
      </c>
      <c r="H458">
        <f>IF(G458=E458,1,0)</f>
        <v>1</v>
      </c>
      <c r="I458">
        <f>VLOOKUP(DATEVALUE(KNeighbors_NOPCA!$A458), IND_by_date!$A$2:$E$93, 3, FALSE)</f>
        <v>-7.5</v>
      </c>
      <c r="J458">
        <f>IF(I458&gt;0, 1, 0)</f>
        <v>0</v>
      </c>
      <c r="K458" t="str">
        <f>IF(J458,IF(OR(AND(C458&gt;0, ABS(D458) &gt; I458), OR(AND(C458&gt;-I458, D458&gt;-I458), AND(C458&lt;-I458,D458&lt;-I458) )), 1, 0),"N/A")</f>
        <v>N/A</v>
      </c>
      <c r="L458">
        <f>INT(NOT(J458))</f>
        <v>1</v>
      </c>
      <c r="M458">
        <f>IF(L458,IF(OR(AND(C458&lt;0, D458&lt; ABS(I458)), OR(AND(C458&gt;ABS(I458), D458&gt;ABS(I458)), AND(C458&lt;ABS(I458),D458&lt; ABS(I458)))), 1, 0),"N/A")</f>
        <v>1</v>
      </c>
      <c r="N458">
        <f>INT(OR(K458,M458))</f>
        <v>1</v>
      </c>
      <c r="O458">
        <f>IF(N458, 210, 0)</f>
        <v>210</v>
      </c>
      <c r="P458" t="str">
        <f>VLOOKUP(DATEVALUE(KNeighbors_NOPCA!$A458), IND_by_date!$A$2:$E$93, 4, FALSE)</f>
        <v>O</v>
      </c>
      <c r="Q458" t="str">
        <f>VLOOKUP(DATEVALUE(KNeighbors_NOPCA!$A458), IND_by_date!$A$2:$E$93, 5, FALSE)</f>
        <v>200</v>
      </c>
    </row>
    <row r="459" spans="1:17" hidden="1">
      <c r="A459" s="10" t="s">
        <v>60</v>
      </c>
      <c r="B459" t="s">
        <v>25</v>
      </c>
      <c r="C459" s="9">
        <v>6.4</v>
      </c>
      <c r="D459" s="9">
        <v>37</v>
      </c>
      <c r="E459" s="9">
        <f>IF(-I459 &lt;C459, 1, 0)</f>
        <v>1</v>
      </c>
      <c r="F459" t="str">
        <f>VLOOKUP(DATEVALUE(KNeighbors_NOPCA!$A459), IND_by_date!$A$2:$E$93, 2, FALSE)</f>
        <v>W</v>
      </c>
      <c r="G459">
        <f>IF(F459="L",0,1)</f>
        <v>1</v>
      </c>
      <c r="H459">
        <f>IF(G459=E459,1,0)</f>
        <v>1</v>
      </c>
      <c r="I459">
        <f>VLOOKUP(DATEVALUE(KNeighbors_NOPCA!$A459), IND_by_date!$A$2:$E$93, 3, FALSE)</f>
        <v>-5</v>
      </c>
      <c r="J459">
        <f>IF(I459&gt;0, 1, 0)</f>
        <v>0</v>
      </c>
      <c r="K459" t="str">
        <f>IF(J459,IF(OR(AND(C459&gt;0, ABS(D459) &gt; I459), OR(AND(C459&gt;-I459, D459&gt;-I459), AND(C459&lt;-I459,D459&lt;-I459) )), 1, 0),"N/A")</f>
        <v>N/A</v>
      </c>
      <c r="L459">
        <f>INT(NOT(J459))</f>
        <v>1</v>
      </c>
      <c r="M459">
        <f>IF(L459,IF(OR(AND(C459&lt;0, D459&lt; ABS(I459)), OR(AND(C459&gt;ABS(I459), D459&gt;ABS(I459)), AND(C459&lt;ABS(I459),D459&lt; ABS(I459)))), 1, 0),"N/A")</f>
        <v>1</v>
      </c>
      <c r="N459">
        <f>INT(OR(K459,M459))</f>
        <v>1</v>
      </c>
      <c r="O459">
        <f>IF(N459, 210, 0)</f>
        <v>210</v>
      </c>
      <c r="P459" t="str">
        <f>VLOOKUP(DATEVALUE(KNeighbors_NOPCA!$A459), IND_by_date!$A$2:$E$93, 4, FALSE)</f>
        <v>O</v>
      </c>
      <c r="Q459" t="str">
        <f>VLOOKUP(DATEVALUE(KNeighbors_NOPCA!$A459), IND_by_date!$A$2:$E$93, 5, FALSE)</f>
        <v>192.5</v>
      </c>
    </row>
    <row r="460" spans="1:17" hidden="1">
      <c r="A460" s="10" t="s">
        <v>65</v>
      </c>
      <c r="B460" t="s">
        <v>25</v>
      </c>
      <c r="C460" s="9">
        <v>2.6</v>
      </c>
      <c r="D460" s="9">
        <v>12</v>
      </c>
      <c r="E460" s="9">
        <f>IF(-I460 &lt;C460, 1, 0)</f>
        <v>0</v>
      </c>
      <c r="F460" t="str">
        <f>VLOOKUP(DATEVALUE(KNeighbors_NOPCA!$A460), IND_by_date!$A$2:$E$93, 2, FALSE)</f>
        <v>W</v>
      </c>
      <c r="G460">
        <f>IF(F460="L",0,1)</f>
        <v>1</v>
      </c>
      <c r="H460">
        <f>IF(G460=E460,1,0)</f>
        <v>0</v>
      </c>
      <c r="I460">
        <f>VLOOKUP(DATEVALUE(KNeighbors_NOPCA!$A460), IND_by_date!$A$2:$E$93, 3, FALSE)</f>
        <v>-3.5</v>
      </c>
      <c r="J460">
        <f>IF(I460&gt;0, 1, 0)</f>
        <v>0</v>
      </c>
      <c r="K460" t="str">
        <f>IF(J460,IF(OR(AND(C460&gt;0, ABS(D460) &gt; I460), OR(AND(C460&gt;-I460, D460&gt;-I460), AND(C460&lt;-I460,D460&lt;-I460) )), 1, 0),"N/A")</f>
        <v>N/A</v>
      </c>
      <c r="L460">
        <f>INT(NOT(J460))</f>
        <v>1</v>
      </c>
      <c r="M460">
        <f>IF(L460,IF(OR(AND(C460&lt;0, D460&lt; ABS(I460)), OR(AND(C460&gt;ABS(I460), D460&gt;ABS(I460)), AND(C460&lt;ABS(I460),D460&lt; ABS(I460)))), 1, 0),"N/A")</f>
        <v>0</v>
      </c>
      <c r="N460">
        <f>INT(OR(K460,M460))</f>
        <v>0</v>
      </c>
      <c r="O460">
        <f>IF(N460, 210, 0)</f>
        <v>0</v>
      </c>
      <c r="P460" t="str">
        <f>VLOOKUP(DATEVALUE(KNeighbors_NOPCA!$A460), IND_by_date!$A$2:$E$93, 4, FALSE)</f>
        <v>U</v>
      </c>
      <c r="Q460" t="str">
        <f>VLOOKUP(DATEVALUE(KNeighbors_NOPCA!$A460), IND_by_date!$A$2:$E$93, 5, FALSE)</f>
        <v>199</v>
      </c>
    </row>
    <row r="461" spans="1:17" hidden="1">
      <c r="A461" s="10" t="s">
        <v>76</v>
      </c>
      <c r="B461" t="s">
        <v>25</v>
      </c>
      <c r="C461" s="9">
        <v>-10.8</v>
      </c>
      <c r="D461" s="9">
        <v>-8</v>
      </c>
      <c r="E461" s="9">
        <f>IF(-I461 &lt;C461, 1, 0)</f>
        <v>0</v>
      </c>
      <c r="F461" t="str">
        <f>VLOOKUP(DATEVALUE(KNeighbors_NOPCA!$A461), IND_by_date!$A$2:$E$93, 2, FALSE)</f>
        <v>L</v>
      </c>
      <c r="G461">
        <f>IF(F461="L",0,1)</f>
        <v>0</v>
      </c>
      <c r="H461">
        <f>IF(G461=E461,1,0)</f>
        <v>1</v>
      </c>
      <c r="I461">
        <f>VLOOKUP(DATEVALUE(KNeighbors_NOPCA!$A461), IND_by_date!$A$2:$E$93, 3, FALSE)</f>
        <v>5.5</v>
      </c>
      <c r="J461">
        <f>IF(I461&gt;0, 1, 0)</f>
        <v>1</v>
      </c>
      <c r="K461">
        <f>IF(J461,IF(OR(AND(C461&gt;0, ABS(D461) &gt; I461), OR(AND(C461&gt;-I461, D461&gt;-I461), AND(C461&lt;-I461,D461&lt;-I461) )), 1, 0),"N/A")</f>
        <v>1</v>
      </c>
      <c r="L461">
        <f>INT(NOT(J461))</f>
        <v>0</v>
      </c>
      <c r="M461" t="str">
        <f>IF(L461,IF(OR(AND(C461&lt;0, D461&lt; ABS(I461)), OR(AND(C461&gt;ABS(I461), D461&gt;ABS(I461)), AND(C461&lt;ABS(I461),D461&lt; ABS(I461)))), 1, 0),"N/A")</f>
        <v>N/A</v>
      </c>
      <c r="N461">
        <f>INT(OR(K461,M461))</f>
        <v>1</v>
      </c>
      <c r="O461">
        <f>IF(N461, 210, 0)</f>
        <v>210</v>
      </c>
      <c r="P461" t="str">
        <f>VLOOKUP(DATEVALUE(KNeighbors_NOPCA!$A461), IND_by_date!$A$2:$E$93, 4, FALSE)</f>
        <v>O</v>
      </c>
      <c r="Q461" t="str">
        <f>VLOOKUP(DATEVALUE(KNeighbors_NOPCA!$A461), IND_by_date!$A$2:$E$93, 5, FALSE)</f>
        <v>215</v>
      </c>
    </row>
    <row r="462" spans="1:17" hidden="1">
      <c r="A462" s="10" t="s">
        <v>79</v>
      </c>
      <c r="B462" t="s">
        <v>25</v>
      </c>
      <c r="C462" s="9">
        <v>5.6</v>
      </c>
      <c r="D462" s="9">
        <v>13</v>
      </c>
      <c r="E462" s="9">
        <f>IF(-I462 &lt;C462, 1, 0)</f>
        <v>1</v>
      </c>
      <c r="F462" t="str">
        <f>VLOOKUP(DATEVALUE(KNeighbors_NOPCA!$A462), IND_by_date!$A$2:$E$93, 2, FALSE)</f>
        <v>W</v>
      </c>
      <c r="G462">
        <f>IF(F462="L",0,1)</f>
        <v>1</v>
      </c>
      <c r="H462">
        <f>IF(G462=E462,1,0)</f>
        <v>1</v>
      </c>
      <c r="I462">
        <f>VLOOKUP(DATEVALUE(KNeighbors_NOPCA!$A462), IND_by_date!$A$2:$E$93, 3, FALSE)</f>
        <v>-4.5</v>
      </c>
      <c r="J462">
        <f>IF(I462&gt;0, 1, 0)</f>
        <v>0</v>
      </c>
      <c r="K462" t="str">
        <f>IF(J462,IF(OR(AND(C462&gt;0, ABS(D462) &gt; I462), OR(AND(C462&gt;-I462, D462&gt;-I462), AND(C462&lt;-I462,D462&lt;-I462) )), 1, 0),"N/A")</f>
        <v>N/A</v>
      </c>
      <c r="L462">
        <f>INT(NOT(J462))</f>
        <v>1</v>
      </c>
      <c r="M462">
        <f>IF(L462,IF(OR(AND(C462&lt;0, D462&lt; ABS(I462)), OR(AND(C462&gt;ABS(I462), D462&gt;ABS(I462)), AND(C462&lt;ABS(I462),D462&lt; ABS(I462)))), 1, 0),"N/A")</f>
        <v>1</v>
      </c>
      <c r="N462">
        <f>INT(OR(K462,M462))</f>
        <v>1</v>
      </c>
      <c r="O462">
        <f>IF(N462, 210, 0)</f>
        <v>210</v>
      </c>
      <c r="P462" t="str">
        <f>VLOOKUP(DATEVALUE(KNeighbors_NOPCA!$A462), IND_by_date!$A$2:$E$93, 4, FALSE)</f>
        <v>U</v>
      </c>
      <c r="Q462" t="str">
        <f>VLOOKUP(DATEVALUE(KNeighbors_NOPCA!$A462), IND_by_date!$A$2:$E$93, 5, FALSE)</f>
        <v>197</v>
      </c>
    </row>
    <row r="463" spans="1:17" hidden="1">
      <c r="A463" s="10" t="s">
        <v>82</v>
      </c>
      <c r="B463" t="s">
        <v>25</v>
      </c>
      <c r="C463" s="9">
        <v>-4.5999999999999996</v>
      </c>
      <c r="D463" s="9">
        <v>16</v>
      </c>
      <c r="E463" s="9">
        <f>IF(-I463 &lt;C463, 1, 0)</f>
        <v>0</v>
      </c>
      <c r="F463" t="str">
        <f>VLOOKUP(DATEVALUE(KNeighbors_NOPCA!$A463), IND_by_date!$A$2:$E$93, 2, FALSE)</f>
        <v>W</v>
      </c>
      <c r="G463">
        <f>IF(F463="L",0,1)</f>
        <v>1</v>
      </c>
      <c r="H463">
        <f>IF(G463=E463,1,0)</f>
        <v>0</v>
      </c>
      <c r="I463">
        <f>VLOOKUP(DATEVALUE(KNeighbors_NOPCA!$A463), IND_by_date!$A$2:$E$93, 3, FALSE)</f>
        <v>-4.5</v>
      </c>
      <c r="J463">
        <f>IF(I463&gt;0, 1, 0)</f>
        <v>0</v>
      </c>
      <c r="K463" t="str">
        <f>IF(J463,IF(OR(AND(C463&gt;0, ABS(D463) &gt; I463), OR(AND(C463&gt;-I463, D463&gt;-I463), AND(C463&lt;-I463,D463&lt;-I463) )), 1, 0),"N/A")</f>
        <v>N/A</v>
      </c>
      <c r="L463">
        <f>INT(NOT(J463))</f>
        <v>1</v>
      </c>
      <c r="M463">
        <f>IF(L463,IF(OR(AND(C463&lt;0, D463&lt; ABS(I463)), OR(AND(C463&gt;ABS(I463), D463&gt;ABS(I463)), AND(C463&lt;ABS(I463),D463&lt; ABS(I463)))), 1, 0),"N/A")</f>
        <v>0</v>
      </c>
      <c r="N463">
        <f>INT(OR(K463,M463))</f>
        <v>0</v>
      </c>
      <c r="O463">
        <f>IF(N463, 210, 0)</f>
        <v>0</v>
      </c>
      <c r="P463" t="str">
        <f>VLOOKUP(DATEVALUE(KNeighbors_NOPCA!$A463), IND_by_date!$A$2:$E$93, 4, FALSE)</f>
        <v>U</v>
      </c>
      <c r="Q463" t="str">
        <f>VLOOKUP(DATEVALUE(KNeighbors_NOPCA!$A463), IND_by_date!$A$2:$E$93, 5, FALSE)</f>
        <v>200</v>
      </c>
    </row>
    <row r="464" spans="1:17" hidden="1">
      <c r="A464" s="10" t="s">
        <v>84</v>
      </c>
      <c r="B464" t="s">
        <v>25</v>
      </c>
      <c r="C464" s="9">
        <v>-0.6</v>
      </c>
      <c r="D464" s="9">
        <v>26</v>
      </c>
      <c r="E464" s="9">
        <f>IF(-I464 &lt;C464, 1, 0)</f>
        <v>0</v>
      </c>
      <c r="F464" t="str">
        <f>VLOOKUP(DATEVALUE(KNeighbors_NOPCA!$A464), IND_by_date!$A$2:$E$93, 2, FALSE)</f>
        <v>W</v>
      </c>
      <c r="G464">
        <f>IF(F464="L",0,1)</f>
        <v>1</v>
      </c>
      <c r="H464">
        <f>IF(G464=E464,1,0)</f>
        <v>0</v>
      </c>
      <c r="I464">
        <f>VLOOKUP(DATEVALUE(KNeighbors_NOPCA!$A464), IND_by_date!$A$2:$E$93, 3, FALSE)</f>
        <v>-4.5</v>
      </c>
      <c r="J464">
        <f>IF(I464&gt;0, 1, 0)</f>
        <v>0</v>
      </c>
      <c r="K464" t="str">
        <f>IF(J464,IF(OR(AND(C464&gt;0, ABS(D464) &gt; I464), OR(AND(C464&gt;-I464, D464&gt;-I464), AND(C464&lt;-I464,D464&lt;-I464) )), 1, 0),"N/A")</f>
        <v>N/A</v>
      </c>
      <c r="L464">
        <f>INT(NOT(J464))</f>
        <v>1</v>
      </c>
      <c r="M464">
        <f>IF(L464,IF(OR(AND(C464&lt;0, D464&lt; ABS(I464)), OR(AND(C464&gt;ABS(I464), D464&gt;ABS(I464)), AND(C464&lt;ABS(I464),D464&lt; ABS(I464)))), 1, 0),"N/A")</f>
        <v>0</v>
      </c>
      <c r="N464">
        <f>INT(OR(K464,M464))</f>
        <v>0</v>
      </c>
      <c r="O464">
        <f>IF(N464, 210, 0)</f>
        <v>0</v>
      </c>
      <c r="P464" t="str">
        <f>VLOOKUP(DATEVALUE(KNeighbors_NOPCA!$A464), IND_by_date!$A$2:$E$93, 4, FALSE)</f>
        <v>U</v>
      </c>
      <c r="Q464" t="str">
        <f>VLOOKUP(DATEVALUE(KNeighbors_NOPCA!$A464), IND_by_date!$A$2:$E$93, 5, FALSE)</f>
        <v>207.5</v>
      </c>
    </row>
    <row r="465" spans="1:17" hidden="1">
      <c r="A465" s="10" t="s">
        <v>86</v>
      </c>
      <c r="B465" t="s">
        <v>25</v>
      </c>
      <c r="C465" s="9">
        <v>5.6</v>
      </c>
      <c r="D465" s="9">
        <v>7</v>
      </c>
      <c r="E465" s="9">
        <f>IF(-I465 &lt;C465, 1, 0)</f>
        <v>0</v>
      </c>
      <c r="F465" t="str">
        <f>VLOOKUP(DATEVALUE(KNeighbors_NOPCA!$A465), IND_by_date!$A$2:$E$93, 2, FALSE)</f>
        <v>L</v>
      </c>
      <c r="G465">
        <f>IF(F465="L",0,1)</f>
        <v>0</v>
      </c>
      <c r="H465">
        <f>IF(G465=E465,1,0)</f>
        <v>1</v>
      </c>
      <c r="I465">
        <f>VLOOKUP(DATEVALUE(KNeighbors_NOPCA!$A465), IND_by_date!$A$2:$E$93, 3, FALSE)</f>
        <v>-10</v>
      </c>
      <c r="J465">
        <f>IF(I465&gt;0, 1, 0)</f>
        <v>0</v>
      </c>
      <c r="K465" t="str">
        <f>IF(J465,IF(OR(AND(C465&gt;0, ABS(D465) &gt; I465), OR(AND(C465&gt;-I465, D465&gt;-I465), AND(C465&lt;-I465,D465&lt;-I465) )), 1, 0),"N/A")</f>
        <v>N/A</v>
      </c>
      <c r="L465">
        <f>INT(NOT(J465))</f>
        <v>1</v>
      </c>
      <c r="M465">
        <f>IF(L465,IF(OR(AND(C465&lt;0, D465&lt; ABS(I465)), OR(AND(C465&gt;ABS(I465), D465&gt;ABS(I465)), AND(C465&lt;ABS(I465),D465&lt; ABS(I465)))), 1, 0),"N/A")</f>
        <v>1</v>
      </c>
      <c r="N465">
        <f>INT(OR(K465,M465))</f>
        <v>1</v>
      </c>
      <c r="O465">
        <f>IF(N465, 210, 0)</f>
        <v>210</v>
      </c>
      <c r="P465" t="str">
        <f>VLOOKUP(DATEVALUE(KNeighbors_NOPCA!$A465), IND_by_date!$A$2:$E$93, 4, FALSE)</f>
        <v>U</v>
      </c>
      <c r="Q465" t="str">
        <f>VLOOKUP(DATEVALUE(KNeighbors_NOPCA!$A465), IND_by_date!$A$2:$E$93, 5, FALSE)</f>
        <v>207</v>
      </c>
    </row>
    <row r="466" spans="1:17" hidden="1">
      <c r="A466" s="10" t="s">
        <v>91</v>
      </c>
      <c r="B466" t="s">
        <v>25</v>
      </c>
      <c r="C466" s="9">
        <v>3</v>
      </c>
      <c r="D466" s="9">
        <v>-2</v>
      </c>
      <c r="E466" s="9">
        <f>IF(-I466 &lt;C466, 1, 0)</f>
        <v>0</v>
      </c>
      <c r="F466" t="str">
        <f>VLOOKUP(DATEVALUE(KNeighbors_NOPCA!$A466), IND_by_date!$A$2:$E$93, 2, FALSE)</f>
        <v>L</v>
      </c>
      <c r="G466">
        <f>IF(F466="L",0,1)</f>
        <v>0</v>
      </c>
      <c r="H466">
        <f>IF(G466=E466,1,0)</f>
        <v>1</v>
      </c>
      <c r="I466">
        <f>VLOOKUP(DATEVALUE(KNeighbors_NOPCA!$A466), IND_by_date!$A$2:$E$93, 3, FALSE)</f>
        <v>-7</v>
      </c>
      <c r="J466">
        <f>IF(I466&gt;0, 1, 0)</f>
        <v>0</v>
      </c>
      <c r="K466" t="str">
        <f>IF(J466,IF(OR(AND(C466&gt;0, ABS(D466) &gt; I466), OR(AND(C466&gt;-I466, D466&gt;-I466), AND(C466&lt;-I466,D466&lt;-I466) )), 1, 0),"N/A")</f>
        <v>N/A</v>
      </c>
      <c r="L466">
        <f>INT(NOT(J466))</f>
        <v>1</v>
      </c>
      <c r="M466">
        <f>IF(L466,IF(OR(AND(C466&lt;0, D466&lt; ABS(I466)), OR(AND(C466&gt;ABS(I466), D466&gt;ABS(I466)), AND(C466&lt;ABS(I466),D466&lt; ABS(I466)))), 1, 0),"N/A")</f>
        <v>1</v>
      </c>
      <c r="N466">
        <f>INT(OR(K466,M466))</f>
        <v>1</v>
      </c>
      <c r="O466">
        <f>IF(N466, 210, 0)</f>
        <v>210</v>
      </c>
      <c r="P466" t="str">
        <f>VLOOKUP(DATEVALUE(KNeighbors_NOPCA!$A466), IND_by_date!$A$2:$E$93, 4, FALSE)</f>
        <v>U</v>
      </c>
      <c r="Q466" t="str">
        <f>VLOOKUP(DATEVALUE(KNeighbors_NOPCA!$A466), IND_by_date!$A$2:$E$93, 5, FALSE)</f>
        <v>215</v>
      </c>
    </row>
    <row r="467" spans="1:17" hidden="1">
      <c r="A467" s="10" t="s">
        <v>95</v>
      </c>
      <c r="B467" t="s">
        <v>25</v>
      </c>
      <c r="C467" s="9">
        <v>-6.2</v>
      </c>
      <c r="D467" s="9">
        <v>6</v>
      </c>
      <c r="E467" s="9">
        <f>IF(-I467 &lt;C467, 1, 0)</f>
        <v>0</v>
      </c>
      <c r="F467" t="str">
        <f>VLOOKUP(DATEVALUE(KNeighbors_NOPCA!$A467), IND_by_date!$A$2:$E$93, 2, FALSE)</f>
        <v>W</v>
      </c>
      <c r="G467">
        <f>IF(F467="L",0,1)</f>
        <v>1</v>
      </c>
      <c r="H467">
        <f>IF(G467=E467,1,0)</f>
        <v>0</v>
      </c>
      <c r="I467">
        <f>VLOOKUP(DATEVALUE(KNeighbors_NOPCA!$A467), IND_by_date!$A$2:$E$93, 3, FALSE)</f>
        <v>-1.5</v>
      </c>
      <c r="J467">
        <f>IF(I467&gt;0, 1, 0)</f>
        <v>0</v>
      </c>
      <c r="K467" t="str">
        <f>IF(J467,IF(OR(AND(C467&gt;0, ABS(D467) &gt; I467), OR(AND(C467&gt;-I467, D467&gt;-I467), AND(C467&lt;-I467,D467&lt;-I467) )), 1, 0),"N/A")</f>
        <v>N/A</v>
      </c>
      <c r="L467">
        <f>INT(NOT(J467))</f>
        <v>1</v>
      </c>
      <c r="M467">
        <f>IF(L467,IF(OR(AND(C467&lt;0, D467&lt; ABS(I467)), OR(AND(C467&gt;ABS(I467), D467&gt;ABS(I467)), AND(C467&lt;ABS(I467),D467&lt; ABS(I467)))), 1, 0),"N/A")</f>
        <v>0</v>
      </c>
      <c r="N467">
        <f>INT(OR(K467,M467))</f>
        <v>0</v>
      </c>
      <c r="O467">
        <f>IF(N467, 210, 0)</f>
        <v>0</v>
      </c>
      <c r="P467" t="str">
        <f>VLOOKUP(DATEVALUE(KNeighbors_NOPCA!$A467), IND_by_date!$A$2:$E$93, 4, FALSE)</f>
        <v>U</v>
      </c>
      <c r="Q467" t="str">
        <f>VLOOKUP(DATEVALUE(KNeighbors_NOPCA!$A467), IND_by_date!$A$2:$E$93, 5, FALSE)</f>
        <v>204.5</v>
      </c>
    </row>
    <row r="468" spans="1:17" hidden="1">
      <c r="A468" s="10" t="s">
        <v>98</v>
      </c>
      <c r="B468" t="s">
        <v>25</v>
      </c>
      <c r="C468" s="9">
        <v>6.6</v>
      </c>
      <c r="D468" s="9">
        <v>-4</v>
      </c>
      <c r="E468" s="9">
        <f>IF(-I468 &lt;C468, 1, 0)</f>
        <v>1</v>
      </c>
      <c r="F468" t="str">
        <f>VLOOKUP(DATEVALUE(KNeighbors_NOPCA!$A468), IND_by_date!$A$2:$E$93, 2, FALSE)</f>
        <v>L</v>
      </c>
      <c r="G468">
        <f>IF(F468="L",0,1)</f>
        <v>0</v>
      </c>
      <c r="H468">
        <f>IF(G468=E468,1,0)</f>
        <v>0</v>
      </c>
      <c r="I468">
        <f>VLOOKUP(DATEVALUE(KNeighbors_NOPCA!$A468), IND_by_date!$A$2:$E$93, 3, FALSE)</f>
        <v>-6</v>
      </c>
      <c r="J468">
        <f>IF(I468&gt;0, 1, 0)</f>
        <v>0</v>
      </c>
      <c r="K468" t="str">
        <f>IF(J468,IF(OR(AND(C468&gt;0, ABS(D468) &gt; I468), OR(AND(C468&gt;-I468, D468&gt;-I468), AND(C468&lt;-I468,D468&lt;-I468) )), 1, 0),"N/A")</f>
        <v>N/A</v>
      </c>
      <c r="L468">
        <f>INT(NOT(J468))</f>
        <v>1</v>
      </c>
      <c r="M468">
        <f>IF(L468,IF(OR(AND(C468&lt;0, D468&lt; ABS(I468)), OR(AND(C468&gt;ABS(I468), D468&gt;ABS(I468)), AND(C468&lt;ABS(I468),D468&lt; ABS(I468)))), 1, 0),"N/A")</f>
        <v>0</v>
      </c>
      <c r="N468">
        <f>INT(OR(K468,M468))</f>
        <v>0</v>
      </c>
      <c r="O468">
        <f>IF(N468, 210, 0)</f>
        <v>0</v>
      </c>
      <c r="P468" t="str">
        <f>VLOOKUP(DATEVALUE(KNeighbors_NOPCA!$A468), IND_by_date!$A$2:$E$93, 4, FALSE)</f>
        <v>O</v>
      </c>
      <c r="Q468" t="str">
        <f>VLOOKUP(DATEVALUE(KNeighbors_NOPCA!$A468), IND_by_date!$A$2:$E$93, 5, FALSE)</f>
        <v>201</v>
      </c>
    </row>
    <row r="469" spans="1:17" hidden="1">
      <c r="A469" s="10" t="s">
        <v>100</v>
      </c>
      <c r="B469" t="s">
        <v>25</v>
      </c>
      <c r="C469" s="9">
        <v>2.2000000000000002</v>
      </c>
      <c r="D469" s="9">
        <v>12</v>
      </c>
      <c r="E469" s="9">
        <f>IF(-I469 &lt;C469, 1, 0)</f>
        <v>0</v>
      </c>
      <c r="F469" t="str">
        <f>VLOOKUP(DATEVALUE(KNeighbors_NOPCA!$A469), IND_by_date!$A$2:$E$93, 2, FALSE)</f>
        <v>W</v>
      </c>
      <c r="G469">
        <f>IF(F469="L",0,1)</f>
        <v>1</v>
      </c>
      <c r="H469">
        <f>IF(G469=E469,1,0)</f>
        <v>0</v>
      </c>
      <c r="I469">
        <f>VLOOKUP(DATEVALUE(KNeighbors_NOPCA!$A469), IND_by_date!$A$2:$E$93, 3, FALSE)</f>
        <v>-4.5</v>
      </c>
      <c r="J469">
        <f>IF(I469&gt;0, 1, 0)</f>
        <v>0</v>
      </c>
      <c r="K469" t="str">
        <f>IF(J469,IF(OR(AND(C469&gt;0, ABS(D469) &gt; I469), OR(AND(C469&gt;-I469, D469&gt;-I469), AND(C469&lt;-I469,D469&lt;-I469) )), 1, 0),"N/A")</f>
        <v>N/A</v>
      </c>
      <c r="L469">
        <f>INT(NOT(J469))</f>
        <v>1</v>
      </c>
      <c r="M469">
        <f>IF(L469,IF(OR(AND(C469&lt;0, D469&lt; ABS(I469)), OR(AND(C469&gt;ABS(I469), D469&gt;ABS(I469)), AND(C469&lt;ABS(I469),D469&lt; ABS(I469)))), 1, 0),"N/A")</f>
        <v>0</v>
      </c>
      <c r="N469">
        <f>INT(OR(K469,M469))</f>
        <v>0</v>
      </c>
      <c r="O469">
        <f>IF(N469, 210, 0)</f>
        <v>0</v>
      </c>
      <c r="P469" t="str">
        <f>VLOOKUP(DATEVALUE(KNeighbors_NOPCA!$A469), IND_by_date!$A$2:$E$93, 4, FALSE)</f>
        <v>U</v>
      </c>
      <c r="Q469" t="str">
        <f>VLOOKUP(DATEVALUE(KNeighbors_NOPCA!$A469), IND_by_date!$A$2:$E$93, 5, FALSE)</f>
        <v>204.5</v>
      </c>
    </row>
    <row r="470" spans="1:17" hidden="1">
      <c r="A470" s="10" t="s">
        <v>110</v>
      </c>
      <c r="B470" t="s">
        <v>25</v>
      </c>
      <c r="C470" s="9">
        <v>-0.8</v>
      </c>
      <c r="D470" s="9">
        <v>19</v>
      </c>
      <c r="E470" s="9">
        <f>IF(-I470 &lt;C470, 1, 0)</f>
        <v>0</v>
      </c>
      <c r="F470" t="str">
        <f>VLOOKUP(DATEVALUE(KNeighbors_NOPCA!$A470), IND_by_date!$A$2:$E$93, 2, FALSE)</f>
        <v>W</v>
      </c>
      <c r="G470">
        <f>IF(F470="L",0,1)</f>
        <v>1</v>
      </c>
      <c r="H470">
        <f>IF(G470=E470,1,0)</f>
        <v>0</v>
      </c>
      <c r="I470">
        <f>VLOOKUP(DATEVALUE(KNeighbors_NOPCA!$A470), IND_by_date!$A$2:$E$93, 3, FALSE)</f>
        <v>-12</v>
      </c>
      <c r="J470">
        <f>IF(I470&gt;0, 1, 0)</f>
        <v>0</v>
      </c>
      <c r="K470" t="str">
        <f>IF(J470,IF(OR(AND(C470&gt;0, ABS(D470) &gt; I470), OR(AND(C470&gt;-I470, D470&gt;-I470), AND(C470&lt;-I470,D470&lt;-I470) )), 1, 0),"N/A")</f>
        <v>N/A</v>
      </c>
      <c r="L470">
        <f>INT(NOT(J470))</f>
        <v>1</v>
      </c>
      <c r="M470">
        <f>IF(L470,IF(OR(AND(C470&lt;0, D470&lt; ABS(I470)), OR(AND(C470&gt;ABS(I470), D470&gt;ABS(I470)), AND(C470&lt;ABS(I470),D470&lt; ABS(I470)))), 1, 0),"N/A")</f>
        <v>0</v>
      </c>
      <c r="N470">
        <f>INT(OR(K470,M470))</f>
        <v>0</v>
      </c>
      <c r="O470">
        <f>IF(N470, 210, 0)</f>
        <v>0</v>
      </c>
      <c r="P470" t="str">
        <f>VLOOKUP(DATEVALUE(KNeighbors_NOPCA!$A470), IND_by_date!$A$2:$E$93, 4, FALSE)</f>
        <v>O</v>
      </c>
      <c r="Q470" t="str">
        <f>VLOOKUP(DATEVALUE(KNeighbors_NOPCA!$A470), IND_by_date!$A$2:$E$93, 5, FALSE)</f>
        <v>205</v>
      </c>
    </row>
    <row r="471" spans="1:17" hidden="1">
      <c r="A471" s="10" t="s">
        <v>113</v>
      </c>
      <c r="B471" t="s">
        <v>25</v>
      </c>
      <c r="C471" s="9">
        <v>0.4</v>
      </c>
      <c r="D471" s="9">
        <v>-14</v>
      </c>
      <c r="E471" s="9">
        <f>IF(-I471 &lt;C471, 1, 0)</f>
        <v>0</v>
      </c>
      <c r="F471" t="str">
        <f>VLOOKUP(DATEVALUE(KNeighbors_NOPCA!$A471), IND_by_date!$A$2:$E$93, 2, FALSE)</f>
        <v>L</v>
      </c>
      <c r="G471">
        <f>IF(F471="L",0,1)</f>
        <v>0</v>
      </c>
      <c r="H471">
        <f>IF(G471=E471,1,0)</f>
        <v>1</v>
      </c>
      <c r="I471">
        <f>VLOOKUP(DATEVALUE(KNeighbors_NOPCA!$A471), IND_by_date!$A$2:$E$93, 3, FALSE)</f>
        <v>-7</v>
      </c>
      <c r="J471">
        <f>IF(I471&gt;0, 1, 0)</f>
        <v>0</v>
      </c>
      <c r="K471" t="str">
        <f>IF(J471,IF(OR(AND(C471&gt;0, ABS(D471) &gt; I471), OR(AND(C471&gt;-I471, D471&gt;-I471), AND(C471&lt;-I471,D471&lt;-I471) )), 1, 0),"N/A")</f>
        <v>N/A</v>
      </c>
      <c r="L471">
        <f>INT(NOT(J471))</f>
        <v>1</v>
      </c>
      <c r="M471">
        <f>IF(L471,IF(OR(AND(C471&lt;0, D471&lt; ABS(I471)), OR(AND(C471&gt;ABS(I471), D471&gt;ABS(I471)), AND(C471&lt;ABS(I471),D471&lt; ABS(I471)))), 1, 0),"N/A")</f>
        <v>1</v>
      </c>
      <c r="N471">
        <f>INT(OR(K471,M471))</f>
        <v>1</v>
      </c>
      <c r="O471">
        <f>IF(N471, 210, 0)</f>
        <v>210</v>
      </c>
      <c r="P471" t="str">
        <f>VLOOKUP(DATEVALUE(KNeighbors_NOPCA!$A471), IND_by_date!$A$2:$E$93, 4, FALSE)</f>
        <v>O</v>
      </c>
      <c r="Q471" t="str">
        <f>VLOOKUP(DATEVALUE(KNeighbors_NOPCA!$A471), IND_by_date!$A$2:$E$93, 5, FALSE)</f>
        <v>209</v>
      </c>
    </row>
    <row r="472" spans="1:17" hidden="1">
      <c r="A472" s="10" t="s">
        <v>124</v>
      </c>
      <c r="B472" t="s">
        <v>25</v>
      </c>
      <c r="C472" s="9">
        <v>-5.6</v>
      </c>
      <c r="D472" s="9">
        <v>-2</v>
      </c>
      <c r="E472" s="9">
        <f>IF(-I472 &lt;C472, 1, 0)</f>
        <v>0</v>
      </c>
      <c r="F472" t="str">
        <f>VLOOKUP(DATEVALUE(KNeighbors_NOPCA!$A472), IND_by_date!$A$2:$E$93, 2, FALSE)</f>
        <v>L</v>
      </c>
      <c r="G472">
        <f>IF(F472="L",0,1)</f>
        <v>0</v>
      </c>
      <c r="H472">
        <f>IF(G472=E472,1,0)</f>
        <v>1</v>
      </c>
      <c r="I472">
        <f>VLOOKUP(DATEVALUE(KNeighbors_NOPCA!$A472), IND_by_date!$A$2:$E$93, 3, FALSE)</f>
        <v>1</v>
      </c>
      <c r="J472">
        <f>IF(I472&gt;0, 1, 0)</f>
        <v>1</v>
      </c>
      <c r="K472">
        <f>IF(J472,IF(OR(AND(C472&gt;0, ABS(D472) &gt; I472), OR(AND(C472&gt;-I472, D472&gt;-I472), AND(C472&lt;-I472,D472&lt;-I472) )), 1, 0),"N/A")</f>
        <v>1</v>
      </c>
      <c r="L472">
        <f>INT(NOT(J472))</f>
        <v>0</v>
      </c>
      <c r="M472" t="str">
        <f>IF(L472,IF(OR(AND(C472&lt;0, D472&lt; ABS(I472)), OR(AND(C472&gt;ABS(I472), D472&gt;ABS(I472)), AND(C472&lt;ABS(I472),D472&lt; ABS(I472)))), 1, 0),"N/A")</f>
        <v>N/A</v>
      </c>
      <c r="N472">
        <f>INT(OR(K472,M472))</f>
        <v>1</v>
      </c>
      <c r="O472">
        <f>IF(N472, 210, 0)</f>
        <v>210</v>
      </c>
      <c r="P472" t="str">
        <f>VLOOKUP(DATEVALUE(KNeighbors_NOPCA!$A472), IND_by_date!$A$2:$E$93, 4, FALSE)</f>
        <v>U</v>
      </c>
      <c r="Q472" t="str">
        <f>VLOOKUP(DATEVALUE(KNeighbors_NOPCA!$A472), IND_by_date!$A$2:$E$93, 5, FALSE)</f>
        <v>207</v>
      </c>
    </row>
    <row r="473" spans="1:17" hidden="1">
      <c r="A473" s="10" t="s">
        <v>126</v>
      </c>
      <c r="B473" t="s">
        <v>25</v>
      </c>
      <c r="C473" s="9">
        <v>-0.8</v>
      </c>
      <c r="D473" s="9">
        <v>19</v>
      </c>
      <c r="E473" s="9">
        <f>IF(-I473 &lt;C473, 1, 0)</f>
        <v>0</v>
      </c>
      <c r="F473" t="str">
        <f>VLOOKUP(DATEVALUE(KNeighbors_NOPCA!$A473), IND_by_date!$A$2:$E$93, 2, FALSE)</f>
        <v>W</v>
      </c>
      <c r="G473">
        <f>IF(F473="L",0,1)</f>
        <v>1</v>
      </c>
      <c r="H473">
        <f>IF(G473=E473,1,0)</f>
        <v>0</v>
      </c>
      <c r="I473">
        <f>VLOOKUP(DATEVALUE(KNeighbors_NOPCA!$A473), IND_by_date!$A$2:$E$93, 3, FALSE)</f>
        <v>-3</v>
      </c>
      <c r="J473">
        <f>IF(I473&gt;0, 1, 0)</f>
        <v>0</v>
      </c>
      <c r="K473" t="str">
        <f>IF(J473,IF(OR(AND(C473&gt;0, ABS(D473) &gt; I473), OR(AND(C473&gt;-I473, D473&gt;-I473), AND(C473&lt;-I473,D473&lt;-I473) )), 1, 0),"N/A")</f>
        <v>N/A</v>
      </c>
      <c r="L473">
        <f>INT(NOT(J473))</f>
        <v>1</v>
      </c>
      <c r="M473">
        <f>IF(L473,IF(OR(AND(C473&lt;0, D473&lt; ABS(I473)), OR(AND(C473&gt;ABS(I473), D473&gt;ABS(I473)), AND(C473&lt;ABS(I473),D473&lt; ABS(I473)))), 1, 0),"N/A")</f>
        <v>0</v>
      </c>
      <c r="N473">
        <f>INT(OR(K473,M473))</f>
        <v>0</v>
      </c>
      <c r="O473">
        <f>IF(N473, 210, 0)</f>
        <v>0</v>
      </c>
      <c r="P473" t="str">
        <f>VLOOKUP(DATEVALUE(KNeighbors_NOPCA!$A473), IND_by_date!$A$2:$E$93, 4, FALSE)</f>
        <v>O</v>
      </c>
      <c r="Q473" t="str">
        <f>VLOOKUP(DATEVALUE(KNeighbors_NOPCA!$A473), IND_by_date!$A$2:$E$93, 5, FALSE)</f>
        <v>201.5</v>
      </c>
    </row>
    <row r="474" spans="1:17" hidden="1">
      <c r="A474" s="10" t="s">
        <v>128</v>
      </c>
      <c r="B474" t="s">
        <v>25</v>
      </c>
      <c r="C474" s="9">
        <v>5.2</v>
      </c>
      <c r="D474" s="9">
        <v>4</v>
      </c>
      <c r="E474" s="9">
        <f>IF(-I474 &lt;C474, 1, 0)</f>
        <v>0</v>
      </c>
      <c r="F474" t="str">
        <f>VLOOKUP(DATEVALUE(KNeighbors_NOPCA!$A474), IND_by_date!$A$2:$E$93, 2, FALSE)</f>
        <v>L</v>
      </c>
      <c r="G474">
        <f>IF(F474="L",0,1)</f>
        <v>0</v>
      </c>
      <c r="H474">
        <f>IF(G474=E474,1,0)</f>
        <v>1</v>
      </c>
      <c r="I474">
        <f>VLOOKUP(DATEVALUE(KNeighbors_NOPCA!$A474), IND_by_date!$A$2:$E$93, 3, FALSE)</f>
        <v>-9</v>
      </c>
      <c r="J474">
        <f>IF(I474&gt;0, 1, 0)</f>
        <v>0</v>
      </c>
      <c r="K474" t="str">
        <f>IF(J474,IF(OR(AND(C474&gt;0, ABS(D474) &gt; I474), OR(AND(C474&gt;-I474, D474&gt;-I474), AND(C474&lt;-I474,D474&lt;-I474) )), 1, 0),"N/A")</f>
        <v>N/A</v>
      </c>
      <c r="L474">
        <f>INT(NOT(J474))</f>
        <v>1</v>
      </c>
      <c r="M474">
        <f>IF(L474,IF(OR(AND(C474&lt;0, D474&lt; ABS(I474)), OR(AND(C474&gt;ABS(I474), D474&gt;ABS(I474)), AND(C474&lt;ABS(I474),D474&lt; ABS(I474)))), 1, 0),"N/A")</f>
        <v>1</v>
      </c>
      <c r="N474">
        <f>INT(OR(K474,M474))</f>
        <v>1</v>
      </c>
      <c r="O474">
        <f>IF(N474, 210, 0)</f>
        <v>210</v>
      </c>
      <c r="P474" t="str">
        <f>VLOOKUP(DATEVALUE(KNeighbors_NOPCA!$A474), IND_by_date!$A$2:$E$93, 4, FALSE)</f>
        <v>O</v>
      </c>
      <c r="Q474" t="str">
        <f>VLOOKUP(DATEVALUE(KNeighbors_NOPCA!$A474), IND_by_date!$A$2:$E$93, 5, FALSE)</f>
        <v>208.5</v>
      </c>
    </row>
    <row r="475" spans="1:17" hidden="1">
      <c r="A475" s="10" t="s">
        <v>130</v>
      </c>
      <c r="B475" t="s">
        <v>25</v>
      </c>
      <c r="C475" s="9">
        <v>-8</v>
      </c>
      <c r="D475" s="9">
        <v>-5</v>
      </c>
      <c r="E475" s="9">
        <f>IF(-I475 &lt;C475, 1, 0)</f>
        <v>0</v>
      </c>
      <c r="F475" t="str">
        <f>VLOOKUP(DATEVALUE(KNeighbors_NOPCA!$A475), IND_by_date!$A$2:$E$93, 2, FALSE)</f>
        <v>P</v>
      </c>
      <c r="G475">
        <f>IF(F475="L",0,1)</f>
        <v>1</v>
      </c>
      <c r="H475">
        <f>IF(G475=E475,1,0)</f>
        <v>0</v>
      </c>
      <c r="I475">
        <f>VLOOKUP(DATEVALUE(KNeighbors_NOPCA!$A475), IND_by_date!$A$2:$E$93, 3, FALSE)</f>
        <v>5</v>
      </c>
      <c r="J475">
        <f>IF(I475&gt;0, 1, 0)</f>
        <v>1</v>
      </c>
      <c r="K475">
        <f>IF(J475,IF(OR(AND(C475&gt;0, ABS(D475) &gt; I475), OR(AND(C475&gt;-I475, D475&gt;-I475), AND(C475&lt;-I475,D475&lt;-I475) )), 1, 0),"N/A")</f>
        <v>0</v>
      </c>
      <c r="L475">
        <f>INT(NOT(J475))</f>
        <v>0</v>
      </c>
      <c r="M475" t="str">
        <f>IF(L475,IF(OR(AND(C475&lt;0, D475&lt; ABS(I475)), OR(AND(C475&gt;ABS(I475), D475&gt;ABS(I475)), AND(C475&lt;ABS(I475),D475&lt; ABS(I475)))), 1, 0),"N/A")</f>
        <v>N/A</v>
      </c>
      <c r="N475">
        <f>INT(OR(K475,M475))</f>
        <v>0</v>
      </c>
      <c r="O475">
        <f>IF(N475, 210, 0)</f>
        <v>0</v>
      </c>
      <c r="P475" t="str">
        <f>VLOOKUP(DATEVALUE(KNeighbors_NOPCA!$A475), IND_by_date!$A$2:$E$93, 4, FALSE)</f>
        <v>O</v>
      </c>
      <c r="Q475" t="str">
        <f>VLOOKUP(DATEVALUE(KNeighbors_NOPCA!$A475), IND_by_date!$A$2:$E$93, 5, FALSE)</f>
        <v>208</v>
      </c>
    </row>
    <row r="476" spans="1:17" hidden="1">
      <c r="A476" s="10" t="s">
        <v>135</v>
      </c>
      <c r="B476" t="s">
        <v>25</v>
      </c>
      <c r="C476" s="9">
        <v>-0.6</v>
      </c>
      <c r="D476" s="9">
        <v>8</v>
      </c>
      <c r="E476" s="9">
        <f>IF(-I476 &lt;C476, 1, 0)</f>
        <v>0</v>
      </c>
      <c r="F476" t="str">
        <f>VLOOKUP(DATEVALUE(KNeighbors_NOPCA!$A476), IND_by_date!$A$2:$E$93, 2, FALSE)</f>
        <v>W</v>
      </c>
      <c r="G476">
        <f>IF(F476="L",0,1)</f>
        <v>1</v>
      </c>
      <c r="H476">
        <f>IF(G476=E476,1,0)</f>
        <v>0</v>
      </c>
      <c r="I476">
        <f>VLOOKUP(DATEVALUE(KNeighbors_NOPCA!$A476), IND_by_date!$A$2:$E$93, 3, FALSE)</f>
        <v>-4.5</v>
      </c>
      <c r="J476">
        <f>IF(I476&gt;0, 1, 0)</f>
        <v>0</v>
      </c>
      <c r="K476" t="str">
        <f>IF(J476,IF(OR(AND(C476&gt;0, ABS(D476) &gt; I476), OR(AND(C476&gt;-I476, D476&gt;-I476), AND(C476&lt;-I476,D476&lt;-I476) )), 1, 0),"N/A")</f>
        <v>N/A</v>
      </c>
      <c r="L476">
        <f>INT(NOT(J476))</f>
        <v>1</v>
      </c>
      <c r="M476">
        <f>IF(L476,IF(OR(AND(C476&lt;0, D476&lt; ABS(I476)), OR(AND(C476&gt;ABS(I476), D476&gt;ABS(I476)), AND(C476&lt;ABS(I476),D476&lt; ABS(I476)))), 1, 0),"N/A")</f>
        <v>0</v>
      </c>
      <c r="N476">
        <f>INT(OR(K476,M476))</f>
        <v>0</v>
      </c>
      <c r="O476">
        <f>IF(N476, 210, 0)</f>
        <v>0</v>
      </c>
      <c r="P476" t="str">
        <f>VLOOKUP(DATEVALUE(KNeighbors_NOPCA!$A476), IND_by_date!$A$2:$E$93, 4, FALSE)</f>
        <v>O</v>
      </c>
      <c r="Q476" t="str">
        <f>VLOOKUP(DATEVALUE(KNeighbors_NOPCA!$A476), IND_by_date!$A$2:$E$93, 5, FALSE)</f>
        <v>203.5</v>
      </c>
    </row>
    <row r="477" spans="1:17" hidden="1">
      <c r="A477" s="10" t="s">
        <v>137</v>
      </c>
      <c r="B477" t="s">
        <v>25</v>
      </c>
      <c r="C477" s="9">
        <v>5.4</v>
      </c>
      <c r="D477" s="9">
        <v>2</v>
      </c>
      <c r="E477" s="9">
        <f>IF(-I477 &lt;C477, 1, 0)</f>
        <v>0</v>
      </c>
      <c r="F477" t="str">
        <f>VLOOKUP(DATEVALUE(KNeighbors_NOPCA!$A477), IND_by_date!$A$2:$E$93, 2, FALSE)</f>
        <v>L</v>
      </c>
      <c r="G477">
        <f>IF(F477="L",0,1)</f>
        <v>0</v>
      </c>
      <c r="H477">
        <f>IF(G477=E477,1,0)</f>
        <v>1</v>
      </c>
      <c r="I477">
        <f>VLOOKUP(DATEVALUE(KNeighbors_NOPCA!$A477), IND_by_date!$A$2:$E$93, 3, FALSE)</f>
        <v>-12.5</v>
      </c>
      <c r="J477">
        <f>IF(I477&gt;0, 1, 0)</f>
        <v>0</v>
      </c>
      <c r="K477" t="str">
        <f>IF(J477,IF(OR(AND(C477&gt;0, ABS(D477) &gt; I477), OR(AND(C477&gt;-I477, D477&gt;-I477), AND(C477&lt;-I477,D477&lt;-I477) )), 1, 0),"N/A")</f>
        <v>N/A</v>
      </c>
      <c r="L477">
        <f>INT(NOT(J477))</f>
        <v>1</v>
      </c>
      <c r="M477">
        <f>IF(L477,IF(OR(AND(C477&lt;0, D477&lt; ABS(I477)), OR(AND(C477&gt;ABS(I477), D477&gt;ABS(I477)), AND(C477&lt;ABS(I477),D477&lt; ABS(I477)))), 1, 0),"N/A")</f>
        <v>1</v>
      </c>
      <c r="N477">
        <f>INT(OR(K477,M477))</f>
        <v>1</v>
      </c>
      <c r="O477">
        <f>IF(N477, 210, 0)</f>
        <v>210</v>
      </c>
      <c r="P477" t="str">
        <f>VLOOKUP(DATEVALUE(KNeighbors_NOPCA!$A477), IND_by_date!$A$2:$E$93, 4, FALSE)</f>
        <v>U</v>
      </c>
      <c r="Q477" t="str">
        <f>VLOOKUP(DATEVALUE(KNeighbors_NOPCA!$A477), IND_by_date!$A$2:$E$93, 5, FALSE)</f>
        <v>206.5</v>
      </c>
    </row>
    <row r="478" spans="1:17" hidden="1">
      <c r="A478" s="10" t="s">
        <v>139</v>
      </c>
      <c r="B478" t="s">
        <v>25</v>
      </c>
      <c r="C478" s="9">
        <v>0</v>
      </c>
      <c r="D478" s="9">
        <v>-22</v>
      </c>
      <c r="E478" s="9">
        <f>IF(-I478 &lt;C478, 1, 0)</f>
        <v>0</v>
      </c>
      <c r="F478" t="str">
        <f>VLOOKUP(DATEVALUE(KNeighbors_NOPCA!$A478), IND_by_date!$A$2:$E$93, 2, FALSE)</f>
        <v>L</v>
      </c>
      <c r="G478">
        <f>IF(F478="L",0,1)</f>
        <v>0</v>
      </c>
      <c r="H478">
        <f>IF(G478=E478,1,0)</f>
        <v>1</v>
      </c>
      <c r="I478">
        <f>VLOOKUP(DATEVALUE(KNeighbors_NOPCA!$A478), IND_by_date!$A$2:$E$93, 3, FALSE)</f>
        <v>-3.5</v>
      </c>
      <c r="J478">
        <f>IF(I478&gt;0, 1, 0)</f>
        <v>0</v>
      </c>
      <c r="K478" t="str">
        <f>IF(J478,IF(OR(AND(C478&gt;0, ABS(D478) &gt; I478), OR(AND(C478&gt;-I478, D478&gt;-I478), AND(C478&lt;-I478,D478&lt;-I478) )), 1, 0),"N/A")</f>
        <v>N/A</v>
      </c>
      <c r="L478">
        <f>INT(NOT(J478))</f>
        <v>1</v>
      </c>
      <c r="M478">
        <f>IF(L478,IF(OR(AND(C478&lt;0, D478&lt; ABS(I478)), OR(AND(C478&gt;ABS(I478), D478&gt;ABS(I478)), AND(C478&lt;ABS(I478),D478&lt; ABS(I478)))), 1, 0),"N/A")</f>
        <v>1</v>
      </c>
      <c r="N478">
        <f>INT(OR(K478,M478))</f>
        <v>1</v>
      </c>
      <c r="O478">
        <f>IF(N478, 210, 0)</f>
        <v>210</v>
      </c>
      <c r="P478" t="str">
        <f>VLOOKUP(DATEVALUE(KNeighbors_NOPCA!$A478), IND_by_date!$A$2:$E$93, 4, FALSE)</f>
        <v>O</v>
      </c>
      <c r="Q478" t="str">
        <f>VLOOKUP(DATEVALUE(KNeighbors_NOPCA!$A478), IND_by_date!$A$2:$E$93, 5, FALSE)</f>
        <v>201</v>
      </c>
    </row>
    <row r="479" spans="1:17" hidden="1">
      <c r="A479" s="10" t="s">
        <v>147</v>
      </c>
      <c r="B479" t="s">
        <v>25</v>
      </c>
      <c r="C479" s="9">
        <v>7.8</v>
      </c>
      <c r="D479" s="9">
        <v>3</v>
      </c>
      <c r="E479" s="9">
        <f>IF(-I479 &lt;C479, 1, 0)</f>
        <v>1</v>
      </c>
      <c r="F479" t="str">
        <f>VLOOKUP(DATEVALUE(KNeighbors_NOPCA!$A479), IND_by_date!$A$2:$E$93, 2, FALSE)</f>
        <v>L</v>
      </c>
      <c r="G479">
        <f>IF(F479="L",0,1)</f>
        <v>0</v>
      </c>
      <c r="H479">
        <f>IF(G479=E479,1,0)</f>
        <v>0</v>
      </c>
      <c r="I479">
        <f>VLOOKUP(DATEVALUE(KNeighbors_NOPCA!$A479), IND_by_date!$A$2:$E$93, 3, FALSE)</f>
        <v>-6.5</v>
      </c>
      <c r="J479">
        <f>IF(I479&gt;0, 1, 0)</f>
        <v>0</v>
      </c>
      <c r="K479" t="str">
        <f>IF(J479,IF(OR(AND(C479&gt;0, ABS(D479) &gt; I479), OR(AND(C479&gt;-I479, D479&gt;-I479), AND(C479&lt;-I479,D479&lt;-I479) )), 1, 0),"N/A")</f>
        <v>N/A</v>
      </c>
      <c r="L479">
        <f>INT(NOT(J479))</f>
        <v>1</v>
      </c>
      <c r="M479">
        <f>IF(L479,IF(OR(AND(C479&lt;0, D479&lt; ABS(I479)), OR(AND(C479&gt;ABS(I479), D479&gt;ABS(I479)), AND(C479&lt;ABS(I479),D479&lt; ABS(I479)))), 1, 0),"N/A")</f>
        <v>0</v>
      </c>
      <c r="N479">
        <f>INT(OR(K479,M479))</f>
        <v>0</v>
      </c>
      <c r="O479">
        <f>IF(N479, 210, 0)</f>
        <v>0</v>
      </c>
      <c r="P479" t="str">
        <f>VLOOKUP(DATEVALUE(KNeighbors_NOPCA!$A479), IND_by_date!$A$2:$E$93, 4, FALSE)</f>
        <v>O</v>
      </c>
      <c r="Q479" t="str">
        <f>VLOOKUP(DATEVALUE(KNeighbors_NOPCA!$A479), IND_by_date!$A$2:$E$93, 5, FALSE)</f>
        <v>202</v>
      </c>
    </row>
    <row r="480" spans="1:17" hidden="1">
      <c r="A480" s="10" t="s">
        <v>149</v>
      </c>
      <c r="B480" t="s">
        <v>25</v>
      </c>
      <c r="C480" s="9">
        <v>1.4</v>
      </c>
      <c r="D480" s="9">
        <v>-1</v>
      </c>
      <c r="E480" s="9">
        <f>IF(-I480 &lt;C480, 1, 0)</f>
        <v>0</v>
      </c>
      <c r="F480" t="str">
        <f>VLOOKUP(DATEVALUE(KNeighbors_NOPCA!$A480), IND_by_date!$A$2:$E$93, 2, FALSE)</f>
        <v>L</v>
      </c>
      <c r="G480">
        <f>IF(F480="L",0,1)</f>
        <v>0</v>
      </c>
      <c r="H480">
        <f>IF(G480=E480,1,0)</f>
        <v>1</v>
      </c>
      <c r="I480">
        <f>VLOOKUP(DATEVALUE(KNeighbors_NOPCA!$A480), IND_by_date!$A$2:$E$93, 3, FALSE)</f>
        <v>-3.5</v>
      </c>
      <c r="J480">
        <f>IF(I480&gt;0, 1, 0)</f>
        <v>0</v>
      </c>
      <c r="K480" t="str">
        <f>IF(J480,IF(OR(AND(C480&gt;0, ABS(D480) &gt; I480), OR(AND(C480&gt;-I480, D480&gt;-I480), AND(C480&lt;-I480,D480&lt;-I480) )), 1, 0),"N/A")</f>
        <v>N/A</v>
      </c>
      <c r="L480">
        <f>INT(NOT(J480))</f>
        <v>1</v>
      </c>
      <c r="M480">
        <f>IF(L480,IF(OR(AND(C480&lt;0, D480&lt; ABS(I480)), OR(AND(C480&gt;ABS(I480), D480&gt;ABS(I480)), AND(C480&lt;ABS(I480),D480&lt; ABS(I480)))), 1, 0),"N/A")</f>
        <v>1</v>
      </c>
      <c r="N480">
        <f>INT(OR(K480,M480))</f>
        <v>1</v>
      </c>
      <c r="O480">
        <f>IF(N480, 210, 0)</f>
        <v>210</v>
      </c>
      <c r="P480" t="str">
        <f>VLOOKUP(DATEVALUE(KNeighbors_NOPCA!$A480), IND_by_date!$A$2:$E$93, 4, FALSE)</f>
        <v>U</v>
      </c>
      <c r="Q480" t="str">
        <f>VLOOKUP(DATEVALUE(KNeighbors_NOPCA!$A480), IND_by_date!$A$2:$E$93, 5, FALSE)</f>
        <v>203</v>
      </c>
    </row>
    <row r="481" spans="1:17" hidden="1">
      <c r="A481" s="10" t="s">
        <v>151</v>
      </c>
      <c r="B481" t="s">
        <v>25</v>
      </c>
      <c r="C481" s="9">
        <v>0.2</v>
      </c>
      <c r="D481" s="9">
        <v>-9</v>
      </c>
      <c r="E481" s="9">
        <f>IF(-I481 &lt;C481, 1, 0)</f>
        <v>0</v>
      </c>
      <c r="F481" t="str">
        <f>VLOOKUP(DATEVALUE(KNeighbors_NOPCA!$A481), IND_by_date!$A$2:$E$93, 2, FALSE)</f>
        <v>L</v>
      </c>
      <c r="G481">
        <f>IF(F481="L",0,1)</f>
        <v>0</v>
      </c>
      <c r="H481">
        <f>IF(G481=E481,1,0)</f>
        <v>1</v>
      </c>
      <c r="I481">
        <f>VLOOKUP(DATEVALUE(KNeighbors_NOPCA!$A481), IND_by_date!$A$2:$E$93, 3, FALSE)</f>
        <v>-5.5</v>
      </c>
      <c r="J481">
        <f>IF(I481&gt;0, 1, 0)</f>
        <v>0</v>
      </c>
      <c r="K481" t="str">
        <f>IF(J481,IF(OR(AND(C481&gt;0, ABS(D481) &gt; I481), OR(AND(C481&gt;-I481, D481&gt;-I481), AND(C481&lt;-I481,D481&lt;-I481) )), 1, 0),"N/A")</f>
        <v>N/A</v>
      </c>
      <c r="L481">
        <f>INT(NOT(J481))</f>
        <v>1</v>
      </c>
      <c r="M481">
        <f>IF(L481,IF(OR(AND(C481&lt;0, D481&lt; ABS(I481)), OR(AND(C481&gt;ABS(I481), D481&gt;ABS(I481)), AND(C481&lt;ABS(I481),D481&lt; ABS(I481)))), 1, 0),"N/A")</f>
        <v>1</v>
      </c>
      <c r="N481">
        <f>INT(OR(K481,M481))</f>
        <v>1</v>
      </c>
      <c r="O481">
        <f>IF(N481, 210, 0)</f>
        <v>210</v>
      </c>
      <c r="P481" t="str">
        <f>VLOOKUP(DATEVALUE(KNeighbors_NOPCA!$A481), IND_by_date!$A$2:$E$93, 4, FALSE)</f>
        <v>O</v>
      </c>
      <c r="Q481" t="str">
        <f>VLOOKUP(DATEVALUE(KNeighbors_NOPCA!$A481), IND_by_date!$A$2:$E$93, 5, FALSE)</f>
        <v>208</v>
      </c>
    </row>
    <row r="482" spans="1:17" hidden="1">
      <c r="A482" s="10" t="s">
        <v>159</v>
      </c>
      <c r="B482" t="s">
        <v>25</v>
      </c>
      <c r="C482" s="9">
        <v>-6</v>
      </c>
      <c r="D482" s="9">
        <v>8</v>
      </c>
      <c r="E482" s="9">
        <f>IF(-I482 &lt;C482, 1, 0)</f>
        <v>1</v>
      </c>
      <c r="F482" t="str">
        <f>VLOOKUP(DATEVALUE(KNeighbors_NOPCA!$A482), IND_by_date!$A$2:$E$93, 2, FALSE)</f>
        <v>W</v>
      </c>
      <c r="G482">
        <f>IF(F482="L",0,1)</f>
        <v>1</v>
      </c>
      <c r="H482">
        <f>IF(G482=E482,1,0)</f>
        <v>1</v>
      </c>
      <c r="I482">
        <f>VLOOKUP(DATEVALUE(KNeighbors_NOPCA!$A482), IND_by_date!$A$2:$E$93, 3, FALSE)</f>
        <v>6.5</v>
      </c>
      <c r="J482">
        <f>IF(I482&gt;0, 1, 0)</f>
        <v>1</v>
      </c>
      <c r="K482">
        <f>IF(J482,IF(OR(AND(C482&gt;0, ABS(D482) &gt; I482), OR(AND(C482&gt;-I482, D482&gt;-I482), AND(C482&lt;-I482,D482&lt;-I482) )), 1, 0),"N/A")</f>
        <v>1</v>
      </c>
      <c r="L482">
        <f>INT(NOT(J482))</f>
        <v>0</v>
      </c>
      <c r="M482" t="str">
        <f>IF(L482,IF(OR(AND(C482&lt;0, D482&lt; ABS(I482)), OR(AND(C482&gt;ABS(I482), D482&gt;ABS(I482)), AND(C482&lt;ABS(I482),D482&lt; ABS(I482)))), 1, 0),"N/A")</f>
        <v>N/A</v>
      </c>
      <c r="N482">
        <f>INT(OR(K482,M482))</f>
        <v>1</v>
      </c>
      <c r="O482">
        <f>IF(N482, 210, 0)</f>
        <v>210</v>
      </c>
      <c r="P482" t="str">
        <f>VLOOKUP(DATEVALUE(KNeighbors_NOPCA!$A482), IND_by_date!$A$2:$E$93, 4, FALSE)</f>
        <v>U</v>
      </c>
      <c r="Q482" t="str">
        <f>VLOOKUP(DATEVALUE(KNeighbors_NOPCA!$A482), IND_by_date!$A$2:$E$93, 5, FALSE)</f>
        <v>195</v>
      </c>
    </row>
    <row r="483" spans="1:17" hidden="1">
      <c r="A483" s="10" t="s">
        <v>167</v>
      </c>
      <c r="B483" t="s">
        <v>25</v>
      </c>
      <c r="C483" s="9">
        <v>-4</v>
      </c>
      <c r="D483" s="9">
        <v>5</v>
      </c>
      <c r="E483" s="9">
        <f>IF(-I483 &lt;C483, 1, 0)</f>
        <v>0</v>
      </c>
      <c r="F483" t="str">
        <f>VLOOKUP(DATEVALUE(KNeighbors_NOPCA!$A483), IND_by_date!$A$2:$E$93, 2, FALSE)</f>
        <v>W</v>
      </c>
      <c r="G483">
        <f>IF(F483="L",0,1)</f>
        <v>1</v>
      </c>
      <c r="H483">
        <f>IF(G483=E483,1,0)</f>
        <v>0</v>
      </c>
      <c r="I483">
        <f>VLOOKUP(DATEVALUE(KNeighbors_NOPCA!$A483), IND_by_date!$A$2:$E$93, 3, FALSE)</f>
        <v>-2.5</v>
      </c>
      <c r="J483">
        <f>IF(I483&gt;0, 1, 0)</f>
        <v>0</v>
      </c>
      <c r="K483" t="str">
        <f>IF(J483,IF(OR(AND(C483&gt;0, ABS(D483) &gt; I483), OR(AND(C483&gt;-I483, D483&gt;-I483), AND(C483&lt;-I483,D483&lt;-I483) )), 1, 0),"N/A")</f>
        <v>N/A</v>
      </c>
      <c r="L483">
        <f>INT(NOT(J483))</f>
        <v>1</v>
      </c>
      <c r="M483">
        <f>IF(L483,IF(OR(AND(C483&lt;0, D483&lt; ABS(I483)), OR(AND(C483&gt;ABS(I483), D483&gt;ABS(I483)), AND(C483&lt;ABS(I483),D483&lt; ABS(I483)))), 1, 0),"N/A")</f>
        <v>0</v>
      </c>
      <c r="N483">
        <f>INT(OR(K483,M483))</f>
        <v>0</v>
      </c>
      <c r="O483">
        <f>IF(N483, 210, 0)</f>
        <v>0</v>
      </c>
      <c r="P483" t="str">
        <f>VLOOKUP(DATEVALUE(KNeighbors_NOPCA!$A483), IND_by_date!$A$2:$E$93, 4, FALSE)</f>
        <v>U</v>
      </c>
      <c r="Q483" t="str">
        <f>VLOOKUP(DATEVALUE(KNeighbors_NOPCA!$A483), IND_by_date!$A$2:$E$93, 5, FALSE)</f>
        <v>209.5</v>
      </c>
    </row>
    <row r="484" spans="1:17" hidden="1">
      <c r="A484" s="10" t="s">
        <v>169</v>
      </c>
      <c r="B484" t="s">
        <v>25</v>
      </c>
      <c r="C484" s="9">
        <v>-8.4</v>
      </c>
      <c r="D484" s="9">
        <v>-7</v>
      </c>
      <c r="E484" s="9">
        <f>IF(-I484 &lt;C484, 1, 0)</f>
        <v>0</v>
      </c>
      <c r="F484" t="str">
        <f>VLOOKUP(DATEVALUE(KNeighbors_NOPCA!$A484), IND_by_date!$A$2:$E$93, 2, FALSE)</f>
        <v>L</v>
      </c>
      <c r="G484">
        <f>IF(F484="L",0,1)</f>
        <v>0</v>
      </c>
      <c r="H484">
        <f>IF(G484=E484,1,0)</f>
        <v>1</v>
      </c>
      <c r="I484">
        <f>VLOOKUP(DATEVALUE(KNeighbors_NOPCA!$A484), IND_by_date!$A$2:$E$93, 3, FALSE)</f>
        <v>-1.5</v>
      </c>
      <c r="J484">
        <f>IF(I484&gt;0, 1, 0)</f>
        <v>0</v>
      </c>
      <c r="K484" t="str">
        <f>IF(J484,IF(OR(AND(C484&gt;0, ABS(D484) &gt; I484), OR(AND(C484&gt;-I484, D484&gt;-I484), AND(C484&lt;-I484,D484&lt;-I484) )), 1, 0),"N/A")</f>
        <v>N/A</v>
      </c>
      <c r="L484">
        <f>INT(NOT(J484))</f>
        <v>1</v>
      </c>
      <c r="M484">
        <f>IF(L484,IF(OR(AND(C484&lt;0, D484&lt; ABS(I484)), OR(AND(C484&gt;ABS(I484), D484&gt;ABS(I484)), AND(C484&lt;ABS(I484),D484&lt; ABS(I484)))), 1, 0),"N/A")</f>
        <v>1</v>
      </c>
      <c r="N484">
        <f>INT(OR(K484,M484))</f>
        <v>1</v>
      </c>
      <c r="O484">
        <f>IF(N484, 210, 0)</f>
        <v>210</v>
      </c>
      <c r="P484" t="str">
        <f>VLOOKUP(DATEVALUE(KNeighbors_NOPCA!$A484), IND_by_date!$A$2:$E$93, 4, FALSE)</f>
        <v>U</v>
      </c>
      <c r="Q484" t="str">
        <f>VLOOKUP(DATEVALUE(KNeighbors_NOPCA!$A484), IND_by_date!$A$2:$E$93, 5, FALSE)</f>
        <v>203.5</v>
      </c>
    </row>
    <row r="485" spans="1:17" hidden="1">
      <c r="A485" s="10" t="s">
        <v>171</v>
      </c>
      <c r="B485" t="s">
        <v>25</v>
      </c>
      <c r="C485" s="9">
        <v>-8.1999999999999993</v>
      </c>
      <c r="D485" s="9">
        <v>-4</v>
      </c>
      <c r="E485" s="9">
        <f>IF(-I485 &lt;C485, 1, 0)</f>
        <v>0</v>
      </c>
      <c r="F485" t="str">
        <f>VLOOKUP(DATEVALUE(KNeighbors_NOPCA!$A485), IND_by_date!$A$2:$E$93, 2, FALSE)</f>
        <v>L</v>
      </c>
      <c r="G485">
        <f>IF(F485="L",0,1)</f>
        <v>0</v>
      </c>
      <c r="H485">
        <f>IF(G485=E485,1,0)</f>
        <v>1</v>
      </c>
      <c r="I485">
        <f>VLOOKUP(DATEVALUE(KNeighbors_NOPCA!$A485), IND_by_date!$A$2:$E$93, 3, FALSE)</f>
        <v>3.5</v>
      </c>
      <c r="J485">
        <f>IF(I485&gt;0, 1, 0)</f>
        <v>1</v>
      </c>
      <c r="K485">
        <f>IF(J485,IF(OR(AND(C485&gt;0, ABS(D485) &gt; I485), OR(AND(C485&gt;-I485, D485&gt;-I485), AND(C485&lt;-I485,D485&lt;-I485) )), 1, 0),"N/A")</f>
        <v>1</v>
      </c>
      <c r="L485">
        <f>INT(NOT(J485))</f>
        <v>0</v>
      </c>
      <c r="M485" t="str">
        <f>IF(L485,IF(OR(AND(C485&lt;0, D485&lt; ABS(I485)), OR(AND(C485&gt;ABS(I485), D485&gt;ABS(I485)), AND(C485&lt;ABS(I485),D485&lt; ABS(I485)))), 1, 0),"N/A")</f>
        <v>N/A</v>
      </c>
      <c r="N485">
        <f>INT(OR(K485,M485))</f>
        <v>1</v>
      </c>
      <c r="O485">
        <f>IF(N485, 210, 0)</f>
        <v>210</v>
      </c>
      <c r="P485" t="str">
        <f>VLOOKUP(DATEVALUE(KNeighbors_NOPCA!$A485), IND_by_date!$A$2:$E$93, 4, FALSE)</f>
        <v>O</v>
      </c>
      <c r="Q485" t="str">
        <f>VLOOKUP(DATEVALUE(KNeighbors_NOPCA!$A485), IND_by_date!$A$2:$E$93, 5, FALSE)</f>
        <v>211</v>
      </c>
    </row>
    <row r="486" spans="1:17" hidden="1">
      <c r="A486" s="10" t="s">
        <v>173</v>
      </c>
      <c r="B486" t="s">
        <v>25</v>
      </c>
      <c r="C486" s="9">
        <v>9.8000000000000007</v>
      </c>
      <c r="D486" s="9">
        <v>16</v>
      </c>
      <c r="E486" s="9">
        <f>IF(-I486 &lt;C486, 1, 0)</f>
        <v>0</v>
      </c>
      <c r="F486" t="str">
        <f>VLOOKUP(DATEVALUE(KNeighbors_NOPCA!$A486), IND_by_date!$A$2:$E$93, 2, FALSE)</f>
        <v>W</v>
      </c>
      <c r="G486">
        <f>IF(F486="L",0,1)</f>
        <v>1</v>
      </c>
      <c r="H486">
        <f>IF(G486=E486,1,0)</f>
        <v>0</v>
      </c>
      <c r="I486">
        <f>VLOOKUP(DATEVALUE(KNeighbors_NOPCA!$A486), IND_by_date!$A$2:$E$93, 3, FALSE)</f>
        <v>-15</v>
      </c>
      <c r="J486">
        <f>IF(I486&gt;0, 1, 0)</f>
        <v>0</v>
      </c>
      <c r="K486" t="str">
        <f>IF(J486,IF(OR(AND(C486&gt;0, ABS(D486) &gt; I486), OR(AND(C486&gt;-I486, D486&gt;-I486), AND(C486&lt;-I486,D486&lt;-I486) )), 1, 0),"N/A")</f>
        <v>N/A</v>
      </c>
      <c r="L486">
        <f>INT(NOT(J486))</f>
        <v>1</v>
      </c>
      <c r="M486">
        <f>IF(L486,IF(OR(AND(C486&lt;0, D486&lt; ABS(I486)), OR(AND(C486&gt;ABS(I486), D486&gt;ABS(I486)), AND(C486&lt;ABS(I486),D486&lt; ABS(I486)))), 1, 0),"N/A")</f>
        <v>0</v>
      </c>
      <c r="N486">
        <f>INT(OR(K486,M486))</f>
        <v>0</v>
      </c>
      <c r="O486">
        <f>IF(N486, 210, 0)</f>
        <v>0</v>
      </c>
      <c r="P486" t="str">
        <f>VLOOKUP(DATEVALUE(KNeighbors_NOPCA!$A486), IND_by_date!$A$2:$E$93, 4, FALSE)</f>
        <v>U</v>
      </c>
      <c r="Q486" t="str">
        <f>VLOOKUP(DATEVALUE(KNeighbors_NOPCA!$A486), IND_by_date!$A$2:$E$93, 5, FALSE)</f>
        <v>211</v>
      </c>
    </row>
    <row r="487" spans="1:17" hidden="1">
      <c r="A487" s="10" t="s">
        <v>176</v>
      </c>
      <c r="B487" t="s">
        <v>25</v>
      </c>
      <c r="C487" s="9">
        <v>3</v>
      </c>
      <c r="D487" s="9">
        <v>8</v>
      </c>
      <c r="E487" s="9">
        <f>IF(-I487 &lt;C487, 1, 0)</f>
        <v>0</v>
      </c>
      <c r="F487" t="str">
        <f>VLOOKUP(DATEVALUE(KNeighbors_NOPCA!$A487), IND_by_date!$A$2:$E$93, 2, FALSE)</f>
        <v>L</v>
      </c>
      <c r="G487">
        <f>IF(F487="L",0,1)</f>
        <v>0</v>
      </c>
      <c r="H487">
        <f>IF(G487=E487,1,0)</f>
        <v>1</v>
      </c>
      <c r="I487">
        <f>VLOOKUP(DATEVALUE(KNeighbors_NOPCA!$A487), IND_by_date!$A$2:$E$93, 3, FALSE)</f>
        <v>-14.5</v>
      </c>
      <c r="J487">
        <f>IF(I487&gt;0, 1, 0)</f>
        <v>0</v>
      </c>
      <c r="K487" t="str">
        <f>IF(J487,IF(OR(AND(C487&gt;0, ABS(D487) &gt; I487), OR(AND(C487&gt;-I487, D487&gt;-I487), AND(C487&lt;-I487,D487&lt;-I487) )), 1, 0),"N/A")</f>
        <v>N/A</v>
      </c>
      <c r="L487">
        <f>INT(NOT(J487))</f>
        <v>1</v>
      </c>
      <c r="M487">
        <f>IF(L487,IF(OR(AND(C487&lt;0, D487&lt; ABS(I487)), OR(AND(C487&gt;ABS(I487), D487&gt;ABS(I487)), AND(C487&lt;ABS(I487),D487&lt; ABS(I487)))), 1, 0),"N/A")</f>
        <v>1</v>
      </c>
      <c r="N487">
        <f>INT(OR(K487,M487))</f>
        <v>1</v>
      </c>
      <c r="O487">
        <f>IF(N487, 210, 0)</f>
        <v>210</v>
      </c>
      <c r="P487" t="str">
        <f>VLOOKUP(DATEVALUE(KNeighbors_NOPCA!$A487), IND_by_date!$A$2:$E$93, 4, FALSE)</f>
        <v>U</v>
      </c>
      <c r="Q487" t="str">
        <f>VLOOKUP(DATEVALUE(KNeighbors_NOPCA!$A487), IND_by_date!$A$2:$E$93, 5, FALSE)</f>
        <v>205</v>
      </c>
    </row>
    <row r="488" spans="1:17" hidden="1">
      <c r="A488" s="10" t="s">
        <v>179</v>
      </c>
      <c r="B488" t="s">
        <v>25</v>
      </c>
      <c r="C488" s="9">
        <v>-4.8</v>
      </c>
      <c r="D488" s="9">
        <v>3</v>
      </c>
      <c r="E488" s="9">
        <f>IF(-I488 &lt;C488, 1, 0)</f>
        <v>0</v>
      </c>
      <c r="F488" t="str">
        <f>VLOOKUP(DATEVALUE(KNeighbors_NOPCA!$A488), IND_by_date!$A$2:$E$93, 2, FALSE)</f>
        <v>W</v>
      </c>
      <c r="G488">
        <f>IF(F488="L",0,1)</f>
        <v>1</v>
      </c>
      <c r="H488">
        <f>IF(G488=E488,1,0)</f>
        <v>0</v>
      </c>
      <c r="I488">
        <f>VLOOKUP(DATEVALUE(KNeighbors_NOPCA!$A488), IND_by_date!$A$2:$E$93, 3, FALSE)</f>
        <v>-1.5</v>
      </c>
      <c r="J488">
        <f>IF(I488&gt;0, 1, 0)</f>
        <v>0</v>
      </c>
      <c r="K488" t="str">
        <f>IF(J488,IF(OR(AND(C488&gt;0, ABS(D488) &gt; I488), OR(AND(C488&gt;-I488, D488&gt;-I488), AND(C488&lt;-I488,D488&lt;-I488) )), 1, 0),"N/A")</f>
        <v>N/A</v>
      </c>
      <c r="L488">
        <f>INT(NOT(J488))</f>
        <v>1</v>
      </c>
      <c r="M488">
        <f>IF(L488,IF(OR(AND(C488&lt;0, D488&lt; ABS(I488)), OR(AND(C488&gt;ABS(I488), D488&gt;ABS(I488)), AND(C488&lt;ABS(I488),D488&lt; ABS(I488)))), 1, 0),"N/A")</f>
        <v>0</v>
      </c>
      <c r="N488">
        <f>INT(OR(K488,M488))</f>
        <v>0</v>
      </c>
      <c r="O488">
        <f>IF(N488, 210, 0)</f>
        <v>0</v>
      </c>
      <c r="P488" t="str">
        <f>VLOOKUP(DATEVALUE(KNeighbors_NOPCA!$A488), IND_by_date!$A$2:$E$93, 4, FALSE)</f>
        <v>U</v>
      </c>
      <c r="Q488" t="str">
        <f>VLOOKUP(DATEVALUE(KNeighbors_NOPCA!$A488), IND_by_date!$A$2:$E$93, 5, FALSE)</f>
        <v>210.5</v>
      </c>
    </row>
    <row r="489" spans="1:17" hidden="1">
      <c r="A489" s="10" t="s">
        <v>181</v>
      </c>
      <c r="B489" t="s">
        <v>25</v>
      </c>
      <c r="C489" s="9">
        <v>2.6</v>
      </c>
      <c r="D489" s="9">
        <v>-2</v>
      </c>
      <c r="E489" s="9">
        <f>IF(-I489 &lt;C489, 1, 0)</f>
        <v>0</v>
      </c>
      <c r="F489" t="str">
        <f>VLOOKUP(DATEVALUE(KNeighbors_NOPCA!$A489), IND_by_date!$A$2:$E$93, 2, FALSE)</f>
        <v>L</v>
      </c>
      <c r="G489">
        <f>IF(F489="L",0,1)</f>
        <v>0</v>
      </c>
      <c r="H489">
        <f>IF(G489=E489,1,0)</f>
        <v>1</v>
      </c>
      <c r="I489">
        <f>VLOOKUP(DATEVALUE(KNeighbors_NOPCA!$A489), IND_by_date!$A$2:$E$93, 3, FALSE)</f>
        <v>-6</v>
      </c>
      <c r="J489">
        <f>IF(I489&gt;0, 1, 0)</f>
        <v>0</v>
      </c>
      <c r="K489" t="str">
        <f>IF(J489,IF(OR(AND(C489&gt;0, ABS(D489) &gt; I489), OR(AND(C489&gt;-I489, D489&gt;-I489), AND(C489&lt;-I489,D489&lt;-I489) )), 1, 0),"N/A")</f>
        <v>N/A</v>
      </c>
      <c r="L489">
        <f>INT(NOT(J489))</f>
        <v>1</v>
      </c>
      <c r="M489">
        <f>IF(L489,IF(OR(AND(C489&lt;0, D489&lt; ABS(I489)), OR(AND(C489&gt;ABS(I489), D489&gt;ABS(I489)), AND(C489&lt;ABS(I489),D489&lt; ABS(I489)))), 1, 0),"N/A")</f>
        <v>1</v>
      </c>
      <c r="N489">
        <f>INT(OR(K489,M489))</f>
        <v>1</v>
      </c>
      <c r="O489">
        <f>IF(N489, 210, 0)</f>
        <v>210</v>
      </c>
      <c r="P489" t="str">
        <f>VLOOKUP(DATEVALUE(KNeighbors_NOPCA!$A489), IND_by_date!$A$2:$E$93, 4, FALSE)</f>
        <v>U</v>
      </c>
      <c r="Q489" t="str">
        <f>VLOOKUP(DATEVALUE(KNeighbors_NOPCA!$A489), IND_by_date!$A$2:$E$93, 5, FALSE)</f>
        <v>204.5</v>
      </c>
    </row>
    <row r="490" spans="1:17" hidden="1">
      <c r="A490" s="10" t="s">
        <v>183</v>
      </c>
      <c r="B490" t="s">
        <v>25</v>
      </c>
      <c r="C490" s="9">
        <v>7.8</v>
      </c>
      <c r="D490" s="9">
        <v>-20</v>
      </c>
      <c r="E490" s="9">
        <f>IF(-I490 &lt;C490, 1, 0)</f>
        <v>1</v>
      </c>
      <c r="F490" t="str">
        <f>VLOOKUP(DATEVALUE(KNeighbors_NOPCA!$A490), IND_by_date!$A$2:$E$93, 2, FALSE)</f>
        <v>L</v>
      </c>
      <c r="G490">
        <f>IF(F490="L",0,1)</f>
        <v>0</v>
      </c>
      <c r="H490">
        <f>IF(G490=E490,1,0)</f>
        <v>0</v>
      </c>
      <c r="I490">
        <f>VLOOKUP(DATEVALUE(KNeighbors_NOPCA!$A490), IND_by_date!$A$2:$E$93, 3, FALSE)</f>
        <v>-6.5</v>
      </c>
      <c r="J490">
        <f>IF(I490&gt;0, 1, 0)</f>
        <v>0</v>
      </c>
      <c r="K490" t="str">
        <f>IF(J490,IF(OR(AND(C490&gt;0, ABS(D490) &gt; I490), OR(AND(C490&gt;-I490, D490&gt;-I490), AND(C490&lt;-I490,D490&lt;-I490) )), 1, 0),"N/A")</f>
        <v>N/A</v>
      </c>
      <c r="L490">
        <f>INT(NOT(J490))</f>
        <v>1</v>
      </c>
      <c r="M490">
        <f>IF(L490,IF(OR(AND(C490&lt;0, D490&lt; ABS(I490)), OR(AND(C490&gt;ABS(I490), D490&gt;ABS(I490)), AND(C490&lt;ABS(I490),D490&lt; ABS(I490)))), 1, 0),"N/A")</f>
        <v>0</v>
      </c>
      <c r="N490">
        <f>INT(OR(K490,M490))</f>
        <v>0</v>
      </c>
      <c r="O490">
        <f>IF(N490, 210, 0)</f>
        <v>0</v>
      </c>
      <c r="P490" t="str">
        <f>VLOOKUP(DATEVALUE(KNeighbors_NOPCA!$A490), IND_by_date!$A$2:$E$93, 4, FALSE)</f>
        <v>U</v>
      </c>
      <c r="Q490" t="str">
        <f>VLOOKUP(DATEVALUE(KNeighbors_NOPCA!$A490), IND_by_date!$A$2:$E$93, 5, FALSE)</f>
        <v>210</v>
      </c>
    </row>
    <row r="491" spans="1:17" hidden="1">
      <c r="A491" s="10" t="s">
        <v>188</v>
      </c>
      <c r="B491" t="s">
        <v>25</v>
      </c>
      <c r="C491" s="9">
        <v>-3.4</v>
      </c>
      <c r="D491" s="9">
        <v>14</v>
      </c>
      <c r="E491" s="9">
        <f>IF(-I491 &lt;C491, 1, 0)</f>
        <v>0</v>
      </c>
      <c r="F491" t="str">
        <f>VLOOKUP(DATEVALUE(KNeighbors_NOPCA!$A491), IND_by_date!$A$2:$E$93, 2, FALSE)</f>
        <v>W</v>
      </c>
      <c r="G491">
        <f>IF(F491="L",0,1)</f>
        <v>1</v>
      </c>
      <c r="H491">
        <f>IF(G491=E491,1,0)</f>
        <v>0</v>
      </c>
      <c r="I491">
        <f>VLOOKUP(DATEVALUE(KNeighbors_NOPCA!$A491), IND_by_date!$A$2:$E$93, 3, FALSE)</f>
        <v>-3.5</v>
      </c>
      <c r="J491">
        <f>IF(I491&gt;0, 1, 0)</f>
        <v>0</v>
      </c>
      <c r="K491" t="str">
        <f>IF(J491,IF(OR(AND(C491&gt;0, ABS(D491) &gt; I491), OR(AND(C491&gt;-I491, D491&gt;-I491), AND(C491&lt;-I491,D491&lt;-I491) )), 1, 0),"N/A")</f>
        <v>N/A</v>
      </c>
      <c r="L491">
        <f>INT(NOT(J491))</f>
        <v>1</v>
      </c>
      <c r="M491">
        <f>IF(L491,IF(OR(AND(C491&lt;0, D491&lt; ABS(I491)), OR(AND(C491&gt;ABS(I491), D491&gt;ABS(I491)), AND(C491&lt;ABS(I491),D491&lt; ABS(I491)))), 1, 0),"N/A")</f>
        <v>0</v>
      </c>
      <c r="N491">
        <f>INT(OR(K491,M491))</f>
        <v>0</v>
      </c>
      <c r="O491">
        <f>IF(N491, 210, 0)</f>
        <v>0</v>
      </c>
      <c r="P491" t="str">
        <f>VLOOKUP(DATEVALUE(KNeighbors_NOPCA!$A491), IND_by_date!$A$2:$E$93, 4, FALSE)</f>
        <v>O</v>
      </c>
      <c r="Q491" t="str">
        <f>VLOOKUP(DATEVALUE(KNeighbors_NOPCA!$A491), IND_by_date!$A$2:$E$93, 5, FALSE)</f>
        <v>195.5</v>
      </c>
    </row>
    <row r="492" spans="1:17" hidden="1">
      <c r="A492" s="10" t="s">
        <v>192</v>
      </c>
      <c r="B492" t="s">
        <v>25</v>
      </c>
      <c r="C492" s="9">
        <v>3.6</v>
      </c>
      <c r="D492" s="9">
        <v>24</v>
      </c>
      <c r="E492" s="9">
        <f>IF(-I492 &lt;C492, 1, 0)</f>
        <v>0</v>
      </c>
      <c r="F492" t="str">
        <f>VLOOKUP(DATEVALUE(KNeighbors_NOPCA!$A492), IND_by_date!$A$2:$E$93, 2, FALSE)</f>
        <v>W</v>
      </c>
      <c r="G492">
        <f>IF(F492="L",0,1)</f>
        <v>1</v>
      </c>
      <c r="H492">
        <f>IF(G492=E492,1,0)</f>
        <v>0</v>
      </c>
      <c r="I492">
        <f>VLOOKUP(DATEVALUE(KNeighbors_NOPCA!$A492), IND_by_date!$A$2:$E$93, 3, FALSE)</f>
        <v>-13.5</v>
      </c>
      <c r="J492">
        <f>IF(I492&gt;0, 1, 0)</f>
        <v>0</v>
      </c>
      <c r="K492" t="str">
        <f>IF(J492,IF(OR(AND(C492&gt;0, ABS(D492) &gt; I492), OR(AND(C492&gt;-I492, D492&gt;-I492), AND(C492&lt;-I492,D492&lt;-I492) )), 1, 0),"N/A")</f>
        <v>N/A</v>
      </c>
      <c r="L492">
        <f>INT(NOT(J492))</f>
        <v>1</v>
      </c>
      <c r="M492">
        <f>IF(L492,IF(OR(AND(C492&lt;0, D492&lt; ABS(I492)), OR(AND(C492&gt;ABS(I492), D492&gt;ABS(I492)), AND(C492&lt;ABS(I492),D492&lt; ABS(I492)))), 1, 0),"N/A")</f>
        <v>0</v>
      </c>
      <c r="N492">
        <f>INT(OR(K492,M492))</f>
        <v>0</v>
      </c>
      <c r="O492">
        <f>IF(N492, 210, 0)</f>
        <v>0</v>
      </c>
      <c r="P492" t="str">
        <f>VLOOKUP(DATEVALUE(KNeighbors_NOPCA!$A492), IND_by_date!$A$2:$E$93, 4, FALSE)</f>
        <v>O</v>
      </c>
      <c r="Q492" t="str">
        <f>VLOOKUP(DATEVALUE(KNeighbors_NOPCA!$A492), IND_by_date!$A$2:$E$93, 5, FALSE)</f>
        <v>204</v>
      </c>
    </row>
    <row r="493" spans="1:17" hidden="1">
      <c r="A493" s="10" t="s">
        <v>194</v>
      </c>
      <c r="B493" t="s">
        <v>25</v>
      </c>
      <c r="C493" s="9">
        <v>9.1999999999999993</v>
      </c>
      <c r="D493" s="9">
        <v>12</v>
      </c>
      <c r="E493" s="9">
        <f>IF(-I493 &lt;C493, 1, 0)</f>
        <v>0</v>
      </c>
      <c r="F493" t="str">
        <f>VLOOKUP(DATEVALUE(KNeighbors_NOPCA!$A493), IND_by_date!$A$2:$E$93, 2, FALSE)</f>
        <v>W</v>
      </c>
      <c r="G493">
        <f>IF(F493="L",0,1)</f>
        <v>1</v>
      </c>
      <c r="H493">
        <f>IF(G493=E493,1,0)</f>
        <v>0</v>
      </c>
      <c r="I493">
        <f>VLOOKUP(DATEVALUE(KNeighbors_NOPCA!$A493), IND_by_date!$A$2:$E$93, 3, FALSE)</f>
        <v>-11</v>
      </c>
      <c r="J493">
        <f>IF(I493&gt;0, 1, 0)</f>
        <v>0</v>
      </c>
      <c r="K493" t="str">
        <f>IF(J493,IF(OR(AND(C493&gt;0, ABS(D493) &gt; I493), OR(AND(C493&gt;-I493, D493&gt;-I493), AND(C493&lt;-I493,D493&lt;-I493) )), 1, 0),"N/A")</f>
        <v>N/A</v>
      </c>
      <c r="L493">
        <f>INT(NOT(J493))</f>
        <v>1</v>
      </c>
      <c r="M493">
        <f>IF(L493,IF(OR(AND(C493&lt;0, D493&lt; ABS(I493)), OR(AND(C493&gt;ABS(I493), D493&gt;ABS(I493)), AND(C493&lt;ABS(I493),D493&lt; ABS(I493)))), 1, 0),"N/A")</f>
        <v>0</v>
      </c>
      <c r="N493">
        <f>INT(OR(K493,M493))</f>
        <v>0</v>
      </c>
      <c r="O493">
        <f>IF(N493, 210, 0)</f>
        <v>0</v>
      </c>
      <c r="P493" t="str">
        <f>VLOOKUP(DATEVALUE(KNeighbors_NOPCA!$A493), IND_by_date!$A$2:$E$93, 4, FALSE)</f>
        <v>U</v>
      </c>
      <c r="Q493" t="str">
        <f>VLOOKUP(DATEVALUE(KNeighbors_NOPCA!$A493), IND_by_date!$A$2:$E$93, 5, FALSE)</f>
        <v>197.5</v>
      </c>
    </row>
    <row r="494" spans="1:17" hidden="1">
      <c r="A494" s="10" t="s">
        <v>24</v>
      </c>
      <c r="B494" t="s">
        <v>26</v>
      </c>
      <c r="C494" s="9">
        <v>2.6</v>
      </c>
      <c r="D494" s="9">
        <v>16</v>
      </c>
      <c r="E494" s="9">
        <f>IF(-I494 &lt;C494, 1, 0)</f>
        <v>0</v>
      </c>
      <c r="F494" t="str">
        <f>VLOOKUP(DATEVALUE(KNeighbors_NOPCA!$A494), LAC_by_date!$A$2:$E$93, 2, FALSE)</f>
        <v>W</v>
      </c>
      <c r="G494">
        <f>IF(F494="L",0,1)</f>
        <v>1</v>
      </c>
      <c r="H494">
        <f>IF(G494=E494,1,0)</f>
        <v>0</v>
      </c>
      <c r="I494">
        <f>VLOOKUP(DATEVALUE(KNeighbors_NOPCA!$A494), LAC_by_date!$A$2:$E$93, 3, FALSE)</f>
        <v>-12</v>
      </c>
      <c r="J494">
        <f>IF(I494&gt;0, 1, 0)</f>
        <v>0</v>
      </c>
      <c r="K494" t="str">
        <f>IF(J494,IF(OR(AND(C494&gt;0, ABS(D494) &gt; I494), OR(AND(C494&gt;-I494, D494&gt;-I494), AND(C494&lt;-I494,D494&lt;-I494) )), 1, 0),"N/A")</f>
        <v>N/A</v>
      </c>
      <c r="L494">
        <f>INT(NOT(J494))</f>
        <v>1</v>
      </c>
      <c r="M494">
        <f>IF(L494,IF(OR(AND(C494&lt;0, D494&lt; ABS(I494)), OR(AND(C494&gt;ABS(I494), D494&gt;ABS(I494)), AND(C494&lt;ABS(I494),D494&lt; ABS(I494)))), 1, 0),"N/A")</f>
        <v>0</v>
      </c>
      <c r="N494">
        <f>INT(OR(K494,M494))</f>
        <v>0</v>
      </c>
      <c r="O494">
        <f>IF(N494, 210, 0)</f>
        <v>0</v>
      </c>
      <c r="P494" t="str">
        <f>VLOOKUP(DATEVALUE(KNeighbors_NOPCA!$A494), LAC_by_date!$A$2:$E$93, 4, FALSE)</f>
        <v>U</v>
      </c>
      <c r="Q494" t="str">
        <f>VLOOKUP(DATEVALUE(KNeighbors_NOPCA!$A494), LAC_by_date!$A$2:$E$93, 5, FALSE)</f>
        <v>212.5</v>
      </c>
    </row>
    <row r="495" spans="1:17" hidden="1">
      <c r="A495" s="10" t="s">
        <v>33</v>
      </c>
      <c r="B495" t="s">
        <v>26</v>
      </c>
      <c r="C495" s="9">
        <v>4.4000000000000004</v>
      </c>
      <c r="D495" s="9">
        <v>5</v>
      </c>
      <c r="E495" s="9">
        <f>IF(-I495 &lt;C495, 1, 0)</f>
        <v>0</v>
      </c>
      <c r="F495" t="str">
        <f>VLOOKUP(DATEVALUE(KNeighbors_NOPCA!$A495), LAC_by_date!$A$2:$E$93, 2, FALSE)</f>
        <v>L</v>
      </c>
      <c r="G495">
        <f>IF(F495="L",0,1)</f>
        <v>0</v>
      </c>
      <c r="H495">
        <f>IF(G495=E495,1,0)</f>
        <v>1</v>
      </c>
      <c r="I495">
        <f>VLOOKUP(DATEVALUE(KNeighbors_NOPCA!$A495), LAC_by_date!$A$2:$E$93, 3, FALSE)</f>
        <v>-10.5</v>
      </c>
      <c r="J495">
        <f>IF(I495&gt;0, 1, 0)</f>
        <v>0</v>
      </c>
      <c r="K495" t="str">
        <f>IF(J495,IF(OR(AND(C495&gt;0, ABS(D495) &gt; I495), OR(AND(C495&gt;-I495, D495&gt;-I495), AND(C495&lt;-I495,D495&lt;-I495) )), 1, 0),"N/A")</f>
        <v>N/A</v>
      </c>
      <c r="L495">
        <f>INT(NOT(J495))</f>
        <v>1</v>
      </c>
      <c r="M495">
        <f>IF(L495,IF(OR(AND(C495&lt;0, D495&lt; ABS(I495)), OR(AND(C495&gt;ABS(I495), D495&gt;ABS(I495)), AND(C495&lt;ABS(I495),D495&lt; ABS(I495)))), 1, 0),"N/A")</f>
        <v>1</v>
      </c>
      <c r="N495">
        <f>INT(OR(K495,M495))</f>
        <v>1</v>
      </c>
      <c r="O495">
        <f>IF(N495, 210, 0)</f>
        <v>210</v>
      </c>
      <c r="P495" t="str">
        <f>VLOOKUP(DATEVALUE(KNeighbors_NOPCA!$A495), LAC_by_date!$A$2:$E$93, 4, FALSE)</f>
        <v>O</v>
      </c>
      <c r="Q495" t="str">
        <f>VLOOKUP(DATEVALUE(KNeighbors_NOPCA!$A495), LAC_by_date!$A$2:$E$93, 5, FALSE)</f>
        <v>216</v>
      </c>
    </row>
    <row r="496" spans="1:17" hidden="1">
      <c r="A496" s="10" t="s">
        <v>38</v>
      </c>
      <c r="B496" t="s">
        <v>26</v>
      </c>
      <c r="C496" s="9">
        <v>8.4</v>
      </c>
      <c r="D496" s="9">
        <v>6</v>
      </c>
      <c r="E496" s="9">
        <f>IF(-I496 &lt;C496, 1, 0)</f>
        <v>0</v>
      </c>
      <c r="F496" t="str">
        <f>VLOOKUP(DATEVALUE(KNeighbors_NOPCA!$A496), LAC_by_date!$A$2:$E$93, 2, FALSE)</f>
        <v>L</v>
      </c>
      <c r="G496">
        <f>IF(F496="L",0,1)</f>
        <v>0</v>
      </c>
      <c r="H496">
        <f>IF(G496=E496,1,0)</f>
        <v>1</v>
      </c>
      <c r="I496">
        <f>VLOOKUP(DATEVALUE(KNeighbors_NOPCA!$A496), LAC_by_date!$A$2:$E$93, 3, FALSE)</f>
        <v>-8.5</v>
      </c>
      <c r="J496">
        <f>IF(I496&gt;0, 1, 0)</f>
        <v>0</v>
      </c>
      <c r="K496" t="str">
        <f>IF(J496,IF(OR(AND(C496&gt;0, ABS(D496) &gt; I496), OR(AND(C496&gt;-I496, D496&gt;-I496), AND(C496&lt;-I496,D496&lt;-I496) )), 1, 0),"N/A")</f>
        <v>N/A</v>
      </c>
      <c r="L496">
        <f>INT(NOT(J496))</f>
        <v>1</v>
      </c>
      <c r="M496">
        <f>IF(L496,IF(OR(AND(C496&lt;0, D496&lt; ABS(I496)), OR(AND(C496&gt;ABS(I496), D496&gt;ABS(I496)), AND(C496&lt;ABS(I496),D496&lt; ABS(I496)))), 1, 0),"N/A")</f>
        <v>1</v>
      </c>
      <c r="N496">
        <f>INT(OR(K496,M496))</f>
        <v>1</v>
      </c>
      <c r="O496">
        <f>IF(N496, 210, 0)</f>
        <v>210</v>
      </c>
      <c r="P496" t="str">
        <f>VLOOKUP(DATEVALUE(KNeighbors_NOPCA!$A496), LAC_by_date!$A$2:$E$93, 4, FALSE)</f>
        <v>U</v>
      </c>
      <c r="Q496" t="str">
        <f>VLOOKUP(DATEVALUE(KNeighbors_NOPCA!$A496), LAC_by_date!$A$2:$E$93, 5, FALSE)</f>
        <v>208</v>
      </c>
    </row>
    <row r="497" spans="1:17" hidden="1">
      <c r="A497" s="10" t="s">
        <v>46</v>
      </c>
      <c r="B497" t="s">
        <v>26</v>
      </c>
      <c r="C497" s="9">
        <v>0.8</v>
      </c>
      <c r="D497" s="9">
        <v>-4</v>
      </c>
      <c r="E497" s="9">
        <f>IF(-I497 &lt;C497, 1, 0)</f>
        <v>0</v>
      </c>
      <c r="F497" t="str">
        <f>VLOOKUP(DATEVALUE(KNeighbors_NOPCA!$A497), LAC_by_date!$A$2:$E$93, 2, FALSE)</f>
        <v>L</v>
      </c>
      <c r="G497">
        <f>IF(F497="L",0,1)</f>
        <v>0</v>
      </c>
      <c r="H497">
        <f>IF(G497=E497,1,0)</f>
        <v>1</v>
      </c>
      <c r="I497">
        <f>VLOOKUP(DATEVALUE(KNeighbors_NOPCA!$A497), LAC_by_date!$A$2:$E$93, 3, FALSE)</f>
        <v>-5</v>
      </c>
      <c r="J497">
        <f>IF(I497&gt;0, 1, 0)</f>
        <v>0</v>
      </c>
      <c r="K497" t="str">
        <f>IF(J497,IF(OR(AND(C497&gt;0, ABS(D497) &gt; I497), OR(AND(C497&gt;-I497, D497&gt;-I497), AND(C497&lt;-I497,D497&lt;-I497) )), 1, 0),"N/A")</f>
        <v>N/A</v>
      </c>
      <c r="L497">
        <f>INT(NOT(J497))</f>
        <v>1</v>
      </c>
      <c r="M497">
        <f>IF(L497,IF(OR(AND(C497&lt;0, D497&lt; ABS(I497)), OR(AND(C497&gt;ABS(I497), D497&gt;ABS(I497)), AND(C497&lt;ABS(I497),D497&lt; ABS(I497)))), 1, 0),"N/A")</f>
        <v>1</v>
      </c>
      <c r="N497">
        <f>INT(OR(K497,M497))</f>
        <v>1</v>
      </c>
      <c r="O497">
        <f>IF(N497, 210, 0)</f>
        <v>210</v>
      </c>
      <c r="P497" t="str">
        <f>VLOOKUP(DATEVALUE(KNeighbors_NOPCA!$A497), LAC_by_date!$A$2:$E$93, 4, FALSE)</f>
        <v>O</v>
      </c>
      <c r="Q497" t="str">
        <f>VLOOKUP(DATEVALUE(KNeighbors_NOPCA!$A497), LAC_by_date!$A$2:$E$93, 5, FALSE)</f>
        <v>212</v>
      </c>
    </row>
    <row r="498" spans="1:17" hidden="1">
      <c r="A498" s="10" t="s">
        <v>48</v>
      </c>
      <c r="B498" t="s">
        <v>26</v>
      </c>
      <c r="C498" s="9">
        <v>7.2</v>
      </c>
      <c r="D498" s="9">
        <v>2</v>
      </c>
      <c r="E498" s="9">
        <f>IF(-I498 &lt;C498, 1, 0)</f>
        <v>1</v>
      </c>
      <c r="F498" t="str">
        <f>VLOOKUP(DATEVALUE(KNeighbors_NOPCA!$A498), LAC_by_date!$A$2:$E$93, 2, FALSE)</f>
        <v>L</v>
      </c>
      <c r="G498">
        <f>IF(F498="L",0,1)</f>
        <v>0</v>
      </c>
      <c r="H498">
        <f>IF(G498=E498,1,0)</f>
        <v>0</v>
      </c>
      <c r="I498">
        <f>VLOOKUP(DATEVALUE(KNeighbors_NOPCA!$A498), LAC_by_date!$A$2:$E$93, 3, FALSE)</f>
        <v>-7</v>
      </c>
      <c r="J498">
        <f>IF(I498&gt;0, 1, 0)</f>
        <v>0</v>
      </c>
      <c r="K498" t="str">
        <f>IF(J498,IF(OR(AND(C498&gt;0, ABS(D498) &gt; I498), OR(AND(C498&gt;-I498, D498&gt;-I498), AND(C498&lt;-I498,D498&lt;-I498) )), 1, 0),"N/A")</f>
        <v>N/A</v>
      </c>
      <c r="L498">
        <f>INT(NOT(J498))</f>
        <v>1</v>
      </c>
      <c r="M498">
        <f>IF(L498,IF(OR(AND(C498&lt;0, D498&lt; ABS(I498)), OR(AND(C498&gt;ABS(I498), D498&gt;ABS(I498)), AND(C498&lt;ABS(I498),D498&lt; ABS(I498)))), 1, 0),"N/A")</f>
        <v>0</v>
      </c>
      <c r="N498">
        <f>INT(OR(K498,M498))</f>
        <v>0</v>
      </c>
      <c r="O498">
        <f>IF(N498, 210, 0)</f>
        <v>0</v>
      </c>
      <c r="P498" t="str">
        <f>VLOOKUP(DATEVALUE(KNeighbors_NOPCA!$A498), LAC_by_date!$A$2:$E$93, 4, FALSE)</f>
        <v>U</v>
      </c>
      <c r="Q498" t="str">
        <f>VLOOKUP(DATEVALUE(KNeighbors_NOPCA!$A498), LAC_by_date!$A$2:$E$93, 5, FALSE)</f>
        <v>200</v>
      </c>
    </row>
    <row r="499" spans="1:17" hidden="1">
      <c r="A499" s="10" t="s">
        <v>53</v>
      </c>
      <c r="B499" t="s">
        <v>26</v>
      </c>
      <c r="C499" s="9">
        <v>7.2</v>
      </c>
      <c r="D499" s="9">
        <v>5</v>
      </c>
      <c r="E499" s="9">
        <f>IF(-I499 &lt;C499, 1, 0)</f>
        <v>1</v>
      </c>
      <c r="F499" t="str">
        <f>VLOOKUP(DATEVALUE(KNeighbors_NOPCA!$A499), LAC_by_date!$A$2:$E$93, 2, FALSE)</f>
        <v>W</v>
      </c>
      <c r="G499">
        <f>IF(F499="L",0,1)</f>
        <v>1</v>
      </c>
      <c r="H499">
        <f>IF(G499=E499,1,0)</f>
        <v>1</v>
      </c>
      <c r="I499">
        <f>VLOOKUP(DATEVALUE(KNeighbors_NOPCA!$A499), LAC_by_date!$A$2:$E$93, 3, FALSE)</f>
        <v>-2.5</v>
      </c>
      <c r="J499">
        <f>IF(I499&gt;0, 1, 0)</f>
        <v>0</v>
      </c>
      <c r="K499" t="str">
        <f>IF(J499,IF(OR(AND(C499&gt;0, ABS(D499) &gt; I499), OR(AND(C499&gt;-I499, D499&gt;-I499), AND(C499&lt;-I499,D499&lt;-I499) )), 1, 0),"N/A")</f>
        <v>N/A</v>
      </c>
      <c r="L499">
        <f>INT(NOT(J499))</f>
        <v>1</v>
      </c>
      <c r="M499">
        <f>IF(L499,IF(OR(AND(C499&lt;0, D499&lt; ABS(I499)), OR(AND(C499&gt;ABS(I499), D499&gt;ABS(I499)), AND(C499&lt;ABS(I499),D499&lt; ABS(I499)))), 1, 0),"N/A")</f>
        <v>1</v>
      </c>
      <c r="N499">
        <f>INT(OR(K499,M499))</f>
        <v>1</v>
      </c>
      <c r="O499">
        <f>IF(N499, 210, 0)</f>
        <v>210</v>
      </c>
      <c r="P499" t="str">
        <f>VLOOKUP(DATEVALUE(KNeighbors_NOPCA!$A499), LAC_by_date!$A$2:$E$93, 4, FALSE)</f>
        <v>O</v>
      </c>
      <c r="Q499" t="str">
        <f>VLOOKUP(DATEVALUE(KNeighbors_NOPCA!$A499), LAC_by_date!$A$2:$E$93, 5, FALSE)</f>
        <v>196.5</v>
      </c>
    </row>
    <row r="500" spans="1:17" hidden="1">
      <c r="A500" s="10" t="s">
        <v>58</v>
      </c>
      <c r="B500" t="s">
        <v>26</v>
      </c>
      <c r="C500" s="9">
        <v>-3.8</v>
      </c>
      <c r="D500" s="9">
        <v>-7</v>
      </c>
      <c r="E500" s="9">
        <f>IF(-I500 &lt;C500, 1, 0)</f>
        <v>1</v>
      </c>
      <c r="F500" t="str">
        <f>VLOOKUP(DATEVALUE(KNeighbors_NOPCA!$A500), LAC_by_date!$A$2:$E$93, 2, FALSE)</f>
        <v>L</v>
      </c>
      <c r="G500">
        <f>IF(F500="L",0,1)</f>
        <v>0</v>
      </c>
      <c r="H500">
        <f>IF(G500=E500,1,0)</f>
        <v>0</v>
      </c>
      <c r="I500">
        <f>VLOOKUP(DATEVALUE(KNeighbors_NOPCA!$A500), LAC_by_date!$A$2:$E$93, 3, FALSE)</f>
        <v>5.5</v>
      </c>
      <c r="J500">
        <f>IF(I500&gt;0, 1, 0)</f>
        <v>1</v>
      </c>
      <c r="K500">
        <f>IF(J500,IF(OR(AND(C500&gt;0, ABS(D500) &gt; I500), OR(AND(C500&gt;-I500, D500&gt;-I500), AND(C500&lt;-I500,D500&lt;-I500) )), 1, 0),"N/A")</f>
        <v>0</v>
      </c>
      <c r="L500">
        <f>INT(NOT(J500))</f>
        <v>0</v>
      </c>
      <c r="M500" t="str">
        <f>IF(L500,IF(OR(AND(C500&lt;0, D500&lt; ABS(I500)), OR(AND(C500&gt;ABS(I500), D500&gt;ABS(I500)), AND(C500&lt;ABS(I500),D500&lt; ABS(I500)))), 1, 0),"N/A")</f>
        <v>N/A</v>
      </c>
      <c r="N500">
        <f>INT(OR(K500,M500))</f>
        <v>0</v>
      </c>
      <c r="O500">
        <f>IF(N500, 210, 0)</f>
        <v>0</v>
      </c>
      <c r="P500" t="str">
        <f>VLOOKUP(DATEVALUE(KNeighbors_NOPCA!$A500), LAC_by_date!$A$2:$E$93, 4, FALSE)</f>
        <v>O</v>
      </c>
      <c r="Q500" t="str">
        <f>VLOOKUP(DATEVALUE(KNeighbors_NOPCA!$A500), LAC_by_date!$A$2:$E$93, 5, FALSE)</f>
        <v>213.5</v>
      </c>
    </row>
    <row r="501" spans="1:17" hidden="1">
      <c r="A501" s="10" t="s">
        <v>61</v>
      </c>
      <c r="B501" t="s">
        <v>26</v>
      </c>
      <c r="C501" s="9">
        <v>6.4</v>
      </c>
      <c r="D501" s="9">
        <v>-11</v>
      </c>
      <c r="E501" s="9">
        <f>IF(-I501 &lt;C501, 1, 0)</f>
        <v>0</v>
      </c>
      <c r="F501" t="str">
        <f>VLOOKUP(DATEVALUE(KNeighbors_NOPCA!$A501), LAC_by_date!$A$2:$E$93, 2, FALSE)</f>
        <v>L</v>
      </c>
      <c r="G501">
        <f>IF(F501="L",0,1)</f>
        <v>0</v>
      </c>
      <c r="H501">
        <f>IF(G501=E501,1,0)</f>
        <v>1</v>
      </c>
      <c r="I501">
        <f>VLOOKUP(DATEVALUE(KNeighbors_NOPCA!$A501), LAC_by_date!$A$2:$E$93, 3, FALSE)</f>
        <v>-6.5</v>
      </c>
      <c r="J501">
        <f>IF(I501&gt;0, 1, 0)</f>
        <v>0</v>
      </c>
      <c r="K501" t="str">
        <f>IF(J501,IF(OR(AND(C501&gt;0, ABS(D501) &gt; I501), OR(AND(C501&gt;-I501, D501&gt;-I501), AND(C501&lt;-I501,D501&lt;-I501) )), 1, 0),"N/A")</f>
        <v>N/A</v>
      </c>
      <c r="L501">
        <f>INT(NOT(J501))</f>
        <v>1</v>
      </c>
      <c r="M501">
        <f>IF(L501,IF(OR(AND(C501&lt;0, D501&lt; ABS(I501)), OR(AND(C501&gt;ABS(I501), D501&gt;ABS(I501)), AND(C501&lt;ABS(I501),D501&lt; ABS(I501)))), 1, 0),"N/A")</f>
        <v>1</v>
      </c>
      <c r="N501">
        <f>INT(OR(K501,M501))</f>
        <v>1</v>
      </c>
      <c r="O501">
        <f>IF(N501, 210, 0)</f>
        <v>210</v>
      </c>
      <c r="P501" t="str">
        <f>VLOOKUP(DATEVALUE(KNeighbors_NOPCA!$A501), LAC_by_date!$A$2:$E$93, 4, FALSE)</f>
        <v>U</v>
      </c>
      <c r="Q501" t="str">
        <f>VLOOKUP(DATEVALUE(KNeighbors_NOPCA!$A501), LAC_by_date!$A$2:$E$93, 5, FALSE)</f>
        <v>203.5</v>
      </c>
    </row>
    <row r="502" spans="1:17" hidden="1">
      <c r="A502" s="10" t="s">
        <v>64</v>
      </c>
      <c r="B502" t="s">
        <v>26</v>
      </c>
      <c r="C502" s="9">
        <v>10.8</v>
      </c>
      <c r="D502" s="9">
        <v>-11</v>
      </c>
      <c r="E502" s="9">
        <f>IF(-I502 &lt;C502, 1, 0)</f>
        <v>1</v>
      </c>
      <c r="F502" t="str">
        <f>VLOOKUP(DATEVALUE(KNeighbors_NOPCA!$A502), LAC_by_date!$A$2:$E$93, 2, FALSE)</f>
        <v>L</v>
      </c>
      <c r="G502">
        <f>IF(F502="L",0,1)</f>
        <v>0</v>
      </c>
      <c r="H502">
        <f>IF(G502=E502,1,0)</f>
        <v>0</v>
      </c>
      <c r="I502">
        <f>VLOOKUP(DATEVALUE(KNeighbors_NOPCA!$A502), LAC_by_date!$A$2:$E$93, 3, FALSE)</f>
        <v>-4.5</v>
      </c>
      <c r="J502">
        <f>IF(I502&gt;0, 1, 0)</f>
        <v>0</v>
      </c>
      <c r="K502" t="str">
        <f>IF(J502,IF(OR(AND(C502&gt;0, ABS(D502) &gt; I502), OR(AND(C502&gt;-I502, D502&gt;-I502), AND(C502&lt;-I502,D502&lt;-I502) )), 1, 0),"N/A")</f>
        <v>N/A</v>
      </c>
      <c r="L502">
        <f>INT(NOT(J502))</f>
        <v>1</v>
      </c>
      <c r="M502">
        <f>IF(L502,IF(OR(AND(C502&lt;0, D502&lt; ABS(I502)), OR(AND(C502&gt;ABS(I502), D502&gt;ABS(I502)), AND(C502&lt;ABS(I502),D502&lt; ABS(I502)))), 1, 0),"N/A")</f>
        <v>0</v>
      </c>
      <c r="N502">
        <f>INT(OR(K502,M502))</f>
        <v>0</v>
      </c>
      <c r="O502">
        <f>IF(N502, 210, 0)</f>
        <v>0</v>
      </c>
      <c r="P502" t="str">
        <f>VLOOKUP(DATEVALUE(KNeighbors_NOPCA!$A502), LAC_by_date!$A$2:$E$93, 4, FALSE)</f>
        <v>U</v>
      </c>
      <c r="Q502" t="str">
        <f>VLOOKUP(DATEVALUE(KNeighbors_NOPCA!$A502), LAC_by_date!$A$2:$E$93, 5, FALSE)</f>
        <v>197</v>
      </c>
    </row>
    <row r="503" spans="1:17" hidden="1">
      <c r="A503" s="10" t="s">
        <v>65</v>
      </c>
      <c r="B503" t="s">
        <v>26</v>
      </c>
      <c r="C503" s="9">
        <v>6.8</v>
      </c>
      <c r="D503" s="9">
        <v>21</v>
      </c>
      <c r="E503" s="9">
        <f>IF(-I503 &lt;C503, 1, 0)</f>
        <v>1</v>
      </c>
      <c r="F503" t="str">
        <f>VLOOKUP(DATEVALUE(KNeighbors_NOPCA!$A503), LAC_by_date!$A$2:$E$93, 2, FALSE)</f>
        <v>W</v>
      </c>
      <c r="G503">
        <f>IF(F503="L",0,1)</f>
        <v>1</v>
      </c>
      <c r="H503">
        <f>IF(G503=E503,1,0)</f>
        <v>1</v>
      </c>
      <c r="I503">
        <f>VLOOKUP(DATEVALUE(KNeighbors_NOPCA!$A503), LAC_by_date!$A$2:$E$93, 3, FALSE)</f>
        <v>-6.5</v>
      </c>
      <c r="J503">
        <f>IF(I503&gt;0, 1, 0)</f>
        <v>0</v>
      </c>
      <c r="K503" t="str">
        <f>IF(J503,IF(OR(AND(C503&gt;0, ABS(D503) &gt; I503), OR(AND(C503&gt;-I503, D503&gt;-I503), AND(C503&lt;-I503,D503&lt;-I503) )), 1, 0),"N/A")</f>
        <v>N/A</v>
      </c>
      <c r="L503">
        <f>INT(NOT(J503))</f>
        <v>1</v>
      </c>
      <c r="M503">
        <f>IF(L503,IF(OR(AND(C503&lt;0, D503&lt; ABS(I503)), OR(AND(C503&gt;ABS(I503), D503&gt;ABS(I503)), AND(C503&lt;ABS(I503),D503&lt; ABS(I503)))), 1, 0),"N/A")</f>
        <v>1</v>
      </c>
      <c r="N503">
        <f>INT(OR(K503,M503))</f>
        <v>1</v>
      </c>
      <c r="O503">
        <f>IF(N503, 210, 0)</f>
        <v>210</v>
      </c>
      <c r="P503" t="str">
        <f>VLOOKUP(DATEVALUE(KNeighbors_NOPCA!$A503), LAC_by_date!$A$2:$E$93, 4, FALSE)</f>
        <v>U</v>
      </c>
      <c r="Q503" t="str">
        <f>VLOOKUP(DATEVALUE(KNeighbors_NOPCA!$A503), LAC_by_date!$A$2:$E$93, 5, FALSE)</f>
        <v>212</v>
      </c>
    </row>
    <row r="504" spans="1:17" hidden="1">
      <c r="A504" s="10" t="s">
        <v>67</v>
      </c>
      <c r="B504" t="s">
        <v>26</v>
      </c>
      <c r="C504" s="9">
        <v>6.4</v>
      </c>
      <c r="D504" s="9">
        <v>8</v>
      </c>
      <c r="E504" s="9">
        <f>IF(-I504 &lt;C504, 1, 0)</f>
        <v>0</v>
      </c>
      <c r="F504" t="str">
        <f>VLOOKUP(DATEVALUE(KNeighbors_NOPCA!$A504), LAC_by_date!$A$2:$E$93, 2, FALSE)</f>
        <v>L</v>
      </c>
      <c r="G504">
        <f>IF(F504="L",0,1)</f>
        <v>0</v>
      </c>
      <c r="H504">
        <f>IF(G504=E504,1,0)</f>
        <v>1</v>
      </c>
      <c r="I504">
        <f>VLOOKUP(DATEVALUE(KNeighbors_NOPCA!$A504), LAC_by_date!$A$2:$E$93, 3, FALSE)</f>
        <v>-10</v>
      </c>
      <c r="J504">
        <f>IF(I504&gt;0, 1, 0)</f>
        <v>0</v>
      </c>
      <c r="K504" t="str">
        <f>IF(J504,IF(OR(AND(C504&gt;0, ABS(D504) &gt; I504), OR(AND(C504&gt;-I504, D504&gt;-I504), AND(C504&lt;-I504,D504&lt;-I504) )), 1, 0),"N/A")</f>
        <v>N/A</v>
      </c>
      <c r="L504">
        <f>INT(NOT(J504))</f>
        <v>1</v>
      </c>
      <c r="M504">
        <f>IF(L504,IF(OR(AND(C504&lt;0, D504&lt; ABS(I504)), OR(AND(C504&gt;ABS(I504), D504&gt;ABS(I504)), AND(C504&lt;ABS(I504),D504&lt; ABS(I504)))), 1, 0),"N/A")</f>
        <v>1</v>
      </c>
      <c r="N504">
        <f>INT(OR(K504,M504))</f>
        <v>1</v>
      </c>
      <c r="O504">
        <f>IF(N504, 210, 0)</f>
        <v>210</v>
      </c>
      <c r="P504" t="str">
        <f>VLOOKUP(DATEVALUE(KNeighbors_NOPCA!$A504), LAC_by_date!$A$2:$E$93, 4, FALSE)</f>
        <v>O</v>
      </c>
      <c r="Q504" t="str">
        <f>VLOOKUP(DATEVALUE(KNeighbors_NOPCA!$A504), LAC_by_date!$A$2:$E$93, 5, FALSE)</f>
        <v>205.5</v>
      </c>
    </row>
    <row r="505" spans="1:17" hidden="1">
      <c r="A505" s="10" t="s">
        <v>68</v>
      </c>
      <c r="B505" t="s">
        <v>26</v>
      </c>
      <c r="C505" s="9">
        <v>7</v>
      </c>
      <c r="D505" s="9">
        <v>15</v>
      </c>
      <c r="E505" s="9">
        <f>IF(-I505 &lt;C505, 1, 0)</f>
        <v>0</v>
      </c>
      <c r="F505" t="str">
        <f>VLOOKUP(DATEVALUE(KNeighbors_NOPCA!$A505), LAC_by_date!$A$2:$E$93, 2, FALSE)</f>
        <v>W</v>
      </c>
      <c r="G505">
        <f>IF(F505="L",0,1)</f>
        <v>1</v>
      </c>
      <c r="H505">
        <f>IF(G505=E505,1,0)</f>
        <v>0</v>
      </c>
      <c r="I505">
        <f>VLOOKUP(DATEVALUE(KNeighbors_NOPCA!$A505), LAC_by_date!$A$2:$E$93, 3, FALSE)</f>
        <v>-7</v>
      </c>
      <c r="J505">
        <f>IF(I505&gt;0, 1, 0)</f>
        <v>0</v>
      </c>
      <c r="K505" t="str">
        <f>IF(J505,IF(OR(AND(C505&gt;0, ABS(D505) &gt; I505), OR(AND(C505&gt;-I505, D505&gt;-I505), AND(C505&lt;-I505,D505&lt;-I505) )), 1, 0),"N/A")</f>
        <v>N/A</v>
      </c>
      <c r="L505">
        <f>INT(NOT(J505))</f>
        <v>1</v>
      </c>
      <c r="M505">
        <f>IF(L505,IF(OR(AND(C505&lt;0, D505&lt; ABS(I505)), OR(AND(C505&gt;ABS(I505), D505&gt;ABS(I505)), AND(C505&lt;ABS(I505),D505&lt; ABS(I505)))), 1, 0),"N/A")</f>
        <v>0</v>
      </c>
      <c r="N505">
        <f>INT(OR(K505,M505))</f>
        <v>0</v>
      </c>
      <c r="O505">
        <f>IF(N505, 210, 0)</f>
        <v>0</v>
      </c>
      <c r="P505" t="str">
        <f>VLOOKUP(DATEVALUE(KNeighbors_NOPCA!$A505), LAC_by_date!$A$2:$E$93, 4, FALSE)</f>
        <v>U</v>
      </c>
      <c r="Q505" t="str">
        <f>VLOOKUP(DATEVALUE(KNeighbors_NOPCA!$A505), LAC_by_date!$A$2:$E$93, 5, FALSE)</f>
        <v>205.5</v>
      </c>
    </row>
    <row r="506" spans="1:17" hidden="1">
      <c r="A506" s="10" t="s">
        <v>70</v>
      </c>
      <c r="B506" t="s">
        <v>26</v>
      </c>
      <c r="C506" s="9">
        <v>8.1999999999999993</v>
      </c>
      <c r="D506" s="9">
        <v>-12</v>
      </c>
      <c r="E506" s="9">
        <f>IF(-I506 &lt;C506, 1, 0)</f>
        <v>1</v>
      </c>
      <c r="F506" t="str">
        <f>VLOOKUP(DATEVALUE(KNeighbors_NOPCA!$A506), LAC_by_date!$A$2:$E$93, 2, FALSE)</f>
        <v>L</v>
      </c>
      <c r="G506">
        <f>IF(F506="L",0,1)</f>
        <v>0</v>
      </c>
      <c r="H506">
        <f>IF(G506=E506,1,0)</f>
        <v>0</v>
      </c>
      <c r="I506">
        <f>VLOOKUP(DATEVALUE(KNeighbors_NOPCA!$A506), LAC_by_date!$A$2:$E$93, 3, FALSE)</f>
        <v>2</v>
      </c>
      <c r="J506">
        <f>IF(I506&gt;0, 1, 0)</f>
        <v>1</v>
      </c>
      <c r="K506">
        <f>IF(J506,IF(OR(AND(C506&gt;0, ABS(D506) &gt; I506), OR(AND(C506&gt;-I506, D506&gt;-I506), AND(C506&lt;-I506,D506&lt;-I506) )), 1, 0),"N/A")</f>
        <v>1</v>
      </c>
      <c r="L506">
        <f>INT(NOT(J506))</f>
        <v>0</v>
      </c>
      <c r="M506" t="str">
        <f>IF(L506,IF(OR(AND(C506&lt;0, D506&lt; ABS(I506)), OR(AND(C506&gt;ABS(I506), D506&gt;ABS(I506)), AND(C506&lt;ABS(I506),D506&lt; ABS(I506)))), 1, 0),"N/A")</f>
        <v>N/A</v>
      </c>
      <c r="N506">
        <f>INT(OR(K506,M506))</f>
        <v>1</v>
      </c>
      <c r="O506">
        <f>IF(N506, 210, 0)</f>
        <v>210</v>
      </c>
      <c r="P506" t="str">
        <f>VLOOKUP(DATEVALUE(KNeighbors_NOPCA!$A506), LAC_by_date!$A$2:$E$93, 4, FALSE)</f>
        <v>U</v>
      </c>
      <c r="Q506" t="str">
        <f>VLOOKUP(DATEVALUE(KNeighbors_NOPCA!$A506), LAC_by_date!$A$2:$E$93, 5, FALSE)</f>
        <v>202</v>
      </c>
    </row>
    <row r="507" spans="1:17" hidden="1">
      <c r="A507" s="10" t="s">
        <v>73</v>
      </c>
      <c r="B507" t="s">
        <v>26</v>
      </c>
      <c r="C507" s="9">
        <v>7.8</v>
      </c>
      <c r="D507" s="9">
        <v>2</v>
      </c>
      <c r="E507" s="9">
        <f>IF(-I507 &lt;C507, 1, 0)</f>
        <v>1</v>
      </c>
      <c r="F507" t="str">
        <f>VLOOKUP(DATEVALUE(KNeighbors_NOPCA!$A507), LAC_by_date!$A$2:$E$93, 2, FALSE)</f>
        <v>P</v>
      </c>
      <c r="G507">
        <f>IF(F507="L",0,1)</f>
        <v>1</v>
      </c>
      <c r="H507">
        <f>IF(G507=E507,1,0)</f>
        <v>1</v>
      </c>
      <c r="I507">
        <f>VLOOKUP(DATEVALUE(KNeighbors_NOPCA!$A507), LAC_by_date!$A$2:$E$93, 3, FALSE)</f>
        <v>-2</v>
      </c>
      <c r="J507">
        <f>IF(I507&gt;0, 1, 0)</f>
        <v>0</v>
      </c>
      <c r="K507" t="str">
        <f>IF(J507,IF(OR(AND(C507&gt;0, ABS(D507) &gt; I507), OR(AND(C507&gt;-I507, D507&gt;-I507), AND(C507&lt;-I507,D507&lt;-I507) )), 1, 0),"N/A")</f>
        <v>N/A</v>
      </c>
      <c r="L507">
        <f>INT(NOT(J507))</f>
        <v>1</v>
      </c>
      <c r="M507">
        <f>IF(L507,IF(OR(AND(C507&lt;0, D507&lt; ABS(I507)), OR(AND(C507&gt;ABS(I507), D507&gt;ABS(I507)), AND(C507&lt;ABS(I507),D507&lt; ABS(I507)))), 1, 0),"N/A")</f>
        <v>0</v>
      </c>
      <c r="N507">
        <f>INT(OR(K507,M507))</f>
        <v>0</v>
      </c>
      <c r="O507">
        <f>IF(N507, 210, 0)</f>
        <v>0</v>
      </c>
      <c r="P507" t="str">
        <f>VLOOKUP(DATEVALUE(KNeighbors_NOPCA!$A507), LAC_by_date!$A$2:$E$93, 4, FALSE)</f>
        <v>O</v>
      </c>
      <c r="Q507" t="str">
        <f>VLOOKUP(DATEVALUE(KNeighbors_NOPCA!$A507), LAC_by_date!$A$2:$E$93, 5, FALSE)</f>
        <v>198</v>
      </c>
    </row>
    <row r="508" spans="1:17" hidden="1">
      <c r="A508" s="10" t="s">
        <v>84</v>
      </c>
      <c r="B508" t="s">
        <v>26</v>
      </c>
      <c r="C508" s="9">
        <v>8.1999999999999993</v>
      </c>
      <c r="D508" s="9">
        <v>13</v>
      </c>
      <c r="E508" s="9">
        <f>IF(-I508 &lt;C508, 1, 0)</f>
        <v>0</v>
      </c>
      <c r="F508" t="str">
        <f>VLOOKUP(DATEVALUE(KNeighbors_NOPCA!$A508), LAC_by_date!$A$2:$E$93, 2, FALSE)</f>
        <v>W</v>
      </c>
      <c r="G508">
        <f>IF(F508="L",0,1)</f>
        <v>1</v>
      </c>
      <c r="H508">
        <f>IF(G508=E508,1,0)</f>
        <v>0</v>
      </c>
      <c r="I508">
        <f>VLOOKUP(DATEVALUE(KNeighbors_NOPCA!$A508), LAC_by_date!$A$2:$E$93, 3, FALSE)</f>
        <v>-11</v>
      </c>
      <c r="J508">
        <f>IF(I508&gt;0, 1, 0)</f>
        <v>0</v>
      </c>
      <c r="K508" t="str">
        <f>IF(J508,IF(OR(AND(C508&gt;0, ABS(D508) &gt; I508), OR(AND(C508&gt;-I508, D508&gt;-I508), AND(C508&lt;-I508,D508&lt;-I508) )), 1, 0),"N/A")</f>
        <v>N/A</v>
      </c>
      <c r="L508">
        <f>INT(NOT(J508))</f>
        <v>1</v>
      </c>
      <c r="M508">
        <f>IF(L508,IF(OR(AND(C508&lt;0, D508&lt; ABS(I508)), OR(AND(C508&gt;ABS(I508), D508&gt;ABS(I508)), AND(C508&lt;ABS(I508),D508&lt; ABS(I508)))), 1, 0),"N/A")</f>
        <v>0</v>
      </c>
      <c r="N508">
        <f>INT(OR(K508,M508))</f>
        <v>0</v>
      </c>
      <c r="O508">
        <f>IF(N508, 210, 0)</f>
        <v>0</v>
      </c>
      <c r="P508" t="str">
        <f>VLOOKUP(DATEVALUE(KNeighbors_NOPCA!$A508), LAC_by_date!$A$2:$E$93, 4, FALSE)</f>
        <v>U</v>
      </c>
      <c r="Q508" t="str">
        <f>VLOOKUP(DATEVALUE(KNeighbors_NOPCA!$A508), LAC_by_date!$A$2:$E$93, 5, FALSE)</f>
        <v>197.5</v>
      </c>
    </row>
    <row r="509" spans="1:17" hidden="1">
      <c r="A509" s="10" t="s">
        <v>89</v>
      </c>
      <c r="B509" t="s">
        <v>26</v>
      </c>
      <c r="C509" s="9">
        <v>3.6</v>
      </c>
      <c r="D509" s="9">
        <v>-1</v>
      </c>
      <c r="E509" s="9">
        <f>IF(-I509 &lt;C509, 1, 0)</f>
        <v>1</v>
      </c>
      <c r="F509" t="str">
        <f>VLOOKUP(DATEVALUE(KNeighbors_NOPCA!$A509), LAC_by_date!$A$2:$E$93, 2, FALSE)</f>
        <v>W</v>
      </c>
      <c r="G509">
        <f>IF(F509="L",0,1)</f>
        <v>1</v>
      </c>
      <c r="H509">
        <f>IF(G509=E509,1,0)</f>
        <v>1</v>
      </c>
      <c r="I509">
        <f>VLOOKUP(DATEVALUE(KNeighbors_NOPCA!$A509), LAC_by_date!$A$2:$E$93, 3, FALSE)</f>
        <v>2</v>
      </c>
      <c r="J509">
        <f>IF(I509&gt;0, 1, 0)</f>
        <v>1</v>
      </c>
      <c r="K509">
        <f>IF(J509,IF(OR(AND(C509&gt;0, ABS(D509) &gt; I509), OR(AND(C509&gt;-I509, D509&gt;-I509), AND(C509&lt;-I509,D509&lt;-I509) )), 1, 0),"N/A")</f>
        <v>1</v>
      </c>
      <c r="L509">
        <f>INT(NOT(J509))</f>
        <v>0</v>
      </c>
      <c r="M509" t="str">
        <f>IF(L509,IF(OR(AND(C509&lt;0, D509&lt; ABS(I509)), OR(AND(C509&gt;ABS(I509), D509&gt;ABS(I509)), AND(C509&lt;ABS(I509),D509&lt; ABS(I509)))), 1, 0),"N/A")</f>
        <v>N/A</v>
      </c>
      <c r="N509">
        <f>INT(OR(K509,M509))</f>
        <v>1</v>
      </c>
      <c r="O509">
        <f>IF(N509, 210, 0)</f>
        <v>210</v>
      </c>
      <c r="P509" t="str">
        <f>VLOOKUP(DATEVALUE(KNeighbors_NOPCA!$A509), LAC_by_date!$A$2:$E$93, 4, FALSE)</f>
        <v>U</v>
      </c>
      <c r="Q509" t="str">
        <f>VLOOKUP(DATEVALUE(KNeighbors_NOPCA!$A509), LAC_by_date!$A$2:$E$93, 5, FALSE)</f>
        <v>210</v>
      </c>
    </row>
    <row r="510" spans="1:17" hidden="1">
      <c r="A510" s="10" t="s">
        <v>100</v>
      </c>
      <c r="B510" t="s">
        <v>26</v>
      </c>
      <c r="C510" s="9">
        <v>12.2</v>
      </c>
      <c r="D510" s="9">
        <v>31</v>
      </c>
      <c r="E510" s="9">
        <f>IF(-I510 &lt;C510, 1, 0)</f>
        <v>0</v>
      </c>
      <c r="F510" t="str">
        <f>VLOOKUP(DATEVALUE(KNeighbors_NOPCA!$A510), LAC_by_date!$A$2:$E$93, 2, FALSE)</f>
        <v>W</v>
      </c>
      <c r="G510">
        <f>IF(F510="L",0,1)</f>
        <v>1</v>
      </c>
      <c r="H510">
        <f>IF(G510=E510,1,0)</f>
        <v>0</v>
      </c>
      <c r="I510">
        <f>VLOOKUP(DATEVALUE(KNeighbors_NOPCA!$A510), LAC_by_date!$A$2:$E$93, 3, FALSE)</f>
        <v>-13.5</v>
      </c>
      <c r="J510">
        <f>IF(I510&gt;0, 1, 0)</f>
        <v>0</v>
      </c>
      <c r="K510" t="str">
        <f>IF(J510,IF(OR(AND(C510&gt;0, ABS(D510) &gt; I510), OR(AND(C510&gt;-I510, D510&gt;-I510), AND(C510&lt;-I510,D510&lt;-I510) )), 1, 0),"N/A")</f>
        <v>N/A</v>
      </c>
      <c r="L510">
        <f>INT(NOT(J510))</f>
        <v>1</v>
      </c>
      <c r="M510">
        <f>IF(L510,IF(OR(AND(C510&lt;0, D510&lt; ABS(I510)), OR(AND(C510&gt;ABS(I510), D510&gt;ABS(I510)), AND(C510&lt;ABS(I510),D510&lt; ABS(I510)))), 1, 0),"N/A")</f>
        <v>0</v>
      </c>
      <c r="N510">
        <f>INT(OR(K510,M510))</f>
        <v>0</v>
      </c>
      <c r="O510">
        <f>IF(N510, 210, 0)</f>
        <v>0</v>
      </c>
      <c r="P510" t="str">
        <f>VLOOKUP(DATEVALUE(KNeighbors_NOPCA!$A510), LAC_by_date!$A$2:$E$93, 4, FALSE)</f>
        <v>O</v>
      </c>
      <c r="Q510" t="str">
        <f>VLOOKUP(DATEVALUE(KNeighbors_NOPCA!$A510), LAC_by_date!$A$2:$E$93, 5, FALSE)</f>
        <v>203.5</v>
      </c>
    </row>
    <row r="511" spans="1:17" hidden="1">
      <c r="A511" s="10" t="s">
        <v>107</v>
      </c>
      <c r="B511" t="s">
        <v>26</v>
      </c>
      <c r="C511" s="9">
        <v>7.8</v>
      </c>
      <c r="D511" s="9">
        <v>14</v>
      </c>
      <c r="E511" s="9">
        <f>IF(-I511 &lt;C511, 1, 0)</f>
        <v>0</v>
      </c>
      <c r="F511" t="str">
        <f>VLOOKUP(DATEVALUE(KNeighbors_NOPCA!$A511), LAC_by_date!$A$2:$E$93, 2, FALSE)</f>
        <v>W</v>
      </c>
      <c r="G511">
        <f>IF(F511="L",0,1)</f>
        <v>1</v>
      </c>
      <c r="H511">
        <f>IF(G511=E511,1,0)</f>
        <v>0</v>
      </c>
      <c r="I511">
        <f>VLOOKUP(DATEVALUE(KNeighbors_NOPCA!$A511), LAC_by_date!$A$2:$E$93, 3, FALSE)</f>
        <v>-8.5</v>
      </c>
      <c r="J511">
        <f>IF(I511&gt;0, 1, 0)</f>
        <v>0</v>
      </c>
      <c r="K511" t="str">
        <f>IF(J511,IF(OR(AND(C511&gt;0, ABS(D511) &gt; I511), OR(AND(C511&gt;-I511, D511&gt;-I511), AND(C511&lt;-I511,D511&lt;-I511) )), 1, 0),"N/A")</f>
        <v>N/A</v>
      </c>
      <c r="L511">
        <f>INT(NOT(J511))</f>
        <v>1</v>
      </c>
      <c r="M511">
        <f>IF(L511,IF(OR(AND(C511&lt;0, D511&lt; ABS(I511)), OR(AND(C511&gt;ABS(I511), D511&gt;ABS(I511)), AND(C511&lt;ABS(I511),D511&lt; ABS(I511)))), 1, 0),"N/A")</f>
        <v>0</v>
      </c>
      <c r="N511">
        <f>INT(OR(K511,M511))</f>
        <v>0</v>
      </c>
      <c r="O511">
        <f>IF(N511, 210, 0)</f>
        <v>0</v>
      </c>
      <c r="P511" t="str">
        <f>VLOOKUP(DATEVALUE(KNeighbors_NOPCA!$A511), LAC_by_date!$A$2:$E$93, 4, FALSE)</f>
        <v>U</v>
      </c>
      <c r="Q511" t="str">
        <f>VLOOKUP(DATEVALUE(KNeighbors_NOPCA!$A511), LAC_by_date!$A$2:$E$93, 5, FALSE)</f>
        <v>203</v>
      </c>
    </row>
    <row r="512" spans="1:17" hidden="1">
      <c r="A512" s="10" t="s">
        <v>108</v>
      </c>
      <c r="B512" t="s">
        <v>26</v>
      </c>
      <c r="C512" s="9">
        <v>6.6</v>
      </c>
      <c r="D512" s="9">
        <v>3</v>
      </c>
      <c r="E512" s="9">
        <f>IF(-I512 &lt;C512, 1, 0)</f>
        <v>0</v>
      </c>
      <c r="F512" t="str">
        <f>VLOOKUP(DATEVALUE(KNeighbors_NOPCA!$A512), LAC_by_date!$A$2:$E$93, 2, FALSE)</f>
        <v>L</v>
      </c>
      <c r="G512">
        <f>IF(F512="L",0,1)</f>
        <v>0</v>
      </c>
      <c r="H512">
        <f>IF(G512=E512,1,0)</f>
        <v>1</v>
      </c>
      <c r="I512">
        <f>VLOOKUP(DATEVALUE(KNeighbors_NOPCA!$A512), LAC_by_date!$A$2:$E$93, 3, FALSE)</f>
        <v>-9.5</v>
      </c>
      <c r="J512">
        <f>IF(I512&gt;0, 1, 0)</f>
        <v>0</v>
      </c>
      <c r="K512" t="str">
        <f>IF(J512,IF(OR(AND(C512&gt;0, ABS(D512) &gt; I512), OR(AND(C512&gt;-I512, D512&gt;-I512), AND(C512&lt;-I512,D512&lt;-I512) )), 1, 0),"N/A")</f>
        <v>N/A</v>
      </c>
      <c r="L512">
        <f>INT(NOT(J512))</f>
        <v>1</v>
      </c>
      <c r="M512">
        <f>IF(L512,IF(OR(AND(C512&lt;0, D512&lt; ABS(I512)), OR(AND(C512&gt;ABS(I512), D512&gt;ABS(I512)), AND(C512&lt;ABS(I512),D512&lt; ABS(I512)))), 1, 0),"N/A")</f>
        <v>1</v>
      </c>
      <c r="N512">
        <f>INT(OR(K512,M512))</f>
        <v>1</v>
      </c>
      <c r="O512">
        <f>IF(N512, 210, 0)</f>
        <v>210</v>
      </c>
      <c r="P512" t="str">
        <f>VLOOKUP(DATEVALUE(KNeighbors_NOPCA!$A512), LAC_by_date!$A$2:$E$93, 4, FALSE)</f>
        <v>O</v>
      </c>
      <c r="Q512" t="str">
        <f>VLOOKUP(DATEVALUE(KNeighbors_NOPCA!$A512), LAC_by_date!$A$2:$E$93, 5, FALSE)</f>
        <v>204</v>
      </c>
    </row>
    <row r="513" spans="1:17" hidden="1">
      <c r="A513" s="10" t="s">
        <v>111</v>
      </c>
      <c r="B513" t="s">
        <v>26</v>
      </c>
      <c r="C513" s="9">
        <v>8.8000000000000007</v>
      </c>
      <c r="D513" s="9">
        <v>14</v>
      </c>
      <c r="E513" s="9">
        <f>IF(-I513 &lt;C513, 1, 0)</f>
        <v>1</v>
      </c>
      <c r="F513" t="str">
        <f>VLOOKUP(DATEVALUE(KNeighbors_NOPCA!$A513), LAC_by_date!$A$2:$E$93, 2, FALSE)</f>
        <v>W</v>
      </c>
      <c r="G513">
        <f>IF(F513="L",0,1)</f>
        <v>1</v>
      </c>
      <c r="H513">
        <f>IF(G513=E513,1,0)</f>
        <v>1</v>
      </c>
      <c r="I513">
        <f>VLOOKUP(DATEVALUE(KNeighbors_NOPCA!$A513), LAC_by_date!$A$2:$E$93, 3, FALSE)</f>
        <v>-3</v>
      </c>
      <c r="J513">
        <f>IF(I513&gt;0, 1, 0)</f>
        <v>0</v>
      </c>
      <c r="K513" t="str">
        <f>IF(J513,IF(OR(AND(C513&gt;0, ABS(D513) &gt; I513), OR(AND(C513&gt;-I513, D513&gt;-I513), AND(C513&lt;-I513,D513&lt;-I513) )), 1, 0),"N/A")</f>
        <v>N/A</v>
      </c>
      <c r="L513">
        <f>INT(NOT(J513))</f>
        <v>1</v>
      </c>
      <c r="M513">
        <f>IF(L513,IF(OR(AND(C513&lt;0, D513&lt; ABS(I513)), OR(AND(C513&gt;ABS(I513), D513&gt;ABS(I513)), AND(C513&lt;ABS(I513),D513&lt; ABS(I513)))), 1, 0),"N/A")</f>
        <v>1</v>
      </c>
      <c r="N513">
        <f>INT(OR(K513,M513))</f>
        <v>1</v>
      </c>
      <c r="O513">
        <f>IF(N513, 210, 0)</f>
        <v>210</v>
      </c>
      <c r="P513" t="str">
        <f>VLOOKUP(DATEVALUE(KNeighbors_NOPCA!$A513), LAC_by_date!$A$2:$E$93, 4, FALSE)</f>
        <v>U</v>
      </c>
      <c r="Q513" t="str">
        <f>VLOOKUP(DATEVALUE(KNeighbors_NOPCA!$A513), LAC_by_date!$A$2:$E$93, 5, FALSE)</f>
        <v>197.5</v>
      </c>
    </row>
    <row r="514" spans="1:17" hidden="1">
      <c r="A514" s="10" t="s">
        <v>114</v>
      </c>
      <c r="B514" t="s">
        <v>26</v>
      </c>
      <c r="C514" s="9">
        <v>7.4</v>
      </c>
      <c r="D514" s="9">
        <v>-7</v>
      </c>
      <c r="E514" s="9">
        <f>IF(-I514 &lt;C514, 1, 0)</f>
        <v>1</v>
      </c>
      <c r="F514" t="str">
        <f>VLOOKUP(DATEVALUE(KNeighbors_NOPCA!$A514), LAC_by_date!$A$2:$E$93, 2, FALSE)</f>
        <v>L</v>
      </c>
      <c r="G514">
        <f>IF(F514="L",0,1)</f>
        <v>0</v>
      </c>
      <c r="H514">
        <f>IF(G514=E514,1,0)</f>
        <v>0</v>
      </c>
      <c r="I514">
        <f>VLOOKUP(DATEVALUE(KNeighbors_NOPCA!$A514), LAC_by_date!$A$2:$E$93, 3, FALSE)</f>
        <v>-4</v>
      </c>
      <c r="J514">
        <f>IF(I514&gt;0, 1, 0)</f>
        <v>0</v>
      </c>
      <c r="K514" t="str">
        <f>IF(J514,IF(OR(AND(C514&gt;0, ABS(D514) &gt; I514), OR(AND(C514&gt;-I514, D514&gt;-I514), AND(C514&lt;-I514,D514&lt;-I514) )), 1, 0),"N/A")</f>
        <v>N/A</v>
      </c>
      <c r="L514">
        <f>INT(NOT(J514))</f>
        <v>1</v>
      </c>
      <c r="M514">
        <f>IF(L514,IF(OR(AND(C514&lt;0, D514&lt; ABS(I514)), OR(AND(C514&gt;ABS(I514), D514&gt;ABS(I514)), AND(C514&lt;ABS(I514),D514&lt; ABS(I514)))), 1, 0),"N/A")</f>
        <v>0</v>
      </c>
      <c r="N514">
        <f>INT(OR(K514,M514))</f>
        <v>0</v>
      </c>
      <c r="O514">
        <f>IF(N514, 210, 0)</f>
        <v>0</v>
      </c>
      <c r="P514" t="str">
        <f>VLOOKUP(DATEVALUE(KNeighbors_NOPCA!$A514), LAC_by_date!$A$2:$E$93, 4, FALSE)</f>
        <v>U</v>
      </c>
      <c r="Q514" t="str">
        <f>VLOOKUP(DATEVALUE(KNeighbors_NOPCA!$A514), LAC_by_date!$A$2:$E$93, 5, FALSE)</f>
        <v>218.5</v>
      </c>
    </row>
    <row r="515" spans="1:17" hidden="1">
      <c r="A515" s="10" t="s">
        <v>116</v>
      </c>
      <c r="B515" t="s">
        <v>26</v>
      </c>
      <c r="C515" s="9">
        <v>3.6</v>
      </c>
      <c r="D515" s="9">
        <v>8</v>
      </c>
      <c r="E515" s="9">
        <f>IF(-I515 &lt;C515, 1, 0)</f>
        <v>0</v>
      </c>
      <c r="F515" t="str">
        <f>VLOOKUP(DATEVALUE(KNeighbors_NOPCA!$A515), LAC_by_date!$A$2:$E$93, 2, FALSE)</f>
        <v>W</v>
      </c>
      <c r="G515">
        <f>IF(F515="L",0,1)</f>
        <v>1</v>
      </c>
      <c r="H515">
        <f>IF(G515=E515,1,0)</f>
        <v>0</v>
      </c>
      <c r="I515">
        <f>VLOOKUP(DATEVALUE(KNeighbors_NOPCA!$A515), LAC_by_date!$A$2:$E$93, 3, FALSE)</f>
        <v>-5.5</v>
      </c>
      <c r="J515">
        <f>IF(I515&gt;0, 1, 0)</f>
        <v>0</v>
      </c>
      <c r="K515" t="str">
        <f>IF(J515,IF(OR(AND(C515&gt;0, ABS(D515) &gt; I515), OR(AND(C515&gt;-I515, D515&gt;-I515), AND(C515&lt;-I515,D515&lt;-I515) )), 1, 0),"N/A")</f>
        <v>N/A</v>
      </c>
      <c r="L515">
        <f>INT(NOT(J515))</f>
        <v>1</v>
      </c>
      <c r="M515">
        <f>IF(L515,IF(OR(AND(C515&lt;0, D515&lt; ABS(I515)), OR(AND(C515&gt;ABS(I515), D515&gt;ABS(I515)), AND(C515&lt;ABS(I515),D515&lt; ABS(I515)))), 1, 0),"N/A")</f>
        <v>0</v>
      </c>
      <c r="N515">
        <f>INT(OR(K515,M515))</f>
        <v>0</v>
      </c>
      <c r="O515">
        <f>IF(N515, 210, 0)</f>
        <v>0</v>
      </c>
      <c r="P515" t="str">
        <f>VLOOKUP(DATEVALUE(KNeighbors_NOPCA!$A515), LAC_by_date!$A$2:$E$93, 4, FALSE)</f>
        <v>O</v>
      </c>
      <c r="Q515" t="str">
        <f>VLOOKUP(DATEVALUE(KNeighbors_NOPCA!$A515), LAC_by_date!$A$2:$E$93, 5, FALSE)</f>
        <v>209.5</v>
      </c>
    </row>
    <row r="516" spans="1:17" hidden="1">
      <c r="A516" s="10" t="s">
        <v>127</v>
      </c>
      <c r="B516" t="s">
        <v>26</v>
      </c>
      <c r="C516" s="9">
        <v>6.2</v>
      </c>
      <c r="D516" s="9">
        <v>12</v>
      </c>
      <c r="E516" s="9">
        <f>IF(-I516 &lt;C516, 1, 0)</f>
        <v>0</v>
      </c>
      <c r="F516" t="str">
        <f>VLOOKUP(DATEVALUE(KNeighbors_NOPCA!$A516), LAC_by_date!$A$2:$E$93, 2, FALSE)</f>
        <v>L</v>
      </c>
      <c r="G516">
        <f>IF(F516="L",0,1)</f>
        <v>0</v>
      </c>
      <c r="H516">
        <f>IF(G516=E516,1,0)</f>
        <v>1</v>
      </c>
      <c r="I516">
        <f>VLOOKUP(DATEVALUE(KNeighbors_NOPCA!$A516), LAC_by_date!$A$2:$E$93, 3, FALSE)</f>
        <v>-14.5</v>
      </c>
      <c r="J516">
        <f>IF(I516&gt;0, 1, 0)</f>
        <v>0</v>
      </c>
      <c r="K516" t="str">
        <f>IF(J516,IF(OR(AND(C516&gt;0, ABS(D516) &gt; I516), OR(AND(C516&gt;-I516, D516&gt;-I516), AND(C516&lt;-I516,D516&lt;-I516) )), 1, 0),"N/A")</f>
        <v>N/A</v>
      </c>
      <c r="L516">
        <f>INT(NOT(J516))</f>
        <v>1</v>
      </c>
      <c r="M516">
        <f>IF(L516,IF(OR(AND(C516&lt;0, D516&lt; ABS(I516)), OR(AND(C516&gt;ABS(I516), D516&gt;ABS(I516)), AND(C516&lt;ABS(I516),D516&lt; ABS(I516)))), 1, 0),"N/A")</f>
        <v>1</v>
      </c>
      <c r="N516">
        <f>INT(OR(K516,M516))</f>
        <v>1</v>
      </c>
      <c r="O516">
        <f>IF(N516, 210, 0)</f>
        <v>210</v>
      </c>
      <c r="P516" t="str">
        <f>VLOOKUP(DATEVALUE(KNeighbors_NOPCA!$A516), LAC_by_date!$A$2:$E$93, 4, FALSE)</f>
        <v>U</v>
      </c>
      <c r="Q516" t="str">
        <f>VLOOKUP(DATEVALUE(KNeighbors_NOPCA!$A516), LAC_by_date!$A$2:$E$93, 5, FALSE)</f>
        <v>203.5</v>
      </c>
    </row>
    <row r="517" spans="1:17" hidden="1">
      <c r="A517" s="10" t="s">
        <v>129</v>
      </c>
      <c r="B517" t="s">
        <v>26</v>
      </c>
      <c r="C517" s="9">
        <v>6</v>
      </c>
      <c r="D517" s="9">
        <v>27</v>
      </c>
      <c r="E517" s="9">
        <f>IF(-I517 &lt;C517, 1, 0)</f>
        <v>1</v>
      </c>
      <c r="F517" t="str">
        <f>VLOOKUP(DATEVALUE(KNeighbors_NOPCA!$A517), LAC_by_date!$A$2:$E$93, 2, FALSE)</f>
        <v>W</v>
      </c>
      <c r="G517">
        <f>IF(F517="L",0,1)</f>
        <v>1</v>
      </c>
      <c r="H517">
        <f>IF(G517=E517,1,0)</f>
        <v>1</v>
      </c>
      <c r="I517">
        <f>VLOOKUP(DATEVALUE(KNeighbors_NOPCA!$A517), LAC_by_date!$A$2:$E$93, 3, FALSE)</f>
        <v>-4.5</v>
      </c>
      <c r="J517">
        <f>IF(I517&gt;0, 1, 0)</f>
        <v>0</v>
      </c>
      <c r="K517" t="str">
        <f>IF(J517,IF(OR(AND(C517&gt;0, ABS(D517) &gt; I517), OR(AND(C517&gt;-I517, D517&gt;-I517), AND(C517&lt;-I517,D517&lt;-I517) )), 1, 0),"N/A")</f>
        <v>N/A</v>
      </c>
      <c r="L517">
        <f>INT(NOT(J517))</f>
        <v>1</v>
      </c>
      <c r="M517">
        <f>IF(L517,IF(OR(AND(C517&lt;0, D517&lt; ABS(I517)), OR(AND(C517&gt;ABS(I517), D517&gt;ABS(I517)), AND(C517&lt;ABS(I517),D517&lt; ABS(I517)))), 1, 0),"N/A")</f>
        <v>1</v>
      </c>
      <c r="N517">
        <f>INT(OR(K517,M517))</f>
        <v>1</v>
      </c>
      <c r="O517">
        <f>IF(N517, 210, 0)</f>
        <v>210</v>
      </c>
      <c r="P517" t="str">
        <f>VLOOKUP(DATEVALUE(KNeighbors_NOPCA!$A517), LAC_by_date!$A$2:$E$93, 4, FALSE)</f>
        <v>O</v>
      </c>
      <c r="Q517" t="str">
        <f>VLOOKUP(DATEVALUE(KNeighbors_NOPCA!$A517), LAC_by_date!$A$2:$E$93, 5, FALSE)</f>
        <v>203</v>
      </c>
    </row>
    <row r="518" spans="1:17" hidden="1">
      <c r="A518" s="10" t="s">
        <v>132</v>
      </c>
      <c r="B518" t="s">
        <v>26</v>
      </c>
      <c r="C518" s="9">
        <v>6</v>
      </c>
      <c r="D518" s="9">
        <v>-6</v>
      </c>
      <c r="E518" s="9">
        <f>IF(-I518 &lt;C518, 1, 0)</f>
        <v>0</v>
      </c>
      <c r="F518" t="str">
        <f>VLOOKUP(DATEVALUE(KNeighbors_NOPCA!$A518), LAC_by_date!$A$2:$E$93, 2, FALSE)</f>
        <v>L</v>
      </c>
      <c r="G518">
        <f>IF(F518="L",0,1)</f>
        <v>0</v>
      </c>
      <c r="H518">
        <f>IF(G518=E518,1,0)</f>
        <v>1</v>
      </c>
      <c r="I518">
        <f>VLOOKUP(DATEVALUE(KNeighbors_NOPCA!$A518), LAC_by_date!$A$2:$E$93, 3, FALSE)</f>
        <v>-10.5</v>
      </c>
      <c r="J518">
        <f>IF(I518&gt;0, 1, 0)</f>
        <v>0</v>
      </c>
      <c r="K518" t="str">
        <f>IF(J518,IF(OR(AND(C518&gt;0, ABS(D518) &gt; I518), OR(AND(C518&gt;-I518, D518&gt;-I518), AND(C518&lt;-I518,D518&lt;-I518) )), 1, 0),"N/A")</f>
        <v>N/A</v>
      </c>
      <c r="L518">
        <f>INT(NOT(J518))</f>
        <v>1</v>
      </c>
      <c r="M518">
        <f>IF(L518,IF(OR(AND(C518&lt;0, D518&lt; ABS(I518)), OR(AND(C518&gt;ABS(I518), D518&gt;ABS(I518)), AND(C518&lt;ABS(I518),D518&lt; ABS(I518)))), 1, 0),"N/A")</f>
        <v>1</v>
      </c>
      <c r="N518">
        <f>INT(OR(K518,M518))</f>
        <v>1</v>
      </c>
      <c r="O518">
        <f>IF(N518, 210, 0)</f>
        <v>210</v>
      </c>
      <c r="P518" t="str">
        <f>VLOOKUP(DATEVALUE(KNeighbors_NOPCA!$A518), LAC_by_date!$A$2:$E$93, 4, FALSE)</f>
        <v>O</v>
      </c>
      <c r="Q518" t="str">
        <f>VLOOKUP(DATEVALUE(KNeighbors_NOPCA!$A518), LAC_by_date!$A$2:$E$93, 5, FALSE)</f>
        <v>209.5</v>
      </c>
    </row>
    <row r="519" spans="1:17" hidden="1">
      <c r="A519" s="10" t="s">
        <v>141</v>
      </c>
      <c r="B519" t="s">
        <v>26</v>
      </c>
      <c r="C519" s="9">
        <v>-4</v>
      </c>
      <c r="D519" s="9">
        <v>19</v>
      </c>
      <c r="E519" s="9">
        <f>IF(-I519 &lt;C519, 1, 0)</f>
        <v>0</v>
      </c>
      <c r="F519" t="str">
        <f>VLOOKUP(DATEVALUE(KNeighbors_NOPCA!$A519), LAC_by_date!$A$2:$E$93, 2, FALSE)</f>
        <v>W</v>
      </c>
      <c r="G519">
        <f>IF(F519="L",0,1)</f>
        <v>1</v>
      </c>
      <c r="H519">
        <f>IF(G519=E519,1,0)</f>
        <v>0</v>
      </c>
      <c r="I519">
        <f>VLOOKUP(DATEVALUE(KNeighbors_NOPCA!$A519), LAC_by_date!$A$2:$E$93, 3, FALSE)</f>
        <v>2</v>
      </c>
      <c r="J519">
        <f>IF(I519&gt;0, 1, 0)</f>
        <v>1</v>
      </c>
      <c r="K519">
        <f>IF(J519,IF(OR(AND(C519&gt;0, ABS(D519) &gt; I519), OR(AND(C519&gt;-I519, D519&gt;-I519), AND(C519&lt;-I519,D519&lt;-I519) )), 1, 0),"N/A")</f>
        <v>0</v>
      </c>
      <c r="L519">
        <f>INT(NOT(J519))</f>
        <v>0</v>
      </c>
      <c r="M519" t="str">
        <f>IF(L519,IF(OR(AND(C519&lt;0, D519&lt; ABS(I519)), OR(AND(C519&gt;ABS(I519), D519&gt;ABS(I519)), AND(C519&lt;ABS(I519),D519&lt; ABS(I519)))), 1, 0),"N/A")</f>
        <v>N/A</v>
      </c>
      <c r="N519">
        <f>INT(OR(K519,M519))</f>
        <v>0</v>
      </c>
      <c r="O519">
        <f>IF(N519, 210, 0)</f>
        <v>0</v>
      </c>
      <c r="P519" t="str">
        <f>VLOOKUP(DATEVALUE(KNeighbors_NOPCA!$A519), LAC_by_date!$A$2:$E$93, 4, FALSE)</f>
        <v>U</v>
      </c>
      <c r="Q519" t="str">
        <f>VLOOKUP(DATEVALUE(KNeighbors_NOPCA!$A519), LAC_by_date!$A$2:$E$93, 5, FALSE)</f>
        <v>206</v>
      </c>
    </row>
    <row r="520" spans="1:17" hidden="1">
      <c r="A520" s="10" t="s">
        <v>143</v>
      </c>
      <c r="B520" t="s">
        <v>26</v>
      </c>
      <c r="C520" s="9">
        <v>-3.2</v>
      </c>
      <c r="D520" s="9">
        <v>-3</v>
      </c>
      <c r="E520" s="9">
        <f>IF(-I520 &lt;C520, 1, 0)</f>
        <v>1</v>
      </c>
      <c r="F520" t="str">
        <f>VLOOKUP(DATEVALUE(KNeighbors_NOPCA!$A520), LAC_by_date!$A$2:$E$93, 2, FALSE)</f>
        <v>W</v>
      </c>
      <c r="G520">
        <f>IF(F520="L",0,1)</f>
        <v>1</v>
      </c>
      <c r="H520">
        <f>IF(G520=E520,1,0)</f>
        <v>1</v>
      </c>
      <c r="I520">
        <f>VLOOKUP(DATEVALUE(KNeighbors_NOPCA!$A520), LAC_by_date!$A$2:$E$93, 3, FALSE)</f>
        <v>4</v>
      </c>
      <c r="J520">
        <f>IF(I520&gt;0, 1, 0)</f>
        <v>1</v>
      </c>
      <c r="K520">
        <f>IF(J520,IF(OR(AND(C520&gt;0, ABS(D520) &gt; I520), OR(AND(C520&gt;-I520, D520&gt;-I520), AND(C520&lt;-I520,D520&lt;-I520) )), 1, 0),"N/A")</f>
        <v>1</v>
      </c>
      <c r="L520">
        <f>INT(NOT(J520))</f>
        <v>0</v>
      </c>
      <c r="M520" t="str">
        <f>IF(L520,IF(OR(AND(C520&lt;0, D520&lt; ABS(I520)), OR(AND(C520&gt;ABS(I520), D520&gt;ABS(I520)), AND(C520&lt;ABS(I520),D520&lt; ABS(I520)))), 1, 0),"N/A")</f>
        <v>N/A</v>
      </c>
      <c r="N520">
        <f>INT(OR(K520,M520))</f>
        <v>1</v>
      </c>
      <c r="O520">
        <f>IF(N520, 210, 0)</f>
        <v>210</v>
      </c>
      <c r="P520" t="str">
        <f>VLOOKUP(DATEVALUE(KNeighbors_NOPCA!$A520), LAC_by_date!$A$2:$E$93, 4, FALSE)</f>
        <v>U</v>
      </c>
      <c r="Q520" t="str">
        <f>VLOOKUP(DATEVALUE(KNeighbors_NOPCA!$A520), LAC_by_date!$A$2:$E$93, 5, FALSE)</f>
        <v>228</v>
      </c>
    </row>
    <row r="521" spans="1:17" hidden="1">
      <c r="A521" s="10" t="s">
        <v>145</v>
      </c>
      <c r="B521" t="s">
        <v>26</v>
      </c>
      <c r="C521" s="9">
        <v>7.4</v>
      </c>
      <c r="D521" s="9">
        <v>40</v>
      </c>
      <c r="E521" s="9">
        <f>IF(-I521 &lt;C521, 1, 0)</f>
        <v>0</v>
      </c>
      <c r="F521" t="str">
        <f>VLOOKUP(DATEVALUE(KNeighbors_NOPCA!$A521), LAC_by_date!$A$2:$E$93, 2, FALSE)</f>
        <v>W</v>
      </c>
      <c r="G521">
        <f>IF(F521="L",0,1)</f>
        <v>1</v>
      </c>
      <c r="H521">
        <f>IF(G521=E521,1,0)</f>
        <v>0</v>
      </c>
      <c r="I521">
        <f>VLOOKUP(DATEVALUE(KNeighbors_NOPCA!$A521), LAC_by_date!$A$2:$E$93, 3, FALSE)</f>
        <v>-14.5</v>
      </c>
      <c r="J521">
        <f>IF(I521&gt;0, 1, 0)</f>
        <v>0</v>
      </c>
      <c r="K521" t="str">
        <f>IF(J521,IF(OR(AND(C521&gt;0, ABS(D521) &gt; I521), OR(AND(C521&gt;-I521, D521&gt;-I521), AND(C521&lt;-I521,D521&lt;-I521) )), 1, 0),"N/A")</f>
        <v>N/A</v>
      </c>
      <c r="L521">
        <f>INT(NOT(J521))</f>
        <v>1</v>
      </c>
      <c r="M521">
        <f>IF(L521,IF(OR(AND(C521&lt;0, D521&lt; ABS(I521)), OR(AND(C521&gt;ABS(I521), D521&gt;ABS(I521)), AND(C521&lt;ABS(I521),D521&lt; ABS(I521)))), 1, 0),"N/A")</f>
        <v>0</v>
      </c>
      <c r="N521">
        <f>INT(OR(K521,M521))</f>
        <v>0</v>
      </c>
      <c r="O521">
        <f>IF(N521, 210, 0)</f>
        <v>0</v>
      </c>
      <c r="P521" t="str">
        <f>VLOOKUP(DATEVALUE(KNeighbors_NOPCA!$A521), LAC_by_date!$A$2:$E$93, 4, FALSE)</f>
        <v>U</v>
      </c>
      <c r="Q521" t="str">
        <f>VLOOKUP(DATEVALUE(KNeighbors_NOPCA!$A521), LAC_by_date!$A$2:$E$93, 5, FALSE)</f>
        <v>212</v>
      </c>
    </row>
    <row r="522" spans="1:17" hidden="1">
      <c r="A522" s="10" t="s">
        <v>147</v>
      </c>
      <c r="B522" t="s">
        <v>26</v>
      </c>
      <c r="C522" s="9">
        <v>5.4</v>
      </c>
      <c r="D522" s="9">
        <v>-6</v>
      </c>
      <c r="E522" s="9">
        <f>IF(-I522 &lt;C522, 1, 0)</f>
        <v>0</v>
      </c>
      <c r="F522" t="str">
        <f>VLOOKUP(DATEVALUE(KNeighbors_NOPCA!$A522), LAC_by_date!$A$2:$E$93, 2, FALSE)</f>
        <v>L</v>
      </c>
      <c r="G522">
        <f>IF(F522="L",0,1)</f>
        <v>0</v>
      </c>
      <c r="H522">
        <f>IF(G522=E522,1,0)</f>
        <v>1</v>
      </c>
      <c r="I522">
        <f>VLOOKUP(DATEVALUE(KNeighbors_NOPCA!$A522), LAC_by_date!$A$2:$E$93, 3, FALSE)</f>
        <v>-11</v>
      </c>
      <c r="J522">
        <f>IF(I522&gt;0, 1, 0)</f>
        <v>0</v>
      </c>
      <c r="K522" t="str">
        <f>IF(J522,IF(OR(AND(C522&gt;0, ABS(D522) &gt; I522), OR(AND(C522&gt;-I522, D522&gt;-I522), AND(C522&lt;-I522,D522&lt;-I522) )), 1, 0),"N/A")</f>
        <v>N/A</v>
      </c>
      <c r="L522">
        <f>INT(NOT(J522))</f>
        <v>1</v>
      </c>
      <c r="M522">
        <f>IF(L522,IF(OR(AND(C522&lt;0, D522&lt; ABS(I522)), OR(AND(C522&gt;ABS(I522), D522&gt;ABS(I522)), AND(C522&lt;ABS(I522),D522&lt; ABS(I522)))), 1, 0),"N/A")</f>
        <v>1</v>
      </c>
      <c r="N522">
        <f>INT(OR(K522,M522))</f>
        <v>1</v>
      </c>
      <c r="O522">
        <f>IF(N522, 210, 0)</f>
        <v>210</v>
      </c>
      <c r="P522" t="str">
        <f>VLOOKUP(DATEVALUE(KNeighbors_NOPCA!$A522), LAC_by_date!$A$2:$E$93, 4, FALSE)</f>
        <v>U</v>
      </c>
      <c r="Q522" t="str">
        <f>VLOOKUP(DATEVALUE(KNeighbors_NOPCA!$A522), LAC_by_date!$A$2:$E$93, 5, FALSE)</f>
        <v>214</v>
      </c>
    </row>
    <row r="523" spans="1:17" hidden="1">
      <c r="A523" s="10" t="s">
        <v>152</v>
      </c>
      <c r="B523" t="s">
        <v>26</v>
      </c>
      <c r="C523" s="9">
        <v>7.6</v>
      </c>
      <c r="D523" s="9">
        <v>10</v>
      </c>
      <c r="E523" s="9">
        <f>IF(-I523 &lt;C523, 1, 0)</f>
        <v>0</v>
      </c>
      <c r="F523" t="str">
        <f>VLOOKUP(DATEVALUE(KNeighbors_NOPCA!$A523), LAC_by_date!$A$2:$E$93, 2, FALSE)</f>
        <v>L</v>
      </c>
      <c r="G523">
        <f>IF(F523="L",0,1)</f>
        <v>0</v>
      </c>
      <c r="H523">
        <f>IF(G523=E523,1,0)</f>
        <v>1</v>
      </c>
      <c r="I523">
        <f>VLOOKUP(DATEVALUE(KNeighbors_NOPCA!$A523), LAC_by_date!$A$2:$E$93, 3, FALSE)</f>
        <v>-12</v>
      </c>
      <c r="J523">
        <f>IF(I523&gt;0, 1, 0)</f>
        <v>0</v>
      </c>
      <c r="K523" t="str">
        <f>IF(J523,IF(OR(AND(C523&gt;0, ABS(D523) &gt; I523), OR(AND(C523&gt;-I523, D523&gt;-I523), AND(C523&lt;-I523,D523&lt;-I523) )), 1, 0),"N/A")</f>
        <v>N/A</v>
      </c>
      <c r="L523">
        <f>INT(NOT(J523))</f>
        <v>1</v>
      </c>
      <c r="M523">
        <f>IF(L523,IF(OR(AND(C523&lt;0, D523&lt; ABS(I523)), OR(AND(C523&gt;ABS(I523), D523&gt;ABS(I523)), AND(C523&lt;ABS(I523),D523&lt; ABS(I523)))), 1, 0),"N/A")</f>
        <v>1</v>
      </c>
      <c r="N523">
        <f>INT(OR(K523,M523))</f>
        <v>1</v>
      </c>
      <c r="O523">
        <f>IF(N523, 210, 0)</f>
        <v>210</v>
      </c>
      <c r="P523" t="str">
        <f>VLOOKUP(DATEVALUE(KNeighbors_NOPCA!$A523), LAC_by_date!$A$2:$E$93, 4, FALSE)</f>
        <v>U</v>
      </c>
      <c r="Q523" t="str">
        <f>VLOOKUP(DATEVALUE(KNeighbors_NOPCA!$A523), LAC_by_date!$A$2:$E$93, 5, FALSE)</f>
        <v>213</v>
      </c>
    </row>
    <row r="524" spans="1:17" hidden="1">
      <c r="A524" s="10" t="s">
        <v>154</v>
      </c>
      <c r="B524" t="s">
        <v>26</v>
      </c>
      <c r="C524" s="9">
        <v>0.8</v>
      </c>
      <c r="D524" s="9">
        <v>5</v>
      </c>
      <c r="E524" s="9">
        <f>IF(-I524 &lt;C524, 1, 0)</f>
        <v>1</v>
      </c>
      <c r="F524" t="str">
        <f>VLOOKUP(DATEVALUE(KNeighbors_NOPCA!$A524), LAC_by_date!$A$2:$E$93, 2, FALSE)</f>
        <v>W</v>
      </c>
      <c r="G524">
        <f>IF(F524="L",0,1)</f>
        <v>1</v>
      </c>
      <c r="H524">
        <f>IF(G524=E524,1,0)</f>
        <v>1</v>
      </c>
      <c r="I524">
        <f>VLOOKUP(DATEVALUE(KNeighbors_NOPCA!$A524), LAC_by_date!$A$2:$E$93, 3, FALSE)</f>
        <v>1</v>
      </c>
      <c r="J524">
        <f>IF(I524&gt;0, 1, 0)</f>
        <v>1</v>
      </c>
      <c r="K524">
        <f>IF(J524,IF(OR(AND(C524&gt;0, ABS(D524) &gt; I524), OR(AND(C524&gt;-I524, D524&gt;-I524), AND(C524&lt;-I524,D524&lt;-I524) )), 1, 0),"N/A")</f>
        <v>1</v>
      </c>
      <c r="L524">
        <f>INT(NOT(J524))</f>
        <v>0</v>
      </c>
      <c r="M524" t="str">
        <f>IF(L524,IF(OR(AND(C524&lt;0, D524&lt; ABS(I524)), OR(AND(C524&gt;ABS(I524), D524&gt;ABS(I524)), AND(C524&lt;ABS(I524),D524&lt; ABS(I524)))), 1, 0),"N/A")</f>
        <v>N/A</v>
      </c>
      <c r="N524">
        <f>INT(OR(K524,M524))</f>
        <v>1</v>
      </c>
      <c r="O524">
        <f>IF(N524, 210, 0)</f>
        <v>210</v>
      </c>
      <c r="P524" t="str">
        <f>VLOOKUP(DATEVALUE(KNeighbors_NOPCA!$A524), LAC_by_date!$A$2:$E$93, 4, FALSE)</f>
        <v>U</v>
      </c>
      <c r="Q524" t="str">
        <f>VLOOKUP(DATEVALUE(KNeighbors_NOPCA!$A524), LAC_by_date!$A$2:$E$93, 5, FALSE)</f>
        <v>218</v>
      </c>
    </row>
    <row r="525" spans="1:17" hidden="1">
      <c r="A525" s="10" t="s">
        <v>157</v>
      </c>
      <c r="B525" t="s">
        <v>26</v>
      </c>
      <c r="C525" s="9">
        <v>4</v>
      </c>
      <c r="D525" s="9">
        <v>-10</v>
      </c>
      <c r="E525" s="9">
        <f>IF(-I525 &lt;C525, 1, 0)</f>
        <v>0</v>
      </c>
      <c r="F525" t="str">
        <f>VLOOKUP(DATEVALUE(KNeighbors_NOPCA!$A525), LAC_by_date!$A$2:$E$93, 2, FALSE)</f>
        <v>L</v>
      </c>
      <c r="G525">
        <f>IF(F525="L",0,1)</f>
        <v>0</v>
      </c>
      <c r="H525">
        <f>IF(G525=E525,1,0)</f>
        <v>1</v>
      </c>
      <c r="I525">
        <f>VLOOKUP(DATEVALUE(KNeighbors_NOPCA!$A525), LAC_by_date!$A$2:$E$93, 3, FALSE)</f>
        <v>-5.5</v>
      </c>
      <c r="J525">
        <f>IF(I525&gt;0, 1, 0)</f>
        <v>0</v>
      </c>
      <c r="K525" t="str">
        <f>IF(J525,IF(OR(AND(C525&gt;0, ABS(D525) &gt; I525), OR(AND(C525&gt;-I525, D525&gt;-I525), AND(C525&lt;-I525,D525&lt;-I525) )), 1, 0),"N/A")</f>
        <v>N/A</v>
      </c>
      <c r="L525">
        <f>INT(NOT(J525))</f>
        <v>1</v>
      </c>
      <c r="M525">
        <f>IF(L525,IF(OR(AND(C525&lt;0, D525&lt; ABS(I525)), OR(AND(C525&gt;ABS(I525), D525&gt;ABS(I525)), AND(C525&lt;ABS(I525),D525&lt; ABS(I525)))), 1, 0),"N/A")</f>
        <v>1</v>
      </c>
      <c r="N525">
        <f>INT(OR(K525,M525))</f>
        <v>1</v>
      </c>
      <c r="O525">
        <f>IF(N525, 210, 0)</f>
        <v>210</v>
      </c>
      <c r="P525" t="str">
        <f>VLOOKUP(DATEVALUE(KNeighbors_NOPCA!$A525), LAC_by_date!$A$2:$E$93, 4, FALSE)</f>
        <v>O</v>
      </c>
      <c r="Q525" t="str">
        <f>VLOOKUP(DATEVALUE(KNeighbors_NOPCA!$A525), LAC_by_date!$A$2:$E$93, 5, FALSE)</f>
        <v>201</v>
      </c>
    </row>
    <row r="526" spans="1:17" hidden="1">
      <c r="A526" s="10" t="s">
        <v>163</v>
      </c>
      <c r="B526" t="s">
        <v>26</v>
      </c>
      <c r="C526" s="9">
        <v>5.8</v>
      </c>
      <c r="D526" s="9">
        <v>7</v>
      </c>
      <c r="E526" s="9">
        <f>IF(-I526 &lt;C526, 1, 0)</f>
        <v>0</v>
      </c>
      <c r="F526" t="str">
        <f>VLOOKUP(DATEVALUE(KNeighbors_NOPCA!$A526), LAC_by_date!$A$2:$E$93, 2, FALSE)</f>
        <v>L</v>
      </c>
      <c r="G526">
        <f>IF(F526="L",0,1)</f>
        <v>0</v>
      </c>
      <c r="H526">
        <f>IF(G526=E526,1,0)</f>
        <v>1</v>
      </c>
      <c r="I526">
        <f>VLOOKUP(DATEVALUE(KNeighbors_NOPCA!$A526), LAC_by_date!$A$2:$E$93, 3, FALSE)</f>
        <v>-10.5</v>
      </c>
      <c r="J526">
        <f>IF(I526&gt;0, 1, 0)</f>
        <v>0</v>
      </c>
      <c r="K526" t="str">
        <f>IF(J526,IF(OR(AND(C526&gt;0, ABS(D526) &gt; I526), OR(AND(C526&gt;-I526, D526&gt;-I526), AND(C526&lt;-I526,D526&lt;-I526) )), 1, 0),"N/A")</f>
        <v>N/A</v>
      </c>
      <c r="L526">
        <f>INT(NOT(J526))</f>
        <v>1</v>
      </c>
      <c r="M526">
        <f>IF(L526,IF(OR(AND(C526&lt;0, D526&lt; ABS(I526)), OR(AND(C526&gt;ABS(I526), D526&gt;ABS(I526)), AND(C526&lt;ABS(I526),D526&lt; ABS(I526)))), 1, 0),"N/A")</f>
        <v>1</v>
      </c>
      <c r="N526">
        <f>INT(OR(K526,M526))</f>
        <v>1</v>
      </c>
      <c r="O526">
        <f>IF(N526, 210, 0)</f>
        <v>210</v>
      </c>
      <c r="P526" t="str">
        <f>VLOOKUP(DATEVALUE(KNeighbors_NOPCA!$A526), LAC_by_date!$A$2:$E$93, 4, FALSE)</f>
        <v>U</v>
      </c>
      <c r="Q526" t="str">
        <f>VLOOKUP(DATEVALUE(KNeighbors_NOPCA!$A526), LAC_by_date!$A$2:$E$93, 5, FALSE)</f>
        <v>205</v>
      </c>
    </row>
    <row r="527" spans="1:17" hidden="1">
      <c r="A527" s="10" t="s">
        <v>165</v>
      </c>
      <c r="B527" t="s">
        <v>26</v>
      </c>
      <c r="C527" s="9">
        <v>-0.8</v>
      </c>
      <c r="D527" s="9">
        <v>-24</v>
      </c>
      <c r="E527" s="9">
        <f>IF(-I527 &lt;C527, 1, 0)</f>
        <v>1</v>
      </c>
      <c r="F527" t="str">
        <f>VLOOKUP(DATEVALUE(KNeighbors_NOPCA!$A527), LAC_by_date!$A$2:$E$93, 2, FALSE)</f>
        <v>L</v>
      </c>
      <c r="G527">
        <f>IF(F527="L",0,1)</f>
        <v>0</v>
      </c>
      <c r="H527">
        <f>IF(G527=E527,1,0)</f>
        <v>0</v>
      </c>
      <c r="I527">
        <f>VLOOKUP(DATEVALUE(KNeighbors_NOPCA!$A527), LAC_by_date!$A$2:$E$93, 3, FALSE)</f>
        <v>2</v>
      </c>
      <c r="J527">
        <f>IF(I527&gt;0, 1, 0)</f>
        <v>1</v>
      </c>
      <c r="K527">
        <f>IF(J527,IF(OR(AND(C527&gt;0, ABS(D527) &gt; I527), OR(AND(C527&gt;-I527, D527&gt;-I527), AND(C527&lt;-I527,D527&lt;-I527) )), 1, 0),"N/A")</f>
        <v>0</v>
      </c>
      <c r="L527">
        <f>INT(NOT(J527))</f>
        <v>0</v>
      </c>
      <c r="M527" t="str">
        <f>IF(L527,IF(OR(AND(C527&lt;0, D527&lt; ABS(I527)), OR(AND(C527&gt;ABS(I527), D527&gt;ABS(I527)), AND(C527&lt;ABS(I527),D527&lt; ABS(I527)))), 1, 0),"N/A")</f>
        <v>N/A</v>
      </c>
      <c r="N527">
        <f>INT(OR(K527,M527))</f>
        <v>0</v>
      </c>
      <c r="O527">
        <f>IF(N527, 210, 0)</f>
        <v>0</v>
      </c>
      <c r="P527" t="str">
        <f>VLOOKUP(DATEVALUE(KNeighbors_NOPCA!$A527), LAC_by_date!$A$2:$E$93, 4, FALSE)</f>
        <v>U</v>
      </c>
      <c r="Q527" t="str">
        <f>VLOOKUP(DATEVALUE(KNeighbors_NOPCA!$A527), LAC_by_date!$A$2:$E$93, 5, FALSE)</f>
        <v>207.5</v>
      </c>
    </row>
    <row r="528" spans="1:17" hidden="1">
      <c r="A528" s="10" t="s">
        <v>176</v>
      </c>
      <c r="B528" t="s">
        <v>26</v>
      </c>
      <c r="C528" s="9">
        <v>3</v>
      </c>
      <c r="D528" s="9">
        <v>2</v>
      </c>
      <c r="E528" s="9">
        <f>IF(-I528 &lt;C528, 1, 0)</f>
        <v>0</v>
      </c>
      <c r="F528" t="str">
        <f>VLOOKUP(DATEVALUE(KNeighbors_NOPCA!$A528), LAC_by_date!$A$2:$E$93, 2, FALSE)</f>
        <v>L</v>
      </c>
      <c r="G528">
        <f>IF(F528="L",0,1)</f>
        <v>0</v>
      </c>
      <c r="H528">
        <f>IF(G528=E528,1,0)</f>
        <v>1</v>
      </c>
      <c r="I528">
        <f>VLOOKUP(DATEVALUE(KNeighbors_NOPCA!$A528), LAC_by_date!$A$2:$E$93, 3, FALSE)</f>
        <v>-5</v>
      </c>
      <c r="J528">
        <f>IF(I528&gt;0, 1, 0)</f>
        <v>0</v>
      </c>
      <c r="K528" t="str">
        <f>IF(J528,IF(OR(AND(C528&gt;0, ABS(D528) &gt; I528), OR(AND(C528&gt;-I528, D528&gt;-I528), AND(C528&lt;-I528,D528&lt;-I528) )), 1, 0),"N/A")</f>
        <v>N/A</v>
      </c>
      <c r="L528">
        <f>INT(NOT(J528))</f>
        <v>1</v>
      </c>
      <c r="M528">
        <f>IF(L528,IF(OR(AND(C528&lt;0, D528&lt; ABS(I528)), OR(AND(C528&gt;ABS(I528), D528&gt;ABS(I528)), AND(C528&lt;ABS(I528),D528&lt; ABS(I528)))), 1, 0),"N/A")</f>
        <v>1</v>
      </c>
      <c r="N528">
        <f>INT(OR(K528,M528))</f>
        <v>1</v>
      </c>
      <c r="O528">
        <f>IF(N528, 210, 0)</f>
        <v>210</v>
      </c>
      <c r="P528" t="str">
        <f>VLOOKUP(DATEVALUE(KNeighbors_NOPCA!$A528), LAC_by_date!$A$2:$E$93, 4, FALSE)</f>
        <v>U</v>
      </c>
      <c r="Q528" t="str">
        <f>VLOOKUP(DATEVALUE(KNeighbors_NOPCA!$A528), LAC_by_date!$A$2:$E$93, 5, FALSE)</f>
        <v>214</v>
      </c>
    </row>
    <row r="529" spans="1:17" hidden="1">
      <c r="A529" s="10" t="s">
        <v>179</v>
      </c>
      <c r="B529" t="s">
        <v>26</v>
      </c>
      <c r="C529" s="9">
        <v>5.2</v>
      </c>
      <c r="D529" s="9">
        <v>15</v>
      </c>
      <c r="E529" s="9">
        <f>IF(-I529 &lt;C529, 1, 0)</f>
        <v>0</v>
      </c>
      <c r="F529" t="str">
        <f>VLOOKUP(DATEVALUE(KNeighbors_NOPCA!$A529), LAC_by_date!$A$2:$E$93, 2, FALSE)</f>
        <v>W</v>
      </c>
      <c r="G529">
        <f>IF(F529="L",0,1)</f>
        <v>1</v>
      </c>
      <c r="H529">
        <f>IF(G529=E529,1,0)</f>
        <v>0</v>
      </c>
      <c r="I529">
        <f>VLOOKUP(DATEVALUE(KNeighbors_NOPCA!$A529), LAC_by_date!$A$2:$E$93, 3, FALSE)</f>
        <v>-8.5</v>
      </c>
      <c r="J529">
        <f>IF(I529&gt;0, 1, 0)</f>
        <v>0</v>
      </c>
      <c r="K529" t="str">
        <f>IF(J529,IF(OR(AND(C529&gt;0, ABS(D529) &gt; I529), OR(AND(C529&gt;-I529, D529&gt;-I529), AND(C529&lt;-I529,D529&lt;-I529) )), 1, 0),"N/A")</f>
        <v>N/A</v>
      </c>
      <c r="L529">
        <f>INT(NOT(J529))</f>
        <v>1</v>
      </c>
      <c r="M529">
        <f>IF(L529,IF(OR(AND(C529&lt;0, D529&lt; ABS(I529)), OR(AND(C529&gt;ABS(I529), D529&gt;ABS(I529)), AND(C529&lt;ABS(I529),D529&lt; ABS(I529)))), 1, 0),"N/A")</f>
        <v>0</v>
      </c>
      <c r="N529">
        <f>INT(OR(K529,M529))</f>
        <v>0</v>
      </c>
      <c r="O529">
        <f>IF(N529, 210, 0)</f>
        <v>0</v>
      </c>
      <c r="P529" t="str">
        <f>VLOOKUP(DATEVALUE(KNeighbors_NOPCA!$A529), LAC_by_date!$A$2:$E$93, 4, FALSE)</f>
        <v>U</v>
      </c>
      <c r="Q529" t="str">
        <f>VLOOKUP(DATEVALUE(KNeighbors_NOPCA!$A529), LAC_by_date!$A$2:$E$93, 5, FALSE)</f>
        <v>208.5</v>
      </c>
    </row>
    <row r="530" spans="1:17" hidden="1">
      <c r="A530" s="10" t="s">
        <v>180</v>
      </c>
      <c r="B530" t="s">
        <v>26</v>
      </c>
      <c r="C530" s="9">
        <v>1.4</v>
      </c>
      <c r="D530" s="9">
        <v>24</v>
      </c>
      <c r="E530" s="9">
        <f>IF(-I530 &lt;C530, 1, 0)</f>
        <v>0</v>
      </c>
      <c r="F530" t="str">
        <f>VLOOKUP(DATEVALUE(KNeighbors_NOPCA!$A530), LAC_by_date!$A$2:$E$93, 2, FALSE)</f>
        <v>W</v>
      </c>
      <c r="G530">
        <f>IF(F530="L",0,1)</f>
        <v>1</v>
      </c>
      <c r="H530">
        <f>IF(G530=E530,1,0)</f>
        <v>0</v>
      </c>
      <c r="I530">
        <f>VLOOKUP(DATEVALUE(KNeighbors_NOPCA!$A530), LAC_by_date!$A$2:$E$93, 3, FALSE)</f>
        <v>-4</v>
      </c>
      <c r="J530">
        <f>IF(I530&gt;0, 1, 0)</f>
        <v>0</v>
      </c>
      <c r="K530" t="str">
        <f>IF(J530,IF(OR(AND(C530&gt;0, ABS(D530) &gt; I530), OR(AND(C530&gt;-I530, D530&gt;-I530), AND(C530&lt;-I530,D530&lt;-I530) )), 1, 0),"N/A")</f>
        <v>N/A</v>
      </c>
      <c r="L530">
        <f>INT(NOT(J530))</f>
        <v>1</v>
      </c>
      <c r="M530">
        <f>IF(L530,IF(OR(AND(C530&lt;0, D530&lt; ABS(I530)), OR(AND(C530&gt;ABS(I530), D530&gt;ABS(I530)), AND(C530&lt;ABS(I530),D530&lt; ABS(I530)))), 1, 0),"N/A")</f>
        <v>0</v>
      </c>
      <c r="N530">
        <f>INT(OR(K530,M530))</f>
        <v>0</v>
      </c>
      <c r="O530">
        <f>IF(N530, 210, 0)</f>
        <v>0</v>
      </c>
      <c r="P530" t="str">
        <f>VLOOKUP(DATEVALUE(KNeighbors_NOPCA!$A530), LAC_by_date!$A$2:$E$93, 4, FALSE)</f>
        <v>U</v>
      </c>
      <c r="Q530" t="str">
        <f>VLOOKUP(DATEVALUE(KNeighbors_NOPCA!$A530), LAC_by_date!$A$2:$E$93, 5, FALSE)</f>
        <v>208</v>
      </c>
    </row>
    <row r="531" spans="1:17" hidden="1">
      <c r="A531" s="10" t="s">
        <v>186</v>
      </c>
      <c r="B531" t="s">
        <v>26</v>
      </c>
      <c r="C531" s="9">
        <v>5.8</v>
      </c>
      <c r="D531" s="9">
        <v>5</v>
      </c>
      <c r="E531" s="9">
        <f>IF(-I531 &lt;C531, 1, 0)</f>
        <v>0</v>
      </c>
      <c r="F531" t="str">
        <f>VLOOKUP(DATEVALUE(KNeighbors_NOPCA!$A531), LAC_by_date!$A$2:$E$93, 2, FALSE)</f>
        <v>L</v>
      </c>
      <c r="G531">
        <f>IF(F531="L",0,1)</f>
        <v>0</v>
      </c>
      <c r="H531">
        <f>IF(G531=E531,1,0)</f>
        <v>1</v>
      </c>
      <c r="I531">
        <f>VLOOKUP(DATEVALUE(KNeighbors_NOPCA!$A531), LAC_by_date!$A$2:$E$93, 3, FALSE)</f>
        <v>-6.5</v>
      </c>
      <c r="J531">
        <f>IF(I531&gt;0, 1, 0)</f>
        <v>0</v>
      </c>
      <c r="K531" t="str">
        <f>IF(J531,IF(OR(AND(C531&gt;0, ABS(D531) &gt; I531), OR(AND(C531&gt;-I531, D531&gt;-I531), AND(C531&lt;-I531,D531&lt;-I531) )), 1, 0),"N/A")</f>
        <v>N/A</v>
      </c>
      <c r="L531">
        <f>INT(NOT(J531))</f>
        <v>1</v>
      </c>
      <c r="M531">
        <f>IF(L531,IF(OR(AND(C531&lt;0, D531&lt; ABS(I531)), OR(AND(C531&gt;ABS(I531), D531&gt;ABS(I531)), AND(C531&lt;ABS(I531),D531&lt; ABS(I531)))), 1, 0),"N/A")</f>
        <v>1</v>
      </c>
      <c r="N531">
        <f>INT(OR(K531,M531))</f>
        <v>1</v>
      </c>
      <c r="O531">
        <f>IF(N531, 210, 0)</f>
        <v>210</v>
      </c>
      <c r="P531" t="str">
        <f>VLOOKUP(DATEVALUE(KNeighbors_NOPCA!$A531), LAC_by_date!$A$2:$E$93, 4, FALSE)</f>
        <v>O</v>
      </c>
      <c r="Q531" t="str">
        <f>VLOOKUP(DATEVALUE(KNeighbors_NOPCA!$A531), LAC_by_date!$A$2:$E$93, 5, FALSE)</f>
        <v>206.5</v>
      </c>
    </row>
    <row r="532" spans="1:17" hidden="1">
      <c r="A532" s="10" t="s">
        <v>187</v>
      </c>
      <c r="B532" t="s">
        <v>26</v>
      </c>
      <c r="C532" s="9">
        <v>6.8</v>
      </c>
      <c r="D532" s="9">
        <v>22</v>
      </c>
      <c r="E532" s="9">
        <f>IF(-I532 &lt;C532, 1, 0)</f>
        <v>0</v>
      </c>
      <c r="F532" t="str">
        <f>VLOOKUP(DATEVALUE(KNeighbors_NOPCA!$A532), LAC_by_date!$A$2:$E$93, 2, FALSE)</f>
        <v>W</v>
      </c>
      <c r="G532">
        <f>IF(F532="L",0,1)</f>
        <v>1</v>
      </c>
      <c r="H532">
        <f>IF(G532=E532,1,0)</f>
        <v>0</v>
      </c>
      <c r="I532">
        <f>VLOOKUP(DATEVALUE(KNeighbors_NOPCA!$A532), LAC_by_date!$A$2:$E$93, 3, FALSE)</f>
        <v>-15</v>
      </c>
      <c r="J532">
        <f>IF(I532&gt;0, 1, 0)</f>
        <v>0</v>
      </c>
      <c r="K532" t="str">
        <f>IF(J532,IF(OR(AND(C532&gt;0, ABS(D532) &gt; I532), OR(AND(C532&gt;-I532, D532&gt;-I532), AND(C532&lt;-I532,D532&lt;-I532) )), 1, 0),"N/A")</f>
        <v>N/A</v>
      </c>
      <c r="L532">
        <f>INT(NOT(J532))</f>
        <v>1</v>
      </c>
      <c r="M532">
        <f>IF(L532,IF(OR(AND(C532&lt;0, D532&lt; ABS(I532)), OR(AND(C532&gt;ABS(I532), D532&gt;ABS(I532)), AND(C532&lt;ABS(I532),D532&lt; ABS(I532)))), 1, 0),"N/A")</f>
        <v>0</v>
      </c>
      <c r="N532">
        <f>INT(OR(K532,M532))</f>
        <v>0</v>
      </c>
      <c r="O532">
        <f>IF(N532, 210, 0)</f>
        <v>0</v>
      </c>
      <c r="P532" t="str">
        <f>VLOOKUP(DATEVALUE(KNeighbors_NOPCA!$A532), LAC_by_date!$A$2:$E$93, 4, FALSE)</f>
        <v>U</v>
      </c>
      <c r="Q532" t="str">
        <f>VLOOKUP(DATEVALUE(KNeighbors_NOPCA!$A532), LAC_by_date!$A$2:$E$93, 5, FALSE)</f>
        <v>208</v>
      </c>
    </row>
    <row r="533" spans="1:17" hidden="1">
      <c r="A533" s="10" t="s">
        <v>192</v>
      </c>
      <c r="B533" t="s">
        <v>26</v>
      </c>
      <c r="C533" s="9">
        <v>2</v>
      </c>
      <c r="D533" s="9">
        <v>7</v>
      </c>
      <c r="E533" s="9">
        <f>IF(-I533 &lt;C533, 1, 0)</f>
        <v>0</v>
      </c>
      <c r="F533" t="str">
        <f>VLOOKUP(DATEVALUE(KNeighbors_NOPCA!$A533), LAC_by_date!$A$2:$E$93, 2, FALSE)</f>
        <v>W</v>
      </c>
      <c r="G533">
        <f>IF(F533="L",0,1)</f>
        <v>1</v>
      </c>
      <c r="H533">
        <f>IF(G533=E533,1,0)</f>
        <v>0</v>
      </c>
      <c r="I533">
        <f>VLOOKUP(DATEVALUE(KNeighbors_NOPCA!$A533), LAC_by_date!$A$2:$E$93, 3, FALSE)</f>
        <v>-6.5</v>
      </c>
      <c r="J533">
        <f>IF(I533&gt;0, 1, 0)</f>
        <v>0</v>
      </c>
      <c r="K533" t="str">
        <f>IF(J533,IF(OR(AND(C533&gt;0, ABS(D533) &gt; I533), OR(AND(C533&gt;-I533, D533&gt;-I533), AND(C533&lt;-I533,D533&lt;-I533) )), 1, 0),"N/A")</f>
        <v>N/A</v>
      </c>
      <c r="L533">
        <f>INT(NOT(J533))</f>
        <v>1</v>
      </c>
      <c r="M533">
        <f>IF(L533,IF(OR(AND(C533&lt;0, D533&lt; ABS(I533)), OR(AND(C533&gt;ABS(I533), D533&gt;ABS(I533)), AND(C533&lt;ABS(I533),D533&lt; ABS(I533)))), 1, 0),"N/A")</f>
        <v>0</v>
      </c>
      <c r="N533">
        <f>INT(OR(K533,M533))</f>
        <v>0</v>
      </c>
      <c r="O533">
        <f>IF(N533, 210, 0)</f>
        <v>0</v>
      </c>
      <c r="P533" t="str">
        <f>VLOOKUP(DATEVALUE(KNeighbors_NOPCA!$A533), LAC_by_date!$A$2:$E$93, 4, FALSE)</f>
        <v>U</v>
      </c>
      <c r="Q533" t="str">
        <f>VLOOKUP(DATEVALUE(KNeighbors_NOPCA!$A533), LAC_by_date!$A$2:$E$93, 5, FALSE)</f>
        <v>194.5</v>
      </c>
    </row>
    <row r="534" spans="1:17" hidden="1">
      <c r="A534" s="10" t="s">
        <v>194</v>
      </c>
      <c r="B534" t="s">
        <v>26</v>
      </c>
      <c r="C534" s="9">
        <v>5.4</v>
      </c>
      <c r="D534" s="9">
        <v>26</v>
      </c>
      <c r="E534" s="9">
        <f>IF(-I534 &lt;C534, 1, 0)</f>
        <v>0</v>
      </c>
      <c r="F534" t="str">
        <f>VLOOKUP(DATEVALUE(KNeighbors_NOPCA!$A534), LAC_by_date!$A$2:$E$93, 2, FALSE)</f>
        <v>W</v>
      </c>
      <c r="G534">
        <f>IF(F534="L",0,1)</f>
        <v>1</v>
      </c>
      <c r="H534">
        <f>IF(G534=E534,1,0)</f>
        <v>0</v>
      </c>
      <c r="I534">
        <f>VLOOKUP(DATEVALUE(KNeighbors_NOPCA!$A534), LAC_by_date!$A$2:$E$93, 3, FALSE)</f>
        <v>-9</v>
      </c>
      <c r="J534">
        <f>IF(I534&gt;0, 1, 0)</f>
        <v>0</v>
      </c>
      <c r="K534" t="str">
        <f>IF(J534,IF(OR(AND(C534&gt;0, ABS(D534) &gt; I534), OR(AND(C534&gt;-I534, D534&gt;-I534), AND(C534&lt;-I534,D534&lt;-I534) )), 1, 0),"N/A")</f>
        <v>N/A</v>
      </c>
      <c r="L534">
        <f>INT(NOT(J534))</f>
        <v>1</v>
      </c>
      <c r="M534">
        <f>IF(L534,IF(OR(AND(C534&lt;0, D534&lt; ABS(I534)), OR(AND(C534&gt;ABS(I534), D534&gt;ABS(I534)), AND(C534&lt;ABS(I534),D534&lt; ABS(I534)))), 1, 0),"N/A")</f>
        <v>0</v>
      </c>
      <c r="N534">
        <f>INT(OR(K534,M534))</f>
        <v>0</v>
      </c>
      <c r="O534">
        <f>IF(N534, 210, 0)</f>
        <v>0</v>
      </c>
      <c r="P534" t="str">
        <f>VLOOKUP(DATEVALUE(KNeighbors_NOPCA!$A534), LAC_by_date!$A$2:$E$93, 4, FALSE)</f>
        <v>U</v>
      </c>
      <c r="Q534" t="str">
        <f>VLOOKUP(DATEVALUE(KNeighbors_NOPCA!$A534), LAC_by_date!$A$2:$E$93, 5, FALSE)</f>
        <v>199</v>
      </c>
    </row>
    <row r="535" spans="1:17" hidden="1">
      <c r="A535" s="10" t="s">
        <v>9</v>
      </c>
      <c r="B535" t="s">
        <v>14</v>
      </c>
      <c r="C535" s="9">
        <v>0.2</v>
      </c>
      <c r="D535" s="9">
        <v>-1</v>
      </c>
      <c r="E535" s="9">
        <f>IF(-I535 &lt;C535, 1, 0)</f>
        <v>0</v>
      </c>
      <c r="F535" t="str">
        <f>VLOOKUP(DATEVALUE(KNeighbors_NOPCA!$A535), LAL_by_date!$A$2:$E$93, 2, FALSE)</f>
        <v>L</v>
      </c>
      <c r="G535">
        <f>IF(F535="L",0,1)</f>
        <v>0</v>
      </c>
      <c r="H535">
        <f>IF(G535=E535,1,0)</f>
        <v>1</v>
      </c>
      <c r="I535">
        <f>VLOOKUP(DATEVALUE(KNeighbors_NOPCA!$A535), LAL_by_date!$A$2:$E$93, 3, FALSE)</f>
        <v>-2.5</v>
      </c>
      <c r="J535">
        <f>IF(I535&gt;0, 1, 0)</f>
        <v>0</v>
      </c>
      <c r="K535" t="str">
        <f>IF(J535,IF(OR(AND(C535&gt;0, ABS(D535) &gt; I535), OR(AND(C535&gt;-I535, D535&gt;-I535), AND(C535&lt;-I535,D535&lt;-I535) )), 1, 0),"N/A")</f>
        <v>N/A</v>
      </c>
      <c r="L535">
        <f>INT(NOT(J535))</f>
        <v>1</v>
      </c>
      <c r="M535">
        <f>IF(L535,IF(OR(AND(C535&lt;0, D535&lt; ABS(I535)), OR(AND(C535&gt;ABS(I535), D535&gt;ABS(I535)), AND(C535&lt;ABS(I535),D535&lt; ABS(I535)))), 1, 0),"N/A")</f>
        <v>1</v>
      </c>
      <c r="N535">
        <f>INT(OR(K535,M535))</f>
        <v>1</v>
      </c>
      <c r="O535">
        <f>IF(N535, 210, 0)</f>
        <v>210</v>
      </c>
      <c r="P535" t="str">
        <f>VLOOKUP(DATEVALUE(KNeighbors_NOPCA!$A535), LAL_by_date!$A$2:$E$93, 4, FALSE)</f>
        <v>O</v>
      </c>
      <c r="Q535" t="str">
        <f>VLOOKUP(DATEVALUE(KNeighbors_NOPCA!$A535), LAL_by_date!$A$2:$E$93, 5, FALSE)</f>
        <v>203</v>
      </c>
    </row>
    <row r="536" spans="1:17" hidden="1">
      <c r="A536" s="10" t="s">
        <v>36</v>
      </c>
      <c r="B536" t="s">
        <v>14</v>
      </c>
      <c r="C536" s="9">
        <v>-4.8</v>
      </c>
      <c r="D536" s="9">
        <v>-10</v>
      </c>
      <c r="E536" s="9">
        <f>IF(-I536 &lt;C536, 1, 0)</f>
        <v>0</v>
      </c>
      <c r="F536" t="str">
        <f>VLOOKUP(DATEVALUE(KNeighbors_NOPCA!$A536), LAL_by_date!$A$2:$E$93, 2, FALSE)</f>
        <v>L</v>
      </c>
      <c r="G536">
        <f>IF(F536="L",0,1)</f>
        <v>0</v>
      </c>
      <c r="H536">
        <f>IF(G536=E536,1,0)</f>
        <v>1</v>
      </c>
      <c r="I536">
        <f>VLOOKUP(DATEVALUE(KNeighbors_NOPCA!$A536), LAL_by_date!$A$2:$E$93, 3, FALSE)</f>
        <v>4</v>
      </c>
      <c r="J536">
        <f>IF(I536&gt;0, 1, 0)</f>
        <v>1</v>
      </c>
      <c r="K536">
        <f>IF(J536,IF(OR(AND(C536&gt;0, ABS(D536) &gt; I536), OR(AND(C536&gt;-I536, D536&gt;-I536), AND(C536&lt;-I536,D536&lt;-I536) )), 1, 0),"N/A")</f>
        <v>1</v>
      </c>
      <c r="L536">
        <f>INT(NOT(J536))</f>
        <v>0</v>
      </c>
      <c r="M536" t="str">
        <f>IF(L536,IF(OR(AND(C536&lt;0, D536&lt; ABS(I536)), OR(AND(C536&gt;ABS(I536), D536&gt;ABS(I536)), AND(C536&lt;ABS(I536),D536&lt; ABS(I536)))), 1, 0),"N/A")</f>
        <v>N/A</v>
      </c>
      <c r="N536">
        <f>INT(OR(K536,M536))</f>
        <v>1</v>
      </c>
      <c r="O536">
        <f>IF(N536, 210, 0)</f>
        <v>210</v>
      </c>
      <c r="P536" t="str">
        <f>VLOOKUP(DATEVALUE(KNeighbors_NOPCA!$A536), LAL_by_date!$A$2:$E$93, 4, FALSE)</f>
        <v>U</v>
      </c>
      <c r="Q536" t="str">
        <f>VLOOKUP(DATEVALUE(KNeighbors_NOPCA!$A536), LAL_by_date!$A$2:$E$93, 5, FALSE)</f>
        <v>213</v>
      </c>
    </row>
    <row r="537" spans="1:17" hidden="1">
      <c r="A537" s="10" t="s">
        <v>40</v>
      </c>
      <c r="B537" t="s">
        <v>14</v>
      </c>
      <c r="C537" s="9">
        <v>-3</v>
      </c>
      <c r="D537" s="9">
        <v>-11</v>
      </c>
      <c r="E537" s="9">
        <f>IF(-I537 &lt;C537, 1, 0)</f>
        <v>0</v>
      </c>
      <c r="F537" t="str">
        <f>VLOOKUP(DATEVALUE(KNeighbors_NOPCA!$A537), LAL_by_date!$A$2:$E$93, 2, FALSE)</f>
        <v>L</v>
      </c>
      <c r="G537">
        <f>IF(F537="L",0,1)</f>
        <v>0</v>
      </c>
      <c r="H537">
        <f>IF(G537=E537,1,0)</f>
        <v>1</v>
      </c>
      <c r="I537">
        <f>VLOOKUP(DATEVALUE(KNeighbors_NOPCA!$A537), LAL_by_date!$A$2:$E$93, 3, FALSE)</f>
        <v>-2.5</v>
      </c>
      <c r="J537">
        <f>IF(I537&gt;0, 1, 0)</f>
        <v>0</v>
      </c>
      <c r="K537" t="str">
        <f>IF(J537,IF(OR(AND(C537&gt;0, ABS(D537) &gt; I537), OR(AND(C537&gt;-I537, D537&gt;-I537), AND(C537&lt;-I537,D537&lt;-I537) )), 1, 0),"N/A")</f>
        <v>N/A</v>
      </c>
      <c r="L537">
        <f>INT(NOT(J537))</f>
        <v>1</v>
      </c>
      <c r="M537">
        <f>IF(L537,IF(OR(AND(C537&lt;0, D537&lt; ABS(I537)), OR(AND(C537&gt;ABS(I537), D537&gt;ABS(I537)), AND(C537&lt;ABS(I537),D537&lt; ABS(I537)))), 1, 0),"N/A")</f>
        <v>1</v>
      </c>
      <c r="N537">
        <f>INT(OR(K537,M537))</f>
        <v>1</v>
      </c>
      <c r="O537">
        <f>IF(N537, 210, 0)</f>
        <v>210</v>
      </c>
      <c r="P537" t="str">
        <f>VLOOKUP(DATEVALUE(KNeighbors_NOPCA!$A537), LAL_by_date!$A$2:$E$93, 4, FALSE)</f>
        <v>O</v>
      </c>
      <c r="Q537" t="str">
        <f>VLOOKUP(DATEVALUE(KNeighbors_NOPCA!$A537), LAL_by_date!$A$2:$E$93, 5, FALSE)</f>
        <v>203.5</v>
      </c>
    </row>
    <row r="538" spans="1:17" hidden="1">
      <c r="A538" s="10" t="s">
        <v>54</v>
      </c>
      <c r="B538" t="s">
        <v>14</v>
      </c>
      <c r="C538" s="9">
        <v>-4</v>
      </c>
      <c r="D538" s="9">
        <v>12</v>
      </c>
      <c r="E538" s="9">
        <f>IF(-I538 &lt;C538, 1, 0)</f>
        <v>1</v>
      </c>
      <c r="F538" t="str">
        <f>VLOOKUP(DATEVALUE(KNeighbors_NOPCA!$A538), LAL_by_date!$A$2:$E$93, 2, FALSE)</f>
        <v>W</v>
      </c>
      <c r="G538">
        <f>IF(F538="L",0,1)</f>
        <v>1</v>
      </c>
      <c r="H538">
        <f>IF(G538=E538,1,0)</f>
        <v>1</v>
      </c>
      <c r="I538">
        <f>VLOOKUP(DATEVALUE(KNeighbors_NOPCA!$A538), LAL_by_date!$A$2:$E$93, 3, FALSE)</f>
        <v>4.5</v>
      </c>
      <c r="J538">
        <f>IF(I538&gt;0, 1, 0)</f>
        <v>1</v>
      </c>
      <c r="K538">
        <f>IF(J538,IF(OR(AND(C538&gt;0, ABS(D538) &gt; I538), OR(AND(C538&gt;-I538, D538&gt;-I538), AND(C538&lt;-I538,D538&lt;-I538) )), 1, 0),"N/A")</f>
        <v>1</v>
      </c>
      <c r="L538">
        <f>INT(NOT(J538))</f>
        <v>0</v>
      </c>
      <c r="M538" t="str">
        <f>IF(L538,IF(OR(AND(C538&lt;0, D538&lt; ABS(I538)), OR(AND(C538&gt;ABS(I538), D538&gt;ABS(I538)), AND(C538&lt;ABS(I538),D538&lt; ABS(I538)))), 1, 0),"N/A")</f>
        <v>N/A</v>
      </c>
      <c r="N538">
        <f>INT(OR(K538,M538))</f>
        <v>1</v>
      </c>
      <c r="O538">
        <f>IF(N538, 210, 0)</f>
        <v>210</v>
      </c>
      <c r="P538" t="str">
        <f>VLOOKUP(DATEVALUE(KNeighbors_NOPCA!$A538), LAL_by_date!$A$2:$E$93, 4, FALSE)</f>
        <v>U</v>
      </c>
      <c r="Q538" t="str">
        <f>VLOOKUP(DATEVALUE(KNeighbors_NOPCA!$A538), LAL_by_date!$A$2:$E$93, 5, FALSE)</f>
        <v>200.5</v>
      </c>
    </row>
    <row r="539" spans="1:17" hidden="1">
      <c r="A539" s="10" t="s">
        <v>59</v>
      </c>
      <c r="B539" t="s">
        <v>14</v>
      </c>
      <c r="C539" s="9">
        <v>-6.2</v>
      </c>
      <c r="D539" s="9">
        <v>-11</v>
      </c>
      <c r="E539" s="9">
        <f>IF(-I539 &lt;C539, 1, 0)</f>
        <v>1</v>
      </c>
      <c r="F539" t="str">
        <f>VLOOKUP(DATEVALUE(KNeighbors_NOPCA!$A539), LAL_by_date!$A$2:$E$93, 2, FALSE)</f>
        <v>L</v>
      </c>
      <c r="G539">
        <f>IF(F539="L",0,1)</f>
        <v>0</v>
      </c>
      <c r="H539">
        <f>IF(G539=E539,1,0)</f>
        <v>0</v>
      </c>
      <c r="I539">
        <f>VLOOKUP(DATEVALUE(KNeighbors_NOPCA!$A539), LAL_by_date!$A$2:$E$93, 3, FALSE)</f>
        <v>6.5</v>
      </c>
      <c r="J539">
        <f>IF(I539&gt;0, 1, 0)</f>
        <v>1</v>
      </c>
      <c r="K539">
        <f>IF(J539,IF(OR(AND(C539&gt;0, ABS(D539) &gt; I539), OR(AND(C539&gt;-I539, D539&gt;-I539), AND(C539&lt;-I539,D539&lt;-I539) )), 1, 0),"N/A")</f>
        <v>0</v>
      </c>
      <c r="L539">
        <f>INT(NOT(J539))</f>
        <v>0</v>
      </c>
      <c r="M539" t="str">
        <f>IF(L539,IF(OR(AND(C539&lt;0, D539&lt; ABS(I539)), OR(AND(C539&gt;ABS(I539), D539&gt;ABS(I539)), AND(C539&lt;ABS(I539),D539&lt; ABS(I539)))), 1, 0),"N/A")</f>
        <v>N/A</v>
      </c>
      <c r="N539">
        <f>INT(OR(K539,M539))</f>
        <v>0</v>
      </c>
      <c r="O539">
        <f>IF(N539, 210, 0)</f>
        <v>0</v>
      </c>
      <c r="P539" t="str">
        <f>VLOOKUP(DATEVALUE(KNeighbors_NOPCA!$A539), LAL_by_date!$A$2:$E$93, 4, FALSE)</f>
        <v>U</v>
      </c>
      <c r="Q539" t="str">
        <f>VLOOKUP(DATEVALUE(KNeighbors_NOPCA!$A539), LAL_by_date!$A$2:$E$93, 5, FALSE)</f>
        <v>203.5</v>
      </c>
    </row>
    <row r="540" spans="1:17" hidden="1">
      <c r="A540" s="10" t="s">
        <v>61</v>
      </c>
      <c r="B540" t="s">
        <v>14</v>
      </c>
      <c r="C540" s="9">
        <v>-4.4000000000000004</v>
      </c>
      <c r="D540" s="9">
        <v>-14</v>
      </c>
      <c r="E540" s="9">
        <f>IF(-I540 &lt;C540, 1, 0)</f>
        <v>0</v>
      </c>
      <c r="F540" t="str">
        <f>VLOOKUP(DATEVALUE(KNeighbors_NOPCA!$A540), LAL_by_date!$A$2:$E$93, 2, FALSE)</f>
        <v>L</v>
      </c>
      <c r="G540">
        <f>IF(F540="L",0,1)</f>
        <v>0</v>
      </c>
      <c r="H540">
        <f>IF(G540=E540,1,0)</f>
        <v>1</v>
      </c>
      <c r="I540">
        <f>VLOOKUP(DATEVALUE(KNeighbors_NOPCA!$A540), LAL_by_date!$A$2:$E$93, 3, FALSE)</f>
        <v>2.5</v>
      </c>
      <c r="J540">
        <f>IF(I540&gt;0, 1, 0)</f>
        <v>1</v>
      </c>
      <c r="K540">
        <f>IF(J540,IF(OR(AND(C540&gt;0, ABS(D540) &gt; I540), OR(AND(C540&gt;-I540, D540&gt;-I540), AND(C540&lt;-I540,D540&lt;-I540) )), 1, 0),"N/A")</f>
        <v>1</v>
      </c>
      <c r="L540">
        <f>INT(NOT(J540))</f>
        <v>0</v>
      </c>
      <c r="M540" t="str">
        <f>IF(L540,IF(OR(AND(C540&lt;0, D540&lt; ABS(I540)), OR(AND(C540&gt;ABS(I540), D540&gt;ABS(I540)), AND(C540&lt;ABS(I540),D540&lt; ABS(I540)))), 1, 0),"N/A")</f>
        <v>N/A</v>
      </c>
      <c r="N540">
        <f>INT(OR(K540,M540))</f>
        <v>1</v>
      </c>
      <c r="O540">
        <f>IF(N540, 210, 0)</f>
        <v>210</v>
      </c>
      <c r="P540" t="str">
        <f>VLOOKUP(DATEVALUE(KNeighbors_NOPCA!$A540), LAL_by_date!$A$2:$E$93, 4, FALSE)</f>
        <v>U</v>
      </c>
      <c r="Q540" t="str">
        <f>VLOOKUP(DATEVALUE(KNeighbors_NOPCA!$A540), LAL_by_date!$A$2:$E$93, 5, FALSE)</f>
        <v>204.5</v>
      </c>
    </row>
    <row r="541" spans="1:17" hidden="1">
      <c r="A541" s="10" t="s">
        <v>67</v>
      </c>
      <c r="B541" t="s">
        <v>14</v>
      </c>
      <c r="C541" s="9">
        <v>-3.8</v>
      </c>
      <c r="D541" s="9">
        <v>-4</v>
      </c>
      <c r="E541" s="9">
        <f>IF(-I541 &lt;C541, 1, 0)</f>
        <v>1</v>
      </c>
      <c r="F541" t="str">
        <f>VLOOKUP(DATEVALUE(KNeighbors_NOPCA!$A541), LAL_by_date!$A$2:$E$93, 2, FALSE)</f>
        <v>W</v>
      </c>
      <c r="G541">
        <f>IF(F541="L",0,1)</f>
        <v>1</v>
      </c>
      <c r="H541">
        <f>IF(G541=E541,1,0)</f>
        <v>1</v>
      </c>
      <c r="I541">
        <f>VLOOKUP(DATEVALUE(KNeighbors_NOPCA!$A541), LAL_by_date!$A$2:$E$93, 3, FALSE)</f>
        <v>9.5</v>
      </c>
      <c r="J541">
        <f>IF(I541&gt;0, 1, 0)</f>
        <v>1</v>
      </c>
      <c r="K541">
        <f>IF(J541,IF(OR(AND(C541&gt;0, ABS(D541) &gt; I541), OR(AND(C541&gt;-I541, D541&gt;-I541), AND(C541&lt;-I541,D541&lt;-I541) )), 1, 0),"N/A")</f>
        <v>1</v>
      </c>
      <c r="L541">
        <f>INT(NOT(J541))</f>
        <v>0</v>
      </c>
      <c r="M541" t="str">
        <f>IF(L541,IF(OR(AND(C541&lt;0, D541&lt; ABS(I541)), OR(AND(C541&gt;ABS(I541), D541&gt;ABS(I541)), AND(C541&lt;ABS(I541),D541&lt; ABS(I541)))), 1, 0),"N/A")</f>
        <v>N/A</v>
      </c>
      <c r="N541">
        <f>INT(OR(K541,M541))</f>
        <v>1</v>
      </c>
      <c r="O541">
        <f>IF(N541, 210, 0)</f>
        <v>210</v>
      </c>
      <c r="P541" t="str">
        <f>VLOOKUP(DATEVALUE(KNeighbors_NOPCA!$A541), LAL_by_date!$A$2:$E$93, 4, FALSE)</f>
        <v>O</v>
      </c>
      <c r="Q541" t="str">
        <f>VLOOKUP(DATEVALUE(KNeighbors_NOPCA!$A541), LAL_by_date!$A$2:$E$93, 5, FALSE)</f>
        <v>202</v>
      </c>
    </row>
    <row r="542" spans="1:17" hidden="1">
      <c r="A542" s="10" t="s">
        <v>83</v>
      </c>
      <c r="B542" t="s">
        <v>14</v>
      </c>
      <c r="C542" s="9">
        <v>5.6</v>
      </c>
      <c r="D542" s="9">
        <v>18</v>
      </c>
      <c r="E542" s="9">
        <f>IF(-I542 &lt;C542, 1, 0)</f>
        <v>1</v>
      </c>
      <c r="F542" t="str">
        <f>VLOOKUP(DATEVALUE(KNeighbors_NOPCA!$A542), LAL_by_date!$A$2:$E$93, 2, FALSE)</f>
        <v>W</v>
      </c>
      <c r="G542">
        <f>IF(F542="L",0,1)</f>
        <v>1</v>
      </c>
      <c r="H542">
        <f>IF(G542=E542,1,0)</f>
        <v>1</v>
      </c>
      <c r="I542">
        <f>VLOOKUP(DATEVALUE(KNeighbors_NOPCA!$A542), LAL_by_date!$A$2:$E$93, 3, FALSE)</f>
        <v>3.5</v>
      </c>
      <c r="J542">
        <f>IF(I542&gt;0, 1, 0)</f>
        <v>1</v>
      </c>
      <c r="K542">
        <f>IF(J542,IF(OR(AND(C542&gt;0, ABS(D542) &gt; I542), OR(AND(C542&gt;-I542, D542&gt;-I542), AND(C542&lt;-I542,D542&lt;-I542) )), 1, 0),"N/A")</f>
        <v>1</v>
      </c>
      <c r="L542">
        <f>INT(NOT(J542))</f>
        <v>0</v>
      </c>
      <c r="M542" t="str">
        <f>IF(L542,IF(OR(AND(C542&lt;0, D542&lt; ABS(I542)), OR(AND(C542&gt;ABS(I542), D542&gt;ABS(I542)), AND(C542&lt;ABS(I542),D542&lt; ABS(I542)))), 1, 0),"N/A")</f>
        <v>N/A</v>
      </c>
      <c r="N542">
        <f>INT(OR(K542,M542))</f>
        <v>1</v>
      </c>
      <c r="O542">
        <f>IF(N542, 210, 0)</f>
        <v>210</v>
      </c>
      <c r="P542" t="str">
        <f>VLOOKUP(DATEVALUE(KNeighbors_NOPCA!$A542), LAL_by_date!$A$2:$E$93, 4, FALSE)</f>
        <v>O</v>
      </c>
      <c r="Q542" t="str">
        <f>VLOOKUP(DATEVALUE(KNeighbors_NOPCA!$A542), LAL_by_date!$A$2:$E$93, 5, FALSE)</f>
        <v>198.5</v>
      </c>
    </row>
    <row r="543" spans="1:17" hidden="1">
      <c r="A543" s="10" t="s">
        <v>85</v>
      </c>
      <c r="B543" t="s">
        <v>14</v>
      </c>
      <c r="C543" s="9">
        <v>-4</v>
      </c>
      <c r="D543" s="9">
        <v>-20</v>
      </c>
      <c r="E543" s="9">
        <f>IF(-I543 &lt;C543, 1, 0)</f>
        <v>1</v>
      </c>
      <c r="F543" t="str">
        <f>VLOOKUP(DATEVALUE(KNeighbors_NOPCA!$A543), LAL_by_date!$A$2:$E$93, 2, FALSE)</f>
        <v>L</v>
      </c>
      <c r="G543">
        <f>IF(F543="L",0,1)</f>
        <v>0</v>
      </c>
      <c r="H543">
        <f>IF(G543=E543,1,0)</f>
        <v>0</v>
      </c>
      <c r="I543">
        <f>VLOOKUP(DATEVALUE(KNeighbors_NOPCA!$A543), LAL_by_date!$A$2:$E$93, 3, FALSE)</f>
        <v>6.5</v>
      </c>
      <c r="J543">
        <f>IF(I543&gt;0, 1, 0)</f>
        <v>1</v>
      </c>
      <c r="K543">
        <f>IF(J543,IF(OR(AND(C543&gt;0, ABS(D543) &gt; I543), OR(AND(C543&gt;-I543, D543&gt;-I543), AND(C543&lt;-I543,D543&lt;-I543) )), 1, 0),"N/A")</f>
        <v>0</v>
      </c>
      <c r="L543">
        <f>INT(NOT(J543))</f>
        <v>0</v>
      </c>
      <c r="M543" t="str">
        <f>IF(L543,IF(OR(AND(C543&lt;0, D543&lt; ABS(I543)), OR(AND(C543&gt;ABS(I543), D543&gt;ABS(I543)), AND(C543&lt;ABS(I543),D543&lt; ABS(I543)))), 1, 0),"N/A")</f>
        <v>N/A</v>
      </c>
      <c r="N543">
        <f>INT(OR(K543,M543))</f>
        <v>0</v>
      </c>
      <c r="O543">
        <f>IF(N543, 210, 0)</f>
        <v>0</v>
      </c>
      <c r="P543" t="str">
        <f>VLOOKUP(DATEVALUE(KNeighbors_NOPCA!$A543), LAL_by_date!$A$2:$E$93, 4, FALSE)</f>
        <v>U</v>
      </c>
      <c r="Q543" t="str">
        <f>VLOOKUP(DATEVALUE(KNeighbors_NOPCA!$A543), LAL_by_date!$A$2:$E$93, 5, FALSE)</f>
        <v>215.5</v>
      </c>
    </row>
    <row r="544" spans="1:17">
      <c r="A544" s="10" t="s">
        <v>91</v>
      </c>
      <c r="B544" t="s">
        <v>14</v>
      </c>
      <c r="C544" s="9">
        <v>-3.6</v>
      </c>
      <c r="D544" s="9">
        <v>-35</v>
      </c>
      <c r="E544" s="9">
        <f>IF(-I544 &lt;C544, 1, 0)</f>
        <v>1</v>
      </c>
      <c r="F544" t="str">
        <f>VLOOKUP(DATEVALUE(KNeighbors_NOPCA!$A544), LAL_by_date!$A$2:$E$93, 2, FALSE)</f>
        <v>L</v>
      </c>
      <c r="G544">
        <f>IF(F544="L",0,1)</f>
        <v>0</v>
      </c>
      <c r="H544">
        <f>IF(G544=E544,1,0)</f>
        <v>0</v>
      </c>
      <c r="I544">
        <f>VLOOKUP(DATEVALUE(KNeighbors_NOPCA!$A544), LAL_by_date!$A$2:$E$93, 3, FALSE)</f>
        <v>14</v>
      </c>
      <c r="J544">
        <f>IF(I544&gt;0, 1, 0)</f>
        <v>1</v>
      </c>
      <c r="K544">
        <f>IF(J544,IF(OR(AND(C544&gt;0, ABS(D544) &gt; I544), OR(AND(C544&gt;-I544, D544&gt;-I544), AND(C544&lt;-I544,D544&lt;-I544) )), 1, 0),"N/A")</f>
        <v>0</v>
      </c>
      <c r="L544">
        <f>INT(NOT(J544))</f>
        <v>0</v>
      </c>
      <c r="M544" t="str">
        <f>IF(L544,IF(OR(AND(C544&lt;0, D544&lt; ABS(I544)), OR(AND(C544&gt;ABS(I544), D544&gt;ABS(I544)), AND(C544&lt;ABS(I544),D544&lt; ABS(I544)))), 1, 0),"N/A")</f>
        <v>N/A</v>
      </c>
      <c r="N544">
        <f>INT(OR(K544,M544))</f>
        <v>0</v>
      </c>
      <c r="O544">
        <f>IF(N544, 210, 0)</f>
        <v>0</v>
      </c>
      <c r="P544" t="str">
        <f>VLOOKUP(DATEVALUE(KNeighbors_NOPCA!$A544), LAL_by_date!$A$2:$E$93, 4, FALSE)</f>
        <v>U</v>
      </c>
      <c r="Q544" t="str">
        <f>VLOOKUP(DATEVALUE(KNeighbors_NOPCA!$A544), LAL_by_date!$A$2:$E$93, 5, FALSE)</f>
        <v>207</v>
      </c>
    </row>
    <row r="545" spans="1:17">
      <c r="A545" s="10" t="s">
        <v>92</v>
      </c>
      <c r="B545" t="s">
        <v>14</v>
      </c>
      <c r="C545" s="9">
        <v>-9</v>
      </c>
      <c r="D545" s="9">
        <v>-10</v>
      </c>
      <c r="E545" s="9">
        <f>IF(-I545 &lt;C545, 1, 0)</f>
        <v>1</v>
      </c>
      <c r="F545" t="str">
        <f>VLOOKUP(DATEVALUE(KNeighbors_NOPCA!$A545), LAL_by_date!$A$2:$E$93, 2, FALSE)</f>
        <v>W</v>
      </c>
      <c r="G545">
        <f>IF(F545="L",0,1)</f>
        <v>1</v>
      </c>
      <c r="H545">
        <f>IF(G545=E545,1,0)</f>
        <v>1</v>
      </c>
      <c r="I545">
        <f>VLOOKUP(DATEVALUE(KNeighbors_NOPCA!$A545), LAL_by_date!$A$2:$E$93, 3, FALSE)</f>
        <v>12.5</v>
      </c>
      <c r="J545">
        <f>IF(I545&gt;0, 1, 0)</f>
        <v>1</v>
      </c>
      <c r="K545">
        <f>IF(J545,IF(OR(AND(C545&gt;0, ABS(D545) &gt; I545), OR(AND(C545&gt;-I545, D545&gt;-I545), AND(C545&lt;-I545,D545&lt;-I545) )), 1, 0),"N/A")</f>
        <v>1</v>
      </c>
      <c r="L545">
        <f>INT(NOT(J545))</f>
        <v>0</v>
      </c>
      <c r="M545" t="str">
        <f>IF(L545,IF(OR(AND(C545&lt;0, D545&lt; ABS(I545)), OR(AND(C545&gt;ABS(I545), D545&gt;ABS(I545)), AND(C545&lt;ABS(I545),D545&lt; ABS(I545)))), 1, 0),"N/A")</f>
        <v>N/A</v>
      </c>
      <c r="N545">
        <f>INT(OR(K545,M545))</f>
        <v>1</v>
      </c>
      <c r="O545">
        <f>IF(N545, 210, 0)</f>
        <v>210</v>
      </c>
      <c r="P545" t="str">
        <f>VLOOKUP(DATEVALUE(KNeighbors_NOPCA!$A545), LAL_by_date!$A$2:$E$93, 4, FALSE)</f>
        <v>U</v>
      </c>
      <c r="Q545" t="str">
        <f>VLOOKUP(DATEVALUE(KNeighbors_NOPCA!$A545), LAL_by_date!$A$2:$E$93, 5, FALSE)</f>
        <v>207.5</v>
      </c>
    </row>
    <row r="546" spans="1:17" hidden="1">
      <c r="A546" s="10" t="s">
        <v>99</v>
      </c>
      <c r="B546" t="s">
        <v>14</v>
      </c>
      <c r="C546" s="9">
        <v>3.6</v>
      </c>
      <c r="D546" s="9">
        <v>9</v>
      </c>
      <c r="E546" s="9">
        <f>IF(-I546 &lt;C546, 1, 0)</f>
        <v>1</v>
      </c>
      <c r="F546" t="str">
        <f>VLOOKUP(DATEVALUE(KNeighbors_NOPCA!$A546), LAL_by_date!$A$2:$E$93, 2, FALSE)</f>
        <v>W</v>
      </c>
      <c r="G546">
        <f>IF(F546="L",0,1)</f>
        <v>1</v>
      </c>
      <c r="H546">
        <f>IF(G546=E546,1,0)</f>
        <v>1</v>
      </c>
      <c r="I546">
        <f>VLOOKUP(DATEVALUE(KNeighbors_NOPCA!$A546), LAL_by_date!$A$2:$E$93, 3, FALSE)</f>
        <v>-2.5</v>
      </c>
      <c r="J546">
        <f>IF(I546&gt;0, 1, 0)</f>
        <v>0</v>
      </c>
      <c r="K546" t="str">
        <f>IF(J546,IF(OR(AND(C546&gt;0, ABS(D546) &gt; I546), OR(AND(C546&gt;-I546, D546&gt;-I546), AND(C546&lt;-I546,D546&lt;-I546) )), 1, 0),"N/A")</f>
        <v>N/A</v>
      </c>
      <c r="L546">
        <f>INT(NOT(J546))</f>
        <v>1</v>
      </c>
      <c r="M546">
        <f>IF(L546,IF(OR(AND(C546&lt;0, D546&lt; ABS(I546)), OR(AND(C546&gt;ABS(I546), D546&gt;ABS(I546)), AND(C546&lt;ABS(I546),D546&lt; ABS(I546)))), 1, 0),"N/A")</f>
        <v>1</v>
      </c>
      <c r="N546">
        <f>INT(OR(K546,M546))</f>
        <v>1</v>
      </c>
      <c r="O546">
        <f>IF(N546, 210, 0)</f>
        <v>210</v>
      </c>
      <c r="P546" t="str">
        <f>VLOOKUP(DATEVALUE(KNeighbors_NOPCA!$A546), LAL_by_date!$A$2:$E$93, 4, FALSE)</f>
        <v>U</v>
      </c>
      <c r="Q546" t="str">
        <f>VLOOKUP(DATEVALUE(KNeighbors_NOPCA!$A546), LAL_by_date!$A$2:$E$93, 5, FALSE)</f>
        <v>207.5</v>
      </c>
    </row>
    <row r="547" spans="1:17" hidden="1">
      <c r="A547" s="10" t="s">
        <v>101</v>
      </c>
      <c r="B547" t="s">
        <v>14</v>
      </c>
      <c r="C547" s="9">
        <v>-8</v>
      </c>
      <c r="D547" s="9">
        <v>20</v>
      </c>
      <c r="E547" s="9">
        <f>IF(-I547 &lt;C547, 1, 0)</f>
        <v>0</v>
      </c>
      <c r="F547" t="str">
        <f>VLOOKUP(DATEVALUE(KNeighbors_NOPCA!$A547), LAL_by_date!$A$2:$E$93, 2, FALSE)</f>
        <v>W</v>
      </c>
      <c r="G547">
        <f>IF(F547="L",0,1)</f>
        <v>1</v>
      </c>
      <c r="H547">
        <f>IF(G547=E547,1,0)</f>
        <v>0</v>
      </c>
      <c r="I547">
        <f>VLOOKUP(DATEVALUE(KNeighbors_NOPCA!$A547), LAL_by_date!$A$2:$E$93, 3, FALSE)</f>
        <v>1</v>
      </c>
      <c r="J547">
        <f>IF(I547&gt;0, 1, 0)</f>
        <v>1</v>
      </c>
      <c r="K547">
        <f>IF(J547,IF(OR(AND(C547&gt;0, ABS(D547) &gt; I547), OR(AND(C547&gt;-I547, D547&gt;-I547), AND(C547&lt;-I547,D547&lt;-I547) )), 1, 0),"N/A")</f>
        <v>0</v>
      </c>
      <c r="L547">
        <f>INT(NOT(J547))</f>
        <v>0</v>
      </c>
      <c r="M547" t="str">
        <f>IF(L547,IF(OR(AND(C547&lt;0, D547&lt; ABS(I547)), OR(AND(C547&gt;ABS(I547), D547&gt;ABS(I547)), AND(C547&lt;ABS(I547),D547&lt; ABS(I547)))), 1, 0),"N/A")</f>
        <v>N/A</v>
      </c>
      <c r="N547">
        <f>INT(OR(K547,M547))</f>
        <v>0</v>
      </c>
      <c r="O547">
        <f>IF(N547, 210, 0)</f>
        <v>0</v>
      </c>
      <c r="P547" t="str">
        <f>VLOOKUP(DATEVALUE(KNeighbors_NOPCA!$A547), LAL_by_date!$A$2:$E$93, 4, FALSE)</f>
        <v>U</v>
      </c>
      <c r="Q547" t="str">
        <f>VLOOKUP(DATEVALUE(KNeighbors_NOPCA!$A547), LAL_by_date!$A$2:$E$93, 5, FALSE)</f>
        <v>209.5</v>
      </c>
    </row>
    <row r="548" spans="1:17">
      <c r="A548" s="10" t="s">
        <v>103</v>
      </c>
      <c r="B548" t="s">
        <v>14</v>
      </c>
      <c r="C548" s="9">
        <v>-11.2</v>
      </c>
      <c r="D548" s="9">
        <v>-21</v>
      </c>
      <c r="E548" s="9">
        <f>IF(-I548 &lt;C548, 1, 0)</f>
        <v>1</v>
      </c>
      <c r="F548" t="str">
        <f>VLOOKUP(DATEVALUE(KNeighbors_NOPCA!$A548), LAL_by_date!$A$2:$E$93, 2, FALSE)</f>
        <v>L</v>
      </c>
      <c r="G548">
        <f>IF(F548="L",0,1)</f>
        <v>0</v>
      </c>
      <c r="H548">
        <f>IF(G548=E548,1,0)</f>
        <v>0</v>
      </c>
      <c r="I548">
        <f>VLOOKUP(DATEVALUE(KNeighbors_NOPCA!$A548), LAL_by_date!$A$2:$E$93, 3, FALSE)</f>
        <v>13.5</v>
      </c>
      <c r="J548">
        <f>IF(I548&gt;0, 1, 0)</f>
        <v>1</v>
      </c>
      <c r="K548">
        <f>IF(J548,IF(OR(AND(C548&gt;0, ABS(D548) &gt; I548), OR(AND(C548&gt;-I548, D548&gt;-I548), AND(C548&lt;-I548,D548&lt;-I548) )), 1, 0),"N/A")</f>
        <v>0</v>
      </c>
      <c r="L548">
        <f>INT(NOT(J548))</f>
        <v>0</v>
      </c>
      <c r="M548" t="str">
        <f>IF(L548,IF(OR(AND(C548&lt;0, D548&lt; ABS(I548)), OR(AND(C548&gt;ABS(I548), D548&gt;ABS(I548)), AND(C548&lt;ABS(I548),D548&lt; ABS(I548)))), 1, 0),"N/A")</f>
        <v>N/A</v>
      </c>
      <c r="N548">
        <f>INT(OR(K548,M548))</f>
        <v>0</v>
      </c>
      <c r="O548">
        <f>IF(N548, 210, 0)</f>
        <v>0</v>
      </c>
      <c r="P548" t="str">
        <f>VLOOKUP(DATEVALUE(KNeighbors_NOPCA!$A548), LAL_by_date!$A$2:$E$93, 4, FALSE)</f>
        <v>U</v>
      </c>
      <c r="Q548" t="str">
        <f>VLOOKUP(DATEVALUE(KNeighbors_NOPCA!$A548), LAL_by_date!$A$2:$E$93, 5, FALSE)</f>
        <v>211.5</v>
      </c>
    </row>
    <row r="549" spans="1:17">
      <c r="A549" s="10" t="s">
        <v>106</v>
      </c>
      <c r="B549" t="s">
        <v>14</v>
      </c>
      <c r="C549" s="9">
        <v>-5</v>
      </c>
      <c r="D549" s="9">
        <v>-4</v>
      </c>
      <c r="E549" s="9">
        <f>IF(-I549 &lt;C549, 1, 0)</f>
        <v>1</v>
      </c>
      <c r="F549" t="str">
        <f>VLOOKUP(DATEVALUE(KNeighbors_NOPCA!$A549), LAL_by_date!$A$2:$E$93, 2, FALSE)</f>
        <v>W</v>
      </c>
      <c r="G549">
        <f>IF(F549="L",0,1)</f>
        <v>1</v>
      </c>
      <c r="H549">
        <f>IF(G549=E549,1,0)</f>
        <v>1</v>
      </c>
      <c r="I549">
        <f>VLOOKUP(DATEVALUE(KNeighbors_NOPCA!$A549), LAL_by_date!$A$2:$E$93, 3, FALSE)</f>
        <v>15</v>
      </c>
      <c r="J549">
        <f>IF(I549&gt;0, 1, 0)</f>
        <v>1</v>
      </c>
      <c r="K549">
        <f>IF(J549,IF(OR(AND(C549&gt;0, ABS(D549) &gt; I549), OR(AND(C549&gt;-I549, D549&gt;-I549), AND(C549&lt;-I549,D549&lt;-I549) )), 1, 0),"N/A")</f>
        <v>1</v>
      </c>
      <c r="L549">
        <f>INT(NOT(J549))</f>
        <v>0</v>
      </c>
      <c r="M549" t="str">
        <f>IF(L549,IF(OR(AND(C549&lt;0, D549&lt; ABS(I549)), OR(AND(C549&gt;ABS(I549), D549&gt;ABS(I549)), AND(C549&lt;ABS(I549),D549&lt; ABS(I549)))), 1, 0),"N/A")</f>
        <v>N/A</v>
      </c>
      <c r="N549">
        <f>INT(OR(K549,M549))</f>
        <v>1</v>
      </c>
      <c r="O549">
        <f>IF(N549, 210, 0)</f>
        <v>210</v>
      </c>
      <c r="P549" t="str">
        <f>VLOOKUP(DATEVALUE(KNeighbors_NOPCA!$A549), LAL_by_date!$A$2:$E$93, 4, FALSE)</f>
        <v>O</v>
      </c>
      <c r="Q549" t="str">
        <f>VLOOKUP(DATEVALUE(KNeighbors_NOPCA!$A549), LAL_by_date!$A$2:$E$93, 5, FALSE)</f>
        <v>212</v>
      </c>
    </row>
    <row r="550" spans="1:17" hidden="1">
      <c r="A550" s="10" t="s">
        <v>108</v>
      </c>
      <c r="B550" t="s">
        <v>14</v>
      </c>
      <c r="C550" s="9">
        <v>-3.8</v>
      </c>
      <c r="D550" s="9">
        <v>-12</v>
      </c>
      <c r="E550" s="9">
        <f>IF(-I550 &lt;C550, 1, 0)</f>
        <v>0</v>
      </c>
      <c r="F550" t="str">
        <f>VLOOKUP(DATEVALUE(KNeighbors_NOPCA!$A550), LAL_by_date!$A$2:$E$93, 2, FALSE)</f>
        <v>L</v>
      </c>
      <c r="G550">
        <f>IF(F550="L",0,1)</f>
        <v>0</v>
      </c>
      <c r="H550">
        <f>IF(G550=E550,1,0)</f>
        <v>1</v>
      </c>
      <c r="I550">
        <f>VLOOKUP(DATEVALUE(KNeighbors_NOPCA!$A550), LAL_by_date!$A$2:$E$93, 3, FALSE)</f>
        <v>3.5</v>
      </c>
      <c r="J550">
        <f>IF(I550&gt;0, 1, 0)</f>
        <v>1</v>
      </c>
      <c r="K550">
        <f>IF(J550,IF(OR(AND(C550&gt;0, ABS(D550) &gt; I550), OR(AND(C550&gt;-I550, D550&gt;-I550), AND(C550&lt;-I550,D550&lt;-I550) )), 1, 0),"N/A")</f>
        <v>1</v>
      </c>
      <c r="L550">
        <f>INT(NOT(J550))</f>
        <v>0</v>
      </c>
      <c r="M550" t="str">
        <f>IF(L550,IF(OR(AND(C550&lt;0, D550&lt; ABS(I550)), OR(AND(C550&gt;ABS(I550), D550&gt;ABS(I550)), AND(C550&lt;ABS(I550),D550&lt; ABS(I550)))), 1, 0),"N/A")</f>
        <v>N/A</v>
      </c>
      <c r="N550">
        <f>INT(OR(K550,M550))</f>
        <v>1</v>
      </c>
      <c r="O550">
        <f>IF(N550, 210, 0)</f>
        <v>210</v>
      </c>
      <c r="P550" t="str">
        <f>VLOOKUP(DATEVALUE(KNeighbors_NOPCA!$A550), LAL_by_date!$A$2:$E$93, 4, FALSE)</f>
        <v>U</v>
      </c>
      <c r="Q550" t="str">
        <f>VLOOKUP(DATEVALUE(KNeighbors_NOPCA!$A550), LAL_by_date!$A$2:$E$93, 5, FALSE)</f>
        <v>191.5</v>
      </c>
    </row>
    <row r="551" spans="1:17" hidden="1">
      <c r="A551" s="10" t="s">
        <v>110</v>
      </c>
      <c r="B551" t="s">
        <v>14</v>
      </c>
      <c r="C551" s="9">
        <v>-1.8</v>
      </c>
      <c r="D551" s="9">
        <v>4</v>
      </c>
      <c r="E551" s="9">
        <f>IF(-I551 &lt;C551, 1, 0)</f>
        <v>1</v>
      </c>
      <c r="F551" t="str">
        <f>VLOOKUP(DATEVALUE(KNeighbors_NOPCA!$A551), LAL_by_date!$A$2:$E$93, 2, FALSE)</f>
        <v>W</v>
      </c>
      <c r="G551">
        <f>IF(F551="L",0,1)</f>
        <v>1</v>
      </c>
      <c r="H551">
        <f>IF(G551=E551,1,0)</f>
        <v>1</v>
      </c>
      <c r="I551">
        <f>VLOOKUP(DATEVALUE(KNeighbors_NOPCA!$A551), LAL_by_date!$A$2:$E$93, 3, FALSE)</f>
        <v>2</v>
      </c>
      <c r="J551">
        <f>IF(I551&gt;0, 1, 0)</f>
        <v>1</v>
      </c>
      <c r="K551">
        <f>IF(J551,IF(OR(AND(C551&gt;0, ABS(D551) &gt; I551), OR(AND(C551&gt;-I551, D551&gt;-I551), AND(C551&lt;-I551,D551&lt;-I551) )), 1, 0),"N/A")</f>
        <v>1</v>
      </c>
      <c r="L551">
        <f>INT(NOT(J551))</f>
        <v>0</v>
      </c>
      <c r="M551" t="str">
        <f>IF(L551,IF(OR(AND(C551&lt;0, D551&lt; ABS(I551)), OR(AND(C551&gt;ABS(I551), D551&gt;ABS(I551)), AND(C551&lt;ABS(I551),D551&lt; ABS(I551)))), 1, 0),"N/A")</f>
        <v>N/A</v>
      </c>
      <c r="N551">
        <f>INT(OR(K551,M551))</f>
        <v>1</v>
      </c>
      <c r="O551">
        <f>IF(N551, 210, 0)</f>
        <v>210</v>
      </c>
      <c r="P551" t="str">
        <f>VLOOKUP(DATEVALUE(KNeighbors_NOPCA!$A551), LAL_by_date!$A$2:$E$93, 4, FALSE)</f>
        <v>U</v>
      </c>
      <c r="Q551" t="str">
        <f>VLOOKUP(DATEVALUE(KNeighbors_NOPCA!$A551), LAL_by_date!$A$2:$E$93, 5, FALSE)</f>
        <v>203</v>
      </c>
    </row>
    <row r="552" spans="1:17">
      <c r="A552" s="10" t="s">
        <v>115</v>
      </c>
      <c r="B552" t="s">
        <v>14</v>
      </c>
      <c r="C552" s="9">
        <v>-3.6</v>
      </c>
      <c r="D552" s="9">
        <v>-17</v>
      </c>
      <c r="E552" s="9">
        <f>IF(-I552 &lt;C552, 1, 0)</f>
        <v>1</v>
      </c>
      <c r="F552" t="str">
        <f>VLOOKUP(DATEVALUE(KNeighbors_NOPCA!$A552), LAL_by_date!$A$2:$E$93, 2, FALSE)</f>
        <v>L</v>
      </c>
      <c r="G552">
        <f>IF(F552="L",0,1)</f>
        <v>0</v>
      </c>
      <c r="H552">
        <f>IF(G552=E552,1,0)</f>
        <v>0</v>
      </c>
      <c r="I552">
        <f>VLOOKUP(DATEVALUE(KNeighbors_NOPCA!$A552), LAL_by_date!$A$2:$E$93, 3, FALSE)</f>
        <v>10</v>
      </c>
      <c r="J552">
        <f>IF(I552&gt;0, 1, 0)</f>
        <v>1</v>
      </c>
      <c r="K552">
        <f>IF(J552,IF(OR(AND(C552&gt;0, ABS(D552) &gt; I552), OR(AND(C552&gt;-I552, D552&gt;-I552), AND(C552&lt;-I552,D552&lt;-I552) )), 1, 0),"N/A")</f>
        <v>0</v>
      </c>
      <c r="L552">
        <f>INT(NOT(J552))</f>
        <v>0</v>
      </c>
      <c r="M552" t="str">
        <f>IF(L552,IF(OR(AND(C552&lt;0, D552&lt; ABS(I552)), OR(AND(C552&gt;ABS(I552), D552&gt;ABS(I552)), AND(C552&lt;ABS(I552),D552&lt; ABS(I552)))), 1, 0),"N/A")</f>
        <v>N/A</v>
      </c>
      <c r="N552">
        <f>INT(OR(K552,M552))</f>
        <v>0</v>
      </c>
      <c r="O552">
        <f>IF(N552, 210, 0)</f>
        <v>0</v>
      </c>
      <c r="P552" t="str">
        <f>VLOOKUP(DATEVALUE(KNeighbors_NOPCA!$A552), LAL_by_date!$A$2:$E$93, 4, FALSE)</f>
        <v>O</v>
      </c>
      <c r="Q552" t="str">
        <f>VLOOKUP(DATEVALUE(KNeighbors_NOPCA!$A552), LAL_by_date!$A$2:$E$93, 5, FALSE)</f>
        <v>204.5</v>
      </c>
    </row>
    <row r="553" spans="1:17" hidden="1">
      <c r="A553" s="10" t="s">
        <v>118</v>
      </c>
      <c r="B553" t="s">
        <v>14</v>
      </c>
      <c r="C553" s="9">
        <v>-7.6</v>
      </c>
      <c r="D553" s="9">
        <v>-19</v>
      </c>
      <c r="E553" s="9">
        <f>IF(-I553 &lt;C553, 1, 0)</f>
        <v>0</v>
      </c>
      <c r="F553" t="str">
        <f>VLOOKUP(DATEVALUE(KNeighbors_NOPCA!$A553), LAL_by_date!$A$2:$E$93, 2, FALSE)</f>
        <v>L</v>
      </c>
      <c r="G553">
        <f>IF(F553="L",0,1)</f>
        <v>0</v>
      </c>
      <c r="H553">
        <f>IF(G553=E553,1,0)</f>
        <v>1</v>
      </c>
      <c r="I553">
        <f>VLOOKUP(DATEVALUE(KNeighbors_NOPCA!$A553), LAL_by_date!$A$2:$E$93, 3, FALSE)</f>
        <v>7</v>
      </c>
      <c r="J553">
        <f>IF(I553&gt;0, 1, 0)</f>
        <v>1</v>
      </c>
      <c r="K553">
        <f>IF(J553,IF(OR(AND(C553&gt;0, ABS(D553) &gt; I553), OR(AND(C553&gt;-I553, D553&gt;-I553), AND(C553&lt;-I553,D553&lt;-I553) )), 1, 0),"N/A")</f>
        <v>1</v>
      </c>
      <c r="L553">
        <f>INT(NOT(J553))</f>
        <v>0</v>
      </c>
      <c r="M553" t="str">
        <f>IF(L553,IF(OR(AND(C553&lt;0, D553&lt; ABS(I553)), OR(AND(C553&gt;ABS(I553), D553&gt;ABS(I553)), AND(C553&lt;ABS(I553),D553&lt; ABS(I553)))), 1, 0),"N/A")</f>
        <v>N/A</v>
      </c>
      <c r="N553">
        <f>INT(OR(K553,M553))</f>
        <v>1</v>
      </c>
      <c r="O553">
        <f>IF(N553, 210, 0)</f>
        <v>210</v>
      </c>
      <c r="P553" t="str">
        <f>VLOOKUP(DATEVALUE(KNeighbors_NOPCA!$A553), LAL_by_date!$A$2:$E$93, 4, FALSE)</f>
        <v>U</v>
      </c>
      <c r="Q553" t="str">
        <f>VLOOKUP(DATEVALUE(KNeighbors_NOPCA!$A553), LAL_by_date!$A$2:$E$93, 5, FALSE)</f>
        <v>215</v>
      </c>
    </row>
    <row r="554" spans="1:17">
      <c r="A554" s="10" t="s">
        <v>120</v>
      </c>
      <c r="B554" t="s">
        <v>14</v>
      </c>
      <c r="C554" s="9">
        <v>-9.1999999999999993</v>
      </c>
      <c r="D554" s="9">
        <v>-13</v>
      </c>
      <c r="E554" s="9">
        <f>IF(-I554 &lt;C554, 1, 0)</f>
        <v>1</v>
      </c>
      <c r="F554" t="str">
        <f>VLOOKUP(DATEVALUE(KNeighbors_NOPCA!$A554), LAL_by_date!$A$2:$E$93, 2, FALSE)</f>
        <v>W</v>
      </c>
      <c r="G554">
        <f>IF(F554="L",0,1)</f>
        <v>1</v>
      </c>
      <c r="H554">
        <f>IF(G554=E554,1,0)</f>
        <v>1</v>
      </c>
      <c r="I554">
        <f>VLOOKUP(DATEVALUE(KNeighbors_NOPCA!$A554), LAL_by_date!$A$2:$E$93, 3, FALSE)</f>
        <v>16</v>
      </c>
      <c r="J554">
        <f>IF(I554&gt;0, 1, 0)</f>
        <v>1</v>
      </c>
      <c r="K554">
        <f>IF(J554,IF(OR(AND(C554&gt;0, ABS(D554) &gt; I554), OR(AND(C554&gt;-I554, D554&gt;-I554), AND(C554&lt;-I554,D554&lt;-I554) )), 1, 0),"N/A")</f>
        <v>1</v>
      </c>
      <c r="L554">
        <f>INT(NOT(J554))</f>
        <v>0</v>
      </c>
      <c r="M554" t="str">
        <f>IF(L554,IF(OR(AND(C554&lt;0, D554&lt; ABS(I554)), OR(AND(C554&gt;ABS(I554), D554&gt;ABS(I554)), AND(C554&lt;ABS(I554),D554&lt; ABS(I554)))), 1, 0),"N/A")</f>
        <v>N/A</v>
      </c>
      <c r="N554">
        <f>INT(OR(K554,M554))</f>
        <v>1</v>
      </c>
      <c r="O554">
        <f>IF(N554, 210, 0)</f>
        <v>210</v>
      </c>
      <c r="P554" t="str">
        <f>VLOOKUP(DATEVALUE(KNeighbors_NOPCA!$A554), LAL_by_date!$A$2:$E$93, 4, FALSE)</f>
        <v>O</v>
      </c>
      <c r="Q554" t="str">
        <f>VLOOKUP(DATEVALUE(KNeighbors_NOPCA!$A554), LAL_by_date!$A$2:$E$93, 5, FALSE)</f>
        <v>200</v>
      </c>
    </row>
    <row r="555" spans="1:17" hidden="1">
      <c r="A555" s="10" t="s">
        <v>124</v>
      </c>
      <c r="B555" t="s">
        <v>14</v>
      </c>
      <c r="C555" s="9">
        <v>-5.4</v>
      </c>
      <c r="D555" s="9">
        <v>-2</v>
      </c>
      <c r="E555" s="9">
        <f>IF(-I555 &lt;C555, 1, 0)</f>
        <v>1</v>
      </c>
      <c r="F555" t="str">
        <f>VLOOKUP(DATEVALUE(KNeighbors_NOPCA!$A555), LAL_by_date!$A$2:$E$93, 2, FALSE)</f>
        <v>W</v>
      </c>
      <c r="G555">
        <f>IF(F555="L",0,1)</f>
        <v>1</v>
      </c>
      <c r="H555">
        <f>IF(G555=E555,1,0)</f>
        <v>1</v>
      </c>
      <c r="I555">
        <f>VLOOKUP(DATEVALUE(KNeighbors_NOPCA!$A555), LAL_by_date!$A$2:$E$93, 3, FALSE)</f>
        <v>6.5</v>
      </c>
      <c r="J555">
        <f>IF(I555&gt;0, 1, 0)</f>
        <v>1</v>
      </c>
      <c r="K555">
        <f>IF(J555,IF(OR(AND(C555&gt;0, ABS(D555) &gt; I555), OR(AND(C555&gt;-I555, D555&gt;-I555), AND(C555&lt;-I555,D555&lt;-I555) )), 1, 0),"N/A")</f>
        <v>1</v>
      </c>
      <c r="L555">
        <f>INT(NOT(J555))</f>
        <v>0</v>
      </c>
      <c r="M555" t="str">
        <f>IF(L555,IF(OR(AND(C555&lt;0, D555&lt; ABS(I555)), OR(AND(C555&gt;ABS(I555), D555&gt;ABS(I555)), AND(C555&lt;ABS(I555),D555&lt; ABS(I555)))), 1, 0),"N/A")</f>
        <v>N/A</v>
      </c>
      <c r="N555">
        <f>INT(OR(K555,M555))</f>
        <v>1</v>
      </c>
      <c r="O555">
        <f>IF(N555, 210, 0)</f>
        <v>210</v>
      </c>
      <c r="P555" t="str">
        <f>VLOOKUP(DATEVALUE(KNeighbors_NOPCA!$A555), LAL_by_date!$A$2:$E$93, 4, FALSE)</f>
        <v>U</v>
      </c>
      <c r="Q555" t="str">
        <f>VLOOKUP(DATEVALUE(KNeighbors_NOPCA!$A555), LAL_by_date!$A$2:$E$93, 5, FALSE)</f>
        <v>201</v>
      </c>
    </row>
    <row r="556" spans="1:17" hidden="1">
      <c r="A556" s="10" t="s">
        <v>126</v>
      </c>
      <c r="B556" t="s">
        <v>14</v>
      </c>
      <c r="C556" s="9">
        <v>-2.4</v>
      </c>
      <c r="D556" s="9">
        <v>-23</v>
      </c>
      <c r="E556" s="9">
        <f>IF(-I556 &lt;C556, 1, 0)</f>
        <v>1</v>
      </c>
      <c r="F556" t="str">
        <f>VLOOKUP(DATEVALUE(KNeighbors_NOPCA!$A556), LAL_by_date!$A$2:$E$93, 2, FALSE)</f>
        <v>L</v>
      </c>
      <c r="G556">
        <f>IF(F556="L",0,1)</f>
        <v>0</v>
      </c>
      <c r="H556">
        <f>IF(G556=E556,1,0)</f>
        <v>0</v>
      </c>
      <c r="I556">
        <f>VLOOKUP(DATEVALUE(KNeighbors_NOPCA!$A556), LAL_by_date!$A$2:$E$93, 3, FALSE)</f>
        <v>8.5</v>
      </c>
      <c r="J556">
        <f>IF(I556&gt;0, 1, 0)</f>
        <v>1</v>
      </c>
      <c r="K556">
        <f>IF(J556,IF(OR(AND(C556&gt;0, ABS(D556) &gt; I556), OR(AND(C556&gt;-I556, D556&gt;-I556), AND(C556&lt;-I556,D556&lt;-I556) )), 1, 0),"N/A")</f>
        <v>0</v>
      </c>
      <c r="L556">
        <f>INT(NOT(J556))</f>
        <v>0</v>
      </c>
      <c r="M556" t="str">
        <f>IF(L556,IF(OR(AND(C556&lt;0, D556&lt; ABS(I556)), OR(AND(C556&gt;ABS(I556), D556&gt;ABS(I556)), AND(C556&lt;ABS(I556),D556&lt; ABS(I556)))), 1, 0),"N/A")</f>
        <v>N/A</v>
      </c>
      <c r="N556">
        <f>INT(OR(K556,M556))</f>
        <v>0</v>
      </c>
      <c r="O556">
        <f>IF(N556, 210, 0)</f>
        <v>0</v>
      </c>
      <c r="P556" t="str">
        <f>VLOOKUP(DATEVALUE(KNeighbors_NOPCA!$A556), LAL_by_date!$A$2:$E$93, 4, FALSE)</f>
        <v>O</v>
      </c>
      <c r="Q556" t="str">
        <f>VLOOKUP(DATEVALUE(KNeighbors_NOPCA!$A556), LAL_by_date!$A$2:$E$93, 5, FALSE)</f>
        <v>199.5</v>
      </c>
    </row>
    <row r="557" spans="1:17" hidden="1">
      <c r="A557" s="10" t="s">
        <v>129</v>
      </c>
      <c r="B557" t="s">
        <v>14</v>
      </c>
      <c r="C557" s="9">
        <v>5</v>
      </c>
      <c r="D557" s="9">
        <v>-19</v>
      </c>
      <c r="E557" s="9">
        <f>IF(-I557 &lt;C557, 1, 0)</f>
        <v>1</v>
      </c>
      <c r="F557" t="str">
        <f>VLOOKUP(DATEVALUE(KNeighbors_NOPCA!$A557), LAL_by_date!$A$2:$E$93, 2, FALSE)</f>
        <v>L</v>
      </c>
      <c r="G557">
        <f>IF(F557="L",0,1)</f>
        <v>0</v>
      </c>
      <c r="H557">
        <f>IF(G557=E557,1,0)</f>
        <v>0</v>
      </c>
      <c r="I557">
        <f>VLOOKUP(DATEVALUE(KNeighbors_NOPCA!$A557), LAL_by_date!$A$2:$E$93, 3, FALSE)</f>
        <v>4</v>
      </c>
      <c r="J557">
        <f>IF(I557&gt;0, 1, 0)</f>
        <v>1</v>
      </c>
      <c r="K557">
        <f>IF(J557,IF(OR(AND(C557&gt;0, ABS(D557) &gt; I557), OR(AND(C557&gt;-I557, D557&gt;-I557), AND(C557&lt;-I557,D557&lt;-I557) )), 1, 0),"N/A")</f>
        <v>1</v>
      </c>
      <c r="L557">
        <f>INT(NOT(J557))</f>
        <v>0</v>
      </c>
      <c r="M557" t="str">
        <f>IF(L557,IF(OR(AND(C557&lt;0, D557&lt; ABS(I557)), OR(AND(C557&gt;ABS(I557), D557&gt;ABS(I557)), AND(C557&lt;ABS(I557),D557&lt; ABS(I557)))), 1, 0),"N/A")</f>
        <v>N/A</v>
      </c>
      <c r="N557">
        <f>INT(OR(K557,M557))</f>
        <v>1</v>
      </c>
      <c r="O557">
        <f>IF(N557, 210, 0)</f>
        <v>210</v>
      </c>
      <c r="P557" t="str">
        <f>VLOOKUP(DATEVALUE(KNeighbors_NOPCA!$A557), LAL_by_date!$A$2:$E$93, 4, FALSE)</f>
        <v>U</v>
      </c>
      <c r="Q557" t="str">
        <f>VLOOKUP(DATEVALUE(KNeighbors_NOPCA!$A557), LAL_by_date!$A$2:$E$93, 5, FALSE)</f>
        <v>201</v>
      </c>
    </row>
    <row r="558" spans="1:17" hidden="1">
      <c r="A558" s="10" t="s">
        <v>131</v>
      </c>
      <c r="B558" t="s">
        <v>14</v>
      </c>
      <c r="C558" s="9">
        <v>-5.6</v>
      </c>
      <c r="D558" s="9">
        <v>4</v>
      </c>
      <c r="E558" s="9">
        <f>IF(-I558 &lt;C558, 1, 0)</f>
        <v>0</v>
      </c>
      <c r="F558" t="str">
        <f>VLOOKUP(DATEVALUE(KNeighbors_NOPCA!$A558), LAL_by_date!$A$2:$E$93, 2, FALSE)</f>
        <v>W</v>
      </c>
      <c r="G558">
        <f>IF(F558="L",0,1)</f>
        <v>1</v>
      </c>
      <c r="H558">
        <f>IF(G558=E558,1,0)</f>
        <v>0</v>
      </c>
      <c r="I558">
        <f>VLOOKUP(DATEVALUE(KNeighbors_NOPCA!$A558), LAL_by_date!$A$2:$E$93, 3, FALSE)</f>
        <v>4.5</v>
      </c>
      <c r="J558">
        <f>IF(I558&gt;0, 1, 0)</f>
        <v>1</v>
      </c>
      <c r="K558">
        <f>IF(J558,IF(OR(AND(C558&gt;0, ABS(D558) &gt; I558), OR(AND(C558&gt;-I558, D558&gt;-I558), AND(C558&lt;-I558,D558&lt;-I558) )), 1, 0),"N/A")</f>
        <v>0</v>
      </c>
      <c r="L558">
        <f>INT(NOT(J558))</f>
        <v>0</v>
      </c>
      <c r="M558" t="str">
        <f>IF(L558,IF(OR(AND(C558&lt;0, D558&lt; ABS(I558)), OR(AND(C558&gt;ABS(I558), D558&gt;ABS(I558)), AND(C558&lt;ABS(I558),D558&lt; ABS(I558)))), 1, 0),"N/A")</f>
        <v>N/A</v>
      </c>
      <c r="N558">
        <f>INT(OR(K558,M558))</f>
        <v>0</v>
      </c>
      <c r="O558">
        <f>IF(N558, 210, 0)</f>
        <v>0</v>
      </c>
      <c r="P558" t="str">
        <f>VLOOKUP(DATEVALUE(KNeighbors_NOPCA!$A558), LAL_by_date!$A$2:$E$93, 4, FALSE)</f>
        <v>O</v>
      </c>
      <c r="Q558" t="str">
        <f>VLOOKUP(DATEVALUE(KNeighbors_NOPCA!$A558), LAL_by_date!$A$2:$E$93, 5, FALSE)</f>
        <v>206</v>
      </c>
    </row>
    <row r="559" spans="1:17">
      <c r="A559" s="10" t="s">
        <v>142</v>
      </c>
      <c r="B559" t="s">
        <v>14</v>
      </c>
      <c r="C559" s="9">
        <v>-8.1999999999999993</v>
      </c>
      <c r="D559" s="9">
        <v>-6</v>
      </c>
      <c r="E559" s="9">
        <f>IF(-I559 &lt;C559, 1, 0)</f>
        <v>1</v>
      </c>
      <c r="F559" t="str">
        <f>VLOOKUP(DATEVALUE(KNeighbors_NOPCA!$A559), LAL_by_date!$A$2:$E$93, 2, FALSE)</f>
        <v>W</v>
      </c>
      <c r="G559">
        <f>IF(F559="L",0,1)</f>
        <v>1</v>
      </c>
      <c r="H559">
        <f>IF(G559=E559,1,0)</f>
        <v>1</v>
      </c>
      <c r="I559">
        <f>VLOOKUP(DATEVALUE(KNeighbors_NOPCA!$A559), LAL_by_date!$A$2:$E$93, 3, FALSE)</f>
        <v>10</v>
      </c>
      <c r="J559">
        <f>IF(I559&gt;0, 1, 0)</f>
        <v>1</v>
      </c>
      <c r="K559">
        <f>IF(J559,IF(OR(AND(C559&gt;0, ABS(D559) &gt; I559), OR(AND(C559&gt;-I559, D559&gt;-I559), AND(C559&lt;-I559,D559&lt;-I559) )), 1, 0),"N/A")</f>
        <v>1</v>
      </c>
      <c r="L559">
        <f>INT(NOT(J559))</f>
        <v>0</v>
      </c>
      <c r="M559" t="str">
        <f>IF(L559,IF(OR(AND(C559&lt;0, D559&lt; ABS(I559)), OR(AND(C559&gt;ABS(I559), D559&gt;ABS(I559)), AND(C559&lt;ABS(I559),D559&lt; ABS(I559)))), 1, 0),"N/A")</f>
        <v>N/A</v>
      </c>
      <c r="N559">
        <f>INT(OR(K559,M559))</f>
        <v>1</v>
      </c>
      <c r="O559">
        <f>IF(N559, 210, 0)</f>
        <v>210</v>
      </c>
      <c r="P559" t="str">
        <f>VLOOKUP(DATEVALUE(KNeighbors_NOPCA!$A559), LAL_by_date!$A$2:$E$93, 4, FALSE)</f>
        <v>O</v>
      </c>
      <c r="Q559" t="str">
        <f>VLOOKUP(DATEVALUE(KNeighbors_NOPCA!$A559), LAL_by_date!$A$2:$E$93, 5, FALSE)</f>
        <v>201</v>
      </c>
    </row>
    <row r="560" spans="1:17" hidden="1">
      <c r="A560" s="10" t="s">
        <v>149</v>
      </c>
      <c r="B560" t="s">
        <v>14</v>
      </c>
      <c r="C560" s="9">
        <v>-6.8</v>
      </c>
      <c r="D560" s="9">
        <v>-17</v>
      </c>
      <c r="E560" s="9">
        <f>IF(-I560 &lt;C560, 1, 0)</f>
        <v>0</v>
      </c>
      <c r="F560" t="str">
        <f>VLOOKUP(DATEVALUE(KNeighbors_NOPCA!$A560), LAL_by_date!$A$2:$E$93, 2, FALSE)</f>
        <v>L</v>
      </c>
      <c r="G560">
        <f>IF(F560="L",0,1)</f>
        <v>0</v>
      </c>
      <c r="H560">
        <f>IF(G560=E560,1,0)</f>
        <v>1</v>
      </c>
      <c r="I560">
        <f>VLOOKUP(DATEVALUE(KNeighbors_NOPCA!$A560), LAL_by_date!$A$2:$E$93, 3, FALSE)</f>
        <v>5</v>
      </c>
      <c r="J560">
        <f>IF(I560&gt;0, 1, 0)</f>
        <v>1</v>
      </c>
      <c r="K560">
        <f>IF(J560,IF(OR(AND(C560&gt;0, ABS(D560) &gt; I560), OR(AND(C560&gt;-I560, D560&gt;-I560), AND(C560&lt;-I560,D560&lt;-I560) )), 1, 0),"N/A")</f>
        <v>1</v>
      </c>
      <c r="L560">
        <f>INT(NOT(J560))</f>
        <v>0</v>
      </c>
      <c r="M560" t="str">
        <f>IF(L560,IF(OR(AND(C560&lt;0, D560&lt; ABS(I560)), OR(AND(C560&gt;ABS(I560), D560&gt;ABS(I560)), AND(C560&lt;ABS(I560),D560&lt; ABS(I560)))), 1, 0),"N/A")</f>
        <v>N/A</v>
      </c>
      <c r="N560">
        <f>INT(OR(K560,M560))</f>
        <v>1</v>
      </c>
      <c r="O560">
        <f>IF(N560, 210, 0)</f>
        <v>210</v>
      </c>
      <c r="P560" t="str">
        <f>VLOOKUP(DATEVALUE(KNeighbors_NOPCA!$A560), LAL_by_date!$A$2:$E$93, 4, FALSE)</f>
        <v>U</v>
      </c>
      <c r="Q560" t="str">
        <f>VLOOKUP(DATEVALUE(KNeighbors_NOPCA!$A560), LAL_by_date!$A$2:$E$93, 5, FALSE)</f>
        <v>210.5</v>
      </c>
    </row>
    <row r="561" spans="1:17" hidden="1">
      <c r="A561" s="10" t="s">
        <v>153</v>
      </c>
      <c r="B561" t="s">
        <v>14</v>
      </c>
      <c r="C561" s="9">
        <v>2.6</v>
      </c>
      <c r="D561" s="9">
        <v>6</v>
      </c>
      <c r="E561" s="9">
        <f>IF(-I561 &lt;C561, 1, 0)</f>
        <v>1</v>
      </c>
      <c r="F561" t="str">
        <f>VLOOKUP(DATEVALUE(KNeighbors_NOPCA!$A561), LAL_by_date!$A$2:$E$93, 2, FALSE)</f>
        <v>W</v>
      </c>
      <c r="G561">
        <f>IF(F561="L",0,1)</f>
        <v>1</v>
      </c>
      <c r="H561">
        <f>IF(G561=E561,1,0)</f>
        <v>1</v>
      </c>
      <c r="I561">
        <f>VLOOKUP(DATEVALUE(KNeighbors_NOPCA!$A561), LAL_by_date!$A$2:$E$93, 3, FALSE)</f>
        <v>-1</v>
      </c>
      <c r="J561">
        <f>IF(I561&gt;0, 1, 0)</f>
        <v>0</v>
      </c>
      <c r="K561" t="str">
        <f>IF(J561,IF(OR(AND(C561&gt;0, ABS(D561) &gt; I561), OR(AND(C561&gt;-I561, D561&gt;-I561), AND(C561&lt;-I561,D561&lt;-I561) )), 1, 0),"N/A")</f>
        <v>N/A</v>
      </c>
      <c r="L561">
        <f>INT(NOT(J561))</f>
        <v>1</v>
      </c>
      <c r="M561">
        <f>IF(L561,IF(OR(AND(C561&lt;0, D561&lt; ABS(I561)), OR(AND(C561&gt;ABS(I561), D561&gt;ABS(I561)), AND(C561&lt;ABS(I561),D561&lt; ABS(I561)))), 1, 0),"N/A")</f>
        <v>1</v>
      </c>
      <c r="N561">
        <f>INT(OR(K561,M561))</f>
        <v>1</v>
      </c>
      <c r="O561">
        <f>IF(N561, 210, 0)</f>
        <v>210</v>
      </c>
      <c r="P561" t="str">
        <f>VLOOKUP(DATEVALUE(KNeighbors_NOPCA!$A561), LAL_by_date!$A$2:$E$93, 4, FALSE)</f>
        <v>U</v>
      </c>
      <c r="Q561" t="str">
        <f>VLOOKUP(DATEVALUE(KNeighbors_NOPCA!$A561), LAL_by_date!$A$2:$E$93, 5, FALSE)</f>
        <v>212</v>
      </c>
    </row>
    <row r="562" spans="1:17">
      <c r="A562" s="10" t="s">
        <v>156</v>
      </c>
      <c r="B562" t="s">
        <v>14</v>
      </c>
      <c r="C562" s="9">
        <v>-2.4</v>
      </c>
      <c r="D562" s="9">
        <v>-29</v>
      </c>
      <c r="E562" s="9">
        <f>IF(-I562 &lt;C562, 1, 0)</f>
        <v>1</v>
      </c>
      <c r="F562" t="str">
        <f>VLOOKUP(DATEVALUE(KNeighbors_NOPCA!$A562), LAL_by_date!$A$2:$E$93, 2, FALSE)</f>
        <v>L</v>
      </c>
      <c r="G562">
        <f>IF(F562="L",0,1)</f>
        <v>0</v>
      </c>
      <c r="H562">
        <f>IF(G562=E562,1,0)</f>
        <v>0</v>
      </c>
      <c r="I562">
        <f>VLOOKUP(DATEVALUE(KNeighbors_NOPCA!$A562), LAL_by_date!$A$2:$E$93, 3, FALSE)</f>
        <v>10.5</v>
      </c>
      <c r="J562">
        <f>IF(I562&gt;0, 1, 0)</f>
        <v>1</v>
      </c>
      <c r="K562">
        <f>IF(J562,IF(OR(AND(C562&gt;0, ABS(D562) &gt; I562), OR(AND(C562&gt;-I562, D562&gt;-I562), AND(C562&lt;-I562,D562&lt;-I562) )), 1, 0),"N/A")</f>
        <v>0</v>
      </c>
      <c r="L562">
        <f>INT(NOT(J562))</f>
        <v>0</v>
      </c>
      <c r="M562" t="str">
        <f>IF(L562,IF(OR(AND(C562&lt;0, D562&lt; ABS(I562)), OR(AND(C562&gt;ABS(I562), D562&gt;ABS(I562)), AND(C562&lt;ABS(I562),D562&lt; ABS(I562)))), 1, 0),"N/A")</f>
        <v>N/A</v>
      </c>
      <c r="N562">
        <f>INT(OR(K562,M562))</f>
        <v>0</v>
      </c>
      <c r="O562">
        <f>IF(N562, 210, 0)</f>
        <v>0</v>
      </c>
      <c r="P562" t="str">
        <f>VLOOKUP(DATEVALUE(KNeighbors_NOPCA!$A562), LAL_by_date!$A$2:$E$93, 4, FALSE)</f>
        <v>U</v>
      </c>
      <c r="Q562" t="str">
        <f>VLOOKUP(DATEVALUE(KNeighbors_NOPCA!$A562), LAL_by_date!$A$2:$E$93, 5, FALSE)</f>
        <v>203</v>
      </c>
    </row>
    <row r="563" spans="1:17">
      <c r="A563" s="10" t="s">
        <v>158</v>
      </c>
      <c r="B563" t="s">
        <v>14</v>
      </c>
      <c r="C563" s="9">
        <v>-10.6</v>
      </c>
      <c r="D563" s="9">
        <v>17</v>
      </c>
      <c r="E563" s="9">
        <f>IF(-I563 &lt;C563, 1, 0)</f>
        <v>1</v>
      </c>
      <c r="F563" t="str">
        <f>VLOOKUP(DATEVALUE(KNeighbors_NOPCA!$A563), LAL_by_date!$A$2:$E$93, 2, FALSE)</f>
        <v>W</v>
      </c>
      <c r="G563">
        <f>IF(F563="L",0,1)</f>
        <v>1</v>
      </c>
      <c r="H563">
        <f>IF(G563=E563,1,0)</f>
        <v>1</v>
      </c>
      <c r="I563">
        <f>VLOOKUP(DATEVALUE(KNeighbors_NOPCA!$A563), LAL_by_date!$A$2:$E$93, 3, FALSE)</f>
        <v>17.5</v>
      </c>
      <c r="J563">
        <f>IF(I563&gt;0, 1, 0)</f>
        <v>1</v>
      </c>
      <c r="K563">
        <f>IF(J563,IF(OR(AND(C563&gt;0, ABS(D563) &gt; I563), OR(AND(C563&gt;-I563, D563&gt;-I563), AND(C563&lt;-I563,D563&lt;-I563) )), 1, 0),"N/A")</f>
        <v>1</v>
      </c>
      <c r="L563">
        <f>INT(NOT(J563))</f>
        <v>0</v>
      </c>
      <c r="M563" t="str">
        <f>IF(L563,IF(OR(AND(C563&lt;0, D563&lt; ABS(I563)), OR(AND(C563&gt;ABS(I563), D563&gt;ABS(I563)), AND(C563&lt;ABS(I563),D563&lt; ABS(I563)))), 1, 0),"N/A")</f>
        <v>N/A</v>
      </c>
      <c r="N563">
        <f>INT(OR(K563,M563))</f>
        <v>1</v>
      </c>
      <c r="O563">
        <f>IF(N563, 210, 0)</f>
        <v>210</v>
      </c>
      <c r="P563" t="str">
        <f>VLOOKUP(DATEVALUE(KNeighbors_NOPCA!$A563), LAL_by_date!$A$2:$E$93, 4, FALSE)</f>
        <v>U</v>
      </c>
      <c r="Q563" t="str">
        <f>VLOOKUP(DATEVALUE(KNeighbors_NOPCA!$A563), LAL_by_date!$A$2:$E$93, 5, FALSE)</f>
        <v>221</v>
      </c>
    </row>
    <row r="564" spans="1:17" hidden="1">
      <c r="A564" s="10" t="s">
        <v>160</v>
      </c>
      <c r="B564" t="s">
        <v>14</v>
      </c>
      <c r="C564" s="9">
        <v>-3.6</v>
      </c>
      <c r="D564" s="9">
        <v>9</v>
      </c>
      <c r="E564" s="9">
        <f>IF(-I564 &lt;C564, 1, 0)</f>
        <v>0</v>
      </c>
      <c r="F564" t="str">
        <f>VLOOKUP(DATEVALUE(KNeighbors_NOPCA!$A564), LAL_by_date!$A$2:$E$93, 2, FALSE)</f>
        <v>W</v>
      </c>
      <c r="G564">
        <f>IF(F564="L",0,1)</f>
        <v>1</v>
      </c>
      <c r="H564">
        <f>IF(G564=E564,1,0)</f>
        <v>0</v>
      </c>
      <c r="I564">
        <f>VLOOKUP(DATEVALUE(KNeighbors_NOPCA!$A564), LAL_by_date!$A$2:$E$93, 3, FALSE)</f>
        <v>3.5</v>
      </c>
      <c r="J564">
        <f>IF(I564&gt;0, 1, 0)</f>
        <v>1</v>
      </c>
      <c r="K564">
        <f>IF(J564,IF(OR(AND(C564&gt;0, ABS(D564) &gt; I564), OR(AND(C564&gt;-I564, D564&gt;-I564), AND(C564&lt;-I564,D564&lt;-I564) )), 1, 0),"N/A")</f>
        <v>0</v>
      </c>
      <c r="L564">
        <f>INT(NOT(J564))</f>
        <v>0</v>
      </c>
      <c r="M564" t="str">
        <f>IF(L564,IF(OR(AND(C564&lt;0, D564&lt; ABS(I564)), OR(AND(C564&gt;ABS(I564), D564&gt;ABS(I564)), AND(C564&lt;ABS(I564),D564&lt; ABS(I564)))), 1, 0),"N/A")</f>
        <v>N/A</v>
      </c>
      <c r="N564">
        <f>INT(OR(K564,M564))</f>
        <v>0</v>
      </c>
      <c r="O564">
        <f>IF(N564, 210, 0)</f>
        <v>0</v>
      </c>
      <c r="P564" t="str">
        <f>VLOOKUP(DATEVALUE(KNeighbors_NOPCA!$A564), LAL_by_date!$A$2:$E$93, 4, FALSE)</f>
        <v>U</v>
      </c>
      <c r="Q564" t="str">
        <f>VLOOKUP(DATEVALUE(KNeighbors_NOPCA!$A564), LAL_by_date!$A$2:$E$93, 5, FALSE)</f>
        <v>213</v>
      </c>
    </row>
    <row r="565" spans="1:17" hidden="1">
      <c r="A565" s="10" t="s">
        <v>162</v>
      </c>
      <c r="B565" t="s">
        <v>14</v>
      </c>
      <c r="C565" s="9">
        <v>-5.6</v>
      </c>
      <c r="D565" s="9">
        <v>-12</v>
      </c>
      <c r="E565" s="9">
        <f>IF(-I565 &lt;C565, 1, 0)</f>
        <v>1</v>
      </c>
      <c r="F565" t="str">
        <f>VLOOKUP(DATEVALUE(KNeighbors_NOPCA!$A565), LAL_by_date!$A$2:$E$93, 2, FALSE)</f>
        <v>L</v>
      </c>
      <c r="G565">
        <f>IF(F565="L",0,1)</f>
        <v>0</v>
      </c>
      <c r="H565">
        <f>IF(G565=E565,1,0)</f>
        <v>0</v>
      </c>
      <c r="I565">
        <f>VLOOKUP(DATEVALUE(KNeighbors_NOPCA!$A565), LAL_by_date!$A$2:$E$93, 3, FALSE)</f>
        <v>9.5</v>
      </c>
      <c r="J565">
        <f>IF(I565&gt;0, 1, 0)</f>
        <v>1</v>
      </c>
      <c r="K565">
        <f>IF(J565,IF(OR(AND(C565&gt;0, ABS(D565) &gt; I565), OR(AND(C565&gt;-I565, D565&gt;-I565), AND(C565&lt;-I565,D565&lt;-I565) )), 1, 0),"N/A")</f>
        <v>0</v>
      </c>
      <c r="L565">
        <f>INT(NOT(J565))</f>
        <v>0</v>
      </c>
      <c r="M565" t="str">
        <f>IF(L565,IF(OR(AND(C565&lt;0, D565&lt; ABS(I565)), OR(AND(C565&gt;ABS(I565), D565&gt;ABS(I565)), AND(C565&lt;ABS(I565),D565&lt; ABS(I565)))), 1, 0),"N/A")</f>
        <v>N/A</v>
      </c>
      <c r="N565">
        <f>INT(OR(K565,M565))</f>
        <v>0</v>
      </c>
      <c r="O565">
        <f>IF(N565, 210, 0)</f>
        <v>0</v>
      </c>
      <c r="P565" t="str">
        <f>VLOOKUP(DATEVALUE(KNeighbors_NOPCA!$A565), LAL_by_date!$A$2:$E$93, 4, FALSE)</f>
        <v>O</v>
      </c>
      <c r="Q565" t="str">
        <f>VLOOKUP(DATEVALUE(KNeighbors_NOPCA!$A565), LAL_by_date!$A$2:$E$93, 5, FALSE)</f>
        <v>212</v>
      </c>
    </row>
    <row r="566" spans="1:17" hidden="1">
      <c r="A566" s="10" t="s">
        <v>165</v>
      </c>
      <c r="B566" t="s">
        <v>14</v>
      </c>
      <c r="C566" s="9">
        <v>2</v>
      </c>
      <c r="D566" s="9">
        <v>-3</v>
      </c>
      <c r="E566" s="9">
        <f>IF(-I566 &lt;C566, 1, 0)</f>
        <v>1</v>
      </c>
      <c r="F566" t="str">
        <f>VLOOKUP(DATEVALUE(KNeighbors_NOPCA!$A566), LAL_by_date!$A$2:$E$93, 2, FALSE)</f>
        <v>L</v>
      </c>
      <c r="G566">
        <f>IF(F566="L",0,1)</f>
        <v>0</v>
      </c>
      <c r="H566">
        <f>IF(G566=E566,1,0)</f>
        <v>0</v>
      </c>
      <c r="I566">
        <f>VLOOKUP(DATEVALUE(KNeighbors_NOPCA!$A566), LAL_by_date!$A$2:$E$93, 3, FALSE)</f>
        <v>1.5</v>
      </c>
      <c r="J566">
        <f>IF(I566&gt;0, 1, 0)</f>
        <v>1</v>
      </c>
      <c r="K566">
        <f>IF(J566,IF(OR(AND(C566&gt;0, ABS(D566) &gt; I566), OR(AND(C566&gt;-I566, D566&gt;-I566), AND(C566&lt;-I566,D566&lt;-I566) )), 1, 0),"N/A")</f>
        <v>1</v>
      </c>
      <c r="L566">
        <f>INT(NOT(J566))</f>
        <v>0</v>
      </c>
      <c r="M566" t="str">
        <f>IF(L566,IF(OR(AND(C566&lt;0, D566&lt; ABS(I566)), OR(AND(C566&gt;ABS(I566), D566&gt;ABS(I566)), AND(C566&lt;ABS(I566),D566&lt; ABS(I566)))), 1, 0),"N/A")</f>
        <v>N/A</v>
      </c>
      <c r="N566">
        <f>INT(OR(K566,M566))</f>
        <v>1</v>
      </c>
      <c r="O566">
        <f>IF(N566, 210, 0)</f>
        <v>210</v>
      </c>
      <c r="P566" t="str">
        <f>VLOOKUP(DATEVALUE(KNeighbors_NOPCA!$A566), LAL_by_date!$A$2:$E$93, 4, FALSE)</f>
        <v>U</v>
      </c>
      <c r="Q566" t="str">
        <f>VLOOKUP(DATEVALUE(KNeighbors_NOPCA!$A566), LAL_by_date!$A$2:$E$93, 5, FALSE)</f>
        <v>209.5</v>
      </c>
    </row>
    <row r="567" spans="1:17" hidden="1">
      <c r="A567" s="10" t="s">
        <v>167</v>
      </c>
      <c r="B567" t="s">
        <v>14</v>
      </c>
      <c r="C567" s="9">
        <v>-4</v>
      </c>
      <c r="D567" s="9">
        <v>-8</v>
      </c>
      <c r="E567" s="9">
        <f>IF(-I567 &lt;C567, 1, 0)</f>
        <v>1</v>
      </c>
      <c r="F567" t="str">
        <f>VLOOKUP(DATEVALUE(KNeighbors_NOPCA!$A567), LAL_by_date!$A$2:$E$93, 2, FALSE)</f>
        <v>L</v>
      </c>
      <c r="G567">
        <f>IF(F567="L",0,1)</f>
        <v>0</v>
      </c>
      <c r="H567">
        <f>IF(G567=E567,1,0)</f>
        <v>0</v>
      </c>
      <c r="I567">
        <f>VLOOKUP(DATEVALUE(KNeighbors_NOPCA!$A567), LAL_by_date!$A$2:$E$93, 3, FALSE)</f>
        <v>5</v>
      </c>
      <c r="J567">
        <f>IF(I567&gt;0, 1, 0)</f>
        <v>1</v>
      </c>
      <c r="K567">
        <f>IF(J567,IF(OR(AND(C567&gt;0, ABS(D567) &gt; I567), OR(AND(C567&gt;-I567, D567&gt;-I567), AND(C567&lt;-I567,D567&lt;-I567) )), 1, 0),"N/A")</f>
        <v>0</v>
      </c>
      <c r="L567">
        <f>INT(NOT(J567))</f>
        <v>0</v>
      </c>
      <c r="M567" t="str">
        <f>IF(L567,IF(OR(AND(C567&lt;0, D567&lt; ABS(I567)), OR(AND(C567&gt;ABS(I567), D567&gt;ABS(I567)), AND(C567&lt;ABS(I567),D567&lt; ABS(I567)))), 1, 0),"N/A")</f>
        <v>N/A</v>
      </c>
      <c r="N567">
        <f>INT(OR(K567,M567))</f>
        <v>0</v>
      </c>
      <c r="O567">
        <f>IF(N567, 210, 0)</f>
        <v>0</v>
      </c>
      <c r="P567" t="str">
        <f>VLOOKUP(DATEVALUE(KNeighbors_NOPCA!$A567), LAL_by_date!$A$2:$E$93, 4, FALSE)</f>
        <v>U</v>
      </c>
      <c r="Q567" t="str">
        <f>VLOOKUP(DATEVALUE(KNeighbors_NOPCA!$A567), LAL_by_date!$A$2:$E$93, 5, FALSE)</f>
        <v>219.5</v>
      </c>
    </row>
    <row r="568" spans="1:17" hidden="1">
      <c r="A568" s="10" t="s">
        <v>170</v>
      </c>
      <c r="B568" t="s">
        <v>14</v>
      </c>
      <c r="C568" s="9">
        <v>-2.4</v>
      </c>
      <c r="D568" s="9">
        <v>-5</v>
      </c>
      <c r="E568" s="9">
        <f>IF(-I568 &lt;C568, 1, 0)</f>
        <v>0</v>
      </c>
      <c r="F568" t="str">
        <f>VLOOKUP(DATEVALUE(KNeighbors_NOPCA!$A568), LAL_by_date!$A$2:$E$93, 2, FALSE)</f>
        <v>L</v>
      </c>
      <c r="G568">
        <f>IF(F568="L",0,1)</f>
        <v>0</v>
      </c>
      <c r="H568">
        <f>IF(G568=E568,1,0)</f>
        <v>1</v>
      </c>
      <c r="I568">
        <f>VLOOKUP(DATEVALUE(KNeighbors_NOPCA!$A568), LAL_by_date!$A$2:$E$93, 3, FALSE)</f>
        <v>-4</v>
      </c>
      <c r="J568">
        <f>IF(I568&gt;0, 1, 0)</f>
        <v>0</v>
      </c>
      <c r="K568" t="str">
        <f>IF(J568,IF(OR(AND(C568&gt;0, ABS(D568) &gt; I568), OR(AND(C568&gt;-I568, D568&gt;-I568), AND(C568&lt;-I568,D568&lt;-I568) )), 1, 0),"N/A")</f>
        <v>N/A</v>
      </c>
      <c r="L568">
        <f>INT(NOT(J568))</f>
        <v>1</v>
      </c>
      <c r="M568">
        <f>IF(L568,IF(OR(AND(C568&lt;0, D568&lt; ABS(I568)), OR(AND(C568&gt;ABS(I568), D568&gt;ABS(I568)), AND(C568&lt;ABS(I568),D568&lt; ABS(I568)))), 1, 0),"N/A")</f>
        <v>1</v>
      </c>
      <c r="N568">
        <f>INT(OR(K568,M568))</f>
        <v>1</v>
      </c>
      <c r="O568">
        <f>IF(N568, 210, 0)</f>
        <v>210</v>
      </c>
      <c r="P568" t="str">
        <f>VLOOKUP(DATEVALUE(KNeighbors_NOPCA!$A568), LAL_by_date!$A$2:$E$93, 4, FALSE)</f>
        <v>U</v>
      </c>
      <c r="Q568" t="str">
        <f>VLOOKUP(DATEVALUE(KNeighbors_NOPCA!$A568), LAL_by_date!$A$2:$E$93, 5, FALSE)</f>
        <v>214</v>
      </c>
    </row>
    <row r="569" spans="1:17" hidden="1">
      <c r="A569" s="10" t="s">
        <v>174</v>
      </c>
      <c r="B569" t="s">
        <v>14</v>
      </c>
      <c r="C569" s="9">
        <v>-6.8</v>
      </c>
      <c r="D569" s="9">
        <v>7</v>
      </c>
      <c r="E569" s="9">
        <f>IF(-I569 &lt;C569, 1, 0)</f>
        <v>0</v>
      </c>
      <c r="F569" t="str">
        <f>VLOOKUP(DATEVALUE(KNeighbors_NOPCA!$A569), LAL_by_date!$A$2:$E$93, 2, FALSE)</f>
        <v>W</v>
      </c>
      <c r="G569">
        <f>IF(F569="L",0,1)</f>
        <v>1</v>
      </c>
      <c r="H569">
        <f>IF(G569=E569,1,0)</f>
        <v>0</v>
      </c>
      <c r="I569">
        <f>VLOOKUP(DATEVALUE(KNeighbors_NOPCA!$A569), LAL_by_date!$A$2:$E$93, 3, FALSE)</f>
        <v>3</v>
      </c>
      <c r="J569">
        <f>IF(I569&gt;0, 1, 0)</f>
        <v>1</v>
      </c>
      <c r="K569">
        <f>IF(J569,IF(OR(AND(C569&gt;0, ABS(D569) &gt; I569), OR(AND(C569&gt;-I569, D569&gt;-I569), AND(C569&lt;-I569,D569&lt;-I569) )), 1, 0),"N/A")</f>
        <v>0</v>
      </c>
      <c r="L569">
        <f>INT(NOT(J569))</f>
        <v>0</v>
      </c>
      <c r="M569" t="str">
        <f>IF(L569,IF(OR(AND(C569&lt;0, D569&lt; ABS(I569)), OR(AND(C569&gt;ABS(I569), D569&gt;ABS(I569)), AND(C569&lt;ABS(I569),D569&lt; ABS(I569)))), 1, 0),"N/A")</f>
        <v>N/A</v>
      </c>
      <c r="N569">
        <f>INT(OR(K569,M569))</f>
        <v>0</v>
      </c>
      <c r="O569">
        <f>IF(N569, 210, 0)</f>
        <v>0</v>
      </c>
      <c r="P569" t="str">
        <f>VLOOKUP(DATEVALUE(KNeighbors_NOPCA!$A569), LAL_by_date!$A$2:$E$93, 4, FALSE)</f>
        <v>O</v>
      </c>
      <c r="Q569" t="str">
        <f>VLOOKUP(DATEVALUE(KNeighbors_NOPCA!$A569), LAL_by_date!$A$2:$E$93, 5, FALSE)</f>
        <v>202.5</v>
      </c>
    </row>
    <row r="570" spans="1:17" hidden="1">
      <c r="A570" s="10" t="s">
        <v>177</v>
      </c>
      <c r="B570" t="s">
        <v>14</v>
      </c>
      <c r="C570" s="9">
        <v>-0.4</v>
      </c>
      <c r="D570" s="9">
        <v>-11</v>
      </c>
      <c r="E570" s="9">
        <f>IF(-I570 &lt;C570, 1, 0)</f>
        <v>1</v>
      </c>
      <c r="F570" t="str">
        <f>VLOOKUP(DATEVALUE(KNeighbors_NOPCA!$A570), LAL_by_date!$A$2:$E$93, 2, FALSE)</f>
        <v>L</v>
      </c>
      <c r="G570">
        <f>IF(F570="L",0,1)</f>
        <v>0</v>
      </c>
      <c r="H570">
        <f>IF(G570=E570,1,0)</f>
        <v>0</v>
      </c>
      <c r="I570">
        <f>VLOOKUP(DATEVALUE(KNeighbors_NOPCA!$A570), LAL_by_date!$A$2:$E$93, 3, FALSE)</f>
        <v>4</v>
      </c>
      <c r="J570">
        <f>IF(I570&gt;0, 1, 0)</f>
        <v>1</v>
      </c>
      <c r="K570">
        <f>IF(J570,IF(OR(AND(C570&gt;0, ABS(D570) &gt; I570), OR(AND(C570&gt;-I570, D570&gt;-I570), AND(C570&lt;-I570,D570&lt;-I570) )), 1, 0),"N/A")</f>
        <v>0</v>
      </c>
      <c r="L570">
        <f>INT(NOT(J570))</f>
        <v>0</v>
      </c>
      <c r="M570" t="str">
        <f>IF(L570,IF(OR(AND(C570&lt;0, D570&lt; ABS(I570)), OR(AND(C570&gt;ABS(I570), D570&gt;ABS(I570)), AND(C570&lt;ABS(I570),D570&lt; ABS(I570)))), 1, 0),"N/A")</f>
        <v>N/A</v>
      </c>
      <c r="N570">
        <f>INT(OR(K570,M570))</f>
        <v>0</v>
      </c>
      <c r="O570">
        <f>IF(N570, 210, 0)</f>
        <v>0</v>
      </c>
      <c r="P570" t="str">
        <f>VLOOKUP(DATEVALUE(KNeighbors_NOPCA!$A570), LAL_by_date!$A$2:$E$93, 4, FALSE)</f>
        <v>O</v>
      </c>
      <c r="Q570" t="str">
        <f>VLOOKUP(DATEVALUE(KNeighbors_NOPCA!$A570), LAL_by_date!$A$2:$E$93, 5, FALSE)</f>
        <v>213.5</v>
      </c>
    </row>
    <row r="571" spans="1:17" hidden="1">
      <c r="A571" s="10" t="s">
        <v>179</v>
      </c>
      <c r="B571" t="s">
        <v>14</v>
      </c>
      <c r="C571" s="9">
        <v>-8</v>
      </c>
      <c r="D571" s="9">
        <v>-13</v>
      </c>
      <c r="E571" s="9">
        <f>IF(-I571 &lt;C571, 1, 0)</f>
        <v>1</v>
      </c>
      <c r="F571" t="str">
        <f>VLOOKUP(DATEVALUE(KNeighbors_NOPCA!$A571), LAL_by_date!$A$2:$E$93, 2, FALSE)</f>
        <v>L</v>
      </c>
      <c r="G571">
        <f>IF(F571="L",0,1)</f>
        <v>0</v>
      </c>
      <c r="H571">
        <f>IF(G571=E571,1,0)</f>
        <v>0</v>
      </c>
      <c r="I571">
        <f>VLOOKUP(DATEVALUE(KNeighbors_NOPCA!$A571), LAL_by_date!$A$2:$E$93, 3, FALSE)</f>
        <v>9</v>
      </c>
      <c r="J571">
        <f>IF(I571&gt;0, 1, 0)</f>
        <v>1</v>
      </c>
      <c r="K571">
        <f>IF(J571,IF(OR(AND(C571&gt;0, ABS(D571) &gt; I571), OR(AND(C571&gt;-I571, D571&gt;-I571), AND(C571&lt;-I571,D571&lt;-I571) )), 1, 0),"N/A")</f>
        <v>0</v>
      </c>
      <c r="L571">
        <f>INT(NOT(J571))</f>
        <v>0</v>
      </c>
      <c r="M571" t="str">
        <f>IF(L571,IF(OR(AND(C571&lt;0, D571&lt; ABS(I571)), OR(AND(C571&gt;ABS(I571), D571&gt;ABS(I571)), AND(C571&lt;ABS(I571),D571&lt; ABS(I571)))), 1, 0),"N/A")</f>
        <v>N/A</v>
      </c>
      <c r="N571">
        <f>INT(OR(K571,M571))</f>
        <v>0</v>
      </c>
      <c r="O571">
        <f>IF(N571, 210, 0)</f>
        <v>0</v>
      </c>
      <c r="P571" t="str">
        <f>VLOOKUP(DATEVALUE(KNeighbors_NOPCA!$A571), LAL_by_date!$A$2:$E$93, 4, FALSE)</f>
        <v>U</v>
      </c>
      <c r="Q571" t="str">
        <f>VLOOKUP(DATEVALUE(KNeighbors_NOPCA!$A571), LAL_by_date!$A$2:$E$93, 5, FALSE)</f>
        <v>213.5</v>
      </c>
    </row>
    <row r="572" spans="1:17">
      <c r="A572" s="10" t="s">
        <v>182</v>
      </c>
      <c r="B572" t="s">
        <v>14</v>
      </c>
      <c r="C572" s="9">
        <v>-7.4</v>
      </c>
      <c r="D572" s="9">
        <v>2</v>
      </c>
      <c r="E572" s="9">
        <f>IF(-I572 &lt;C572, 1, 0)</f>
        <v>1</v>
      </c>
      <c r="F572" t="str">
        <f>VLOOKUP(DATEVALUE(KNeighbors_NOPCA!$A572), LAL_by_date!$A$2:$E$93, 2, FALSE)</f>
        <v>W</v>
      </c>
      <c r="G572">
        <f>IF(F572="L",0,1)</f>
        <v>1</v>
      </c>
      <c r="H572">
        <f>IF(G572=E572,1,0)</f>
        <v>1</v>
      </c>
      <c r="I572">
        <f>VLOOKUP(DATEVALUE(KNeighbors_NOPCA!$A572), LAL_by_date!$A$2:$E$93, 3, FALSE)</f>
        <v>10.5</v>
      </c>
      <c r="J572">
        <f>IF(I572&gt;0, 1, 0)</f>
        <v>1</v>
      </c>
      <c r="K572">
        <f>IF(J572,IF(OR(AND(C572&gt;0, ABS(D572) &gt; I572), OR(AND(C572&gt;-I572, D572&gt;-I572), AND(C572&lt;-I572,D572&lt;-I572) )), 1, 0),"N/A")</f>
        <v>1</v>
      </c>
      <c r="L572">
        <f>INT(NOT(J572))</f>
        <v>0</v>
      </c>
      <c r="M572" t="str">
        <f>IF(L572,IF(OR(AND(C572&lt;0, D572&lt; ABS(I572)), OR(AND(C572&gt;ABS(I572), D572&gt;ABS(I572)), AND(C572&lt;ABS(I572),D572&lt; ABS(I572)))), 1, 0),"N/A")</f>
        <v>N/A</v>
      </c>
      <c r="N572">
        <f>INT(OR(K572,M572))</f>
        <v>1</v>
      </c>
      <c r="O572">
        <f>IF(N572, 210, 0)</f>
        <v>210</v>
      </c>
      <c r="P572" t="str">
        <f>VLOOKUP(DATEVALUE(KNeighbors_NOPCA!$A572), LAL_by_date!$A$2:$E$93, 4, FALSE)</f>
        <v>U</v>
      </c>
      <c r="Q572" t="str">
        <f>VLOOKUP(DATEVALUE(KNeighbors_NOPCA!$A572), LAL_by_date!$A$2:$E$93, 5, FALSE)</f>
        <v>207</v>
      </c>
    </row>
    <row r="573" spans="1:17" hidden="1">
      <c r="A573" s="10" t="s">
        <v>186</v>
      </c>
      <c r="B573" t="s">
        <v>14</v>
      </c>
      <c r="C573" s="9">
        <v>-7.6</v>
      </c>
      <c r="D573" s="9">
        <v>-7</v>
      </c>
      <c r="E573" s="9">
        <f>IF(-I573 &lt;C573, 1, 0)</f>
        <v>1</v>
      </c>
      <c r="F573" t="str">
        <f>VLOOKUP(DATEVALUE(KNeighbors_NOPCA!$A573), LAL_by_date!$A$2:$E$93, 2, FALSE)</f>
        <v>W</v>
      </c>
      <c r="G573">
        <f>IF(F573="L",0,1)</f>
        <v>1</v>
      </c>
      <c r="H573">
        <f>IF(G573=E573,1,0)</f>
        <v>1</v>
      </c>
      <c r="I573">
        <f>VLOOKUP(DATEVALUE(KNeighbors_NOPCA!$A573), LAL_by_date!$A$2:$E$93, 3, FALSE)</f>
        <v>9</v>
      </c>
      <c r="J573">
        <f>IF(I573&gt;0, 1, 0)</f>
        <v>1</v>
      </c>
      <c r="K573">
        <f>IF(J573,IF(OR(AND(C573&gt;0, ABS(D573) &gt; I573), OR(AND(C573&gt;-I573, D573&gt;-I573), AND(C573&lt;-I573,D573&lt;-I573) )), 1, 0),"N/A")</f>
        <v>1</v>
      </c>
      <c r="L573">
        <f>INT(NOT(J573))</f>
        <v>0</v>
      </c>
      <c r="M573" t="str">
        <f>IF(L573,IF(OR(AND(C573&lt;0, D573&lt; ABS(I573)), OR(AND(C573&gt;ABS(I573), D573&gt;ABS(I573)), AND(C573&lt;ABS(I573),D573&lt; ABS(I573)))), 1, 0),"N/A")</f>
        <v>N/A</v>
      </c>
      <c r="N573">
        <f>INT(OR(K573,M573))</f>
        <v>1</v>
      </c>
      <c r="O573">
        <f>IF(N573, 210, 0)</f>
        <v>210</v>
      </c>
      <c r="P573" t="str">
        <f>VLOOKUP(DATEVALUE(KNeighbors_NOPCA!$A573), LAL_by_date!$A$2:$E$93, 4, FALSE)</f>
        <v>U</v>
      </c>
      <c r="Q573" t="str">
        <f>VLOOKUP(DATEVALUE(KNeighbors_NOPCA!$A573), LAL_by_date!$A$2:$E$93, 5, FALSE)</f>
        <v>210</v>
      </c>
    </row>
    <row r="574" spans="1:17">
      <c r="A574" s="10" t="s">
        <v>188</v>
      </c>
      <c r="B574" t="s">
        <v>14</v>
      </c>
      <c r="C574" s="9">
        <v>-7.2</v>
      </c>
      <c r="D574" s="9">
        <v>-10</v>
      </c>
      <c r="E574" s="9">
        <f>IF(-I574 &lt;C574, 1, 0)</f>
        <v>1</v>
      </c>
      <c r="F574" t="str">
        <f>VLOOKUP(DATEVALUE(KNeighbors_NOPCA!$A574), LAL_by_date!$A$2:$E$93, 2, FALSE)</f>
        <v>W</v>
      </c>
      <c r="G574">
        <f>IF(F574="L",0,1)</f>
        <v>1</v>
      </c>
      <c r="H574">
        <f>IF(G574=E574,1,0)</f>
        <v>1</v>
      </c>
      <c r="I574">
        <f>VLOOKUP(DATEVALUE(KNeighbors_NOPCA!$A574), LAL_by_date!$A$2:$E$93, 3, FALSE)</f>
        <v>11.5</v>
      </c>
      <c r="J574">
        <f>IF(I574&gt;0, 1, 0)</f>
        <v>1</v>
      </c>
      <c r="K574">
        <f>IF(J574,IF(OR(AND(C574&gt;0, ABS(D574) &gt; I574), OR(AND(C574&gt;-I574, D574&gt;-I574), AND(C574&lt;-I574,D574&lt;-I574) )), 1, 0),"N/A")</f>
        <v>1</v>
      </c>
      <c r="L574">
        <f>INT(NOT(J574))</f>
        <v>0</v>
      </c>
      <c r="M574" t="str">
        <f>IF(L574,IF(OR(AND(C574&lt;0, D574&lt; ABS(I574)), OR(AND(C574&gt;ABS(I574), D574&gt;ABS(I574)), AND(C574&lt;ABS(I574),D574&lt; ABS(I574)))), 1, 0),"N/A")</f>
        <v>N/A</v>
      </c>
      <c r="N574">
        <f>INT(OR(K574,M574))</f>
        <v>1</v>
      </c>
      <c r="O574">
        <f>IF(N574, 210, 0)</f>
        <v>210</v>
      </c>
      <c r="P574" t="str">
        <f>VLOOKUP(DATEVALUE(KNeighbors_NOPCA!$A574), LAL_by_date!$A$2:$E$93, 4, FALSE)</f>
        <v>U</v>
      </c>
      <c r="Q574" t="str">
        <f>VLOOKUP(DATEVALUE(KNeighbors_NOPCA!$A574), LAL_by_date!$A$2:$E$93, 5, FALSE)</f>
        <v>203</v>
      </c>
    </row>
    <row r="575" spans="1:17" hidden="1">
      <c r="A575" s="10" t="s">
        <v>195</v>
      </c>
      <c r="B575" t="s">
        <v>14</v>
      </c>
      <c r="C575" s="9">
        <v>-6.8</v>
      </c>
      <c r="D575" s="9">
        <v>5</v>
      </c>
      <c r="E575" s="9">
        <f>IF(-I575 &lt;C575, 1, 0)</f>
        <v>0</v>
      </c>
      <c r="F575" t="str">
        <f>VLOOKUP(DATEVALUE(KNeighbors_NOPCA!$A575), LAL_by_date!$A$2:$E$93, 2, FALSE)</f>
        <v>W</v>
      </c>
      <c r="G575">
        <f>IF(F575="L",0,1)</f>
        <v>1</v>
      </c>
      <c r="H575">
        <f>IF(G575=E575,1,0)</f>
        <v>0</v>
      </c>
      <c r="I575">
        <f>VLOOKUP(DATEVALUE(KNeighbors_NOPCA!$A575), LAL_by_date!$A$2:$E$93, 3, FALSE)</f>
        <v>4</v>
      </c>
      <c r="J575">
        <f>IF(I575&gt;0, 1, 0)</f>
        <v>1</v>
      </c>
      <c r="K575">
        <f>IF(J575,IF(OR(AND(C575&gt;0, ABS(D575) &gt; I575), OR(AND(C575&gt;-I575, D575&gt;-I575), AND(C575&lt;-I575,D575&lt;-I575) )), 1, 0),"N/A")</f>
        <v>0</v>
      </c>
      <c r="L575">
        <f>INT(NOT(J575))</f>
        <v>0</v>
      </c>
      <c r="M575" t="str">
        <f>IF(L575,IF(OR(AND(C575&lt;0, D575&lt; ABS(I575)), OR(AND(C575&gt;ABS(I575), D575&gt;ABS(I575)), AND(C575&lt;ABS(I575),D575&lt; ABS(I575)))), 1, 0),"N/A")</f>
        <v>N/A</v>
      </c>
      <c r="N575">
        <f>INT(OR(K575,M575))</f>
        <v>0</v>
      </c>
      <c r="O575">
        <f>IF(N575, 210, 0)</f>
        <v>0</v>
      </c>
      <c r="P575" t="str">
        <f>VLOOKUP(DATEVALUE(KNeighbors_NOPCA!$A575), LAL_by_date!$A$2:$E$93, 4, FALSE)</f>
        <v>O</v>
      </c>
      <c r="Q575" t="str">
        <f>VLOOKUP(DATEVALUE(KNeighbors_NOPCA!$A575), LAL_by_date!$A$2:$E$93, 5, FALSE)</f>
        <v>196</v>
      </c>
    </row>
    <row r="576" spans="1:17" hidden="1">
      <c r="A576" s="10" t="s">
        <v>9</v>
      </c>
      <c r="B576" t="s">
        <v>15</v>
      </c>
      <c r="C576" s="9">
        <v>-1.4</v>
      </c>
      <c r="D576" s="9">
        <v>-30</v>
      </c>
      <c r="E576" s="9">
        <f>IF(-I576 &lt;C576, 1, 0)</f>
        <v>0</v>
      </c>
      <c r="F576" t="str">
        <f>VLOOKUP(DATEVALUE(KNeighbors_NOPCA!$A576), MEM_by_date!$A$2:$E$93, 2, FALSE)</f>
        <v>L</v>
      </c>
      <c r="G576">
        <f>IF(F576="L",0,1)</f>
        <v>0</v>
      </c>
      <c r="H576">
        <f>IF(G576=E576,1,0)</f>
        <v>1</v>
      </c>
      <c r="I576">
        <f>VLOOKUP(DATEVALUE(KNeighbors_NOPCA!$A576), MEM_by_date!$A$2:$E$93, 3, FALSE)</f>
        <v>-5</v>
      </c>
      <c r="J576">
        <f>IF(I576&gt;0, 1, 0)</f>
        <v>0</v>
      </c>
      <c r="K576" t="str">
        <f>IF(J576,IF(OR(AND(C576&gt;0, ABS(D576) &gt; I576), OR(AND(C576&gt;-I576, D576&gt;-I576), AND(C576&lt;-I576,D576&lt;-I576) )), 1, 0),"N/A")</f>
        <v>N/A</v>
      </c>
      <c r="L576">
        <f>INT(NOT(J576))</f>
        <v>1</v>
      </c>
      <c r="M576">
        <f>IF(L576,IF(OR(AND(C576&lt;0, D576&lt; ABS(I576)), OR(AND(C576&gt;ABS(I576), D576&gt;ABS(I576)), AND(C576&lt;ABS(I576),D576&lt; ABS(I576)))), 1, 0),"N/A")</f>
        <v>1</v>
      </c>
      <c r="N576">
        <f>INT(OR(K576,M576))</f>
        <v>1</v>
      </c>
      <c r="O576">
        <f>IF(N576, 210, 0)</f>
        <v>210</v>
      </c>
      <c r="P576" t="str">
        <f>VLOOKUP(DATEVALUE(KNeighbors_NOPCA!$A576), MEM_by_date!$A$2:$E$93, 4, FALSE)</f>
        <v>U</v>
      </c>
      <c r="Q576" t="str">
        <f>VLOOKUP(DATEVALUE(KNeighbors_NOPCA!$A576), MEM_by_date!$A$2:$E$93, 5, FALSE)</f>
        <v>189</v>
      </c>
    </row>
    <row r="577" spans="1:17" hidden="1">
      <c r="A577" s="10" t="s">
        <v>33</v>
      </c>
      <c r="B577" t="s">
        <v>15</v>
      </c>
      <c r="C577" s="9">
        <v>8.1999999999999993</v>
      </c>
      <c r="D577" s="9">
        <v>10</v>
      </c>
      <c r="E577" s="9">
        <f>IF(-I577 &lt;C577, 1, 0)</f>
        <v>0</v>
      </c>
      <c r="F577" t="str">
        <f>VLOOKUP(DATEVALUE(KNeighbors_NOPCA!$A577), MEM_by_date!$A$2:$E$93, 2, FALSE)</f>
        <v>L</v>
      </c>
      <c r="G577">
        <f>IF(F577="L",0,1)</f>
        <v>0</v>
      </c>
      <c r="H577">
        <f>IF(G577=E577,1,0)</f>
        <v>1</v>
      </c>
      <c r="I577">
        <f>VLOOKUP(DATEVALUE(KNeighbors_NOPCA!$A577), MEM_by_date!$A$2:$E$93, 3, FALSE)</f>
        <v>-12</v>
      </c>
      <c r="J577">
        <f>IF(I577&gt;0, 1, 0)</f>
        <v>0</v>
      </c>
      <c r="K577" t="str">
        <f>IF(J577,IF(OR(AND(C577&gt;0, ABS(D577) &gt; I577), OR(AND(C577&gt;-I577, D577&gt;-I577), AND(C577&lt;-I577,D577&lt;-I577) )), 1, 0),"N/A")</f>
        <v>N/A</v>
      </c>
      <c r="L577">
        <f>INT(NOT(J577))</f>
        <v>1</v>
      </c>
      <c r="M577">
        <f>IF(L577,IF(OR(AND(C577&lt;0, D577&lt; ABS(I577)), OR(AND(C577&gt;ABS(I577), D577&gt;ABS(I577)), AND(C577&lt;ABS(I577),D577&lt; ABS(I577)))), 1, 0),"N/A")</f>
        <v>1</v>
      </c>
      <c r="N577">
        <f>INT(OR(K577,M577))</f>
        <v>1</v>
      </c>
      <c r="O577">
        <f>IF(N577, 210, 0)</f>
        <v>210</v>
      </c>
      <c r="P577" t="str">
        <f>VLOOKUP(DATEVALUE(KNeighbors_NOPCA!$A577), MEM_by_date!$A$2:$E$93, 4, FALSE)</f>
        <v>U</v>
      </c>
      <c r="Q577" t="str">
        <f>VLOOKUP(DATEVALUE(KNeighbors_NOPCA!$A577), MEM_by_date!$A$2:$E$93, 5, FALSE)</f>
        <v>192.5</v>
      </c>
    </row>
    <row r="578" spans="1:17" hidden="1">
      <c r="A578" s="10" t="s">
        <v>50</v>
      </c>
      <c r="B578" t="s">
        <v>15</v>
      </c>
      <c r="C578" s="9">
        <v>-12.8</v>
      </c>
      <c r="D578" s="9">
        <v>-16</v>
      </c>
      <c r="E578" s="9">
        <f>IF(-I578 &lt;C578, 1, 0)</f>
        <v>0</v>
      </c>
      <c r="F578" t="str">
        <f>VLOOKUP(DATEVALUE(KNeighbors_NOPCA!$A578), MEM_by_date!$A$2:$E$93, 2, FALSE)</f>
        <v>L</v>
      </c>
      <c r="G578">
        <f>IF(F578="L",0,1)</f>
        <v>0</v>
      </c>
      <c r="H578">
        <f>IF(G578=E578,1,0)</f>
        <v>1</v>
      </c>
      <c r="I578">
        <f>VLOOKUP(DATEVALUE(KNeighbors_NOPCA!$A578), MEM_by_date!$A$2:$E$93, 3, FALSE)</f>
        <v>7</v>
      </c>
      <c r="J578">
        <f>IF(I578&gt;0, 1, 0)</f>
        <v>1</v>
      </c>
      <c r="K578">
        <f>IF(J578,IF(OR(AND(C578&gt;0, ABS(D578) &gt; I578), OR(AND(C578&gt;-I578, D578&gt;-I578), AND(C578&lt;-I578,D578&lt;-I578) )), 1, 0),"N/A")</f>
        <v>1</v>
      </c>
      <c r="L578">
        <f>INT(NOT(J578))</f>
        <v>0</v>
      </c>
      <c r="M578" t="str">
        <f>IF(L578,IF(OR(AND(C578&lt;0, D578&lt; ABS(I578)), OR(AND(C578&gt;ABS(I578), D578&gt;ABS(I578)), AND(C578&lt;ABS(I578),D578&lt; ABS(I578)))), 1, 0),"N/A")</f>
        <v>N/A</v>
      </c>
      <c r="N578">
        <f>INT(OR(K578,M578))</f>
        <v>1</v>
      </c>
      <c r="O578">
        <f>IF(N578, 210, 0)</f>
        <v>210</v>
      </c>
      <c r="P578" t="str">
        <f>VLOOKUP(DATEVALUE(KNeighbors_NOPCA!$A578), MEM_by_date!$A$2:$E$93, 4, FALSE)</f>
        <v>U</v>
      </c>
      <c r="Q578" t="str">
        <f>VLOOKUP(DATEVALUE(KNeighbors_NOPCA!$A578), MEM_by_date!$A$2:$E$93, 5, FALSE)</f>
        <v>200</v>
      </c>
    </row>
    <row r="579" spans="1:17" hidden="1">
      <c r="A579" s="10" t="s">
        <v>52</v>
      </c>
      <c r="B579" t="s">
        <v>15</v>
      </c>
      <c r="C579" s="9">
        <v>0.2</v>
      </c>
      <c r="D579" s="9">
        <v>1</v>
      </c>
      <c r="E579" s="9">
        <f>IF(-I579 &lt;C579, 1, 0)</f>
        <v>0</v>
      </c>
      <c r="F579" t="str">
        <f>VLOOKUP(DATEVALUE(KNeighbors_NOPCA!$A579), MEM_by_date!$A$2:$E$93, 2, FALSE)</f>
        <v>L</v>
      </c>
      <c r="G579">
        <f>IF(F579="L",0,1)</f>
        <v>0</v>
      </c>
      <c r="H579">
        <f>IF(G579=E579,1,0)</f>
        <v>1</v>
      </c>
      <c r="I579">
        <f>VLOOKUP(DATEVALUE(KNeighbors_NOPCA!$A579), MEM_by_date!$A$2:$E$93, 3, FALSE)</f>
        <v>-6.5</v>
      </c>
      <c r="J579">
        <f>IF(I579&gt;0, 1, 0)</f>
        <v>0</v>
      </c>
      <c r="K579" t="str">
        <f>IF(J579,IF(OR(AND(C579&gt;0, ABS(D579) &gt; I579), OR(AND(C579&gt;-I579, D579&gt;-I579), AND(C579&lt;-I579,D579&lt;-I579) )), 1, 0),"N/A")</f>
        <v>N/A</v>
      </c>
      <c r="L579">
        <f>INT(NOT(J579))</f>
        <v>1</v>
      </c>
      <c r="M579">
        <f>IF(L579,IF(OR(AND(C579&lt;0, D579&lt; ABS(I579)), OR(AND(C579&gt;ABS(I579), D579&gt;ABS(I579)), AND(C579&lt;ABS(I579),D579&lt; ABS(I579)))), 1, 0),"N/A")</f>
        <v>1</v>
      </c>
      <c r="N579">
        <f>INT(OR(K579,M579))</f>
        <v>1</v>
      </c>
      <c r="O579">
        <f>IF(N579, 210, 0)</f>
        <v>210</v>
      </c>
      <c r="P579" t="str">
        <f>VLOOKUP(DATEVALUE(KNeighbors_NOPCA!$A579), MEM_by_date!$A$2:$E$93, 4, FALSE)</f>
        <v>O</v>
      </c>
      <c r="Q579" t="str">
        <f>VLOOKUP(DATEVALUE(KNeighbors_NOPCA!$A579), MEM_by_date!$A$2:$E$93, 5, FALSE)</f>
        <v>193.5</v>
      </c>
    </row>
    <row r="580" spans="1:17" hidden="1">
      <c r="A580" s="10" t="s">
        <v>55</v>
      </c>
      <c r="B580" t="s">
        <v>15</v>
      </c>
      <c r="C580" s="9">
        <v>-2.6</v>
      </c>
      <c r="D580" s="9">
        <v>8</v>
      </c>
      <c r="E580" s="9">
        <f>IF(-I580 &lt;C580, 1, 0)</f>
        <v>0</v>
      </c>
      <c r="F580" t="str">
        <f>VLOOKUP(DATEVALUE(KNeighbors_NOPCA!$A580), MEM_by_date!$A$2:$E$93, 2, FALSE)</f>
        <v>W</v>
      </c>
      <c r="G580">
        <f>IF(F580="L",0,1)</f>
        <v>1</v>
      </c>
      <c r="H580">
        <f>IF(G580=E580,1,0)</f>
        <v>0</v>
      </c>
      <c r="I580">
        <f>VLOOKUP(DATEVALUE(KNeighbors_NOPCA!$A580), MEM_by_date!$A$2:$E$93, 3, FALSE)</f>
        <v>-2.5</v>
      </c>
      <c r="J580">
        <f>IF(I580&gt;0, 1, 0)</f>
        <v>0</v>
      </c>
      <c r="K580" t="str">
        <f>IF(J580,IF(OR(AND(C580&gt;0, ABS(D580) &gt; I580), OR(AND(C580&gt;-I580, D580&gt;-I580), AND(C580&lt;-I580,D580&lt;-I580) )), 1, 0),"N/A")</f>
        <v>N/A</v>
      </c>
      <c r="L580">
        <f>INT(NOT(J580))</f>
        <v>1</v>
      </c>
      <c r="M580">
        <f>IF(L580,IF(OR(AND(C580&lt;0, D580&lt; ABS(I580)), OR(AND(C580&gt;ABS(I580), D580&gt;ABS(I580)), AND(C580&lt;ABS(I580),D580&lt; ABS(I580)))), 1, 0),"N/A")</f>
        <v>0</v>
      </c>
      <c r="N580">
        <f>INT(OR(K580,M580))</f>
        <v>0</v>
      </c>
      <c r="O580">
        <f>IF(N580, 210, 0)</f>
        <v>0</v>
      </c>
      <c r="P580" t="str">
        <f>VLOOKUP(DATEVALUE(KNeighbors_NOPCA!$A580), MEM_by_date!$A$2:$E$93, 4, FALSE)</f>
        <v>O</v>
      </c>
      <c r="Q580" t="str">
        <f>VLOOKUP(DATEVALUE(KNeighbors_NOPCA!$A580), MEM_by_date!$A$2:$E$93, 5, FALSE)</f>
        <v>197.5</v>
      </c>
    </row>
    <row r="581" spans="1:17" hidden="1">
      <c r="A581" s="10" t="s">
        <v>59</v>
      </c>
      <c r="B581" t="s">
        <v>15</v>
      </c>
      <c r="C581" s="9">
        <v>4.2</v>
      </c>
      <c r="D581" s="9">
        <v>12</v>
      </c>
      <c r="E581" s="9">
        <f>IF(-I581 &lt;C581, 1, 0)</f>
        <v>1</v>
      </c>
      <c r="F581" t="str">
        <f>VLOOKUP(DATEVALUE(KNeighbors_NOPCA!$A581), MEM_by_date!$A$2:$E$93, 2, FALSE)</f>
        <v>W</v>
      </c>
      <c r="G581">
        <f>IF(F581="L",0,1)</f>
        <v>1</v>
      </c>
      <c r="H581">
        <f>IF(G581=E581,1,0)</f>
        <v>1</v>
      </c>
      <c r="I581">
        <f>VLOOKUP(DATEVALUE(KNeighbors_NOPCA!$A581), MEM_by_date!$A$2:$E$93, 3, FALSE)</f>
        <v>-2.5</v>
      </c>
      <c r="J581">
        <f>IF(I581&gt;0, 1, 0)</f>
        <v>0</v>
      </c>
      <c r="K581" t="str">
        <f>IF(J581,IF(OR(AND(C581&gt;0, ABS(D581) &gt; I581), OR(AND(C581&gt;-I581, D581&gt;-I581), AND(C581&lt;-I581,D581&lt;-I581) )), 1, 0),"N/A")</f>
        <v>N/A</v>
      </c>
      <c r="L581">
        <f>INT(NOT(J581))</f>
        <v>1</v>
      </c>
      <c r="M581">
        <f>IF(L581,IF(OR(AND(C581&lt;0, D581&lt; ABS(I581)), OR(AND(C581&gt;ABS(I581), D581&gt;ABS(I581)), AND(C581&lt;ABS(I581),D581&lt; ABS(I581)))), 1, 0),"N/A")</f>
        <v>1</v>
      </c>
      <c r="N581">
        <f>INT(OR(K581,M581))</f>
        <v>1</v>
      </c>
      <c r="O581">
        <f>IF(N581, 210, 0)</f>
        <v>210</v>
      </c>
      <c r="P581" t="str">
        <f>VLOOKUP(DATEVALUE(KNeighbors_NOPCA!$A581), MEM_by_date!$A$2:$E$93, 4, FALSE)</f>
        <v>U</v>
      </c>
      <c r="Q581" t="str">
        <f>VLOOKUP(DATEVALUE(KNeighbors_NOPCA!$A581), MEM_by_date!$A$2:$E$93, 5, FALSE)</f>
        <v>200</v>
      </c>
    </row>
    <row r="582" spans="1:17" hidden="1">
      <c r="A582" s="10" t="s">
        <v>63</v>
      </c>
      <c r="B582" t="s">
        <v>15</v>
      </c>
      <c r="C582" s="9">
        <v>0.8</v>
      </c>
      <c r="D582" s="9">
        <v>14</v>
      </c>
      <c r="E582" s="9">
        <f>IF(-I582 &lt;C582, 1, 0)</f>
        <v>0</v>
      </c>
      <c r="F582" t="str">
        <f>VLOOKUP(DATEVALUE(KNeighbors_NOPCA!$A582), MEM_by_date!$A$2:$E$93, 2, FALSE)</f>
        <v>W</v>
      </c>
      <c r="G582">
        <f>IF(F582="L",0,1)</f>
        <v>1</v>
      </c>
      <c r="H582">
        <f>IF(G582=E582,1,0)</f>
        <v>0</v>
      </c>
      <c r="I582">
        <f>VLOOKUP(DATEVALUE(KNeighbors_NOPCA!$A582), MEM_by_date!$A$2:$E$93, 3, FALSE)</f>
        <v>-3.5</v>
      </c>
      <c r="J582">
        <f>IF(I582&gt;0, 1, 0)</f>
        <v>0</v>
      </c>
      <c r="K582" t="str">
        <f>IF(J582,IF(OR(AND(C582&gt;0, ABS(D582) &gt; I582), OR(AND(C582&gt;-I582, D582&gt;-I582), AND(C582&lt;-I582,D582&lt;-I582) )), 1, 0),"N/A")</f>
        <v>N/A</v>
      </c>
      <c r="L582">
        <f>INT(NOT(J582))</f>
        <v>1</v>
      </c>
      <c r="M582">
        <f>IF(L582,IF(OR(AND(C582&lt;0, D582&lt; ABS(I582)), OR(AND(C582&gt;ABS(I582), D582&gt;ABS(I582)), AND(C582&lt;ABS(I582),D582&lt; ABS(I582)))), 1, 0),"N/A")</f>
        <v>0</v>
      </c>
      <c r="N582">
        <f>INT(OR(K582,M582))</f>
        <v>0</v>
      </c>
      <c r="O582">
        <f>IF(N582, 210, 0)</f>
        <v>0</v>
      </c>
      <c r="P582" t="str">
        <f>VLOOKUP(DATEVALUE(KNeighbors_NOPCA!$A582), MEM_by_date!$A$2:$E$93, 4, FALSE)</f>
        <v>O</v>
      </c>
      <c r="Q582" t="str">
        <f>VLOOKUP(DATEVALUE(KNeighbors_NOPCA!$A582), MEM_by_date!$A$2:$E$93, 5, FALSE)</f>
        <v>195.5</v>
      </c>
    </row>
    <row r="583" spans="1:17" hidden="1">
      <c r="A583" s="10" t="s">
        <v>65</v>
      </c>
      <c r="B583" t="s">
        <v>15</v>
      </c>
      <c r="C583" s="9">
        <v>1.4</v>
      </c>
      <c r="D583" s="9">
        <v>-15</v>
      </c>
      <c r="E583" s="9">
        <f>IF(-I583 &lt;C583, 1, 0)</f>
        <v>0</v>
      </c>
      <c r="F583" t="str">
        <f>VLOOKUP(DATEVALUE(KNeighbors_NOPCA!$A583), MEM_by_date!$A$2:$E$93, 2, FALSE)</f>
        <v>L</v>
      </c>
      <c r="G583">
        <f>IF(F583="L",0,1)</f>
        <v>0</v>
      </c>
      <c r="H583">
        <f>IF(G583=E583,1,0)</f>
        <v>1</v>
      </c>
      <c r="I583">
        <f>VLOOKUP(DATEVALUE(KNeighbors_NOPCA!$A583), MEM_by_date!$A$2:$E$93, 3, FALSE)</f>
        <v>-2.5</v>
      </c>
      <c r="J583">
        <f>IF(I583&gt;0, 1, 0)</f>
        <v>0</v>
      </c>
      <c r="K583" t="str">
        <f>IF(J583,IF(OR(AND(C583&gt;0, ABS(D583) &gt; I583), OR(AND(C583&gt;-I583, D583&gt;-I583), AND(C583&lt;-I583,D583&lt;-I583) )), 1, 0),"N/A")</f>
        <v>N/A</v>
      </c>
      <c r="L583">
        <f>INT(NOT(J583))</f>
        <v>1</v>
      </c>
      <c r="M583">
        <f>IF(L583,IF(OR(AND(C583&lt;0, D583&lt; ABS(I583)), OR(AND(C583&gt;ABS(I583), D583&gt;ABS(I583)), AND(C583&lt;ABS(I583),D583&lt; ABS(I583)))), 1, 0),"N/A")</f>
        <v>1</v>
      </c>
      <c r="N583">
        <f>INT(OR(K583,M583))</f>
        <v>1</v>
      </c>
      <c r="O583">
        <f>IF(N583, 210, 0)</f>
        <v>210</v>
      </c>
      <c r="P583" t="str">
        <f>VLOOKUP(DATEVALUE(KNeighbors_NOPCA!$A583), MEM_by_date!$A$2:$E$93, 4, FALSE)</f>
        <v>O</v>
      </c>
      <c r="Q583" t="str">
        <f>VLOOKUP(DATEVALUE(KNeighbors_NOPCA!$A583), MEM_by_date!$A$2:$E$93, 5, FALSE)</f>
        <v>196.5</v>
      </c>
    </row>
    <row r="584" spans="1:17" hidden="1">
      <c r="A584" s="10" t="s">
        <v>67</v>
      </c>
      <c r="B584" t="s">
        <v>15</v>
      </c>
      <c r="C584" s="9">
        <v>8.6</v>
      </c>
      <c r="D584" s="9">
        <v>8</v>
      </c>
      <c r="E584" s="9">
        <f>IF(-I584 &lt;C584, 1, 0)</f>
        <v>0</v>
      </c>
      <c r="F584" t="str">
        <f>VLOOKUP(DATEVALUE(KNeighbors_NOPCA!$A584), MEM_by_date!$A$2:$E$93, 2, FALSE)</f>
        <v>L</v>
      </c>
      <c r="G584">
        <f>IF(F584="L",0,1)</f>
        <v>0</v>
      </c>
      <c r="H584">
        <f>IF(G584=E584,1,0)</f>
        <v>1</v>
      </c>
      <c r="I584">
        <f>VLOOKUP(DATEVALUE(KNeighbors_NOPCA!$A584), MEM_by_date!$A$2:$E$93, 3, FALSE)</f>
        <v>-13.5</v>
      </c>
      <c r="J584">
        <f>IF(I584&gt;0, 1, 0)</f>
        <v>0</v>
      </c>
      <c r="K584" t="str">
        <f>IF(J584,IF(OR(AND(C584&gt;0, ABS(D584) &gt; I584), OR(AND(C584&gt;-I584, D584&gt;-I584), AND(C584&lt;-I584,D584&lt;-I584) )), 1, 0),"N/A")</f>
        <v>N/A</v>
      </c>
      <c r="L584">
        <f>INT(NOT(J584))</f>
        <v>1</v>
      </c>
      <c r="M584">
        <f>IF(L584,IF(OR(AND(C584&lt;0, D584&lt; ABS(I584)), OR(AND(C584&gt;ABS(I584), D584&gt;ABS(I584)), AND(C584&lt;ABS(I584),D584&lt; ABS(I584)))), 1, 0),"N/A")</f>
        <v>1</v>
      </c>
      <c r="N584">
        <f>INT(OR(K584,M584))</f>
        <v>1</v>
      </c>
      <c r="O584">
        <f>IF(N584, 210, 0)</f>
        <v>210</v>
      </c>
      <c r="P584" t="str">
        <f>VLOOKUP(DATEVALUE(KNeighbors_NOPCA!$A584), MEM_by_date!$A$2:$E$93, 4, FALSE)</f>
        <v>U</v>
      </c>
      <c r="Q584" t="str">
        <f>VLOOKUP(DATEVALUE(KNeighbors_NOPCA!$A584), MEM_by_date!$A$2:$E$93, 5, FALSE)</f>
        <v>193</v>
      </c>
    </row>
    <row r="585" spans="1:17" hidden="1">
      <c r="A585" s="10" t="s">
        <v>71</v>
      </c>
      <c r="B585" t="s">
        <v>15</v>
      </c>
      <c r="C585" s="9">
        <v>3</v>
      </c>
      <c r="D585" s="9">
        <v>-20</v>
      </c>
      <c r="E585" s="9">
        <f>IF(-I585 &lt;C585, 1, 0)</f>
        <v>1</v>
      </c>
      <c r="F585" t="str">
        <f>VLOOKUP(DATEVALUE(KNeighbors_NOPCA!$A585), MEM_by_date!$A$2:$E$93, 2, FALSE)</f>
        <v>L</v>
      </c>
      <c r="G585">
        <f>IF(F585="L",0,1)</f>
        <v>0</v>
      </c>
      <c r="H585">
        <f>IF(G585=E585,1,0)</f>
        <v>0</v>
      </c>
      <c r="I585">
        <f>VLOOKUP(DATEVALUE(KNeighbors_NOPCA!$A585), MEM_by_date!$A$2:$E$93, 3, FALSE)</f>
        <v>3</v>
      </c>
      <c r="J585">
        <f>IF(I585&gt;0, 1, 0)</f>
        <v>1</v>
      </c>
      <c r="K585">
        <f>IF(J585,IF(OR(AND(C585&gt;0, ABS(D585) &gt; I585), OR(AND(C585&gt;-I585, D585&gt;-I585), AND(C585&lt;-I585,D585&lt;-I585) )), 1, 0),"N/A")</f>
        <v>1</v>
      </c>
      <c r="L585">
        <f>INT(NOT(J585))</f>
        <v>0</v>
      </c>
      <c r="M585" t="str">
        <f>IF(L585,IF(OR(AND(C585&lt;0, D585&lt; ABS(I585)), OR(AND(C585&gt;ABS(I585), D585&gt;ABS(I585)), AND(C585&lt;ABS(I585),D585&lt; ABS(I585)))), 1, 0),"N/A")</f>
        <v>N/A</v>
      </c>
      <c r="N585">
        <f>INT(OR(K585,M585))</f>
        <v>1</v>
      </c>
      <c r="O585">
        <f>IF(N585, 210, 0)</f>
        <v>210</v>
      </c>
      <c r="P585" t="str">
        <f>VLOOKUP(DATEVALUE(KNeighbors_NOPCA!$A585), MEM_by_date!$A$2:$E$93, 4, FALSE)</f>
        <v>O</v>
      </c>
      <c r="Q585" t="str">
        <f>VLOOKUP(DATEVALUE(KNeighbors_NOPCA!$A585), MEM_by_date!$A$2:$E$93, 5, FALSE)</f>
        <v>183</v>
      </c>
    </row>
    <row r="586" spans="1:17" hidden="1">
      <c r="A586" s="10" t="s">
        <v>74</v>
      </c>
      <c r="B586" t="s">
        <v>15</v>
      </c>
      <c r="C586" s="9">
        <v>0.8</v>
      </c>
      <c r="D586" s="9">
        <v>2</v>
      </c>
      <c r="E586" s="9">
        <f>IF(-I586 &lt;C586, 1, 0)</f>
        <v>0</v>
      </c>
      <c r="F586" t="str">
        <f>VLOOKUP(DATEVALUE(KNeighbors_NOPCA!$A586), MEM_by_date!$A$2:$E$93, 2, FALSE)</f>
        <v>L</v>
      </c>
      <c r="G586">
        <f>IF(F586="L",0,1)</f>
        <v>0</v>
      </c>
      <c r="H586">
        <f>IF(G586=E586,1,0)</f>
        <v>1</v>
      </c>
      <c r="I586">
        <f>VLOOKUP(DATEVALUE(KNeighbors_NOPCA!$A586), MEM_by_date!$A$2:$E$93, 3, FALSE)</f>
        <v>-5.5</v>
      </c>
      <c r="J586">
        <f>IF(I586&gt;0, 1, 0)</f>
        <v>0</v>
      </c>
      <c r="K586" t="str">
        <f>IF(J586,IF(OR(AND(C586&gt;0, ABS(D586) &gt; I586), OR(AND(C586&gt;-I586, D586&gt;-I586), AND(C586&lt;-I586,D586&lt;-I586) )), 1, 0),"N/A")</f>
        <v>N/A</v>
      </c>
      <c r="L586">
        <f>INT(NOT(J586))</f>
        <v>1</v>
      </c>
      <c r="M586">
        <f>IF(L586,IF(OR(AND(C586&lt;0, D586&lt; ABS(I586)), OR(AND(C586&gt;ABS(I586), D586&gt;ABS(I586)), AND(C586&lt;ABS(I586),D586&lt; ABS(I586)))), 1, 0),"N/A")</f>
        <v>1</v>
      </c>
      <c r="N586">
        <f>INT(OR(K586,M586))</f>
        <v>1</v>
      </c>
      <c r="O586">
        <f>IF(N586, 210, 0)</f>
        <v>210</v>
      </c>
      <c r="P586" t="str">
        <f>VLOOKUP(DATEVALUE(KNeighbors_NOPCA!$A586), MEM_by_date!$A$2:$E$93, 4, FALSE)</f>
        <v>U</v>
      </c>
      <c r="Q586" t="str">
        <f>VLOOKUP(DATEVALUE(KNeighbors_NOPCA!$A586), MEM_by_date!$A$2:$E$93, 5, FALSE)</f>
        <v>202.5</v>
      </c>
    </row>
    <row r="587" spans="1:17" hidden="1">
      <c r="A587" s="10" t="s">
        <v>76</v>
      </c>
      <c r="B587" t="s">
        <v>15</v>
      </c>
      <c r="C587" s="9">
        <v>-3.4</v>
      </c>
      <c r="D587" s="9">
        <v>-37</v>
      </c>
      <c r="E587" s="9">
        <f>IF(-I587 &lt;C587, 1, 0)</f>
        <v>0</v>
      </c>
      <c r="F587" t="str">
        <f>VLOOKUP(DATEVALUE(KNeighbors_NOPCA!$A587), MEM_by_date!$A$2:$E$93, 2, FALSE)</f>
        <v>L</v>
      </c>
      <c r="G587">
        <f>IF(F587="L",0,1)</f>
        <v>0</v>
      </c>
      <c r="H587">
        <f>IF(G587=E587,1,0)</f>
        <v>1</v>
      </c>
      <c r="I587">
        <f>VLOOKUP(DATEVALUE(KNeighbors_NOPCA!$A587), MEM_by_date!$A$2:$E$93, 3, FALSE)</f>
        <v>2</v>
      </c>
      <c r="J587">
        <f>IF(I587&gt;0, 1, 0)</f>
        <v>1</v>
      </c>
      <c r="K587">
        <f>IF(J587,IF(OR(AND(C587&gt;0, ABS(D587) &gt; I587), OR(AND(C587&gt;-I587, D587&gt;-I587), AND(C587&lt;-I587,D587&lt;-I587) )), 1, 0),"N/A")</f>
        <v>1</v>
      </c>
      <c r="L587">
        <f>INT(NOT(J587))</f>
        <v>0</v>
      </c>
      <c r="M587" t="str">
        <f>IF(L587,IF(OR(AND(C587&lt;0, D587&lt; ABS(I587)), OR(AND(C587&gt;ABS(I587), D587&gt;ABS(I587)), AND(C587&lt;ABS(I587),D587&lt; ABS(I587)))), 1, 0),"N/A")</f>
        <v>N/A</v>
      </c>
      <c r="N587">
        <f>INT(OR(K587,M587))</f>
        <v>1</v>
      </c>
      <c r="O587">
        <f>IF(N587, 210, 0)</f>
        <v>210</v>
      </c>
      <c r="P587" t="str">
        <f>VLOOKUP(DATEVALUE(KNeighbors_NOPCA!$A587), MEM_by_date!$A$2:$E$93, 4, FALSE)</f>
        <v>O</v>
      </c>
      <c r="Q587" t="str">
        <f>VLOOKUP(DATEVALUE(KNeighbors_NOPCA!$A587), MEM_by_date!$A$2:$E$93, 5, FALSE)</f>
        <v>201.5</v>
      </c>
    </row>
    <row r="588" spans="1:17" hidden="1">
      <c r="A588" s="10" t="s">
        <v>79</v>
      </c>
      <c r="B588" t="s">
        <v>15</v>
      </c>
      <c r="C588" s="9">
        <v>4.2</v>
      </c>
      <c r="D588" s="9">
        <v>-24</v>
      </c>
      <c r="E588" s="9">
        <f>IF(-I588 &lt;C588, 1, 0)</f>
        <v>1</v>
      </c>
      <c r="F588" t="str">
        <f>VLOOKUP(DATEVALUE(KNeighbors_NOPCA!$A588), MEM_by_date!$A$2:$E$93, 2, FALSE)</f>
        <v>L</v>
      </c>
      <c r="G588">
        <f>IF(F588="L",0,1)</f>
        <v>0</v>
      </c>
      <c r="H588">
        <f>IF(G588=E588,1,0)</f>
        <v>0</v>
      </c>
      <c r="I588">
        <f>VLOOKUP(DATEVALUE(KNeighbors_NOPCA!$A588), MEM_by_date!$A$2:$E$93, 3, FALSE)</f>
        <v>-3</v>
      </c>
      <c r="J588">
        <f>IF(I588&gt;0, 1, 0)</f>
        <v>0</v>
      </c>
      <c r="K588" t="str">
        <f>IF(J588,IF(OR(AND(C588&gt;0, ABS(D588) &gt; I588), OR(AND(C588&gt;-I588, D588&gt;-I588), AND(C588&lt;-I588,D588&lt;-I588) )), 1, 0),"N/A")</f>
        <v>N/A</v>
      </c>
      <c r="L588">
        <f>INT(NOT(J588))</f>
        <v>1</v>
      </c>
      <c r="M588">
        <f>IF(L588,IF(OR(AND(C588&lt;0, D588&lt; ABS(I588)), OR(AND(C588&gt;ABS(I588), D588&gt;ABS(I588)), AND(C588&lt;ABS(I588),D588&lt; ABS(I588)))), 1, 0),"N/A")</f>
        <v>0</v>
      </c>
      <c r="N588">
        <f>INT(OR(K588,M588))</f>
        <v>0</v>
      </c>
      <c r="O588">
        <f>IF(N588, 210, 0)</f>
        <v>0</v>
      </c>
      <c r="P588" t="str">
        <f>VLOOKUP(DATEVALUE(KNeighbors_NOPCA!$A588), MEM_by_date!$A$2:$E$93, 4, FALSE)</f>
        <v>O</v>
      </c>
      <c r="Q588" t="str">
        <f>VLOOKUP(DATEVALUE(KNeighbors_NOPCA!$A588), MEM_by_date!$A$2:$E$93, 5, FALSE)</f>
        <v>193</v>
      </c>
    </row>
    <row r="589" spans="1:17" hidden="1">
      <c r="A589" s="10" t="s">
        <v>82</v>
      </c>
      <c r="B589" t="s">
        <v>15</v>
      </c>
      <c r="C589" s="9">
        <v>-2.8</v>
      </c>
      <c r="D589" s="9">
        <v>17</v>
      </c>
      <c r="E589" s="9">
        <f>IF(-I589 &lt;C589, 1, 0)</f>
        <v>0</v>
      </c>
      <c r="F589" t="str">
        <f>VLOOKUP(DATEVALUE(KNeighbors_NOPCA!$A589), MEM_by_date!$A$2:$E$93, 2, FALSE)</f>
        <v>W</v>
      </c>
      <c r="G589">
        <f>IF(F589="L",0,1)</f>
        <v>1</v>
      </c>
      <c r="H589">
        <f>IF(G589=E589,1,0)</f>
        <v>0</v>
      </c>
      <c r="I589">
        <f>VLOOKUP(DATEVALUE(KNeighbors_NOPCA!$A589), MEM_by_date!$A$2:$E$93, 3, FALSE)</f>
        <v>-3</v>
      </c>
      <c r="J589">
        <f>IF(I589&gt;0, 1, 0)</f>
        <v>0</v>
      </c>
      <c r="K589" t="str">
        <f>IF(J589,IF(OR(AND(C589&gt;0, ABS(D589) &gt; I589), OR(AND(C589&gt;-I589, D589&gt;-I589), AND(C589&lt;-I589,D589&lt;-I589) )), 1, 0),"N/A")</f>
        <v>N/A</v>
      </c>
      <c r="L589">
        <f>INT(NOT(J589))</f>
        <v>1</v>
      </c>
      <c r="M589">
        <f>IF(L589,IF(OR(AND(C589&lt;0, D589&lt; ABS(I589)), OR(AND(C589&gt;ABS(I589), D589&gt;ABS(I589)), AND(C589&lt;ABS(I589),D589&lt; ABS(I589)))), 1, 0),"N/A")</f>
        <v>0</v>
      </c>
      <c r="N589">
        <f>INT(OR(K589,M589))</f>
        <v>0</v>
      </c>
      <c r="O589">
        <f>IF(N589, 210, 0)</f>
        <v>0</v>
      </c>
      <c r="P589" t="str">
        <f>VLOOKUP(DATEVALUE(KNeighbors_NOPCA!$A589), MEM_by_date!$A$2:$E$93, 4, FALSE)</f>
        <v>O</v>
      </c>
      <c r="Q589" t="str">
        <f>VLOOKUP(DATEVALUE(KNeighbors_NOPCA!$A589), MEM_by_date!$A$2:$E$93, 5, FALSE)</f>
        <v>201</v>
      </c>
    </row>
    <row r="590" spans="1:17" hidden="1">
      <c r="A590" s="10" t="s">
        <v>87</v>
      </c>
      <c r="B590" t="s">
        <v>15</v>
      </c>
      <c r="C590" s="9">
        <v>5.6</v>
      </c>
      <c r="D590" s="9">
        <v>12</v>
      </c>
      <c r="E590" s="9">
        <f>IF(-I590 &lt;C590, 1, 0)</f>
        <v>1</v>
      </c>
      <c r="F590" t="str">
        <f>VLOOKUP(DATEVALUE(KNeighbors_NOPCA!$A590), MEM_by_date!$A$2:$E$93, 2, FALSE)</f>
        <v>W</v>
      </c>
      <c r="G590">
        <f>IF(F590="L",0,1)</f>
        <v>1</v>
      </c>
      <c r="H590">
        <f>IF(G590=E590,1,0)</f>
        <v>1</v>
      </c>
      <c r="I590">
        <f>VLOOKUP(DATEVALUE(KNeighbors_NOPCA!$A590), MEM_by_date!$A$2:$E$93, 3, FALSE)</f>
        <v>1</v>
      </c>
      <c r="J590">
        <f>IF(I590&gt;0, 1, 0)</f>
        <v>1</v>
      </c>
      <c r="K590">
        <f>IF(J590,IF(OR(AND(C590&gt;0, ABS(D590) &gt; I590), OR(AND(C590&gt;-I590, D590&gt;-I590), AND(C590&lt;-I590,D590&lt;-I590) )), 1, 0),"N/A")</f>
        <v>1</v>
      </c>
      <c r="L590">
        <f>INT(NOT(J590))</f>
        <v>0</v>
      </c>
      <c r="M590" t="str">
        <f>IF(L590,IF(OR(AND(C590&lt;0, D590&lt; ABS(I590)), OR(AND(C590&gt;ABS(I590), D590&gt;ABS(I590)), AND(C590&lt;ABS(I590),D590&lt; ABS(I590)))), 1, 0),"N/A")</f>
        <v>N/A</v>
      </c>
      <c r="N590">
        <f>INT(OR(K590,M590))</f>
        <v>1</v>
      </c>
      <c r="O590">
        <f>IF(N590, 210, 0)</f>
        <v>210</v>
      </c>
      <c r="P590" t="str">
        <f>VLOOKUP(DATEVALUE(KNeighbors_NOPCA!$A590), MEM_by_date!$A$2:$E$93, 4, FALSE)</f>
        <v>U</v>
      </c>
      <c r="Q590" t="str">
        <f>VLOOKUP(DATEVALUE(KNeighbors_NOPCA!$A590), MEM_by_date!$A$2:$E$93, 5, FALSE)</f>
        <v>200</v>
      </c>
    </row>
    <row r="591" spans="1:17" hidden="1">
      <c r="A591" s="10" t="s">
        <v>94</v>
      </c>
      <c r="B591" t="s">
        <v>15</v>
      </c>
      <c r="C591" s="9">
        <v>5.4</v>
      </c>
      <c r="D591" s="9">
        <v>16</v>
      </c>
      <c r="E591" s="9">
        <f>IF(-I591 &lt;C591, 1, 0)</f>
        <v>0</v>
      </c>
      <c r="F591" t="str">
        <f>VLOOKUP(DATEVALUE(KNeighbors_NOPCA!$A591), MEM_by_date!$A$2:$E$93, 2, FALSE)</f>
        <v>W</v>
      </c>
      <c r="G591">
        <f>IF(F591="L",0,1)</f>
        <v>1</v>
      </c>
      <c r="H591">
        <f>IF(G591=E591,1,0)</f>
        <v>0</v>
      </c>
      <c r="I591">
        <f>VLOOKUP(DATEVALUE(KNeighbors_NOPCA!$A591), MEM_by_date!$A$2:$E$93, 3, FALSE)</f>
        <v>-9.5</v>
      </c>
      <c r="J591">
        <f>IF(I591&gt;0, 1, 0)</f>
        <v>0</v>
      </c>
      <c r="K591" t="str">
        <f>IF(J591,IF(OR(AND(C591&gt;0, ABS(D591) &gt; I591), OR(AND(C591&gt;-I591, D591&gt;-I591), AND(C591&lt;-I591,D591&lt;-I591) )), 1, 0),"N/A")</f>
        <v>N/A</v>
      </c>
      <c r="L591">
        <f>INT(NOT(J591))</f>
        <v>1</v>
      </c>
      <c r="M591">
        <f>IF(L591,IF(OR(AND(C591&lt;0, D591&lt; ABS(I591)), OR(AND(C591&gt;ABS(I591), D591&gt;ABS(I591)), AND(C591&lt;ABS(I591),D591&lt; ABS(I591)))), 1, 0),"N/A")</f>
        <v>0</v>
      </c>
      <c r="N591">
        <f>INT(OR(K591,M591))</f>
        <v>0</v>
      </c>
      <c r="O591">
        <f>IF(N591, 210, 0)</f>
        <v>0</v>
      </c>
      <c r="P591" t="str">
        <f>VLOOKUP(DATEVALUE(KNeighbors_NOPCA!$A591), MEM_by_date!$A$2:$E$93, 4, FALSE)</f>
        <v>O</v>
      </c>
      <c r="Q591" t="str">
        <f>VLOOKUP(DATEVALUE(KNeighbors_NOPCA!$A591), MEM_by_date!$A$2:$E$93, 5, FALSE)</f>
        <v>195</v>
      </c>
    </row>
    <row r="592" spans="1:17" hidden="1">
      <c r="A592" s="10" t="s">
        <v>96</v>
      </c>
      <c r="B592" t="s">
        <v>15</v>
      </c>
      <c r="C592" s="9">
        <v>7.6</v>
      </c>
      <c r="D592" s="9">
        <v>9</v>
      </c>
      <c r="E592" s="9">
        <f>IF(-I592 &lt;C592, 1, 0)</f>
        <v>1</v>
      </c>
      <c r="F592" t="str">
        <f>VLOOKUP(DATEVALUE(KNeighbors_NOPCA!$A592), MEM_by_date!$A$2:$E$93, 2, FALSE)</f>
        <v>W</v>
      </c>
      <c r="G592">
        <f>IF(F592="L",0,1)</f>
        <v>1</v>
      </c>
      <c r="H592">
        <f>IF(G592=E592,1,0)</f>
        <v>1</v>
      </c>
      <c r="I592">
        <f>VLOOKUP(DATEVALUE(KNeighbors_NOPCA!$A592), MEM_by_date!$A$2:$E$93, 3, FALSE)</f>
        <v>-4.5</v>
      </c>
      <c r="J592">
        <f>IF(I592&gt;0, 1, 0)</f>
        <v>0</v>
      </c>
      <c r="K592" t="str">
        <f>IF(J592,IF(OR(AND(C592&gt;0, ABS(D592) &gt; I592), OR(AND(C592&gt;-I592, D592&gt;-I592), AND(C592&lt;-I592,D592&lt;-I592) )), 1, 0),"N/A")</f>
        <v>N/A</v>
      </c>
      <c r="L592">
        <f>INT(NOT(J592))</f>
        <v>1</v>
      </c>
      <c r="M592">
        <f>IF(L592,IF(OR(AND(C592&lt;0, D592&lt; ABS(I592)), OR(AND(C592&gt;ABS(I592), D592&gt;ABS(I592)), AND(C592&lt;ABS(I592),D592&lt; ABS(I592)))), 1, 0),"N/A")</f>
        <v>1</v>
      </c>
      <c r="N592">
        <f>INT(OR(K592,M592))</f>
        <v>1</v>
      </c>
      <c r="O592">
        <f>IF(N592, 210, 0)</f>
        <v>210</v>
      </c>
      <c r="P592" t="str">
        <f>VLOOKUP(DATEVALUE(KNeighbors_NOPCA!$A592), MEM_by_date!$A$2:$E$93, 4, FALSE)</f>
        <v>P</v>
      </c>
      <c r="Q592" t="str">
        <f>VLOOKUP(DATEVALUE(KNeighbors_NOPCA!$A592), MEM_by_date!$A$2:$E$93, 5, FALSE)</f>
        <v>189</v>
      </c>
    </row>
    <row r="593" spans="1:17" hidden="1">
      <c r="A593" s="10" t="s">
        <v>106</v>
      </c>
      <c r="B593" t="s">
        <v>15</v>
      </c>
      <c r="C593" s="9">
        <v>4.8</v>
      </c>
      <c r="D593" s="9">
        <v>7</v>
      </c>
      <c r="E593" s="9">
        <f>IF(-I593 &lt;C593, 1, 0)</f>
        <v>0</v>
      </c>
      <c r="F593" t="str">
        <f>VLOOKUP(DATEVALUE(KNeighbors_NOPCA!$A593), MEM_by_date!$A$2:$E$93, 2, FALSE)</f>
        <v>W</v>
      </c>
      <c r="G593">
        <f>IF(F593="L",0,1)</f>
        <v>1</v>
      </c>
      <c r="H593">
        <f>IF(G593=E593,1,0)</f>
        <v>0</v>
      </c>
      <c r="I593">
        <f>VLOOKUP(DATEVALUE(KNeighbors_NOPCA!$A593), MEM_by_date!$A$2:$E$93, 3, FALSE)</f>
        <v>-5.5</v>
      </c>
      <c r="J593">
        <f>IF(I593&gt;0, 1, 0)</f>
        <v>0</v>
      </c>
      <c r="K593" t="str">
        <f>IF(J593,IF(OR(AND(C593&gt;0, ABS(D593) &gt; I593), OR(AND(C593&gt;-I593, D593&gt;-I593), AND(C593&lt;-I593,D593&lt;-I593) )), 1, 0),"N/A")</f>
        <v>N/A</v>
      </c>
      <c r="L593">
        <f>INT(NOT(J593))</f>
        <v>1</v>
      </c>
      <c r="M593">
        <f>IF(L593,IF(OR(AND(C593&lt;0, D593&lt; ABS(I593)), OR(AND(C593&gt;ABS(I593), D593&gt;ABS(I593)), AND(C593&lt;ABS(I593),D593&lt; ABS(I593)))), 1, 0),"N/A")</f>
        <v>0</v>
      </c>
      <c r="N593">
        <f>INT(OR(K593,M593))</f>
        <v>0</v>
      </c>
      <c r="O593">
        <f>IF(N593, 210, 0)</f>
        <v>0</v>
      </c>
      <c r="P593" t="str">
        <f>VLOOKUP(DATEVALUE(KNeighbors_NOPCA!$A593), MEM_by_date!$A$2:$E$93, 4, FALSE)</f>
        <v>U</v>
      </c>
      <c r="Q593" t="str">
        <f>VLOOKUP(DATEVALUE(KNeighbors_NOPCA!$A593), MEM_by_date!$A$2:$E$93, 5, FALSE)</f>
        <v>189</v>
      </c>
    </row>
    <row r="594" spans="1:17" hidden="1">
      <c r="A594" s="10" t="s">
        <v>108</v>
      </c>
      <c r="B594" t="s">
        <v>15</v>
      </c>
      <c r="C594" s="9">
        <v>-3.2</v>
      </c>
      <c r="D594" s="9">
        <v>3</v>
      </c>
      <c r="E594" s="9">
        <f>IF(-I594 &lt;C594, 1, 0)</f>
        <v>0</v>
      </c>
      <c r="F594" t="str">
        <f>VLOOKUP(DATEVALUE(KNeighbors_NOPCA!$A594), MEM_by_date!$A$2:$E$93, 2, FALSE)</f>
        <v>W</v>
      </c>
      <c r="G594">
        <f>IF(F594="L",0,1)</f>
        <v>1</v>
      </c>
      <c r="H594">
        <f>IF(G594=E594,1,0)</f>
        <v>0</v>
      </c>
      <c r="I594">
        <f>VLOOKUP(DATEVALUE(KNeighbors_NOPCA!$A594), MEM_by_date!$A$2:$E$93, 3, FALSE)</f>
        <v>2.5</v>
      </c>
      <c r="J594">
        <f>IF(I594&gt;0, 1, 0)</f>
        <v>1</v>
      </c>
      <c r="K594">
        <f>IF(J594,IF(OR(AND(C594&gt;0, ABS(D594) &gt; I594), OR(AND(C594&gt;-I594, D594&gt;-I594), AND(C594&lt;-I594,D594&lt;-I594) )), 1, 0),"N/A")</f>
        <v>0</v>
      </c>
      <c r="L594">
        <f>INT(NOT(J594))</f>
        <v>0</v>
      </c>
      <c r="M594" t="str">
        <f>IF(L594,IF(OR(AND(C594&lt;0, D594&lt; ABS(I594)), OR(AND(C594&gt;ABS(I594), D594&gt;ABS(I594)), AND(C594&lt;ABS(I594),D594&lt; ABS(I594)))), 1, 0),"N/A")</f>
        <v>N/A</v>
      </c>
      <c r="N594">
        <f>INT(OR(K594,M594))</f>
        <v>0</v>
      </c>
      <c r="O594">
        <f>IF(N594, 210, 0)</f>
        <v>0</v>
      </c>
      <c r="P594" t="str">
        <f>VLOOKUP(DATEVALUE(KNeighbors_NOPCA!$A594), MEM_by_date!$A$2:$E$93, 4, FALSE)</f>
        <v>O</v>
      </c>
      <c r="Q594" t="str">
        <f>VLOOKUP(DATEVALUE(KNeighbors_NOPCA!$A594), MEM_by_date!$A$2:$E$93, 5, FALSE)</f>
        <v>192</v>
      </c>
    </row>
    <row r="595" spans="1:17" hidden="1">
      <c r="A595" s="10" t="s">
        <v>110</v>
      </c>
      <c r="B595" t="s">
        <v>15</v>
      </c>
      <c r="C595" s="9">
        <v>-4</v>
      </c>
      <c r="D595" s="9">
        <v>-16</v>
      </c>
      <c r="E595" s="9">
        <f>IF(-I595 &lt;C595, 1, 0)</f>
        <v>0</v>
      </c>
      <c r="F595" t="str">
        <f>VLOOKUP(DATEVALUE(KNeighbors_NOPCA!$A595), MEM_by_date!$A$2:$E$93, 2, FALSE)</f>
        <v>L</v>
      </c>
      <c r="G595">
        <f>IF(F595="L",0,1)</f>
        <v>0</v>
      </c>
      <c r="H595">
        <f>IF(G595=E595,1,0)</f>
        <v>1</v>
      </c>
      <c r="I595">
        <f>VLOOKUP(DATEVALUE(KNeighbors_NOPCA!$A595), MEM_by_date!$A$2:$E$93, 3, FALSE)</f>
        <v>2</v>
      </c>
      <c r="J595">
        <f>IF(I595&gt;0, 1, 0)</f>
        <v>1</v>
      </c>
      <c r="K595">
        <f>IF(J595,IF(OR(AND(C595&gt;0, ABS(D595) &gt; I595), OR(AND(C595&gt;-I595, D595&gt;-I595), AND(C595&lt;-I595,D595&lt;-I595) )), 1, 0),"N/A")</f>
        <v>1</v>
      </c>
      <c r="L595">
        <f>INT(NOT(J595))</f>
        <v>0</v>
      </c>
      <c r="M595" t="str">
        <f>IF(L595,IF(OR(AND(C595&lt;0, D595&lt; ABS(I595)), OR(AND(C595&gt;ABS(I595), D595&gt;ABS(I595)), AND(C595&lt;ABS(I595),D595&lt; ABS(I595)))), 1, 0),"N/A")</f>
        <v>N/A</v>
      </c>
      <c r="N595">
        <f>INT(OR(K595,M595))</f>
        <v>1</v>
      </c>
      <c r="O595">
        <f>IF(N595, 210, 0)</f>
        <v>210</v>
      </c>
      <c r="P595" t="str">
        <f>VLOOKUP(DATEVALUE(KNeighbors_NOPCA!$A595), MEM_by_date!$A$2:$E$93, 4, FALSE)</f>
        <v>O</v>
      </c>
      <c r="Q595" t="str">
        <f>VLOOKUP(DATEVALUE(KNeighbors_NOPCA!$A595), MEM_by_date!$A$2:$E$93, 5, FALSE)</f>
        <v>196.5</v>
      </c>
    </row>
    <row r="596" spans="1:17" hidden="1">
      <c r="A596" s="10" t="s">
        <v>112</v>
      </c>
      <c r="B596" t="s">
        <v>15</v>
      </c>
      <c r="C596" s="9">
        <v>-1</v>
      </c>
      <c r="D596" s="9">
        <v>2</v>
      </c>
      <c r="E596" s="9">
        <f>IF(-I596 &lt;C596, 1, 0)</f>
        <v>0</v>
      </c>
      <c r="F596" t="str">
        <f>VLOOKUP(DATEVALUE(KNeighbors_NOPCA!$A596), MEM_by_date!$A$2:$E$93, 2, FALSE)</f>
        <v>W</v>
      </c>
      <c r="G596">
        <f>IF(F596="L",0,1)</f>
        <v>1</v>
      </c>
      <c r="H596">
        <f>IF(G596=E596,1,0)</f>
        <v>0</v>
      </c>
      <c r="I596">
        <f>VLOOKUP(DATEVALUE(KNeighbors_NOPCA!$A596), MEM_by_date!$A$2:$E$93, 3, FALSE)</f>
        <v>1</v>
      </c>
      <c r="J596">
        <f>IF(I596&gt;0, 1, 0)</f>
        <v>1</v>
      </c>
      <c r="K596">
        <f>IF(J596,IF(OR(AND(C596&gt;0, ABS(D596) &gt; I596), OR(AND(C596&gt;-I596, D596&gt;-I596), AND(C596&lt;-I596,D596&lt;-I596) )), 1, 0),"N/A")</f>
        <v>0</v>
      </c>
      <c r="L596">
        <f>INT(NOT(J596))</f>
        <v>0</v>
      </c>
      <c r="M596" t="str">
        <f>IF(L596,IF(OR(AND(C596&lt;0, D596&lt; ABS(I596)), OR(AND(C596&gt;ABS(I596), D596&gt;ABS(I596)), AND(C596&lt;ABS(I596),D596&lt; ABS(I596)))), 1, 0),"N/A")</f>
        <v>N/A</v>
      </c>
      <c r="N596">
        <f>INT(OR(K596,M596))</f>
        <v>0</v>
      </c>
      <c r="O596">
        <f>IF(N596, 210, 0)</f>
        <v>0</v>
      </c>
      <c r="P596" t="str">
        <f>VLOOKUP(DATEVALUE(KNeighbors_NOPCA!$A596), MEM_by_date!$A$2:$E$93, 4, FALSE)</f>
        <v>O</v>
      </c>
      <c r="Q596" t="str">
        <f>VLOOKUP(DATEVALUE(KNeighbors_NOPCA!$A596), MEM_by_date!$A$2:$E$93, 5, FALSE)</f>
        <v>192</v>
      </c>
    </row>
    <row r="597" spans="1:17" hidden="1">
      <c r="A597" s="10" t="s">
        <v>114</v>
      </c>
      <c r="B597" t="s">
        <v>15</v>
      </c>
      <c r="C597" s="9">
        <v>5.2</v>
      </c>
      <c r="D597" s="9">
        <v>8</v>
      </c>
      <c r="E597" s="9">
        <f>IF(-I597 &lt;C597, 1, 0)</f>
        <v>0</v>
      </c>
      <c r="F597" t="str">
        <f>VLOOKUP(DATEVALUE(KNeighbors_NOPCA!$A597), MEM_by_date!$A$2:$E$93, 2, FALSE)</f>
        <v>W</v>
      </c>
      <c r="G597">
        <f>IF(F597="L",0,1)</f>
        <v>1</v>
      </c>
      <c r="H597">
        <f>IF(G597=E597,1,0)</f>
        <v>0</v>
      </c>
      <c r="I597">
        <f>VLOOKUP(DATEVALUE(KNeighbors_NOPCA!$A597), MEM_by_date!$A$2:$E$93, 3, FALSE)</f>
        <v>-5.5</v>
      </c>
      <c r="J597">
        <f>IF(I597&gt;0, 1, 0)</f>
        <v>0</v>
      </c>
      <c r="K597" t="str">
        <f>IF(J597,IF(OR(AND(C597&gt;0, ABS(D597) &gt; I597), OR(AND(C597&gt;-I597, D597&gt;-I597), AND(C597&lt;-I597,D597&lt;-I597) )), 1, 0),"N/A")</f>
        <v>N/A</v>
      </c>
      <c r="L597">
        <f>INT(NOT(J597))</f>
        <v>1</v>
      </c>
      <c r="M597">
        <f>IF(L597,IF(OR(AND(C597&lt;0, D597&lt; ABS(I597)), OR(AND(C597&gt;ABS(I597), D597&gt;ABS(I597)), AND(C597&lt;ABS(I597),D597&lt; ABS(I597)))), 1, 0),"N/A")</f>
        <v>0</v>
      </c>
      <c r="N597">
        <f>INT(OR(K597,M597))</f>
        <v>0</v>
      </c>
      <c r="O597">
        <f>IF(N597, 210, 0)</f>
        <v>0</v>
      </c>
      <c r="P597" t="str">
        <f>VLOOKUP(DATEVALUE(KNeighbors_NOPCA!$A597), MEM_by_date!$A$2:$E$93, 4, FALSE)</f>
        <v>O</v>
      </c>
      <c r="Q597" t="str">
        <f>VLOOKUP(DATEVALUE(KNeighbors_NOPCA!$A597), MEM_by_date!$A$2:$E$93, 5, FALSE)</f>
        <v>187.5</v>
      </c>
    </row>
    <row r="598" spans="1:17" hidden="1">
      <c r="A598" s="10" t="s">
        <v>116</v>
      </c>
      <c r="B598" t="s">
        <v>15</v>
      </c>
      <c r="C598" s="9">
        <v>2.4</v>
      </c>
      <c r="D598" s="9">
        <v>2</v>
      </c>
      <c r="E598" s="9">
        <f>IF(-I598 &lt;C598, 1, 0)</f>
        <v>0</v>
      </c>
      <c r="F598" t="str">
        <f>VLOOKUP(DATEVALUE(KNeighbors_NOPCA!$A598), MEM_by_date!$A$2:$E$93, 2, FALSE)</f>
        <v>L</v>
      </c>
      <c r="G598">
        <f>IF(F598="L",0,1)</f>
        <v>0</v>
      </c>
      <c r="H598">
        <f>IF(G598=E598,1,0)</f>
        <v>1</v>
      </c>
      <c r="I598">
        <f>VLOOKUP(DATEVALUE(KNeighbors_NOPCA!$A598), MEM_by_date!$A$2:$E$93, 3, FALSE)</f>
        <v>-4.5</v>
      </c>
      <c r="J598">
        <f>IF(I598&gt;0, 1, 0)</f>
        <v>0</v>
      </c>
      <c r="K598" t="str">
        <f>IF(J598,IF(OR(AND(C598&gt;0, ABS(D598) &gt; I598), OR(AND(C598&gt;-I598, D598&gt;-I598), AND(C598&lt;-I598,D598&lt;-I598) )), 1, 0),"N/A")</f>
        <v>N/A</v>
      </c>
      <c r="L598">
        <f>INT(NOT(J598))</f>
        <v>1</v>
      </c>
      <c r="M598">
        <f>IF(L598,IF(OR(AND(C598&lt;0, D598&lt; ABS(I598)), OR(AND(C598&gt;ABS(I598), D598&gt;ABS(I598)), AND(C598&lt;ABS(I598),D598&lt; ABS(I598)))), 1, 0),"N/A")</f>
        <v>1</v>
      </c>
      <c r="N598">
        <f>INT(OR(K598,M598))</f>
        <v>1</v>
      </c>
      <c r="O598">
        <f>IF(N598, 210, 0)</f>
        <v>210</v>
      </c>
      <c r="P598" t="str">
        <f>VLOOKUP(DATEVALUE(KNeighbors_NOPCA!$A598), MEM_by_date!$A$2:$E$93, 4, FALSE)</f>
        <v>O</v>
      </c>
      <c r="Q598" t="str">
        <f>VLOOKUP(DATEVALUE(KNeighbors_NOPCA!$A598), MEM_by_date!$A$2:$E$93, 5, FALSE)</f>
        <v>194</v>
      </c>
    </row>
    <row r="599" spans="1:17" hidden="1">
      <c r="A599" s="10" t="s">
        <v>123</v>
      </c>
      <c r="B599" t="s">
        <v>15</v>
      </c>
      <c r="C599" s="9">
        <v>7.2</v>
      </c>
      <c r="D599" s="9">
        <v>6</v>
      </c>
      <c r="E599" s="9">
        <f>IF(-I599 &lt;C599, 1, 0)</f>
        <v>1</v>
      </c>
      <c r="F599" t="str">
        <f>VLOOKUP(DATEVALUE(KNeighbors_NOPCA!$A599), MEM_by_date!$A$2:$E$93, 2, FALSE)</f>
        <v>W</v>
      </c>
      <c r="G599">
        <f>IF(F599="L",0,1)</f>
        <v>1</v>
      </c>
      <c r="H599">
        <f>IF(G599=E599,1,0)</f>
        <v>1</v>
      </c>
      <c r="I599">
        <f>VLOOKUP(DATEVALUE(KNeighbors_NOPCA!$A599), MEM_by_date!$A$2:$E$93, 3, FALSE)</f>
        <v>-5.5</v>
      </c>
      <c r="J599">
        <f>IF(I599&gt;0, 1, 0)</f>
        <v>0</v>
      </c>
      <c r="K599" t="str">
        <f>IF(J599,IF(OR(AND(C599&gt;0, ABS(D599) &gt; I599), OR(AND(C599&gt;-I599, D599&gt;-I599), AND(C599&lt;-I599,D599&lt;-I599) )), 1, 0),"N/A")</f>
        <v>N/A</v>
      </c>
      <c r="L599">
        <f>INT(NOT(J599))</f>
        <v>1</v>
      </c>
      <c r="M599">
        <f>IF(L599,IF(OR(AND(C599&lt;0, D599&lt; ABS(I599)), OR(AND(C599&gt;ABS(I599), D599&gt;ABS(I599)), AND(C599&lt;ABS(I599),D599&lt; ABS(I599)))), 1, 0),"N/A")</f>
        <v>1</v>
      </c>
      <c r="N599">
        <f>INT(OR(K599,M599))</f>
        <v>1</v>
      </c>
      <c r="O599">
        <f>IF(N599, 210, 0)</f>
        <v>210</v>
      </c>
      <c r="P599" t="str">
        <f>VLOOKUP(DATEVALUE(KNeighbors_NOPCA!$A599), MEM_by_date!$A$2:$E$93, 4, FALSE)</f>
        <v>O</v>
      </c>
      <c r="Q599" t="str">
        <f>VLOOKUP(DATEVALUE(KNeighbors_NOPCA!$A599), MEM_by_date!$A$2:$E$93, 5, FALSE)</f>
        <v>190</v>
      </c>
    </row>
    <row r="600" spans="1:17" hidden="1">
      <c r="A600" s="10" t="s">
        <v>126</v>
      </c>
      <c r="B600" t="s">
        <v>15</v>
      </c>
      <c r="C600" s="9">
        <v>6.6</v>
      </c>
      <c r="D600" s="9">
        <v>20</v>
      </c>
      <c r="E600" s="9">
        <f>IF(-I600 &lt;C600, 1, 0)</f>
        <v>1</v>
      </c>
      <c r="F600" t="str">
        <f>VLOOKUP(DATEVALUE(KNeighbors_NOPCA!$A600), MEM_by_date!$A$2:$E$93, 2, FALSE)</f>
        <v>W</v>
      </c>
      <c r="G600">
        <f>IF(F600="L",0,1)</f>
        <v>1</v>
      </c>
      <c r="H600">
        <f>IF(G600=E600,1,0)</f>
        <v>1</v>
      </c>
      <c r="I600">
        <f>VLOOKUP(DATEVALUE(KNeighbors_NOPCA!$A600), MEM_by_date!$A$2:$E$93, 3, FALSE)</f>
        <v>-5</v>
      </c>
      <c r="J600">
        <f>IF(I600&gt;0, 1, 0)</f>
        <v>0</v>
      </c>
      <c r="K600" t="str">
        <f>IF(J600,IF(OR(AND(C600&gt;0, ABS(D600) &gt; I600), OR(AND(C600&gt;-I600, D600&gt;-I600), AND(C600&lt;-I600,D600&lt;-I600) )), 1, 0),"N/A")</f>
        <v>N/A</v>
      </c>
      <c r="L600">
        <f>INT(NOT(J600))</f>
        <v>1</v>
      </c>
      <c r="M600">
        <f>IF(L600,IF(OR(AND(C600&lt;0, D600&lt; ABS(I600)), OR(AND(C600&gt;ABS(I600), D600&gt;ABS(I600)), AND(C600&lt;ABS(I600),D600&lt; ABS(I600)))), 1, 0),"N/A")</f>
        <v>1</v>
      </c>
      <c r="N600">
        <f>INT(OR(K600,M600))</f>
        <v>1</v>
      </c>
      <c r="O600">
        <f>IF(N600, 210, 0)</f>
        <v>210</v>
      </c>
      <c r="P600" t="str">
        <f>VLOOKUP(DATEVALUE(KNeighbors_NOPCA!$A600), MEM_by_date!$A$2:$E$93, 4, FALSE)</f>
        <v>U</v>
      </c>
      <c r="Q600" t="str">
        <f>VLOOKUP(DATEVALUE(KNeighbors_NOPCA!$A600), MEM_by_date!$A$2:$E$93, 5, FALSE)</f>
        <v>192</v>
      </c>
    </row>
    <row r="601" spans="1:17" hidden="1">
      <c r="A601" s="10" t="s">
        <v>128</v>
      </c>
      <c r="B601" t="s">
        <v>15</v>
      </c>
      <c r="C601" s="9">
        <v>0.4</v>
      </c>
      <c r="D601" s="9">
        <v>4</v>
      </c>
      <c r="E601" s="9">
        <f>IF(-I601 &lt;C601, 1, 0)</f>
        <v>0</v>
      </c>
      <c r="F601" t="str">
        <f>VLOOKUP(DATEVALUE(KNeighbors_NOPCA!$A601), MEM_by_date!$A$2:$E$93, 2, FALSE)</f>
        <v>W</v>
      </c>
      <c r="G601">
        <f>IF(F601="L",0,1)</f>
        <v>1</v>
      </c>
      <c r="H601">
        <f>IF(G601=E601,1,0)</f>
        <v>0</v>
      </c>
      <c r="I601">
        <f>VLOOKUP(DATEVALUE(KNeighbors_NOPCA!$A601), MEM_by_date!$A$2:$E$93, 3, FALSE)</f>
        <v>-3.5</v>
      </c>
      <c r="J601">
        <f>IF(I601&gt;0, 1, 0)</f>
        <v>0</v>
      </c>
      <c r="K601" t="str">
        <f>IF(J601,IF(OR(AND(C601&gt;0, ABS(D601) &gt; I601), OR(AND(C601&gt;-I601, D601&gt;-I601), AND(C601&lt;-I601,D601&lt;-I601) )), 1, 0),"N/A")</f>
        <v>N/A</v>
      </c>
      <c r="L601">
        <f>INT(NOT(J601))</f>
        <v>1</v>
      </c>
      <c r="M601">
        <f>IF(L601,IF(OR(AND(C601&lt;0, D601&lt; ABS(I601)), OR(AND(C601&gt;ABS(I601), D601&gt;ABS(I601)), AND(C601&lt;ABS(I601),D601&lt; ABS(I601)))), 1, 0),"N/A")</f>
        <v>0</v>
      </c>
      <c r="N601">
        <f>INT(OR(K601,M601))</f>
        <v>0</v>
      </c>
      <c r="O601">
        <f>IF(N601, 210, 0)</f>
        <v>0</v>
      </c>
      <c r="P601" t="str">
        <f>VLOOKUP(DATEVALUE(KNeighbors_NOPCA!$A601), MEM_by_date!$A$2:$E$93, 4, FALSE)</f>
        <v>O</v>
      </c>
      <c r="Q601" t="str">
        <f>VLOOKUP(DATEVALUE(KNeighbors_NOPCA!$A601), MEM_by_date!$A$2:$E$93, 5, FALSE)</f>
        <v>206.5</v>
      </c>
    </row>
    <row r="602" spans="1:17" hidden="1">
      <c r="A602" s="10" t="s">
        <v>135</v>
      </c>
      <c r="B602" t="s">
        <v>15</v>
      </c>
      <c r="C602" s="9">
        <v>2.6</v>
      </c>
      <c r="D602" s="9">
        <v>-4</v>
      </c>
      <c r="E602" s="9">
        <f>IF(-I602 &lt;C602, 1, 0)</f>
        <v>0</v>
      </c>
      <c r="F602" t="str">
        <f>VLOOKUP(DATEVALUE(KNeighbors_NOPCA!$A602), MEM_by_date!$A$2:$E$93, 2, FALSE)</f>
        <v>L</v>
      </c>
      <c r="G602">
        <f>IF(F602="L",0,1)</f>
        <v>0</v>
      </c>
      <c r="H602">
        <f>IF(G602=E602,1,0)</f>
        <v>1</v>
      </c>
      <c r="I602">
        <f>VLOOKUP(DATEVALUE(KNeighbors_NOPCA!$A602), MEM_by_date!$A$2:$E$93, 3, FALSE)</f>
        <v>-5</v>
      </c>
      <c r="J602">
        <f>IF(I602&gt;0, 1, 0)</f>
        <v>0</v>
      </c>
      <c r="K602" t="str">
        <f>IF(J602,IF(OR(AND(C602&gt;0, ABS(D602) &gt; I602), OR(AND(C602&gt;-I602, D602&gt;-I602), AND(C602&lt;-I602,D602&lt;-I602) )), 1, 0),"N/A")</f>
        <v>N/A</v>
      </c>
      <c r="L602">
        <f>INT(NOT(J602))</f>
        <v>1</v>
      </c>
      <c r="M602">
        <f>IF(L602,IF(OR(AND(C602&lt;0, D602&lt; ABS(I602)), OR(AND(C602&gt;ABS(I602), D602&gt;ABS(I602)), AND(C602&lt;ABS(I602),D602&lt; ABS(I602)))), 1, 0),"N/A")</f>
        <v>1</v>
      </c>
      <c r="N602">
        <f>INT(OR(K602,M602))</f>
        <v>1</v>
      </c>
      <c r="O602">
        <f>IF(N602, 210, 0)</f>
        <v>210</v>
      </c>
      <c r="P602" t="str">
        <f>VLOOKUP(DATEVALUE(KNeighbors_NOPCA!$A602), MEM_by_date!$A$2:$E$93, 4, FALSE)</f>
        <v>O</v>
      </c>
      <c r="Q602" t="str">
        <f>VLOOKUP(DATEVALUE(KNeighbors_NOPCA!$A602), MEM_by_date!$A$2:$E$93, 5, FALSE)</f>
        <v>192.5</v>
      </c>
    </row>
    <row r="603" spans="1:17" hidden="1">
      <c r="A603" s="10" t="s">
        <v>137</v>
      </c>
      <c r="B603" t="s">
        <v>15</v>
      </c>
      <c r="C603" s="9">
        <v>2.8</v>
      </c>
      <c r="D603" s="9">
        <v>-6</v>
      </c>
      <c r="E603" s="9">
        <f>IF(-I603 &lt;C603, 1, 0)</f>
        <v>0</v>
      </c>
      <c r="F603" t="str">
        <f>VLOOKUP(DATEVALUE(KNeighbors_NOPCA!$A603), MEM_by_date!$A$2:$E$93, 2, FALSE)</f>
        <v>L</v>
      </c>
      <c r="G603">
        <f>IF(F603="L",0,1)</f>
        <v>0</v>
      </c>
      <c r="H603">
        <f>IF(G603=E603,1,0)</f>
        <v>1</v>
      </c>
      <c r="I603">
        <f>VLOOKUP(DATEVALUE(KNeighbors_NOPCA!$A603), MEM_by_date!$A$2:$E$93, 3, FALSE)</f>
        <v>-3</v>
      </c>
      <c r="J603">
        <f>IF(I603&gt;0, 1, 0)</f>
        <v>0</v>
      </c>
      <c r="K603" t="str">
        <f>IF(J603,IF(OR(AND(C603&gt;0, ABS(D603) &gt; I603), OR(AND(C603&gt;-I603, D603&gt;-I603), AND(C603&lt;-I603,D603&lt;-I603) )), 1, 0),"N/A")</f>
        <v>N/A</v>
      </c>
      <c r="L603">
        <f>INT(NOT(J603))</f>
        <v>1</v>
      </c>
      <c r="M603">
        <f>IF(L603,IF(OR(AND(C603&lt;0, D603&lt; ABS(I603)), OR(AND(C603&gt;ABS(I603), D603&gt;ABS(I603)), AND(C603&lt;ABS(I603),D603&lt; ABS(I603)))), 1, 0),"N/A")</f>
        <v>1</v>
      </c>
      <c r="N603">
        <f>INT(OR(K603,M603))</f>
        <v>1</v>
      </c>
      <c r="O603">
        <f>IF(N603, 210, 0)</f>
        <v>210</v>
      </c>
      <c r="P603" t="str">
        <f>VLOOKUP(DATEVALUE(KNeighbors_NOPCA!$A603), MEM_by_date!$A$2:$E$93, 4, FALSE)</f>
        <v>O</v>
      </c>
      <c r="Q603" t="str">
        <f>VLOOKUP(DATEVALUE(KNeighbors_NOPCA!$A603), MEM_by_date!$A$2:$E$93, 5, FALSE)</f>
        <v>199</v>
      </c>
    </row>
    <row r="604" spans="1:17" hidden="1">
      <c r="A604" s="10" t="s">
        <v>142</v>
      </c>
      <c r="B604" t="s">
        <v>15</v>
      </c>
      <c r="C604" s="9">
        <v>5</v>
      </c>
      <c r="D604" s="9">
        <v>5</v>
      </c>
      <c r="E604" s="9">
        <f>IF(-I604 &lt;C604, 1, 0)</f>
        <v>1</v>
      </c>
      <c r="F604" t="str">
        <f>VLOOKUP(DATEVALUE(KNeighbors_NOPCA!$A604), MEM_by_date!$A$2:$E$93, 2, FALSE)</f>
        <v>W</v>
      </c>
      <c r="G604">
        <f>IF(F604="L",0,1)</f>
        <v>1</v>
      </c>
      <c r="H604">
        <f>IF(G604=E604,1,0)</f>
        <v>1</v>
      </c>
      <c r="I604">
        <f>VLOOKUP(DATEVALUE(KNeighbors_NOPCA!$A604), MEM_by_date!$A$2:$E$93, 3, FALSE)</f>
        <v>-4.5</v>
      </c>
      <c r="J604">
        <f>IF(I604&gt;0, 1, 0)</f>
        <v>0</v>
      </c>
      <c r="K604" t="str">
        <f>IF(J604,IF(OR(AND(C604&gt;0, ABS(D604) &gt; I604), OR(AND(C604&gt;-I604, D604&gt;-I604), AND(C604&lt;-I604,D604&lt;-I604) )), 1, 0),"N/A")</f>
        <v>N/A</v>
      </c>
      <c r="L604">
        <f>INT(NOT(J604))</f>
        <v>1</v>
      </c>
      <c r="M604">
        <f>IF(L604,IF(OR(AND(C604&lt;0, D604&lt; ABS(I604)), OR(AND(C604&gt;ABS(I604), D604&gt;ABS(I604)), AND(C604&lt;ABS(I604),D604&lt; ABS(I604)))), 1, 0),"N/A")</f>
        <v>1</v>
      </c>
      <c r="N604">
        <f>INT(OR(K604,M604))</f>
        <v>1</v>
      </c>
      <c r="O604">
        <f>IF(N604, 210, 0)</f>
        <v>210</v>
      </c>
      <c r="P604" t="str">
        <f>VLOOKUP(DATEVALUE(KNeighbors_NOPCA!$A604), MEM_by_date!$A$2:$E$93, 4, FALSE)</f>
        <v>O</v>
      </c>
      <c r="Q604" t="str">
        <f>VLOOKUP(DATEVALUE(KNeighbors_NOPCA!$A604), MEM_by_date!$A$2:$E$93, 5, FALSE)</f>
        <v>206</v>
      </c>
    </row>
    <row r="605" spans="1:17" hidden="1">
      <c r="A605" s="10" t="s">
        <v>147</v>
      </c>
      <c r="B605" t="s">
        <v>15</v>
      </c>
      <c r="C605" s="9">
        <v>5</v>
      </c>
      <c r="D605" s="9">
        <v>9</v>
      </c>
      <c r="E605" s="9">
        <f>IF(-I605 &lt;C605, 1, 0)</f>
        <v>0</v>
      </c>
      <c r="F605" t="str">
        <f>VLOOKUP(DATEVALUE(KNeighbors_NOPCA!$A605), MEM_by_date!$A$2:$E$93, 2, FALSE)</f>
        <v>W</v>
      </c>
      <c r="G605">
        <f>IF(F605="L",0,1)</f>
        <v>1</v>
      </c>
      <c r="H605">
        <f>IF(G605=E605,1,0)</f>
        <v>0</v>
      </c>
      <c r="I605">
        <f>VLOOKUP(DATEVALUE(KNeighbors_NOPCA!$A605), MEM_by_date!$A$2:$E$93, 3, FALSE)</f>
        <v>-8.5</v>
      </c>
      <c r="J605">
        <f>IF(I605&gt;0, 1, 0)</f>
        <v>0</v>
      </c>
      <c r="K605" t="str">
        <f>IF(J605,IF(OR(AND(C605&gt;0, ABS(D605) &gt; I605), OR(AND(C605&gt;-I605, D605&gt;-I605), AND(C605&lt;-I605,D605&lt;-I605) )), 1, 0),"N/A")</f>
        <v>N/A</v>
      </c>
      <c r="L605">
        <f>INT(NOT(J605))</f>
        <v>1</v>
      </c>
      <c r="M605">
        <f>IF(L605,IF(OR(AND(C605&lt;0, D605&lt; ABS(I605)), OR(AND(C605&gt;ABS(I605), D605&gt;ABS(I605)), AND(C605&lt;ABS(I605),D605&lt; ABS(I605)))), 1, 0),"N/A")</f>
        <v>0</v>
      </c>
      <c r="N605">
        <f>INT(OR(K605,M605))</f>
        <v>0</v>
      </c>
      <c r="O605">
        <f>IF(N605, 210, 0)</f>
        <v>0</v>
      </c>
      <c r="P605" t="str">
        <f>VLOOKUP(DATEVALUE(KNeighbors_NOPCA!$A605), MEM_by_date!$A$2:$E$93, 4, FALSE)</f>
        <v>O</v>
      </c>
      <c r="Q605" t="str">
        <f>VLOOKUP(DATEVALUE(KNeighbors_NOPCA!$A605), MEM_by_date!$A$2:$E$93, 5, FALSE)</f>
        <v>207.5</v>
      </c>
    </row>
    <row r="606" spans="1:17" hidden="1">
      <c r="A606" s="10" t="s">
        <v>154</v>
      </c>
      <c r="B606" t="s">
        <v>15</v>
      </c>
      <c r="C606" s="9">
        <v>0</v>
      </c>
      <c r="D606" s="9">
        <v>6</v>
      </c>
      <c r="E606" s="9">
        <f>IF(-I606 &lt;C606, 1, 0)</f>
        <v>0</v>
      </c>
      <c r="F606" t="str">
        <f>VLOOKUP(DATEVALUE(KNeighbors_NOPCA!$A606), MEM_by_date!$A$2:$E$93, 2, FALSE)</f>
        <v>W</v>
      </c>
      <c r="G606">
        <f>IF(F606="L",0,1)</f>
        <v>1</v>
      </c>
      <c r="H606">
        <f>IF(G606=E606,1,0)</f>
        <v>0</v>
      </c>
      <c r="I606">
        <f>VLOOKUP(DATEVALUE(KNeighbors_NOPCA!$A606), MEM_by_date!$A$2:$E$93, 3, FALSE)</f>
        <v>-3.5</v>
      </c>
      <c r="J606">
        <f>IF(I606&gt;0, 1, 0)</f>
        <v>0</v>
      </c>
      <c r="K606" t="str">
        <f>IF(J606,IF(OR(AND(C606&gt;0, ABS(D606) &gt; I606), OR(AND(C606&gt;-I606, D606&gt;-I606), AND(C606&lt;-I606,D606&lt;-I606) )), 1, 0),"N/A")</f>
        <v>N/A</v>
      </c>
      <c r="L606">
        <f>INT(NOT(J606))</f>
        <v>1</v>
      </c>
      <c r="M606">
        <f>IF(L606,IF(OR(AND(C606&lt;0, D606&lt; ABS(I606)), OR(AND(C606&gt;ABS(I606), D606&gt;ABS(I606)), AND(C606&lt;ABS(I606),D606&lt; ABS(I606)))), 1, 0),"N/A")</f>
        <v>0</v>
      </c>
      <c r="N606">
        <f>INT(OR(K606,M606))</f>
        <v>0</v>
      </c>
      <c r="O606">
        <f>IF(N606, 210, 0)</f>
        <v>0</v>
      </c>
      <c r="P606" t="str">
        <f>VLOOKUP(DATEVALUE(KNeighbors_NOPCA!$A606), MEM_by_date!$A$2:$E$93, 4, FALSE)</f>
        <v>U</v>
      </c>
      <c r="Q606" t="str">
        <f>VLOOKUP(DATEVALUE(KNeighbors_NOPCA!$A606), MEM_by_date!$A$2:$E$93, 5, FALSE)</f>
        <v>215</v>
      </c>
    </row>
    <row r="607" spans="1:17" hidden="1">
      <c r="A607" s="10" t="s">
        <v>156</v>
      </c>
      <c r="B607" t="s">
        <v>15</v>
      </c>
      <c r="C607" s="9">
        <v>3.2</v>
      </c>
      <c r="D607" s="9">
        <v>6</v>
      </c>
      <c r="E607" s="9">
        <f>IF(-I607 &lt;C607, 1, 0)</f>
        <v>1</v>
      </c>
      <c r="F607" t="str">
        <f>VLOOKUP(DATEVALUE(KNeighbors_NOPCA!$A607), MEM_by_date!$A$2:$E$93, 2, FALSE)</f>
        <v>W</v>
      </c>
      <c r="G607">
        <f>IF(F607="L",0,1)</f>
        <v>1</v>
      </c>
      <c r="H607">
        <f>IF(G607=E607,1,0)</f>
        <v>1</v>
      </c>
      <c r="I607">
        <f>VLOOKUP(DATEVALUE(KNeighbors_NOPCA!$A607), MEM_by_date!$A$2:$E$93, 3, FALSE)</f>
        <v>1</v>
      </c>
      <c r="J607">
        <f>IF(I607&gt;0, 1, 0)</f>
        <v>1</v>
      </c>
      <c r="K607">
        <f>IF(J607,IF(OR(AND(C607&gt;0, ABS(D607) &gt; I607), OR(AND(C607&gt;-I607, D607&gt;-I607), AND(C607&lt;-I607,D607&lt;-I607) )), 1, 0),"N/A")</f>
        <v>1</v>
      </c>
      <c r="L607">
        <f>INT(NOT(J607))</f>
        <v>0</v>
      </c>
      <c r="M607" t="str">
        <f>IF(L607,IF(OR(AND(C607&lt;0, D607&lt; ABS(I607)), OR(AND(C607&gt;ABS(I607), D607&gt;ABS(I607)), AND(C607&lt;ABS(I607),D607&lt; ABS(I607)))), 1, 0),"N/A")</f>
        <v>N/A</v>
      </c>
      <c r="N607">
        <f>INT(OR(K607,M607))</f>
        <v>1</v>
      </c>
      <c r="O607">
        <f>IF(N607, 210, 0)</f>
        <v>210</v>
      </c>
      <c r="P607" t="str">
        <f>VLOOKUP(DATEVALUE(KNeighbors_NOPCA!$A607), MEM_by_date!$A$2:$E$93, 4, FALSE)</f>
        <v>U</v>
      </c>
      <c r="Q607" t="str">
        <f>VLOOKUP(DATEVALUE(KNeighbors_NOPCA!$A607), MEM_by_date!$A$2:$E$93, 5, FALSE)</f>
        <v>192.5</v>
      </c>
    </row>
    <row r="608" spans="1:17" hidden="1">
      <c r="A608" s="10" t="s">
        <v>158</v>
      </c>
      <c r="B608" t="s">
        <v>15</v>
      </c>
      <c r="C608" s="9">
        <v>3.4</v>
      </c>
      <c r="D608" s="9">
        <v>-9</v>
      </c>
      <c r="E608" s="9">
        <f>IF(-I608 &lt;C608, 1, 0)</f>
        <v>0</v>
      </c>
      <c r="F608" t="str">
        <f>VLOOKUP(DATEVALUE(KNeighbors_NOPCA!$A608), MEM_by_date!$A$2:$E$93, 2, FALSE)</f>
        <v>L</v>
      </c>
      <c r="G608">
        <f>IF(F608="L",0,1)</f>
        <v>0</v>
      </c>
      <c r="H608">
        <f>IF(G608=E608,1,0)</f>
        <v>1</v>
      </c>
      <c r="I608">
        <f>VLOOKUP(DATEVALUE(KNeighbors_NOPCA!$A608), MEM_by_date!$A$2:$E$93, 3, FALSE)</f>
        <v>-9.5</v>
      </c>
      <c r="J608">
        <f>IF(I608&gt;0, 1, 0)</f>
        <v>0</v>
      </c>
      <c r="K608" t="str">
        <f>IF(J608,IF(OR(AND(C608&gt;0, ABS(D608) &gt; I608), OR(AND(C608&gt;-I608, D608&gt;-I608), AND(C608&lt;-I608,D608&lt;-I608) )), 1, 0),"N/A")</f>
        <v>N/A</v>
      </c>
      <c r="L608">
        <f>INT(NOT(J608))</f>
        <v>1</v>
      </c>
      <c r="M608">
        <f>IF(L608,IF(OR(AND(C608&lt;0, D608&lt; ABS(I608)), OR(AND(C608&gt;ABS(I608), D608&gt;ABS(I608)), AND(C608&lt;ABS(I608),D608&lt; ABS(I608)))), 1, 0),"N/A")</f>
        <v>1</v>
      </c>
      <c r="N608">
        <f>INT(OR(K608,M608))</f>
        <v>1</v>
      </c>
      <c r="O608">
        <f>IF(N608, 210, 0)</f>
        <v>210</v>
      </c>
      <c r="P608" t="str">
        <f>VLOOKUP(DATEVALUE(KNeighbors_NOPCA!$A608), MEM_by_date!$A$2:$E$93, 4, FALSE)</f>
        <v>O</v>
      </c>
      <c r="Q608" t="str">
        <f>VLOOKUP(DATEVALUE(KNeighbors_NOPCA!$A608), MEM_by_date!$A$2:$E$93, 5, FALSE)</f>
        <v>206</v>
      </c>
    </row>
    <row r="609" spans="1:17" hidden="1">
      <c r="A609" s="10" t="s">
        <v>163</v>
      </c>
      <c r="B609" t="s">
        <v>15</v>
      </c>
      <c r="C609" s="9">
        <v>3.4</v>
      </c>
      <c r="D609" s="9">
        <v>7</v>
      </c>
      <c r="E609" s="9">
        <f>IF(-I609 &lt;C609, 1, 0)</f>
        <v>1</v>
      </c>
      <c r="F609" t="str">
        <f>VLOOKUP(DATEVALUE(KNeighbors_NOPCA!$A609), MEM_by_date!$A$2:$E$93, 2, FALSE)</f>
        <v>W</v>
      </c>
      <c r="G609">
        <f>IF(F609="L",0,1)</f>
        <v>1</v>
      </c>
      <c r="H609">
        <f>IF(G609=E609,1,0)</f>
        <v>1</v>
      </c>
      <c r="I609">
        <f>VLOOKUP(DATEVALUE(KNeighbors_NOPCA!$A609), MEM_by_date!$A$2:$E$93, 3, FALSE)</f>
        <v>2.5</v>
      </c>
      <c r="J609">
        <f>IF(I609&gt;0, 1, 0)</f>
        <v>1</v>
      </c>
      <c r="K609">
        <f>IF(J609,IF(OR(AND(C609&gt;0, ABS(D609) &gt; I609), OR(AND(C609&gt;-I609, D609&gt;-I609), AND(C609&lt;-I609,D609&lt;-I609) )), 1, 0),"N/A")</f>
        <v>1</v>
      </c>
      <c r="L609">
        <f>INT(NOT(J609))</f>
        <v>0</v>
      </c>
      <c r="M609" t="str">
        <f>IF(L609,IF(OR(AND(C609&lt;0, D609&lt; ABS(I609)), OR(AND(C609&gt;ABS(I609), D609&gt;ABS(I609)), AND(C609&lt;ABS(I609),D609&lt; ABS(I609)))), 1, 0),"N/A")</f>
        <v>N/A</v>
      </c>
      <c r="N609">
        <f>INT(OR(K609,M609))</f>
        <v>1</v>
      </c>
      <c r="O609">
        <f>IF(N609, 210, 0)</f>
        <v>210</v>
      </c>
      <c r="P609" t="str">
        <f>VLOOKUP(DATEVALUE(KNeighbors_NOPCA!$A609), MEM_by_date!$A$2:$E$93, 4, FALSE)</f>
        <v>O</v>
      </c>
      <c r="Q609" t="str">
        <f>VLOOKUP(DATEVALUE(KNeighbors_NOPCA!$A609), MEM_by_date!$A$2:$E$93, 5, FALSE)</f>
        <v>204</v>
      </c>
    </row>
    <row r="610" spans="1:17" hidden="1">
      <c r="A610" s="10" t="s">
        <v>168</v>
      </c>
      <c r="B610" t="s">
        <v>15</v>
      </c>
      <c r="C610" s="9">
        <v>2.2000000000000002</v>
      </c>
      <c r="D610" s="9">
        <v>-6</v>
      </c>
      <c r="E610" s="9">
        <f>IF(-I610 &lt;C610, 1, 0)</f>
        <v>1</v>
      </c>
      <c r="F610" t="str">
        <f>VLOOKUP(DATEVALUE(KNeighbors_NOPCA!$A610), MEM_by_date!$A$2:$E$93, 2, FALSE)</f>
        <v>L</v>
      </c>
      <c r="G610">
        <f>IF(F610="L",0,1)</f>
        <v>0</v>
      </c>
      <c r="H610">
        <f>IF(G610=E610,1,0)</f>
        <v>0</v>
      </c>
      <c r="I610">
        <f>VLOOKUP(DATEVALUE(KNeighbors_NOPCA!$A610), MEM_by_date!$A$2:$E$93, 3, FALSE)</f>
        <v>3.5</v>
      </c>
      <c r="J610">
        <f>IF(I610&gt;0, 1, 0)</f>
        <v>1</v>
      </c>
      <c r="K610">
        <f>IF(J610,IF(OR(AND(C610&gt;0, ABS(D610) &gt; I610), OR(AND(C610&gt;-I610, D610&gt;-I610), AND(C610&lt;-I610,D610&lt;-I610) )), 1, 0),"N/A")</f>
        <v>1</v>
      </c>
      <c r="L610">
        <f>INT(NOT(J610))</f>
        <v>0</v>
      </c>
      <c r="M610" t="str">
        <f>IF(L610,IF(OR(AND(C610&lt;0, D610&lt; ABS(I610)), OR(AND(C610&gt;ABS(I610), D610&gt;ABS(I610)), AND(C610&lt;ABS(I610),D610&lt; ABS(I610)))), 1, 0),"N/A")</f>
        <v>N/A</v>
      </c>
      <c r="N610">
        <f>INT(OR(K610,M610))</f>
        <v>1</v>
      </c>
      <c r="O610">
        <f>IF(N610, 210, 0)</f>
        <v>210</v>
      </c>
      <c r="P610" t="str">
        <f>VLOOKUP(DATEVALUE(KNeighbors_NOPCA!$A610), MEM_by_date!$A$2:$E$93, 4, FALSE)</f>
        <v>O</v>
      </c>
      <c r="Q610" t="str">
        <f>VLOOKUP(DATEVALUE(KNeighbors_NOPCA!$A610), MEM_by_date!$A$2:$E$93, 5, FALSE)</f>
        <v>207</v>
      </c>
    </row>
    <row r="611" spans="1:17" hidden="1">
      <c r="A611" s="10" t="s">
        <v>171</v>
      </c>
      <c r="B611" t="s">
        <v>15</v>
      </c>
      <c r="C611" s="9">
        <v>-7</v>
      </c>
      <c r="D611" s="9">
        <v>11</v>
      </c>
      <c r="E611" s="9">
        <f>IF(-I611 &lt;C611, 1, 0)</f>
        <v>1</v>
      </c>
      <c r="F611" t="str">
        <f>VLOOKUP(DATEVALUE(KNeighbors_NOPCA!$A611), MEM_by_date!$A$2:$E$93, 2, FALSE)</f>
        <v>W</v>
      </c>
      <c r="G611">
        <f>IF(F611="L",0,1)</f>
        <v>1</v>
      </c>
      <c r="H611">
        <f>IF(G611=E611,1,0)</f>
        <v>1</v>
      </c>
      <c r="I611">
        <f>VLOOKUP(DATEVALUE(KNeighbors_NOPCA!$A611), MEM_by_date!$A$2:$E$93, 3, FALSE)</f>
        <v>9.5</v>
      </c>
      <c r="J611">
        <f>IF(I611&gt;0, 1, 0)</f>
        <v>1</v>
      </c>
      <c r="K611">
        <f>IF(J611,IF(OR(AND(C611&gt;0, ABS(D611) &gt; I611), OR(AND(C611&gt;-I611, D611&gt;-I611), AND(C611&lt;-I611,D611&lt;-I611) )), 1, 0),"N/A")</f>
        <v>1</v>
      </c>
      <c r="L611">
        <f>INT(NOT(J611))</f>
        <v>0</v>
      </c>
      <c r="M611" t="str">
        <f>IF(L611,IF(OR(AND(C611&lt;0, D611&lt; ABS(I611)), OR(AND(C611&gt;ABS(I611), D611&gt;ABS(I611)), AND(C611&lt;ABS(I611),D611&lt; ABS(I611)))), 1, 0),"N/A")</f>
        <v>N/A</v>
      </c>
      <c r="N611">
        <f>INT(OR(K611,M611))</f>
        <v>1</v>
      </c>
      <c r="O611">
        <f>IF(N611, 210, 0)</f>
        <v>210</v>
      </c>
      <c r="P611" t="str">
        <f>VLOOKUP(DATEVALUE(KNeighbors_NOPCA!$A611), MEM_by_date!$A$2:$E$93, 4, FALSE)</f>
        <v>O</v>
      </c>
      <c r="Q611" t="str">
        <f>VLOOKUP(DATEVALUE(KNeighbors_NOPCA!$A611), MEM_by_date!$A$2:$E$93, 5, FALSE)</f>
        <v>198.5</v>
      </c>
    </row>
    <row r="612" spans="1:17" hidden="1">
      <c r="A612" s="10" t="s">
        <v>180</v>
      </c>
      <c r="B612" t="s">
        <v>15</v>
      </c>
      <c r="C612" s="9">
        <v>-8.6</v>
      </c>
      <c r="D612" s="9">
        <v>-14</v>
      </c>
      <c r="E612" s="9">
        <f>IF(-I612 &lt;C612, 1, 0)</f>
        <v>0</v>
      </c>
      <c r="F612" t="str">
        <f>VLOOKUP(DATEVALUE(KNeighbors_NOPCA!$A612), MEM_by_date!$A$2:$E$93, 2, FALSE)</f>
        <v>L</v>
      </c>
      <c r="G612">
        <f>IF(F612="L",0,1)</f>
        <v>0</v>
      </c>
      <c r="H612">
        <f>IF(G612=E612,1,0)</f>
        <v>1</v>
      </c>
      <c r="I612">
        <f>VLOOKUP(DATEVALUE(KNeighbors_NOPCA!$A612), MEM_by_date!$A$2:$E$93, 3, FALSE)</f>
        <v>5.5</v>
      </c>
      <c r="J612">
        <f>IF(I612&gt;0, 1, 0)</f>
        <v>1</v>
      </c>
      <c r="K612">
        <f>IF(J612,IF(OR(AND(C612&gt;0, ABS(D612) &gt; I612), OR(AND(C612&gt;-I612, D612&gt;-I612), AND(C612&lt;-I612,D612&lt;-I612) )), 1, 0),"N/A")</f>
        <v>1</v>
      </c>
      <c r="L612">
        <f>INT(NOT(J612))</f>
        <v>0</v>
      </c>
      <c r="M612" t="str">
        <f>IF(L612,IF(OR(AND(C612&lt;0, D612&lt; ABS(I612)), OR(AND(C612&gt;ABS(I612), D612&gt;ABS(I612)), AND(C612&lt;ABS(I612),D612&lt; ABS(I612)))), 1, 0),"N/A")</f>
        <v>N/A</v>
      </c>
      <c r="N612">
        <f>INT(OR(K612,M612))</f>
        <v>1</v>
      </c>
      <c r="O612">
        <f>IF(N612, 210, 0)</f>
        <v>210</v>
      </c>
      <c r="P612" t="str">
        <f>VLOOKUP(DATEVALUE(KNeighbors_NOPCA!$A612), MEM_by_date!$A$2:$E$93, 4, FALSE)</f>
        <v>U</v>
      </c>
      <c r="Q612" t="str">
        <f>VLOOKUP(DATEVALUE(KNeighbors_NOPCA!$A612), MEM_by_date!$A$2:$E$93, 5, FALSE)</f>
        <v>193</v>
      </c>
    </row>
    <row r="613" spans="1:17" hidden="1">
      <c r="A613" s="10" t="s">
        <v>182</v>
      </c>
      <c r="B613" t="s">
        <v>15</v>
      </c>
      <c r="C613" s="9">
        <v>0.6</v>
      </c>
      <c r="D613" s="9">
        <v>-4</v>
      </c>
      <c r="E613" s="9">
        <f>IF(-I613 &lt;C613, 1, 0)</f>
        <v>0</v>
      </c>
      <c r="F613" t="str">
        <f>VLOOKUP(DATEVALUE(KNeighbors_NOPCA!$A613), MEM_by_date!$A$2:$E$93, 2, FALSE)</f>
        <v>L</v>
      </c>
      <c r="G613">
        <f>IF(F613="L",0,1)</f>
        <v>0</v>
      </c>
      <c r="H613">
        <f>IF(G613=E613,1,0)</f>
        <v>1</v>
      </c>
      <c r="I613">
        <f>VLOOKUP(DATEVALUE(KNeighbors_NOPCA!$A613), MEM_by_date!$A$2:$E$93, 3, FALSE)</f>
        <v>-2.5</v>
      </c>
      <c r="J613">
        <f>IF(I613&gt;0, 1, 0)</f>
        <v>0</v>
      </c>
      <c r="K613" t="str">
        <f>IF(J613,IF(OR(AND(C613&gt;0, ABS(D613) &gt; I613), OR(AND(C613&gt;-I613, D613&gt;-I613), AND(C613&lt;-I613,D613&lt;-I613) )), 1, 0),"N/A")</f>
        <v>N/A</v>
      </c>
      <c r="L613">
        <f>INT(NOT(J613))</f>
        <v>1</v>
      </c>
      <c r="M613">
        <f>IF(L613,IF(OR(AND(C613&lt;0, D613&lt; ABS(I613)), OR(AND(C613&gt;ABS(I613), D613&gt;ABS(I613)), AND(C613&lt;ABS(I613),D613&lt; ABS(I613)))), 1, 0),"N/A")</f>
        <v>1</v>
      </c>
      <c r="N613">
        <f>INT(OR(K613,M613))</f>
        <v>1</v>
      </c>
      <c r="O613">
        <f>IF(N613, 210, 0)</f>
        <v>210</v>
      </c>
      <c r="P613" t="str">
        <f>VLOOKUP(DATEVALUE(KNeighbors_NOPCA!$A613), MEM_by_date!$A$2:$E$93, 4, FALSE)</f>
        <v>O</v>
      </c>
      <c r="Q613" t="str">
        <f>VLOOKUP(DATEVALUE(KNeighbors_NOPCA!$A613), MEM_by_date!$A$2:$E$93, 5, FALSE)</f>
        <v>204.5</v>
      </c>
    </row>
    <row r="614" spans="1:17" hidden="1">
      <c r="A614" s="10" t="s">
        <v>184</v>
      </c>
      <c r="B614" t="s">
        <v>15</v>
      </c>
      <c r="C614" s="9">
        <v>-4.4000000000000004</v>
      </c>
      <c r="D614" s="9">
        <v>-4</v>
      </c>
      <c r="E614" s="9">
        <f>IF(-I614 &lt;C614, 1, 0)</f>
        <v>1</v>
      </c>
      <c r="F614" t="str">
        <f>VLOOKUP(DATEVALUE(KNeighbors_NOPCA!$A614), MEM_by_date!$A$2:$E$93, 2, FALSE)</f>
        <v>W</v>
      </c>
      <c r="G614">
        <f>IF(F614="L",0,1)</f>
        <v>1</v>
      </c>
      <c r="H614">
        <f>IF(G614=E614,1,0)</f>
        <v>1</v>
      </c>
      <c r="I614">
        <f>VLOOKUP(DATEVALUE(KNeighbors_NOPCA!$A614), MEM_by_date!$A$2:$E$93, 3, FALSE)</f>
        <v>5.5</v>
      </c>
      <c r="J614">
        <f>IF(I614&gt;0, 1, 0)</f>
        <v>1</v>
      </c>
      <c r="K614">
        <f>IF(J614,IF(OR(AND(C614&gt;0, ABS(D614) &gt; I614), OR(AND(C614&gt;-I614, D614&gt;-I614), AND(C614&lt;-I614,D614&lt;-I614) )), 1, 0),"N/A")</f>
        <v>1</v>
      </c>
      <c r="L614">
        <f>INT(NOT(J614))</f>
        <v>0</v>
      </c>
      <c r="M614" t="str">
        <f>IF(L614,IF(OR(AND(C614&lt;0, D614&lt; ABS(I614)), OR(AND(C614&gt;ABS(I614), D614&gt;ABS(I614)), AND(C614&lt;ABS(I614),D614&lt; ABS(I614)))), 1, 0),"N/A")</f>
        <v>N/A</v>
      </c>
      <c r="N614">
        <f>INT(OR(K614,M614))</f>
        <v>1</v>
      </c>
      <c r="O614">
        <f>IF(N614, 210, 0)</f>
        <v>210</v>
      </c>
      <c r="P614" t="str">
        <f>VLOOKUP(DATEVALUE(KNeighbors_NOPCA!$A614), MEM_by_date!$A$2:$E$93, 4, FALSE)</f>
        <v>U</v>
      </c>
      <c r="Q614" t="str">
        <f>VLOOKUP(DATEVALUE(KNeighbors_NOPCA!$A614), MEM_by_date!$A$2:$E$93, 5, FALSE)</f>
        <v>197.5</v>
      </c>
    </row>
    <row r="615" spans="1:17" hidden="1">
      <c r="A615" s="10" t="s">
        <v>187</v>
      </c>
      <c r="B615" t="s">
        <v>15</v>
      </c>
      <c r="C615" s="9">
        <v>-1</v>
      </c>
      <c r="D615" s="9">
        <v>16</v>
      </c>
      <c r="E615" s="9">
        <f>IF(-I615 &lt;C615, 1, 0)</f>
        <v>1</v>
      </c>
      <c r="F615" t="str">
        <f>VLOOKUP(DATEVALUE(KNeighbors_NOPCA!$A615), MEM_by_date!$A$2:$E$93, 2, FALSE)</f>
        <v>W</v>
      </c>
      <c r="G615">
        <f>IF(F615="L",0,1)</f>
        <v>1</v>
      </c>
      <c r="H615">
        <f>IF(G615=E615,1,0)</f>
        <v>1</v>
      </c>
      <c r="I615">
        <f>VLOOKUP(DATEVALUE(KNeighbors_NOPCA!$A615), MEM_by_date!$A$2:$E$93, 3, FALSE)</f>
        <v>3.5</v>
      </c>
      <c r="J615">
        <f>IF(I615&gt;0, 1, 0)</f>
        <v>1</v>
      </c>
      <c r="K615">
        <f>IF(J615,IF(OR(AND(C615&gt;0, ABS(D615) &gt; I615), OR(AND(C615&gt;-I615, D615&gt;-I615), AND(C615&lt;-I615,D615&lt;-I615) )), 1, 0),"N/A")</f>
        <v>1</v>
      </c>
      <c r="L615">
        <f>INT(NOT(J615))</f>
        <v>0</v>
      </c>
      <c r="M615" t="str">
        <f>IF(L615,IF(OR(AND(C615&lt;0, D615&lt; ABS(I615)), OR(AND(C615&gt;ABS(I615), D615&gt;ABS(I615)), AND(C615&lt;ABS(I615),D615&lt; ABS(I615)))), 1, 0),"N/A")</f>
        <v>N/A</v>
      </c>
      <c r="N615">
        <f>INT(OR(K615,M615))</f>
        <v>1</v>
      </c>
      <c r="O615">
        <f>IF(N615, 210, 0)</f>
        <v>210</v>
      </c>
      <c r="P615" t="str">
        <f>VLOOKUP(DATEVALUE(KNeighbors_NOPCA!$A615), MEM_by_date!$A$2:$E$93, 4, FALSE)</f>
        <v>P</v>
      </c>
      <c r="Q615" t="str">
        <f>VLOOKUP(DATEVALUE(KNeighbors_NOPCA!$A615), MEM_by_date!$A$2:$E$93, 5, FALSE)</f>
        <v>200</v>
      </c>
    </row>
    <row r="616" spans="1:17">
      <c r="A616" s="10" t="s">
        <v>191</v>
      </c>
      <c r="B616" t="s">
        <v>15</v>
      </c>
      <c r="C616" s="9">
        <v>-8.6</v>
      </c>
      <c r="D616" s="9">
        <v>-1</v>
      </c>
      <c r="E616" s="9">
        <f>IF(-I616 &lt;C616, 1, 0)</f>
        <v>1</v>
      </c>
      <c r="F616" t="str">
        <f>VLOOKUP(DATEVALUE(KNeighbors_NOPCA!$A616), MEM_by_date!$A$2:$E$93, 2, FALSE)</f>
        <v>W</v>
      </c>
      <c r="G616">
        <f>IF(F616="L",0,1)</f>
        <v>1</v>
      </c>
      <c r="H616">
        <f>IF(G616=E616,1,0)</f>
        <v>1</v>
      </c>
      <c r="I616">
        <f>VLOOKUP(DATEVALUE(KNeighbors_NOPCA!$A616), MEM_by_date!$A$2:$E$93, 3, FALSE)</f>
        <v>13</v>
      </c>
      <c r="J616">
        <f>IF(I616&gt;0, 1, 0)</f>
        <v>1</v>
      </c>
      <c r="K616">
        <f>IF(J616,IF(OR(AND(C616&gt;0, ABS(D616) &gt; I616), OR(AND(C616&gt;-I616, D616&gt;-I616), AND(C616&lt;-I616,D616&lt;-I616) )), 1, 0),"N/A")</f>
        <v>1</v>
      </c>
      <c r="L616">
        <f>INT(NOT(J616))</f>
        <v>0</v>
      </c>
      <c r="M616" t="str">
        <f>IF(L616,IF(OR(AND(C616&lt;0, D616&lt; ABS(I616)), OR(AND(C616&gt;ABS(I616), D616&gt;ABS(I616)), AND(C616&lt;ABS(I616),D616&lt; ABS(I616)))), 1, 0),"N/A")</f>
        <v>N/A</v>
      </c>
      <c r="N616">
        <f>INT(OR(K616,M616))</f>
        <v>1</v>
      </c>
      <c r="O616">
        <f>IF(N616, 210, 0)</f>
        <v>210</v>
      </c>
      <c r="P616" t="str">
        <f>VLOOKUP(DATEVALUE(KNeighbors_NOPCA!$A616), MEM_by_date!$A$2:$E$93, 4, FALSE)</f>
        <v>U</v>
      </c>
      <c r="Q616" t="str">
        <f>VLOOKUP(DATEVALUE(KNeighbors_NOPCA!$A616), MEM_by_date!$A$2:$E$93, 5, FALSE)</f>
        <v>214</v>
      </c>
    </row>
    <row r="617" spans="1:17" hidden="1">
      <c r="A617" s="10" t="s">
        <v>9</v>
      </c>
      <c r="B617" t="s">
        <v>16</v>
      </c>
      <c r="C617" s="9">
        <v>6.8</v>
      </c>
      <c r="D617" s="9">
        <v>10</v>
      </c>
      <c r="E617" s="9">
        <f>IF(-I617 &lt;C617, 1, 0)</f>
        <v>1</v>
      </c>
      <c r="F617" t="str">
        <f>VLOOKUP(DATEVALUE(KNeighbors_NOPCA!$A617), MIA_by_date!$A$2:$E$93, 2, FALSE)</f>
        <v>W</v>
      </c>
      <c r="G617">
        <f>IF(F617="L",0,1)</f>
        <v>1</v>
      </c>
      <c r="H617">
        <f>IF(G617=E617,1,0)</f>
        <v>1</v>
      </c>
      <c r="I617">
        <f>VLOOKUP(DATEVALUE(KNeighbors_NOPCA!$A617), MIA_by_date!$A$2:$E$93, 3, FALSE)</f>
        <v>-6.5</v>
      </c>
      <c r="J617">
        <f>IF(I617&gt;0, 1, 0)</f>
        <v>0</v>
      </c>
      <c r="K617" t="str">
        <f>IF(J617,IF(OR(AND(C617&gt;0, ABS(D617) &gt; I617), OR(AND(C617&gt;-I617, D617&gt;-I617), AND(C617&lt;-I617,D617&lt;-I617) )), 1, 0),"N/A")</f>
        <v>N/A</v>
      </c>
      <c r="L617">
        <f>INT(NOT(J617))</f>
        <v>1</v>
      </c>
      <c r="M617">
        <f>IF(L617,IF(OR(AND(C617&lt;0, D617&lt; ABS(I617)), OR(AND(C617&gt;ABS(I617), D617&gt;ABS(I617)), AND(C617&lt;ABS(I617),D617&lt; ABS(I617)))), 1, 0),"N/A")</f>
        <v>1</v>
      </c>
      <c r="N617">
        <f>INT(OR(K617,M617))</f>
        <v>1</v>
      </c>
      <c r="O617">
        <f>IF(N617, 210, 0)</f>
        <v>210</v>
      </c>
      <c r="P617" t="str">
        <f>VLOOKUP(DATEVALUE(KNeighbors_NOPCA!$A617), MIA_by_date!$A$2:$E$93, 4, FALSE)</f>
        <v>O</v>
      </c>
      <c r="Q617" t="str">
        <f>VLOOKUP(DATEVALUE(KNeighbors_NOPCA!$A617), MIA_by_date!$A$2:$E$93, 5, FALSE)</f>
        <v>194.5</v>
      </c>
    </row>
    <row r="618" spans="1:17" hidden="1">
      <c r="A618" s="10" t="s">
        <v>36</v>
      </c>
      <c r="B618" t="s">
        <v>16</v>
      </c>
      <c r="C618" s="9">
        <v>-4.8</v>
      </c>
      <c r="D618" s="9">
        <v>20</v>
      </c>
      <c r="E618" s="9">
        <f>IF(-I618 &lt;C618, 1, 0)</f>
        <v>0</v>
      </c>
      <c r="F618" t="str">
        <f>VLOOKUP(DATEVALUE(KNeighbors_NOPCA!$A618), MIA_by_date!$A$2:$E$93, 2, FALSE)</f>
        <v>W</v>
      </c>
      <c r="G618">
        <f>IF(F618="L",0,1)</f>
        <v>1</v>
      </c>
      <c r="H618">
        <f>IF(G618=E618,1,0)</f>
        <v>0</v>
      </c>
      <c r="I618">
        <f>VLOOKUP(DATEVALUE(KNeighbors_NOPCA!$A618), MIA_by_date!$A$2:$E$93, 3, FALSE)</f>
        <v>-4</v>
      </c>
      <c r="J618">
        <f>IF(I618&gt;0, 1, 0)</f>
        <v>0</v>
      </c>
      <c r="K618" t="str">
        <f>IF(J618,IF(OR(AND(C618&gt;0, ABS(D618) &gt; I618), OR(AND(C618&gt;-I618, D618&gt;-I618), AND(C618&lt;-I618,D618&lt;-I618) )), 1, 0),"N/A")</f>
        <v>N/A</v>
      </c>
      <c r="L618">
        <f>INT(NOT(J618))</f>
        <v>1</v>
      </c>
      <c r="M618">
        <f>IF(L618,IF(OR(AND(C618&lt;0, D618&lt; ABS(I618)), OR(AND(C618&gt;ABS(I618), D618&gt;ABS(I618)), AND(C618&lt;ABS(I618),D618&lt; ABS(I618)))), 1, 0),"N/A")</f>
        <v>0</v>
      </c>
      <c r="N618">
        <f>INT(OR(K618,M618))</f>
        <v>0</v>
      </c>
      <c r="O618">
        <f>IF(N618, 210, 0)</f>
        <v>0</v>
      </c>
      <c r="P618" t="str">
        <f>VLOOKUP(DATEVALUE(KNeighbors_NOPCA!$A618), MIA_by_date!$A$2:$E$93, 4, FALSE)</f>
        <v>U</v>
      </c>
      <c r="Q618" t="str">
        <f>VLOOKUP(DATEVALUE(KNeighbors_NOPCA!$A618), MIA_by_date!$A$2:$E$93, 5, FALSE)</f>
        <v>207.5</v>
      </c>
    </row>
    <row r="619" spans="1:17" hidden="1">
      <c r="A619" s="10" t="s">
        <v>40</v>
      </c>
      <c r="B619" t="s">
        <v>16</v>
      </c>
      <c r="C619" s="9">
        <v>-0.8</v>
      </c>
      <c r="D619" s="9">
        <v>-6</v>
      </c>
      <c r="E619" s="9">
        <f>IF(-I619 &lt;C619, 1, 0)</f>
        <v>0</v>
      </c>
      <c r="F619" t="str">
        <f>VLOOKUP(DATEVALUE(KNeighbors_NOPCA!$A619), MIA_by_date!$A$2:$E$93, 2, FALSE)</f>
        <v>L</v>
      </c>
      <c r="G619">
        <f>IF(F619="L",0,1)</f>
        <v>0</v>
      </c>
      <c r="H619">
        <f>IF(G619=E619,1,0)</f>
        <v>1</v>
      </c>
      <c r="I619">
        <f>VLOOKUP(DATEVALUE(KNeighbors_NOPCA!$A619), MIA_by_date!$A$2:$E$93, 3, FALSE)</f>
        <v>-4</v>
      </c>
      <c r="J619">
        <f>IF(I619&gt;0, 1, 0)</f>
        <v>0</v>
      </c>
      <c r="K619" t="str">
        <f>IF(J619,IF(OR(AND(C619&gt;0, ABS(D619) &gt; I619), OR(AND(C619&gt;-I619, D619&gt;-I619), AND(C619&lt;-I619,D619&lt;-I619) )), 1, 0),"N/A")</f>
        <v>N/A</v>
      </c>
      <c r="L619">
        <f>INT(NOT(J619))</f>
        <v>1</v>
      </c>
      <c r="M619">
        <f>IF(L619,IF(OR(AND(C619&lt;0, D619&lt; ABS(I619)), OR(AND(C619&gt;ABS(I619), D619&gt;ABS(I619)), AND(C619&lt;ABS(I619),D619&lt; ABS(I619)))), 1, 0),"N/A")</f>
        <v>1</v>
      </c>
      <c r="N619">
        <f>INT(OR(K619,M619))</f>
        <v>1</v>
      </c>
      <c r="O619">
        <f>IF(N619, 210, 0)</f>
        <v>210</v>
      </c>
      <c r="P619" t="str">
        <f>VLOOKUP(DATEVALUE(KNeighbors_NOPCA!$A619), MIA_by_date!$A$2:$E$93, 4, FALSE)</f>
        <v>U</v>
      </c>
      <c r="Q619" t="str">
        <f>VLOOKUP(DATEVALUE(KNeighbors_NOPCA!$A619), MIA_by_date!$A$2:$E$93, 5, FALSE)</f>
        <v>197.5</v>
      </c>
    </row>
    <row r="620" spans="1:17" hidden="1">
      <c r="A620" s="10" t="s">
        <v>47</v>
      </c>
      <c r="B620" t="s">
        <v>16</v>
      </c>
      <c r="C620" s="9">
        <v>-7.8</v>
      </c>
      <c r="D620" s="9">
        <v>20</v>
      </c>
      <c r="E620" s="9">
        <f>IF(-I620 &lt;C620, 1, 0)</f>
        <v>0</v>
      </c>
      <c r="F620" t="str">
        <f>VLOOKUP(DATEVALUE(KNeighbors_NOPCA!$A620), MIA_by_date!$A$2:$E$93, 2, FALSE)</f>
        <v>W</v>
      </c>
      <c r="G620">
        <f>IF(F620="L",0,1)</f>
        <v>1</v>
      </c>
      <c r="H620">
        <f>IF(G620=E620,1,0)</f>
        <v>0</v>
      </c>
      <c r="I620">
        <f>VLOOKUP(DATEVALUE(KNeighbors_NOPCA!$A620), MIA_by_date!$A$2:$E$93, 3, FALSE)</f>
        <v>-2.5</v>
      </c>
      <c r="J620">
        <f>IF(I620&gt;0, 1, 0)</f>
        <v>0</v>
      </c>
      <c r="K620" t="str">
        <f>IF(J620,IF(OR(AND(C620&gt;0, ABS(D620) &gt; I620), OR(AND(C620&gt;-I620, D620&gt;-I620), AND(C620&lt;-I620,D620&lt;-I620) )), 1, 0),"N/A")</f>
        <v>N/A</v>
      </c>
      <c r="L620">
        <f>INT(NOT(J620))</f>
        <v>1</v>
      </c>
      <c r="M620">
        <f>IF(L620,IF(OR(AND(C620&lt;0, D620&lt; ABS(I620)), OR(AND(C620&gt;ABS(I620), D620&gt;ABS(I620)), AND(C620&lt;ABS(I620),D620&lt; ABS(I620)))), 1, 0),"N/A")</f>
        <v>0</v>
      </c>
      <c r="N620">
        <f>INT(OR(K620,M620))</f>
        <v>0</v>
      </c>
      <c r="O620">
        <f>IF(N620, 210, 0)</f>
        <v>0</v>
      </c>
      <c r="P620" t="str">
        <f>VLOOKUP(DATEVALUE(KNeighbors_NOPCA!$A620), MIA_by_date!$A$2:$E$93, 4, FALSE)</f>
        <v>U</v>
      </c>
      <c r="Q620" t="str">
        <f>VLOOKUP(DATEVALUE(KNeighbors_NOPCA!$A620), MIA_by_date!$A$2:$E$93, 5, FALSE)</f>
        <v>191.5</v>
      </c>
    </row>
    <row r="621" spans="1:17" hidden="1">
      <c r="A621" s="10" t="s">
        <v>49</v>
      </c>
      <c r="B621" t="s">
        <v>16</v>
      </c>
      <c r="C621" s="9">
        <v>3.4</v>
      </c>
      <c r="D621" s="9">
        <v>13</v>
      </c>
      <c r="E621" s="9">
        <f>IF(-I621 &lt;C621, 1, 0)</f>
        <v>0</v>
      </c>
      <c r="F621" t="str">
        <f>VLOOKUP(DATEVALUE(KNeighbors_NOPCA!$A621), MIA_by_date!$A$2:$E$93, 2, FALSE)</f>
        <v>W</v>
      </c>
      <c r="G621">
        <f>IF(F621="L",0,1)</f>
        <v>1</v>
      </c>
      <c r="H621">
        <f>IF(G621=E621,1,0)</f>
        <v>0</v>
      </c>
      <c r="I621">
        <f>VLOOKUP(DATEVALUE(KNeighbors_NOPCA!$A621), MIA_by_date!$A$2:$E$93, 3, FALSE)</f>
        <v>-11</v>
      </c>
      <c r="J621">
        <f>IF(I621&gt;0, 1, 0)</f>
        <v>0</v>
      </c>
      <c r="K621" t="str">
        <f>IF(J621,IF(OR(AND(C621&gt;0, ABS(D621) &gt; I621), OR(AND(C621&gt;-I621, D621&gt;-I621), AND(C621&lt;-I621,D621&lt;-I621) )), 1, 0),"N/A")</f>
        <v>N/A</v>
      </c>
      <c r="L621">
        <f>INT(NOT(J621))</f>
        <v>1</v>
      </c>
      <c r="M621">
        <f>IF(L621,IF(OR(AND(C621&lt;0, D621&lt; ABS(I621)), OR(AND(C621&gt;ABS(I621), D621&gt;ABS(I621)), AND(C621&lt;ABS(I621),D621&lt; ABS(I621)))), 1, 0),"N/A")</f>
        <v>0</v>
      </c>
      <c r="N621">
        <f>INT(OR(K621,M621))</f>
        <v>0</v>
      </c>
      <c r="O621">
        <f>IF(N621, 210, 0)</f>
        <v>0</v>
      </c>
      <c r="P621" t="str">
        <f>VLOOKUP(DATEVALUE(KNeighbors_NOPCA!$A621), MIA_by_date!$A$2:$E$93, 4, FALSE)</f>
        <v>U</v>
      </c>
      <c r="Q621" t="str">
        <f>VLOOKUP(DATEVALUE(KNeighbors_NOPCA!$A621), MIA_by_date!$A$2:$E$93, 5, FALSE)</f>
        <v>200</v>
      </c>
    </row>
    <row r="622" spans="1:17" hidden="1">
      <c r="A622" s="10" t="s">
        <v>51</v>
      </c>
      <c r="B622" t="s">
        <v>16</v>
      </c>
      <c r="C622" s="9">
        <v>-2</v>
      </c>
      <c r="D622" s="9">
        <v>1</v>
      </c>
      <c r="E622" s="9">
        <f>IF(-I622 &lt;C622, 1, 0)</f>
        <v>0</v>
      </c>
      <c r="F622" t="str">
        <f>VLOOKUP(DATEVALUE(KNeighbors_NOPCA!$A622), MIA_by_date!$A$2:$E$93, 2, FALSE)</f>
        <v>L</v>
      </c>
      <c r="G622">
        <f>IF(F622="L",0,1)</f>
        <v>0</v>
      </c>
      <c r="H622">
        <f>IF(G622=E622,1,0)</f>
        <v>1</v>
      </c>
      <c r="I622">
        <f>VLOOKUP(DATEVALUE(KNeighbors_NOPCA!$A622), MIA_by_date!$A$2:$E$93, 3, FALSE)</f>
        <v>-4</v>
      </c>
      <c r="J622">
        <f>IF(I622&gt;0, 1, 0)</f>
        <v>0</v>
      </c>
      <c r="K622" t="str">
        <f>IF(J622,IF(OR(AND(C622&gt;0, ABS(D622) &gt; I622), OR(AND(C622&gt;-I622, D622&gt;-I622), AND(C622&lt;-I622,D622&lt;-I622) )), 1, 0),"N/A")</f>
        <v>N/A</v>
      </c>
      <c r="L622">
        <f>INT(NOT(J622))</f>
        <v>1</v>
      </c>
      <c r="M622">
        <f>IF(L622,IF(OR(AND(C622&lt;0, D622&lt; ABS(I622)), OR(AND(C622&gt;ABS(I622), D622&gt;ABS(I622)), AND(C622&lt;ABS(I622),D622&lt; ABS(I622)))), 1, 0),"N/A")</f>
        <v>1</v>
      </c>
      <c r="N622">
        <f>INT(OR(K622,M622))</f>
        <v>1</v>
      </c>
      <c r="O622">
        <f>IF(N622, 210, 0)</f>
        <v>210</v>
      </c>
      <c r="P622" t="str">
        <f>VLOOKUP(DATEVALUE(KNeighbors_NOPCA!$A622), MIA_by_date!$A$2:$E$93, 4, FALSE)</f>
        <v>U</v>
      </c>
      <c r="Q622" t="str">
        <f>VLOOKUP(DATEVALUE(KNeighbors_NOPCA!$A622), MIA_by_date!$A$2:$E$93, 5, FALSE)</f>
        <v>184.5</v>
      </c>
    </row>
    <row r="623" spans="1:17" hidden="1">
      <c r="A623" s="10" t="s">
        <v>56</v>
      </c>
      <c r="B623" t="s">
        <v>16</v>
      </c>
      <c r="C623" s="9">
        <v>-2.8</v>
      </c>
      <c r="D623" s="9">
        <v>-12</v>
      </c>
      <c r="E623" s="9">
        <f>IF(-I623 &lt;C623, 1, 0)</f>
        <v>0</v>
      </c>
      <c r="F623" t="str">
        <f>VLOOKUP(DATEVALUE(KNeighbors_NOPCA!$A623), MIA_by_date!$A$2:$E$93, 2, FALSE)</f>
        <v>L</v>
      </c>
      <c r="G623">
        <f>IF(F623="L",0,1)</f>
        <v>0</v>
      </c>
      <c r="H623">
        <f>IF(G623=E623,1,0)</f>
        <v>1</v>
      </c>
      <c r="I623">
        <f>VLOOKUP(DATEVALUE(KNeighbors_NOPCA!$A623), MIA_by_date!$A$2:$E$93, 3, FALSE)</f>
        <v>-8.5</v>
      </c>
      <c r="J623">
        <f>IF(I623&gt;0, 1, 0)</f>
        <v>0</v>
      </c>
      <c r="K623" t="str">
        <f>IF(J623,IF(OR(AND(C623&gt;0, ABS(D623) &gt; I623), OR(AND(C623&gt;-I623, D623&gt;-I623), AND(C623&lt;-I623,D623&lt;-I623) )), 1, 0),"N/A")</f>
        <v>N/A</v>
      </c>
      <c r="L623">
        <f>INT(NOT(J623))</f>
        <v>1</v>
      </c>
      <c r="M623">
        <f>IF(L623,IF(OR(AND(C623&lt;0, D623&lt; ABS(I623)), OR(AND(C623&gt;ABS(I623), D623&gt;ABS(I623)), AND(C623&lt;ABS(I623),D623&lt; ABS(I623)))), 1, 0),"N/A")</f>
        <v>1</v>
      </c>
      <c r="N623">
        <f>INT(OR(K623,M623))</f>
        <v>1</v>
      </c>
      <c r="O623">
        <f>IF(N623, 210, 0)</f>
        <v>210</v>
      </c>
      <c r="P623" t="str">
        <f>VLOOKUP(DATEVALUE(KNeighbors_NOPCA!$A623), MIA_by_date!$A$2:$E$93, 4, FALSE)</f>
        <v>U</v>
      </c>
      <c r="Q623" t="str">
        <f>VLOOKUP(DATEVALUE(KNeighbors_NOPCA!$A623), MIA_by_date!$A$2:$E$93, 5, FALSE)</f>
        <v>198.5</v>
      </c>
    </row>
    <row r="624" spans="1:17" hidden="1">
      <c r="A624" s="10" t="s">
        <v>58</v>
      </c>
      <c r="B624" t="s">
        <v>16</v>
      </c>
      <c r="C624" s="9">
        <v>-3.4</v>
      </c>
      <c r="D624" s="9">
        <v>7</v>
      </c>
      <c r="E624" s="9">
        <f>IF(-I624 &lt;C624, 1, 0)</f>
        <v>0</v>
      </c>
      <c r="F624" t="str">
        <f>VLOOKUP(DATEVALUE(KNeighbors_NOPCA!$A624), MIA_by_date!$A$2:$E$93, 2, FALSE)</f>
        <v>L</v>
      </c>
      <c r="G624">
        <f>IF(F624="L",0,1)</f>
        <v>0</v>
      </c>
      <c r="H624">
        <f>IF(G624=E624,1,0)</f>
        <v>1</v>
      </c>
      <c r="I624">
        <f>VLOOKUP(DATEVALUE(KNeighbors_NOPCA!$A624), MIA_by_date!$A$2:$E$93, 3, FALSE)</f>
        <v>-10</v>
      </c>
      <c r="J624">
        <f>IF(I624&gt;0, 1, 0)</f>
        <v>0</v>
      </c>
      <c r="K624" t="str">
        <f>IF(J624,IF(OR(AND(C624&gt;0, ABS(D624) &gt; I624), OR(AND(C624&gt;-I624, D624&gt;-I624), AND(C624&lt;-I624,D624&lt;-I624) )), 1, 0),"N/A")</f>
        <v>N/A</v>
      </c>
      <c r="L624">
        <f>INT(NOT(J624))</f>
        <v>1</v>
      </c>
      <c r="M624">
        <f>IF(L624,IF(OR(AND(C624&lt;0, D624&lt; ABS(I624)), OR(AND(C624&gt;ABS(I624), D624&gt;ABS(I624)), AND(C624&lt;ABS(I624),D624&lt; ABS(I624)))), 1, 0),"N/A")</f>
        <v>1</v>
      </c>
      <c r="N624">
        <f>INT(OR(K624,M624))</f>
        <v>1</v>
      </c>
      <c r="O624">
        <f>IF(N624, 210, 0)</f>
        <v>210</v>
      </c>
      <c r="P624" t="str">
        <f>VLOOKUP(DATEVALUE(KNeighbors_NOPCA!$A624), MIA_by_date!$A$2:$E$93, 4, FALSE)</f>
        <v>O</v>
      </c>
      <c r="Q624" t="str">
        <f>VLOOKUP(DATEVALUE(KNeighbors_NOPCA!$A624), MIA_by_date!$A$2:$E$93, 5, FALSE)</f>
        <v>203.5</v>
      </c>
    </row>
    <row r="625" spans="1:17" hidden="1">
      <c r="A625" s="10" t="s">
        <v>60</v>
      </c>
      <c r="B625" t="s">
        <v>16</v>
      </c>
      <c r="C625" s="9">
        <v>9.4</v>
      </c>
      <c r="D625" s="9">
        <v>5</v>
      </c>
      <c r="E625" s="9">
        <f>IF(-I625 &lt;C625, 1, 0)</f>
        <v>0</v>
      </c>
      <c r="F625" t="str">
        <f>VLOOKUP(DATEVALUE(KNeighbors_NOPCA!$A625), MIA_by_date!$A$2:$E$93, 2, FALSE)</f>
        <v>L</v>
      </c>
      <c r="G625">
        <f>IF(F625="L",0,1)</f>
        <v>0</v>
      </c>
      <c r="H625">
        <f>IF(G625=E625,1,0)</f>
        <v>1</v>
      </c>
      <c r="I625">
        <f>VLOOKUP(DATEVALUE(KNeighbors_NOPCA!$A625), MIA_by_date!$A$2:$E$93, 3, FALSE)</f>
        <v>-12.5</v>
      </c>
      <c r="J625">
        <f>IF(I625&gt;0, 1, 0)</f>
        <v>0</v>
      </c>
      <c r="K625" t="str">
        <f>IF(J625,IF(OR(AND(C625&gt;0, ABS(D625) &gt; I625), OR(AND(C625&gt;-I625, D625&gt;-I625), AND(C625&lt;-I625,D625&lt;-I625) )), 1, 0),"N/A")</f>
        <v>N/A</v>
      </c>
      <c r="L625">
        <f>INT(NOT(J625))</f>
        <v>1</v>
      </c>
      <c r="M625">
        <f>IF(L625,IF(OR(AND(C625&lt;0, D625&lt; ABS(I625)), OR(AND(C625&gt;ABS(I625), D625&gt;ABS(I625)), AND(C625&lt;ABS(I625),D625&lt; ABS(I625)))), 1, 0),"N/A")</f>
        <v>1</v>
      </c>
      <c r="N625">
        <f>INT(OR(K625,M625))</f>
        <v>1</v>
      </c>
      <c r="O625">
        <f>IF(N625, 210, 0)</f>
        <v>210</v>
      </c>
      <c r="P625" t="str">
        <f>VLOOKUP(DATEVALUE(KNeighbors_NOPCA!$A625), MIA_by_date!$A$2:$E$93, 4, FALSE)</f>
        <v>U</v>
      </c>
      <c r="Q625" t="str">
        <f>VLOOKUP(DATEVALUE(KNeighbors_NOPCA!$A625), MIA_by_date!$A$2:$E$93, 5, FALSE)</f>
        <v>194</v>
      </c>
    </row>
    <row r="626" spans="1:17" hidden="1">
      <c r="A626" s="10" t="s">
        <v>62</v>
      </c>
      <c r="B626" t="s">
        <v>16</v>
      </c>
      <c r="C626" s="9">
        <v>6.4</v>
      </c>
      <c r="D626" s="9">
        <v>17</v>
      </c>
      <c r="E626" s="9">
        <f>IF(-I626 &lt;C626, 1, 0)</f>
        <v>1</v>
      </c>
      <c r="F626" t="str">
        <f>VLOOKUP(DATEVALUE(KNeighbors_NOPCA!$A626), MIA_by_date!$A$2:$E$93, 2, FALSE)</f>
        <v>W</v>
      </c>
      <c r="G626">
        <f>IF(F626="L",0,1)</f>
        <v>1</v>
      </c>
      <c r="H626">
        <f>IF(G626=E626,1,0)</f>
        <v>1</v>
      </c>
      <c r="I626">
        <f>VLOOKUP(DATEVALUE(KNeighbors_NOPCA!$A626), MIA_by_date!$A$2:$E$93, 3, FALSE)</f>
        <v>-5</v>
      </c>
      <c r="J626">
        <f>IF(I626&gt;0, 1, 0)</f>
        <v>0</v>
      </c>
      <c r="K626" t="str">
        <f>IF(J626,IF(OR(AND(C626&gt;0, ABS(D626) &gt; I626), OR(AND(C626&gt;-I626, D626&gt;-I626), AND(C626&lt;-I626,D626&lt;-I626) )), 1, 0),"N/A")</f>
        <v>N/A</v>
      </c>
      <c r="L626">
        <f>INT(NOT(J626))</f>
        <v>1</v>
      </c>
      <c r="M626">
        <f>IF(L626,IF(OR(AND(C626&lt;0, D626&lt; ABS(I626)), OR(AND(C626&gt;ABS(I626), D626&gt;ABS(I626)), AND(C626&lt;ABS(I626),D626&lt; ABS(I626)))), 1, 0),"N/A")</f>
        <v>1</v>
      </c>
      <c r="N626">
        <f>INT(OR(K626,M626))</f>
        <v>1</v>
      </c>
      <c r="O626">
        <f>IF(N626, 210, 0)</f>
        <v>210</v>
      </c>
      <c r="P626" t="str">
        <f>VLOOKUP(DATEVALUE(KNeighbors_NOPCA!$A626), MIA_by_date!$A$2:$E$93, 4, FALSE)</f>
        <v>U</v>
      </c>
      <c r="Q626" t="str">
        <f>VLOOKUP(DATEVALUE(KNeighbors_NOPCA!$A626), MIA_by_date!$A$2:$E$93, 5, FALSE)</f>
        <v>190</v>
      </c>
    </row>
    <row r="627" spans="1:17" hidden="1">
      <c r="A627" s="10" t="s">
        <v>68</v>
      </c>
      <c r="B627" t="s">
        <v>16</v>
      </c>
      <c r="C627" s="9">
        <v>-2.6</v>
      </c>
      <c r="D627" s="9">
        <v>-10</v>
      </c>
      <c r="E627" s="9">
        <f>IF(-I627 &lt;C627, 1, 0)</f>
        <v>0</v>
      </c>
      <c r="F627" t="str">
        <f>VLOOKUP(DATEVALUE(KNeighbors_NOPCA!$A627), MIA_by_date!$A$2:$E$93, 2, FALSE)</f>
        <v>L</v>
      </c>
      <c r="G627">
        <f>IF(F627="L",0,1)</f>
        <v>0</v>
      </c>
      <c r="H627">
        <f>IF(G627=E627,1,0)</f>
        <v>1</v>
      </c>
      <c r="I627">
        <f>VLOOKUP(DATEVALUE(KNeighbors_NOPCA!$A627), MIA_by_date!$A$2:$E$93, 3, FALSE)</f>
        <v>-4</v>
      </c>
      <c r="J627">
        <f>IF(I627&gt;0, 1, 0)</f>
        <v>0</v>
      </c>
      <c r="K627" t="str">
        <f>IF(J627,IF(OR(AND(C627&gt;0, ABS(D627) &gt; I627), OR(AND(C627&gt;-I627, D627&gt;-I627), AND(C627&lt;-I627,D627&lt;-I627) )), 1, 0),"N/A")</f>
        <v>N/A</v>
      </c>
      <c r="L627">
        <f>INT(NOT(J627))</f>
        <v>1</v>
      </c>
      <c r="M627">
        <f>IF(L627,IF(OR(AND(C627&lt;0, D627&lt; ABS(I627)), OR(AND(C627&gt;ABS(I627), D627&gt;ABS(I627)), AND(C627&lt;ABS(I627),D627&lt; ABS(I627)))), 1, 0),"N/A")</f>
        <v>1</v>
      </c>
      <c r="N627">
        <f>INT(OR(K627,M627))</f>
        <v>1</v>
      </c>
      <c r="O627">
        <f>IF(N627, 210, 0)</f>
        <v>210</v>
      </c>
      <c r="P627" t="str">
        <f>VLOOKUP(DATEVALUE(KNeighbors_NOPCA!$A627), MIA_by_date!$A$2:$E$93, 4, FALSE)</f>
        <v>O</v>
      </c>
      <c r="Q627" t="str">
        <f>VLOOKUP(DATEVALUE(KNeighbors_NOPCA!$A627), MIA_by_date!$A$2:$E$93, 5, FALSE)</f>
        <v>192.5</v>
      </c>
    </row>
    <row r="628" spans="1:17" hidden="1">
      <c r="A628" s="10" t="s">
        <v>71</v>
      </c>
      <c r="B628" t="s">
        <v>16</v>
      </c>
      <c r="C628" s="9">
        <v>-6.4</v>
      </c>
      <c r="D628" s="9">
        <v>2</v>
      </c>
      <c r="E628" s="9">
        <f>IF(-I628 &lt;C628, 1, 0)</f>
        <v>0</v>
      </c>
      <c r="F628" t="str">
        <f>VLOOKUP(DATEVALUE(KNeighbors_NOPCA!$A628), MIA_by_date!$A$2:$E$93, 2, FALSE)</f>
        <v>W</v>
      </c>
      <c r="G628">
        <f>IF(F628="L",0,1)</f>
        <v>1</v>
      </c>
      <c r="H628">
        <f>IF(G628=E628,1,0)</f>
        <v>0</v>
      </c>
      <c r="I628">
        <f>VLOOKUP(DATEVALUE(KNeighbors_NOPCA!$A628), MIA_by_date!$A$2:$E$93, 3, FALSE)</f>
        <v>4</v>
      </c>
      <c r="J628">
        <f>IF(I628&gt;0, 1, 0)</f>
        <v>1</v>
      </c>
      <c r="K628">
        <f>IF(J628,IF(OR(AND(C628&gt;0, ABS(D628) &gt; I628), OR(AND(C628&gt;-I628, D628&gt;-I628), AND(C628&lt;-I628,D628&lt;-I628) )), 1, 0),"N/A")</f>
        <v>0</v>
      </c>
      <c r="L628">
        <f>INT(NOT(J628))</f>
        <v>0</v>
      </c>
      <c r="M628" t="str">
        <f>IF(L628,IF(OR(AND(C628&lt;0, D628&lt; ABS(I628)), OR(AND(C628&gt;ABS(I628), D628&gt;ABS(I628)), AND(C628&lt;ABS(I628),D628&lt; ABS(I628)))), 1, 0),"N/A")</f>
        <v>N/A</v>
      </c>
      <c r="N628">
        <f>INT(OR(K628,M628))</f>
        <v>0</v>
      </c>
      <c r="O628">
        <f>IF(N628, 210, 0)</f>
        <v>0</v>
      </c>
      <c r="P628" t="str">
        <f>VLOOKUP(DATEVALUE(KNeighbors_NOPCA!$A628), MIA_by_date!$A$2:$E$93, 4, FALSE)</f>
        <v>U</v>
      </c>
      <c r="Q628" t="str">
        <f>VLOOKUP(DATEVALUE(KNeighbors_NOPCA!$A628), MIA_by_date!$A$2:$E$93, 5, FALSE)</f>
        <v>202.5</v>
      </c>
    </row>
    <row r="629" spans="1:17" hidden="1">
      <c r="A629" s="10" t="s">
        <v>73</v>
      </c>
      <c r="B629" t="s">
        <v>16</v>
      </c>
      <c r="C629" s="9">
        <v>-6.4</v>
      </c>
      <c r="D629" s="9">
        <v>15</v>
      </c>
      <c r="E629" s="9">
        <f>IF(-I629 &lt;C629, 1, 0)</f>
        <v>0</v>
      </c>
      <c r="F629" t="str">
        <f>VLOOKUP(DATEVALUE(KNeighbors_NOPCA!$A629), MIA_by_date!$A$2:$E$93, 2, FALSE)</f>
        <v>W</v>
      </c>
      <c r="G629">
        <f>IF(F629="L",0,1)</f>
        <v>1</v>
      </c>
      <c r="H629">
        <f>IF(G629=E629,1,0)</f>
        <v>0</v>
      </c>
      <c r="I629">
        <f>VLOOKUP(DATEVALUE(KNeighbors_NOPCA!$A629), MIA_by_date!$A$2:$E$93, 3, FALSE)</f>
        <v>-5</v>
      </c>
      <c r="J629">
        <f>IF(I629&gt;0, 1, 0)</f>
        <v>0</v>
      </c>
      <c r="K629" t="str">
        <f>IF(J629,IF(OR(AND(C629&gt;0, ABS(D629) &gt; I629), OR(AND(C629&gt;-I629, D629&gt;-I629), AND(C629&lt;-I629,D629&lt;-I629) )), 1, 0),"N/A")</f>
        <v>N/A</v>
      </c>
      <c r="L629">
        <f>INT(NOT(J629))</f>
        <v>1</v>
      </c>
      <c r="M629">
        <f>IF(L629,IF(OR(AND(C629&lt;0, D629&lt; ABS(I629)), OR(AND(C629&gt;ABS(I629), D629&gt;ABS(I629)), AND(C629&lt;ABS(I629),D629&lt; ABS(I629)))), 1, 0),"N/A")</f>
        <v>0</v>
      </c>
      <c r="N629">
        <f>INT(OR(K629,M629))</f>
        <v>0</v>
      </c>
      <c r="O629">
        <f>IF(N629, 210, 0)</f>
        <v>0</v>
      </c>
      <c r="P629" t="str">
        <f>VLOOKUP(DATEVALUE(KNeighbors_NOPCA!$A629), MIA_by_date!$A$2:$E$93, 4, FALSE)</f>
        <v>U</v>
      </c>
      <c r="Q629" t="str">
        <f>VLOOKUP(DATEVALUE(KNeighbors_NOPCA!$A629), MIA_by_date!$A$2:$E$93, 5, FALSE)</f>
        <v>188.5</v>
      </c>
    </row>
    <row r="630" spans="1:17" hidden="1">
      <c r="A630" s="10" t="s">
        <v>75</v>
      </c>
      <c r="B630" t="s">
        <v>16</v>
      </c>
      <c r="C630" s="9">
        <v>0</v>
      </c>
      <c r="D630" s="9">
        <v>-11</v>
      </c>
      <c r="E630" s="9">
        <f>IF(-I630 &lt;C630, 1, 0)</f>
        <v>0</v>
      </c>
      <c r="F630" t="str">
        <f>VLOOKUP(DATEVALUE(KNeighbors_NOPCA!$A630), MIA_by_date!$A$2:$E$93, 2, FALSE)</f>
        <v>L</v>
      </c>
      <c r="G630">
        <f>IF(F630="L",0,1)</f>
        <v>0</v>
      </c>
      <c r="H630">
        <f>IF(G630=E630,1,0)</f>
        <v>1</v>
      </c>
      <c r="I630">
        <f>VLOOKUP(DATEVALUE(KNeighbors_NOPCA!$A630), MIA_by_date!$A$2:$E$93, 3, FALSE)</f>
        <v>-8</v>
      </c>
      <c r="J630">
        <f>IF(I630&gt;0, 1, 0)</f>
        <v>0</v>
      </c>
      <c r="K630" t="str">
        <f>IF(J630,IF(OR(AND(C630&gt;0, ABS(D630) &gt; I630), OR(AND(C630&gt;-I630, D630&gt;-I630), AND(C630&lt;-I630,D630&lt;-I630) )), 1, 0),"N/A")</f>
        <v>N/A</v>
      </c>
      <c r="L630">
        <f>INT(NOT(J630))</f>
        <v>1</v>
      </c>
      <c r="M630">
        <f>IF(L630,IF(OR(AND(C630&lt;0, D630&lt; ABS(I630)), OR(AND(C630&gt;ABS(I630), D630&gt;ABS(I630)), AND(C630&lt;ABS(I630),D630&lt; ABS(I630)))), 1, 0),"N/A")</f>
        <v>1</v>
      </c>
      <c r="N630">
        <f>INT(OR(K630,M630))</f>
        <v>1</v>
      </c>
      <c r="O630">
        <f>IF(N630, 210, 0)</f>
        <v>210</v>
      </c>
      <c r="P630" t="str">
        <f>VLOOKUP(DATEVALUE(KNeighbors_NOPCA!$A630), MIA_by_date!$A$2:$E$93, 4, FALSE)</f>
        <v>O</v>
      </c>
      <c r="Q630" t="str">
        <f>VLOOKUP(DATEVALUE(KNeighbors_NOPCA!$A630), MIA_by_date!$A$2:$E$93, 5, FALSE)</f>
        <v>197</v>
      </c>
    </row>
    <row r="631" spans="1:17" hidden="1">
      <c r="A631" s="10" t="s">
        <v>81</v>
      </c>
      <c r="B631" t="s">
        <v>16</v>
      </c>
      <c r="C631" s="9">
        <v>-1.2</v>
      </c>
      <c r="D631" s="9">
        <v>3</v>
      </c>
      <c r="E631" s="9">
        <f>IF(-I631 &lt;C631, 1, 0)</f>
        <v>0</v>
      </c>
      <c r="F631" t="str">
        <f>VLOOKUP(DATEVALUE(KNeighbors_NOPCA!$A631), MIA_by_date!$A$2:$E$93, 2, FALSE)</f>
        <v>P</v>
      </c>
      <c r="G631">
        <f>IF(F631="L",0,1)</f>
        <v>1</v>
      </c>
      <c r="H631">
        <f>IF(G631=E631,1,0)</f>
        <v>0</v>
      </c>
      <c r="I631">
        <f>VLOOKUP(DATEVALUE(KNeighbors_NOPCA!$A631), MIA_by_date!$A$2:$E$93, 3, FALSE)</f>
        <v>-3</v>
      </c>
      <c r="J631">
        <f>IF(I631&gt;0, 1, 0)</f>
        <v>0</v>
      </c>
      <c r="K631" t="str">
        <f>IF(J631,IF(OR(AND(C631&gt;0, ABS(D631) &gt; I631), OR(AND(C631&gt;-I631, D631&gt;-I631), AND(C631&lt;-I631,D631&lt;-I631) )), 1, 0),"N/A")</f>
        <v>N/A</v>
      </c>
      <c r="L631">
        <f>INT(NOT(J631))</f>
        <v>1</v>
      </c>
      <c r="M631">
        <f>IF(L631,IF(OR(AND(C631&lt;0, D631&lt; ABS(I631)), OR(AND(C631&gt;ABS(I631), D631&gt;ABS(I631)), AND(C631&lt;ABS(I631),D631&lt; ABS(I631)))), 1, 0),"N/A")</f>
        <v>0</v>
      </c>
      <c r="N631">
        <f>INT(OR(K631,M631))</f>
        <v>0</v>
      </c>
      <c r="O631">
        <f>IF(N631, 210, 0)</f>
        <v>0</v>
      </c>
      <c r="P631" t="str">
        <f>VLOOKUP(DATEVALUE(KNeighbors_NOPCA!$A631), MIA_by_date!$A$2:$E$93, 4, FALSE)</f>
        <v>O</v>
      </c>
      <c r="Q631" t="str">
        <f>VLOOKUP(DATEVALUE(KNeighbors_NOPCA!$A631), MIA_by_date!$A$2:$E$93, 5, FALSE)</f>
        <v>189</v>
      </c>
    </row>
    <row r="632" spans="1:17" hidden="1">
      <c r="A632" s="10" t="s">
        <v>86</v>
      </c>
      <c r="B632" t="s">
        <v>16</v>
      </c>
      <c r="C632" s="9">
        <v>-7</v>
      </c>
      <c r="D632" s="9">
        <v>-14</v>
      </c>
      <c r="E632" s="9">
        <f>IF(-I632 &lt;C632, 1, 0)</f>
        <v>0</v>
      </c>
      <c r="F632" t="str">
        <f>VLOOKUP(DATEVALUE(KNeighbors_NOPCA!$A632), MIA_by_date!$A$2:$E$93, 2, FALSE)</f>
        <v>L</v>
      </c>
      <c r="G632">
        <f>IF(F632="L",0,1)</f>
        <v>0</v>
      </c>
      <c r="H632">
        <f>IF(G632=E632,1,0)</f>
        <v>1</v>
      </c>
      <c r="I632">
        <f>VLOOKUP(DATEVALUE(KNeighbors_NOPCA!$A632), MIA_by_date!$A$2:$E$93, 3, FALSE)</f>
        <v>-4.5</v>
      </c>
      <c r="J632">
        <f>IF(I632&gt;0, 1, 0)</f>
        <v>0</v>
      </c>
      <c r="K632" t="str">
        <f>IF(J632,IF(OR(AND(C632&gt;0, ABS(D632) &gt; I632), OR(AND(C632&gt;-I632, D632&gt;-I632), AND(C632&lt;-I632,D632&lt;-I632) )), 1, 0),"N/A")</f>
        <v>N/A</v>
      </c>
      <c r="L632">
        <f>INT(NOT(J632))</f>
        <v>1</v>
      </c>
      <c r="M632">
        <f>IF(L632,IF(OR(AND(C632&lt;0, D632&lt; ABS(I632)), OR(AND(C632&gt;ABS(I632), D632&gt;ABS(I632)), AND(C632&lt;ABS(I632),D632&lt; ABS(I632)))), 1, 0),"N/A")</f>
        <v>1</v>
      </c>
      <c r="N632">
        <f>INT(OR(K632,M632))</f>
        <v>1</v>
      </c>
      <c r="O632">
        <f>IF(N632, 210, 0)</f>
        <v>210</v>
      </c>
      <c r="P632" t="str">
        <f>VLOOKUP(DATEVALUE(KNeighbors_NOPCA!$A632), MIA_by_date!$A$2:$E$93, 4, FALSE)</f>
        <v>O</v>
      </c>
      <c r="Q632" t="str">
        <f>VLOOKUP(DATEVALUE(KNeighbors_NOPCA!$A632), MIA_by_date!$A$2:$E$93, 5, FALSE)</f>
        <v>187</v>
      </c>
    </row>
    <row r="633" spans="1:17" hidden="1">
      <c r="A633" s="10" t="s">
        <v>88</v>
      </c>
      <c r="B633" t="s">
        <v>16</v>
      </c>
      <c r="C633" s="9">
        <v>-2.8</v>
      </c>
      <c r="D633" s="9">
        <v>7</v>
      </c>
      <c r="E633" s="9">
        <f>IF(-I633 &lt;C633, 1, 0)</f>
        <v>0</v>
      </c>
      <c r="F633" t="str">
        <f>VLOOKUP(DATEVALUE(KNeighbors_NOPCA!$A633), MIA_by_date!$A$2:$E$93, 2, FALSE)</f>
        <v>W</v>
      </c>
      <c r="G633">
        <f>IF(F633="L",0,1)</f>
        <v>1</v>
      </c>
      <c r="H633">
        <f>IF(G633=E633,1,0)</f>
        <v>0</v>
      </c>
      <c r="I633">
        <f>VLOOKUP(DATEVALUE(KNeighbors_NOPCA!$A633), MIA_by_date!$A$2:$E$93, 3, FALSE)</f>
        <v>-5</v>
      </c>
      <c r="J633">
        <f>IF(I633&gt;0, 1, 0)</f>
        <v>0</v>
      </c>
      <c r="K633" t="str">
        <f>IF(J633,IF(OR(AND(C633&gt;0, ABS(D633) &gt; I633), OR(AND(C633&gt;-I633, D633&gt;-I633), AND(C633&lt;-I633,D633&lt;-I633) )), 1, 0),"N/A")</f>
        <v>N/A</v>
      </c>
      <c r="L633">
        <f>INT(NOT(J633))</f>
        <v>1</v>
      </c>
      <c r="M633">
        <f>IF(L633,IF(OR(AND(C633&lt;0, D633&lt; ABS(I633)), OR(AND(C633&gt;ABS(I633), D633&gt;ABS(I633)), AND(C633&lt;ABS(I633),D633&lt; ABS(I633)))), 1, 0),"N/A")</f>
        <v>0</v>
      </c>
      <c r="N633">
        <f>INT(OR(K633,M633))</f>
        <v>0</v>
      </c>
      <c r="O633">
        <f>IF(N633, 210, 0)</f>
        <v>0</v>
      </c>
      <c r="P633" t="str">
        <f>VLOOKUP(DATEVALUE(KNeighbors_NOPCA!$A633), MIA_by_date!$A$2:$E$93, 4, FALSE)</f>
        <v>O</v>
      </c>
      <c r="Q633" t="str">
        <f>VLOOKUP(DATEVALUE(KNeighbors_NOPCA!$A633), MIA_by_date!$A$2:$E$93, 5, FALSE)</f>
        <v>192.5</v>
      </c>
    </row>
    <row r="634" spans="1:17" hidden="1">
      <c r="A634" s="10" t="s">
        <v>90</v>
      </c>
      <c r="B634" t="s">
        <v>16</v>
      </c>
      <c r="C634" s="9">
        <v>-7.8</v>
      </c>
      <c r="D634" s="9">
        <v>-1</v>
      </c>
      <c r="E634" s="9">
        <f>IF(-I634 &lt;C634, 1, 0)</f>
        <v>0</v>
      </c>
      <c r="F634" t="str">
        <f>VLOOKUP(DATEVALUE(KNeighbors_NOPCA!$A634), MIA_by_date!$A$2:$E$93, 2, FALSE)</f>
        <v>L</v>
      </c>
      <c r="G634">
        <f>IF(F634="L",0,1)</f>
        <v>0</v>
      </c>
      <c r="H634">
        <f>IF(G634=E634,1,0)</f>
        <v>1</v>
      </c>
      <c r="I634">
        <f>VLOOKUP(DATEVALUE(KNeighbors_NOPCA!$A634), MIA_by_date!$A$2:$E$93, 3, FALSE)</f>
        <v>-2.5</v>
      </c>
      <c r="J634">
        <f>IF(I634&gt;0, 1, 0)</f>
        <v>0</v>
      </c>
      <c r="K634" t="str">
        <f>IF(J634,IF(OR(AND(C634&gt;0, ABS(D634) &gt; I634), OR(AND(C634&gt;-I634, D634&gt;-I634), AND(C634&lt;-I634,D634&lt;-I634) )), 1, 0),"N/A")</f>
        <v>N/A</v>
      </c>
      <c r="L634">
        <f>INT(NOT(J634))</f>
        <v>1</v>
      </c>
      <c r="M634">
        <f>IF(L634,IF(OR(AND(C634&lt;0, D634&lt; ABS(I634)), OR(AND(C634&gt;ABS(I634), D634&gt;ABS(I634)), AND(C634&lt;ABS(I634),D634&lt; ABS(I634)))), 1, 0),"N/A")</f>
        <v>1</v>
      </c>
      <c r="N634">
        <f>INT(OR(K634,M634))</f>
        <v>1</v>
      </c>
      <c r="O634">
        <f>IF(N634, 210, 0)</f>
        <v>210</v>
      </c>
      <c r="P634" t="str">
        <f>VLOOKUP(DATEVALUE(KNeighbors_NOPCA!$A634), MIA_by_date!$A$2:$E$93, 4, FALSE)</f>
        <v>U</v>
      </c>
      <c r="Q634" t="str">
        <f>VLOOKUP(DATEVALUE(KNeighbors_NOPCA!$A634), MIA_by_date!$A$2:$E$93, 5, FALSE)</f>
        <v>195</v>
      </c>
    </row>
    <row r="635" spans="1:17" hidden="1">
      <c r="A635" s="10" t="s">
        <v>92</v>
      </c>
      <c r="B635" t="s">
        <v>16</v>
      </c>
      <c r="C635" s="9">
        <v>-4.4000000000000004</v>
      </c>
      <c r="D635" s="9">
        <v>6</v>
      </c>
      <c r="E635" s="9">
        <f>IF(-I635 &lt;C635, 1, 0)</f>
        <v>0</v>
      </c>
      <c r="F635" t="str">
        <f>VLOOKUP(DATEVALUE(KNeighbors_NOPCA!$A635), MIA_by_date!$A$2:$E$93, 2, FALSE)</f>
        <v>W</v>
      </c>
      <c r="G635">
        <f>IF(F635="L",0,1)</f>
        <v>1</v>
      </c>
      <c r="H635">
        <f>IF(G635=E635,1,0)</f>
        <v>0</v>
      </c>
      <c r="I635">
        <f>VLOOKUP(DATEVALUE(KNeighbors_NOPCA!$A635), MIA_by_date!$A$2:$E$93, 3, FALSE)</f>
        <v>-4.5</v>
      </c>
      <c r="J635">
        <f>IF(I635&gt;0, 1, 0)</f>
        <v>0</v>
      </c>
      <c r="K635" t="str">
        <f>IF(J635,IF(OR(AND(C635&gt;0, ABS(D635) &gt; I635), OR(AND(C635&gt;-I635, D635&gt;-I635), AND(C635&lt;-I635,D635&lt;-I635) )), 1, 0),"N/A")</f>
        <v>N/A</v>
      </c>
      <c r="L635">
        <f>INT(NOT(J635))</f>
        <v>1</v>
      </c>
      <c r="M635">
        <f>IF(L635,IF(OR(AND(C635&lt;0, D635&lt; ABS(I635)), OR(AND(C635&gt;ABS(I635), D635&gt;ABS(I635)), AND(C635&lt;ABS(I635),D635&lt; ABS(I635)))), 1, 0),"N/A")</f>
        <v>0</v>
      </c>
      <c r="N635">
        <f>INT(OR(K635,M635))</f>
        <v>0</v>
      </c>
      <c r="O635">
        <f>IF(N635, 210, 0)</f>
        <v>0</v>
      </c>
      <c r="P635" t="str">
        <f>VLOOKUP(DATEVALUE(KNeighbors_NOPCA!$A635), MIA_by_date!$A$2:$E$93, 4, FALSE)</f>
        <v>U</v>
      </c>
      <c r="Q635" t="str">
        <f>VLOOKUP(DATEVALUE(KNeighbors_NOPCA!$A635), MIA_by_date!$A$2:$E$93, 5, FALSE)</f>
        <v>200</v>
      </c>
    </row>
    <row r="636" spans="1:17" hidden="1">
      <c r="A636" s="10" t="s">
        <v>95</v>
      </c>
      <c r="B636" t="s">
        <v>16</v>
      </c>
      <c r="C636" s="9">
        <v>2.8</v>
      </c>
      <c r="D636" s="9">
        <v>-6</v>
      </c>
      <c r="E636" s="9">
        <f>IF(-I636 &lt;C636, 1, 0)</f>
        <v>0</v>
      </c>
      <c r="F636" t="str">
        <f>VLOOKUP(DATEVALUE(KNeighbors_NOPCA!$A636), MIA_by_date!$A$2:$E$93, 2, FALSE)</f>
        <v>L</v>
      </c>
      <c r="G636">
        <f>IF(F636="L",0,1)</f>
        <v>0</v>
      </c>
      <c r="H636">
        <f>IF(G636=E636,1,0)</f>
        <v>1</v>
      </c>
      <c r="I636">
        <f>VLOOKUP(DATEVALUE(KNeighbors_NOPCA!$A636), MIA_by_date!$A$2:$E$93, 3, FALSE)</f>
        <v>-7.5</v>
      </c>
      <c r="J636">
        <f>IF(I636&gt;0, 1, 0)</f>
        <v>0</v>
      </c>
      <c r="K636" t="str">
        <f>IF(J636,IF(OR(AND(C636&gt;0, ABS(D636) &gt; I636), OR(AND(C636&gt;-I636, D636&gt;-I636), AND(C636&lt;-I636,D636&lt;-I636) )), 1, 0),"N/A")</f>
        <v>N/A</v>
      </c>
      <c r="L636">
        <f>INT(NOT(J636))</f>
        <v>1</v>
      </c>
      <c r="M636">
        <f>IF(L636,IF(OR(AND(C636&lt;0, D636&lt; ABS(I636)), OR(AND(C636&gt;ABS(I636), D636&gt;ABS(I636)), AND(C636&lt;ABS(I636),D636&lt; ABS(I636)))), 1, 0),"N/A")</f>
        <v>1</v>
      </c>
      <c r="N636">
        <f>INT(OR(K636,M636))</f>
        <v>1</v>
      </c>
      <c r="O636">
        <f>IF(N636, 210, 0)</f>
        <v>210</v>
      </c>
      <c r="P636" t="str">
        <f>VLOOKUP(DATEVALUE(KNeighbors_NOPCA!$A636), MIA_by_date!$A$2:$E$93, 4, FALSE)</f>
        <v>O</v>
      </c>
      <c r="Q636" t="str">
        <f>VLOOKUP(DATEVALUE(KNeighbors_NOPCA!$A636), MIA_by_date!$A$2:$E$93, 5, FALSE)</f>
        <v>195</v>
      </c>
    </row>
    <row r="637" spans="1:17" hidden="1">
      <c r="A637" s="10" t="s">
        <v>99</v>
      </c>
      <c r="B637" t="s">
        <v>16</v>
      </c>
      <c r="C637" s="9">
        <v>-7.8</v>
      </c>
      <c r="D637" s="9">
        <v>24</v>
      </c>
      <c r="E637" s="9">
        <f>IF(-I637 &lt;C637, 1, 0)</f>
        <v>0</v>
      </c>
      <c r="F637" t="str">
        <f>VLOOKUP(DATEVALUE(KNeighbors_NOPCA!$A637), MIA_by_date!$A$2:$E$93, 2, FALSE)</f>
        <v>W</v>
      </c>
      <c r="G637">
        <f>IF(F637="L",0,1)</f>
        <v>1</v>
      </c>
      <c r="H637">
        <f>IF(G637=E637,1,0)</f>
        <v>0</v>
      </c>
      <c r="I637">
        <f>VLOOKUP(DATEVALUE(KNeighbors_NOPCA!$A637), MIA_by_date!$A$2:$E$93, 3, FALSE)</f>
        <v>-2.5</v>
      </c>
      <c r="J637">
        <f>IF(I637&gt;0, 1, 0)</f>
        <v>0</v>
      </c>
      <c r="K637" t="str">
        <f>IF(J637,IF(OR(AND(C637&gt;0, ABS(D637) &gt; I637), OR(AND(C637&gt;-I637, D637&gt;-I637), AND(C637&lt;-I637,D637&lt;-I637) )), 1, 0),"N/A")</f>
        <v>N/A</v>
      </c>
      <c r="L637">
        <f>INT(NOT(J637))</f>
        <v>1</v>
      </c>
      <c r="M637">
        <f>IF(L637,IF(OR(AND(C637&lt;0, D637&lt; ABS(I637)), OR(AND(C637&gt;ABS(I637), D637&gt;ABS(I637)), AND(C637&lt;ABS(I637),D637&lt; ABS(I637)))), 1, 0),"N/A")</f>
        <v>0</v>
      </c>
      <c r="N637">
        <f>INT(OR(K637,M637))</f>
        <v>0</v>
      </c>
      <c r="O637">
        <f>IF(N637, 210, 0)</f>
        <v>0</v>
      </c>
      <c r="P637" t="str">
        <f>VLOOKUP(DATEVALUE(KNeighbors_NOPCA!$A637), MIA_by_date!$A$2:$E$93, 4, FALSE)</f>
        <v>U</v>
      </c>
      <c r="Q637" t="str">
        <f>VLOOKUP(DATEVALUE(KNeighbors_NOPCA!$A637), MIA_by_date!$A$2:$E$93, 5, FALSE)</f>
        <v>195.5</v>
      </c>
    </row>
    <row r="638" spans="1:17" hidden="1">
      <c r="A638" s="10" t="s">
        <v>102</v>
      </c>
      <c r="B638" t="s">
        <v>16</v>
      </c>
      <c r="C638" s="9">
        <v>-3</v>
      </c>
      <c r="D638" s="9">
        <v>3</v>
      </c>
      <c r="E638" s="9">
        <f>IF(-I638 &lt;C638, 1, 0)</f>
        <v>0</v>
      </c>
      <c r="F638" t="str">
        <f>VLOOKUP(DATEVALUE(KNeighbors_NOPCA!$A638), MIA_by_date!$A$2:$E$93, 2, FALSE)</f>
        <v>W</v>
      </c>
      <c r="G638">
        <f>IF(F638="L",0,1)</f>
        <v>1</v>
      </c>
      <c r="H638">
        <f>IF(G638=E638,1,0)</f>
        <v>0</v>
      </c>
      <c r="I638">
        <f>VLOOKUP(DATEVALUE(KNeighbors_NOPCA!$A638), MIA_by_date!$A$2:$E$93, 3, FALSE)</f>
        <v>-1.5</v>
      </c>
      <c r="J638">
        <f>IF(I638&gt;0, 1, 0)</f>
        <v>0</v>
      </c>
      <c r="K638" t="str">
        <f>IF(J638,IF(OR(AND(C638&gt;0, ABS(D638) &gt; I638), OR(AND(C638&gt;-I638, D638&gt;-I638), AND(C638&lt;-I638,D638&lt;-I638) )), 1, 0),"N/A")</f>
        <v>N/A</v>
      </c>
      <c r="L638">
        <f>INT(NOT(J638))</f>
        <v>1</v>
      </c>
      <c r="M638">
        <f>IF(L638,IF(OR(AND(C638&lt;0, D638&lt; ABS(I638)), OR(AND(C638&gt;ABS(I638), D638&gt;ABS(I638)), AND(C638&lt;ABS(I638),D638&lt; ABS(I638)))), 1, 0),"N/A")</f>
        <v>0</v>
      </c>
      <c r="N638">
        <f>INT(OR(K638,M638))</f>
        <v>0</v>
      </c>
      <c r="O638">
        <f>IF(N638, 210, 0)</f>
        <v>0</v>
      </c>
      <c r="P638" t="str">
        <f>VLOOKUP(DATEVALUE(KNeighbors_NOPCA!$A638), MIA_by_date!$A$2:$E$93, 4, FALSE)</f>
        <v>O</v>
      </c>
      <c r="Q638" t="str">
        <f>VLOOKUP(DATEVALUE(KNeighbors_NOPCA!$A638), MIA_by_date!$A$2:$E$93, 5, FALSE)</f>
        <v>193.5</v>
      </c>
    </row>
    <row r="639" spans="1:17" hidden="1">
      <c r="A639" s="10" t="s">
        <v>104</v>
      </c>
      <c r="B639" t="s">
        <v>16</v>
      </c>
      <c r="C639" s="9">
        <v>4.4000000000000004</v>
      </c>
      <c r="D639" s="9">
        <v>-8</v>
      </c>
      <c r="E639" s="9">
        <f>IF(-I639 &lt;C639, 1, 0)</f>
        <v>0</v>
      </c>
      <c r="F639" t="str">
        <f>VLOOKUP(DATEVALUE(KNeighbors_NOPCA!$A639), MIA_by_date!$A$2:$E$93, 2, FALSE)</f>
        <v>L</v>
      </c>
      <c r="G639">
        <f>IF(F639="L",0,1)</f>
        <v>0</v>
      </c>
      <c r="H639">
        <f>IF(G639=E639,1,0)</f>
        <v>1</v>
      </c>
      <c r="I639">
        <f>VLOOKUP(DATEVALUE(KNeighbors_NOPCA!$A639), MIA_by_date!$A$2:$E$93, 3, FALSE)</f>
        <v>-7.5</v>
      </c>
      <c r="J639">
        <f>IF(I639&gt;0, 1, 0)</f>
        <v>0</v>
      </c>
      <c r="K639" t="str">
        <f>IF(J639,IF(OR(AND(C639&gt;0, ABS(D639) &gt; I639), OR(AND(C639&gt;-I639, D639&gt;-I639), AND(C639&lt;-I639,D639&lt;-I639) )), 1, 0),"N/A")</f>
        <v>N/A</v>
      </c>
      <c r="L639">
        <f>INT(NOT(J639))</f>
        <v>1</v>
      </c>
      <c r="M639">
        <f>IF(L639,IF(OR(AND(C639&lt;0, D639&lt; ABS(I639)), OR(AND(C639&gt;ABS(I639), D639&gt;ABS(I639)), AND(C639&lt;ABS(I639),D639&lt; ABS(I639)))), 1, 0),"N/A")</f>
        <v>1</v>
      </c>
      <c r="N639">
        <f>INT(OR(K639,M639))</f>
        <v>1</v>
      </c>
      <c r="O639">
        <f>IF(N639, 210, 0)</f>
        <v>210</v>
      </c>
      <c r="P639" t="str">
        <f>VLOOKUP(DATEVALUE(KNeighbors_NOPCA!$A639), MIA_by_date!$A$2:$E$93, 4, FALSE)</f>
        <v>U</v>
      </c>
      <c r="Q639" t="str">
        <f>VLOOKUP(DATEVALUE(KNeighbors_NOPCA!$A639), MIA_by_date!$A$2:$E$93, 5, FALSE)</f>
        <v>193</v>
      </c>
    </row>
    <row r="640" spans="1:17" hidden="1">
      <c r="A640" s="10" t="s">
        <v>117</v>
      </c>
      <c r="B640" t="s">
        <v>16</v>
      </c>
      <c r="C640" s="9">
        <v>-2.6</v>
      </c>
      <c r="D640" s="9">
        <v>-12</v>
      </c>
      <c r="E640" s="9">
        <f>IF(-I640 &lt;C640, 1, 0)</f>
        <v>0</v>
      </c>
      <c r="F640" t="str">
        <f>VLOOKUP(DATEVALUE(KNeighbors_NOPCA!$A640), MIA_by_date!$A$2:$E$93, 2, FALSE)</f>
        <v>L</v>
      </c>
      <c r="G640">
        <f>IF(F640="L",0,1)</f>
        <v>0</v>
      </c>
      <c r="H640">
        <f>IF(G640=E640,1,0)</f>
        <v>1</v>
      </c>
      <c r="I640">
        <f>VLOOKUP(DATEVALUE(KNeighbors_NOPCA!$A640), MIA_by_date!$A$2:$E$93, 3, FALSE)</f>
        <v>-4.5</v>
      </c>
      <c r="J640">
        <f>IF(I640&gt;0, 1, 0)</f>
        <v>0</v>
      </c>
      <c r="K640" t="str">
        <f>IF(J640,IF(OR(AND(C640&gt;0, ABS(D640) &gt; I640), OR(AND(C640&gt;-I640, D640&gt;-I640), AND(C640&lt;-I640,D640&lt;-I640) )), 1, 0),"N/A")</f>
        <v>N/A</v>
      </c>
      <c r="L640">
        <f>INT(NOT(J640))</f>
        <v>1</v>
      </c>
      <c r="M640">
        <f>IF(L640,IF(OR(AND(C640&lt;0, D640&lt; ABS(I640)), OR(AND(C640&gt;ABS(I640), D640&gt;ABS(I640)), AND(C640&lt;ABS(I640),D640&lt; ABS(I640)))), 1, 0),"N/A")</f>
        <v>1</v>
      </c>
      <c r="N640">
        <f>INT(OR(K640,M640))</f>
        <v>1</v>
      </c>
      <c r="O640">
        <f>IF(N640, 210, 0)</f>
        <v>210</v>
      </c>
      <c r="P640" t="str">
        <f>VLOOKUP(DATEVALUE(KNeighbors_NOPCA!$A640), MIA_by_date!$A$2:$E$93, 4, FALSE)</f>
        <v>U</v>
      </c>
      <c r="Q640" t="str">
        <f>VLOOKUP(DATEVALUE(KNeighbors_NOPCA!$A640), MIA_by_date!$A$2:$E$93, 5, FALSE)</f>
        <v>191.5</v>
      </c>
    </row>
    <row r="641" spans="1:17" hidden="1">
      <c r="A641" s="10" t="s">
        <v>129</v>
      </c>
      <c r="B641" t="s">
        <v>16</v>
      </c>
      <c r="C641" s="9">
        <v>-5.8</v>
      </c>
      <c r="D641" s="9">
        <v>18</v>
      </c>
      <c r="E641" s="9">
        <f>IF(-I641 &lt;C641, 1, 0)</f>
        <v>0</v>
      </c>
      <c r="F641" t="str">
        <f>VLOOKUP(DATEVALUE(KNeighbors_NOPCA!$A641), MIA_by_date!$A$2:$E$93, 2, FALSE)</f>
        <v>W</v>
      </c>
      <c r="G641">
        <f>IF(F641="L",0,1)</f>
        <v>1</v>
      </c>
      <c r="H641">
        <f>IF(G641=E641,1,0)</f>
        <v>0</v>
      </c>
      <c r="I641">
        <f>VLOOKUP(DATEVALUE(KNeighbors_NOPCA!$A641), MIA_by_date!$A$2:$E$93, 3, FALSE)</f>
        <v>3</v>
      </c>
      <c r="J641">
        <f>IF(I641&gt;0, 1, 0)</f>
        <v>1</v>
      </c>
      <c r="K641">
        <f>IF(J641,IF(OR(AND(C641&gt;0, ABS(D641) &gt; I641), OR(AND(C641&gt;-I641, D641&gt;-I641), AND(C641&lt;-I641,D641&lt;-I641) )), 1, 0),"N/A")</f>
        <v>0</v>
      </c>
      <c r="L641">
        <f>INT(NOT(J641))</f>
        <v>0</v>
      </c>
      <c r="M641" t="str">
        <f>IF(L641,IF(OR(AND(C641&lt;0, D641&lt; ABS(I641)), OR(AND(C641&gt;ABS(I641), D641&gt;ABS(I641)), AND(C641&lt;ABS(I641),D641&lt; ABS(I641)))), 1, 0),"N/A")</f>
        <v>N/A</v>
      </c>
      <c r="N641">
        <f>INT(OR(K641,M641))</f>
        <v>0</v>
      </c>
      <c r="O641">
        <f>IF(N641, 210, 0)</f>
        <v>0</v>
      </c>
      <c r="P641" t="str">
        <f>VLOOKUP(DATEVALUE(KNeighbors_NOPCA!$A641), MIA_by_date!$A$2:$E$93, 4, FALSE)</f>
        <v>U</v>
      </c>
      <c r="Q641" t="str">
        <f>VLOOKUP(DATEVALUE(KNeighbors_NOPCA!$A641), MIA_by_date!$A$2:$E$93, 5, FALSE)</f>
        <v>197.5</v>
      </c>
    </row>
    <row r="642" spans="1:17" hidden="1">
      <c r="A642" s="10" t="s">
        <v>136</v>
      </c>
      <c r="B642" t="s">
        <v>16</v>
      </c>
      <c r="C642" s="9">
        <v>-6.8</v>
      </c>
      <c r="D642" s="9">
        <v>-7</v>
      </c>
      <c r="E642" s="9">
        <f>IF(-I642 &lt;C642, 1, 0)</f>
        <v>0</v>
      </c>
      <c r="F642" t="str">
        <f>VLOOKUP(DATEVALUE(KNeighbors_NOPCA!$A642), MIA_by_date!$A$2:$E$97, 2, FALSE)</f>
        <v>L</v>
      </c>
      <c r="G642">
        <f>IF(F642="L",0,1)</f>
        <v>0</v>
      </c>
      <c r="H642">
        <f>IF(G642=E642,1,0)</f>
        <v>1</v>
      </c>
      <c r="I642">
        <f>VLOOKUP(DATEVALUE(KNeighbors_NOPCA!$A642), MIA_by_date!$A$2:$E$97, 3, FALSE)</f>
        <v>1</v>
      </c>
      <c r="J642">
        <f>IF(I642&gt;0, 1, 0)</f>
        <v>1</v>
      </c>
      <c r="K642">
        <f>IF(J642,IF(OR(AND(C642&gt;0, ABS(D642) &gt; I642), OR(AND(C642&gt;-I642, D642&gt;-I642), AND(C642&lt;-I642,D642&lt;-I642) )), 1, 0),"N/A")</f>
        <v>1</v>
      </c>
      <c r="L642">
        <f>INT(NOT(J642))</f>
        <v>0</v>
      </c>
      <c r="M642" t="str">
        <f>IF(L642,IF(OR(AND(C642&lt;0, D642&lt; ABS(I642)), OR(AND(C642&gt;ABS(I642), D642&gt;ABS(I642)), AND(C642&lt;ABS(I642),D642&lt; ABS(I642)))), 1, 0),"N/A")</f>
        <v>N/A</v>
      </c>
      <c r="N642">
        <f>INT(OR(K642,M642))</f>
        <v>1</v>
      </c>
      <c r="O642">
        <f>IF(N642, 210, 0)</f>
        <v>210</v>
      </c>
      <c r="P642" t="str">
        <f>VLOOKUP(DATEVALUE(KNeighbors_NOPCA!$A642), MIA_by_date!$A$2:$E$97, 4, FALSE)</f>
        <v>U</v>
      </c>
      <c r="Q642" t="str">
        <f>VLOOKUP(DATEVALUE(KNeighbors_NOPCA!$A642), MIA_by_date!$A$2:$E$97, 5, FALSE)</f>
        <v>195</v>
      </c>
    </row>
    <row r="643" spans="1:17" hidden="1">
      <c r="A643" s="10" t="s">
        <v>138</v>
      </c>
      <c r="B643" t="s">
        <v>16</v>
      </c>
      <c r="C643" s="9">
        <v>-12.8</v>
      </c>
      <c r="D643" s="9">
        <v>-18</v>
      </c>
      <c r="E643" s="9">
        <f>IF(-I643 &lt;C643, 1, 0)</f>
        <v>0</v>
      </c>
      <c r="F643" t="str">
        <f>VLOOKUP(DATEVALUE(KNeighbors_NOPCA!$A643), MIA_by_date!$A$2:$E$93, 2, FALSE)</f>
        <v>L</v>
      </c>
      <c r="G643">
        <f>IF(F643="L",0,1)</f>
        <v>0</v>
      </c>
      <c r="H643">
        <f>IF(G643=E643,1,0)</f>
        <v>1</v>
      </c>
      <c r="I643">
        <f>VLOOKUP(DATEVALUE(KNeighbors_NOPCA!$A643), MIA_by_date!$A$2:$E$93, 3, FALSE)</f>
        <v>6.5</v>
      </c>
      <c r="J643">
        <f>IF(I643&gt;0, 1, 0)</f>
        <v>1</v>
      </c>
      <c r="K643">
        <f>IF(J643,IF(OR(AND(C643&gt;0, ABS(D643) &gt; I643), OR(AND(C643&gt;-I643, D643&gt;-I643), AND(C643&lt;-I643,D643&lt;-I643) )), 1, 0),"N/A")</f>
        <v>1</v>
      </c>
      <c r="L643">
        <f>INT(NOT(J643))</f>
        <v>0</v>
      </c>
      <c r="M643" t="str">
        <f>IF(L643,IF(OR(AND(C643&lt;0, D643&lt; ABS(I643)), OR(AND(C643&gt;ABS(I643), D643&gt;ABS(I643)), AND(C643&lt;ABS(I643),D643&lt; ABS(I643)))), 1, 0),"N/A")</f>
        <v>N/A</v>
      </c>
      <c r="N643">
        <f>INT(OR(K643,M643))</f>
        <v>1</v>
      </c>
      <c r="O643">
        <f>IF(N643, 210, 0)</f>
        <v>210</v>
      </c>
      <c r="P643" t="str">
        <f>VLOOKUP(DATEVALUE(KNeighbors_NOPCA!$A643), MIA_by_date!$A$2:$E$93, 4, FALSE)</f>
        <v>O</v>
      </c>
      <c r="Q643" t="str">
        <f>VLOOKUP(DATEVALUE(KNeighbors_NOPCA!$A643), MIA_by_date!$A$2:$E$93, 5, FALSE)</f>
        <v>196</v>
      </c>
    </row>
    <row r="644" spans="1:17" hidden="1">
      <c r="A644" s="10" t="s">
        <v>143</v>
      </c>
      <c r="B644" t="s">
        <v>16</v>
      </c>
      <c r="C644" s="9">
        <v>-3.8</v>
      </c>
      <c r="D644" s="9">
        <v>20</v>
      </c>
      <c r="E644" s="9">
        <f>IF(-I644 &lt;C644, 1, 0)</f>
        <v>0</v>
      </c>
      <c r="F644" t="str">
        <f>VLOOKUP(DATEVALUE(KNeighbors_NOPCA!$A644), MIA_by_date!$A$2:$E$93, 2, FALSE)</f>
        <v>W</v>
      </c>
      <c r="G644">
        <f>IF(F644="L",0,1)</f>
        <v>1</v>
      </c>
      <c r="H644">
        <f>IF(G644=E644,1,0)</f>
        <v>0</v>
      </c>
      <c r="I644">
        <f>VLOOKUP(DATEVALUE(KNeighbors_NOPCA!$A644), MIA_by_date!$A$2:$E$93, 3, FALSE)</f>
        <v>-1</v>
      </c>
      <c r="J644">
        <f>IF(I644&gt;0, 1, 0)</f>
        <v>0</v>
      </c>
      <c r="K644" t="str">
        <f>IF(J644,IF(OR(AND(C644&gt;0, ABS(D644) &gt; I644), OR(AND(C644&gt;-I644, D644&gt;-I644), AND(C644&lt;-I644,D644&lt;-I644) )), 1, 0),"N/A")</f>
        <v>N/A</v>
      </c>
      <c r="L644">
        <f>INT(NOT(J644))</f>
        <v>1</v>
      </c>
      <c r="M644">
        <f>IF(L644,IF(OR(AND(C644&lt;0, D644&lt; ABS(I644)), OR(AND(C644&gt;ABS(I644), D644&gt;ABS(I644)), AND(C644&lt;ABS(I644),D644&lt; ABS(I644)))), 1, 0),"N/A")</f>
        <v>0</v>
      </c>
      <c r="N644">
        <f>INT(OR(K644,M644))</f>
        <v>0</v>
      </c>
      <c r="O644">
        <f>IF(N644, 210, 0)</f>
        <v>0</v>
      </c>
      <c r="P644" t="str">
        <f>VLOOKUP(DATEVALUE(KNeighbors_NOPCA!$A644), MIA_by_date!$A$2:$E$93, 4, FALSE)</f>
        <v>O</v>
      </c>
      <c r="Q644" t="str">
        <f>VLOOKUP(DATEVALUE(KNeighbors_NOPCA!$A644), MIA_by_date!$A$2:$E$93, 5, FALSE)</f>
        <v>201</v>
      </c>
    </row>
    <row r="645" spans="1:17" hidden="1">
      <c r="A645" s="10" t="s">
        <v>145</v>
      </c>
      <c r="B645" t="s">
        <v>16</v>
      </c>
      <c r="C645" s="9">
        <v>-3</v>
      </c>
      <c r="D645" s="9">
        <v>8</v>
      </c>
      <c r="E645" s="9">
        <f>IF(-I645 &lt;C645, 1, 0)</f>
        <v>0</v>
      </c>
      <c r="F645" t="str">
        <f>VLOOKUP(DATEVALUE(KNeighbors_NOPCA!$A645), MIA_by_date!$A$2:$E$93, 2, FALSE)</f>
        <v>W</v>
      </c>
      <c r="G645">
        <f>IF(F645="L",0,1)</f>
        <v>1</v>
      </c>
      <c r="H645">
        <f>IF(G645=E645,1,0)</f>
        <v>0</v>
      </c>
      <c r="I645">
        <f>VLOOKUP(DATEVALUE(KNeighbors_NOPCA!$A645), MIA_by_date!$A$2:$E$93, 3, FALSE)</f>
        <v>-2</v>
      </c>
      <c r="J645">
        <f>IF(I645&gt;0, 1, 0)</f>
        <v>0</v>
      </c>
      <c r="K645" t="str">
        <f>IF(J645,IF(OR(AND(C645&gt;0, ABS(D645) &gt; I645), OR(AND(C645&gt;-I645, D645&gt;-I645), AND(C645&lt;-I645,D645&lt;-I645) )), 1, 0),"N/A")</f>
        <v>N/A</v>
      </c>
      <c r="L645">
        <f>INT(NOT(J645))</f>
        <v>1</v>
      </c>
      <c r="M645">
        <f>IF(L645,IF(OR(AND(C645&lt;0, D645&lt; ABS(I645)), OR(AND(C645&gt;ABS(I645), D645&gt;ABS(I645)), AND(C645&lt;ABS(I645),D645&lt; ABS(I645)))), 1, 0),"N/A")</f>
        <v>0</v>
      </c>
      <c r="N645">
        <f>INT(OR(K645,M645))</f>
        <v>0</v>
      </c>
      <c r="O645">
        <f>IF(N645, 210, 0)</f>
        <v>0</v>
      </c>
      <c r="P645" t="str">
        <f>VLOOKUP(DATEVALUE(KNeighbors_NOPCA!$A645), MIA_by_date!$A$2:$E$93, 4, FALSE)</f>
        <v>U</v>
      </c>
      <c r="Q645" t="str">
        <f>VLOOKUP(DATEVALUE(KNeighbors_NOPCA!$A645), MIA_by_date!$A$2:$E$93, 5, FALSE)</f>
        <v>202</v>
      </c>
    </row>
    <row r="646" spans="1:17" hidden="1">
      <c r="A646" s="10" t="s">
        <v>147</v>
      </c>
      <c r="B646" t="s">
        <v>16</v>
      </c>
      <c r="C646" s="9">
        <v>-12.2</v>
      </c>
      <c r="D646" s="9">
        <v>-6</v>
      </c>
      <c r="E646" s="9">
        <f>IF(-I646 &lt;C646, 1, 0)</f>
        <v>0</v>
      </c>
      <c r="F646" t="str">
        <f>VLOOKUP(DATEVALUE(KNeighbors_NOPCA!$A646), MIA_by_date!$A$2:$E$93, 2, FALSE)</f>
        <v>W</v>
      </c>
      <c r="G646">
        <f>IF(F646="L",0,1)</f>
        <v>1</v>
      </c>
      <c r="H646">
        <f>IF(G646=E646,1,0)</f>
        <v>0</v>
      </c>
      <c r="I646">
        <f>VLOOKUP(DATEVALUE(KNeighbors_NOPCA!$A646), MIA_by_date!$A$2:$E$93, 3, FALSE)</f>
        <v>8.5</v>
      </c>
      <c r="J646">
        <f>IF(I646&gt;0, 1, 0)</f>
        <v>1</v>
      </c>
      <c r="K646">
        <f>IF(J646,IF(OR(AND(C646&gt;0, ABS(D646) &gt; I646), OR(AND(C646&gt;-I646, D646&gt;-I646), AND(C646&lt;-I646,D646&lt;-I646) )), 1, 0),"N/A")</f>
        <v>0</v>
      </c>
      <c r="L646">
        <f>INT(NOT(J646))</f>
        <v>0</v>
      </c>
      <c r="M646" t="str">
        <f>IF(L646,IF(OR(AND(C646&lt;0, D646&lt; ABS(I646)), OR(AND(C646&gt;ABS(I646), D646&gt;ABS(I646)), AND(C646&lt;ABS(I646),D646&lt; ABS(I646)))), 1, 0),"N/A")</f>
        <v>N/A</v>
      </c>
      <c r="N646">
        <f>INT(OR(K646,M646))</f>
        <v>0</v>
      </c>
      <c r="O646">
        <f>IF(N646, 210, 0)</f>
        <v>0</v>
      </c>
      <c r="P646" t="str">
        <f>VLOOKUP(DATEVALUE(KNeighbors_NOPCA!$A646), MIA_by_date!$A$2:$E$93, 4, FALSE)</f>
        <v>O</v>
      </c>
      <c r="Q646" t="str">
        <f>VLOOKUP(DATEVALUE(KNeighbors_NOPCA!$A646), MIA_by_date!$A$2:$E$93, 5, FALSE)</f>
        <v>218.5</v>
      </c>
    </row>
    <row r="647" spans="1:17" hidden="1">
      <c r="A647" s="10" t="s">
        <v>153</v>
      </c>
      <c r="B647" t="s">
        <v>16</v>
      </c>
      <c r="C647" s="9">
        <v>-7.8</v>
      </c>
      <c r="D647" s="9">
        <v>18</v>
      </c>
      <c r="E647" s="9">
        <f>IF(-I647 &lt;C647, 1, 0)</f>
        <v>0</v>
      </c>
      <c r="F647" t="str">
        <f>VLOOKUP(DATEVALUE(KNeighbors_NOPCA!$A647), MIA_by_date!$A$2:$E$93, 2, FALSE)</f>
        <v>W</v>
      </c>
      <c r="G647">
        <f>IF(F647="L",0,1)</f>
        <v>1</v>
      </c>
      <c r="H647">
        <f>IF(G647=E647,1,0)</f>
        <v>0</v>
      </c>
      <c r="I647">
        <f>VLOOKUP(DATEVALUE(KNeighbors_NOPCA!$A647), MIA_by_date!$A$2:$E$93, 3, FALSE)</f>
        <v>-6</v>
      </c>
      <c r="J647">
        <f>IF(I647&gt;0, 1, 0)</f>
        <v>0</v>
      </c>
      <c r="K647" t="str">
        <f>IF(J647,IF(OR(AND(C647&gt;0, ABS(D647) &gt; I647), OR(AND(C647&gt;-I647, D647&gt;-I647), AND(C647&lt;-I647,D647&lt;-I647) )), 1, 0),"N/A")</f>
        <v>N/A</v>
      </c>
      <c r="L647">
        <f>INT(NOT(J647))</f>
        <v>1</v>
      </c>
      <c r="M647">
        <f>IF(L647,IF(OR(AND(C647&lt;0, D647&lt; ABS(I647)), OR(AND(C647&gt;ABS(I647), D647&gt;ABS(I647)), AND(C647&lt;ABS(I647),D647&lt; ABS(I647)))), 1, 0),"N/A")</f>
        <v>0</v>
      </c>
      <c r="N647">
        <f>INT(OR(K647,M647))</f>
        <v>0</v>
      </c>
      <c r="O647">
        <f>IF(N647, 210, 0)</f>
        <v>0</v>
      </c>
      <c r="P647" t="str">
        <f>VLOOKUP(DATEVALUE(KNeighbors_NOPCA!$A647), MIA_by_date!$A$2:$E$93, 4, FALSE)</f>
        <v>O</v>
      </c>
      <c r="Q647" t="str">
        <f>VLOOKUP(DATEVALUE(KNeighbors_NOPCA!$A647), MIA_by_date!$A$2:$E$93, 5, FALSE)</f>
        <v>201.5</v>
      </c>
    </row>
    <row r="648" spans="1:17" hidden="1">
      <c r="A648" s="10" t="s">
        <v>155</v>
      </c>
      <c r="B648" t="s">
        <v>16</v>
      </c>
      <c r="C648" s="9">
        <v>-2.2000000000000002</v>
      </c>
      <c r="D648" s="9">
        <v>16</v>
      </c>
      <c r="E648" s="9">
        <f>IF(-I648 &lt;C648, 1, 0)</f>
        <v>0</v>
      </c>
      <c r="F648" t="str">
        <f>VLOOKUP(DATEVALUE(KNeighbors_NOPCA!$A648), MIA_by_date!$A$2:$E$93, 2, FALSE)</f>
        <v>W</v>
      </c>
      <c r="G648">
        <f>IF(F648="L",0,1)</f>
        <v>1</v>
      </c>
      <c r="H648">
        <f>IF(G648=E648,1,0)</f>
        <v>0</v>
      </c>
      <c r="I648">
        <f>VLOOKUP(DATEVALUE(KNeighbors_NOPCA!$A648), MIA_by_date!$A$2:$E$93, 3, FALSE)</f>
        <v>-14</v>
      </c>
      <c r="J648">
        <f>IF(I648&gt;0, 1, 0)</f>
        <v>0</v>
      </c>
      <c r="K648" t="str">
        <f>IF(J648,IF(OR(AND(C648&gt;0, ABS(D648) &gt; I648), OR(AND(C648&gt;-I648, D648&gt;-I648), AND(C648&lt;-I648,D648&lt;-I648) )), 1, 0),"N/A")</f>
        <v>N/A</v>
      </c>
      <c r="L648">
        <f>INT(NOT(J648))</f>
        <v>1</v>
      </c>
      <c r="M648">
        <f>IF(L648,IF(OR(AND(C648&lt;0, D648&lt; ABS(I648)), OR(AND(C648&gt;ABS(I648), D648&gt;ABS(I648)), AND(C648&lt;ABS(I648),D648&lt; ABS(I648)))), 1, 0),"N/A")</f>
        <v>0</v>
      </c>
      <c r="N648">
        <f>INT(OR(K648,M648))</f>
        <v>0</v>
      </c>
      <c r="O648">
        <f>IF(N648, 210, 0)</f>
        <v>0</v>
      </c>
      <c r="P648" t="str">
        <f>VLOOKUP(DATEVALUE(KNeighbors_NOPCA!$A648), MIA_by_date!$A$2:$E$93, 4, FALSE)</f>
        <v>U</v>
      </c>
      <c r="Q648" t="str">
        <f>VLOOKUP(DATEVALUE(KNeighbors_NOPCA!$A648), MIA_by_date!$A$2:$E$93, 5, FALSE)</f>
        <v>209</v>
      </c>
    </row>
    <row r="649" spans="1:17" hidden="1">
      <c r="A649" s="10" t="s">
        <v>158</v>
      </c>
      <c r="B649" t="s">
        <v>16</v>
      </c>
      <c r="C649" s="9">
        <v>6.2</v>
      </c>
      <c r="D649" s="9">
        <v>5</v>
      </c>
      <c r="E649" s="9">
        <f>IF(-I649 &lt;C649, 1, 0)</f>
        <v>0</v>
      </c>
      <c r="F649" t="str">
        <f>VLOOKUP(DATEVALUE(KNeighbors_NOPCA!$A649), MIA_by_date!$A$2:$E$93, 2, FALSE)</f>
        <v>L</v>
      </c>
      <c r="G649">
        <f>IF(F649="L",0,1)</f>
        <v>0</v>
      </c>
      <c r="H649">
        <f>IF(G649=E649,1,0)</f>
        <v>1</v>
      </c>
      <c r="I649">
        <f>VLOOKUP(DATEVALUE(KNeighbors_NOPCA!$A649), MIA_by_date!$A$2:$E$93, 3, FALSE)</f>
        <v>-14</v>
      </c>
      <c r="J649">
        <f>IF(I649&gt;0, 1, 0)</f>
        <v>0</v>
      </c>
      <c r="K649" t="str">
        <f>IF(J649,IF(OR(AND(C649&gt;0, ABS(D649) &gt; I649), OR(AND(C649&gt;-I649, D649&gt;-I649), AND(C649&lt;-I649,D649&lt;-I649) )), 1, 0),"N/A")</f>
        <v>N/A</v>
      </c>
      <c r="L649">
        <f>INT(NOT(J649))</f>
        <v>1</v>
      </c>
      <c r="M649">
        <f>IF(L649,IF(OR(AND(C649&lt;0, D649&lt; ABS(I649)), OR(AND(C649&gt;ABS(I649), D649&gt;ABS(I649)), AND(C649&lt;ABS(I649),D649&lt; ABS(I649)))), 1, 0),"N/A")</f>
        <v>1</v>
      </c>
      <c r="N649">
        <f>INT(OR(K649,M649))</f>
        <v>1</v>
      </c>
      <c r="O649">
        <f>IF(N649, 210, 0)</f>
        <v>210</v>
      </c>
      <c r="P649" t="str">
        <f>VLOOKUP(DATEVALUE(KNeighbors_NOPCA!$A649), MIA_by_date!$A$2:$E$93, 4, FALSE)</f>
        <v>U</v>
      </c>
      <c r="Q649" t="str">
        <f>VLOOKUP(DATEVALUE(KNeighbors_NOPCA!$A649), MIA_by_date!$A$2:$E$93, 5, FALSE)</f>
        <v>210.5</v>
      </c>
    </row>
    <row r="650" spans="1:17" hidden="1">
      <c r="A650" s="10" t="s">
        <v>166</v>
      </c>
      <c r="B650" t="s">
        <v>16</v>
      </c>
      <c r="C650" s="9">
        <v>-3.8</v>
      </c>
      <c r="D650" s="9">
        <v>5</v>
      </c>
      <c r="E650" s="9">
        <f>IF(-I650 &lt;C650, 1, 0)</f>
        <v>0</v>
      </c>
      <c r="F650" t="str">
        <f>VLOOKUP(DATEVALUE(KNeighbors_NOPCA!$A650), MIA_by_date!$A$2:$E$93, 2, FALSE)</f>
        <v>L</v>
      </c>
      <c r="G650">
        <f>IF(F650="L",0,1)</f>
        <v>0</v>
      </c>
      <c r="H650">
        <f>IF(G650=E650,1,0)</f>
        <v>1</v>
      </c>
      <c r="I650">
        <f>VLOOKUP(DATEVALUE(KNeighbors_NOPCA!$A650), MIA_by_date!$A$2:$E$93, 3, FALSE)</f>
        <v>-7</v>
      </c>
      <c r="J650">
        <f>IF(I650&gt;0, 1, 0)</f>
        <v>0</v>
      </c>
      <c r="K650" t="str">
        <f>IF(J650,IF(OR(AND(C650&gt;0, ABS(D650) &gt; I650), OR(AND(C650&gt;-I650, D650&gt;-I650), AND(C650&lt;-I650,D650&lt;-I650) )), 1, 0),"N/A")</f>
        <v>N/A</v>
      </c>
      <c r="L650">
        <f>INT(NOT(J650))</f>
        <v>1</v>
      </c>
      <c r="M650">
        <f>IF(L650,IF(OR(AND(C650&lt;0, D650&lt; ABS(I650)), OR(AND(C650&gt;ABS(I650), D650&gt;ABS(I650)), AND(C650&lt;ABS(I650),D650&lt; ABS(I650)))), 1, 0),"N/A")</f>
        <v>1</v>
      </c>
      <c r="N650">
        <f>INT(OR(K650,M650))</f>
        <v>1</v>
      </c>
      <c r="O650">
        <f>IF(N650, 210, 0)</f>
        <v>210</v>
      </c>
      <c r="P650" t="str">
        <f>VLOOKUP(DATEVALUE(KNeighbors_NOPCA!$A650), MIA_by_date!$A$2:$E$93, 4, FALSE)</f>
        <v>O</v>
      </c>
      <c r="Q650" t="str">
        <f>VLOOKUP(DATEVALUE(KNeighbors_NOPCA!$A650), MIA_by_date!$A$2:$E$93, 5, FALSE)</f>
        <v>209</v>
      </c>
    </row>
    <row r="651" spans="1:17" hidden="1">
      <c r="A651" s="10" t="s">
        <v>169</v>
      </c>
      <c r="B651" t="s">
        <v>16</v>
      </c>
      <c r="C651" s="9">
        <v>-1.4</v>
      </c>
      <c r="D651" s="9">
        <v>-3</v>
      </c>
      <c r="E651" s="9">
        <f>IF(-I651 &lt;C651, 1, 0)</f>
        <v>0</v>
      </c>
      <c r="F651" t="str">
        <f>VLOOKUP(DATEVALUE(KNeighbors_NOPCA!$A651), MIA_by_date!$A$2:$E$93, 2, FALSE)</f>
        <v>L</v>
      </c>
      <c r="G651">
        <f>IF(F651="L",0,1)</f>
        <v>0</v>
      </c>
      <c r="H651">
        <f>IF(G651=E651,1,0)</f>
        <v>1</v>
      </c>
      <c r="I651">
        <f>VLOOKUP(DATEVALUE(KNeighbors_NOPCA!$A651), MIA_by_date!$A$2:$E$93, 3, FALSE)</f>
        <v>-4.5</v>
      </c>
      <c r="J651">
        <f>IF(I651&gt;0, 1, 0)</f>
        <v>0</v>
      </c>
      <c r="K651" t="str">
        <f>IF(J651,IF(OR(AND(C651&gt;0, ABS(D651) &gt; I651), OR(AND(C651&gt;-I651, D651&gt;-I651), AND(C651&lt;-I651,D651&lt;-I651) )), 1, 0),"N/A")</f>
        <v>N/A</v>
      </c>
      <c r="L651">
        <f>INT(NOT(J651))</f>
        <v>1</v>
      </c>
      <c r="M651">
        <f>IF(L651,IF(OR(AND(C651&lt;0, D651&lt; ABS(I651)), OR(AND(C651&gt;ABS(I651), D651&gt;ABS(I651)), AND(C651&lt;ABS(I651),D651&lt; ABS(I651)))), 1, 0),"N/A")</f>
        <v>1</v>
      </c>
      <c r="N651">
        <f>INT(OR(K651,M651))</f>
        <v>1</v>
      </c>
      <c r="O651">
        <f>IF(N651, 210, 0)</f>
        <v>210</v>
      </c>
      <c r="P651" t="str">
        <f>VLOOKUP(DATEVALUE(KNeighbors_NOPCA!$A651), MIA_by_date!$A$2:$E$93, 4, FALSE)</f>
        <v>O</v>
      </c>
      <c r="Q651" t="str">
        <f>VLOOKUP(DATEVALUE(KNeighbors_NOPCA!$A651), MIA_by_date!$A$2:$E$93, 5, FALSE)</f>
        <v>208</v>
      </c>
    </row>
    <row r="652" spans="1:17" hidden="1">
      <c r="A652" s="10" t="s">
        <v>171</v>
      </c>
      <c r="B652" t="s">
        <v>16</v>
      </c>
      <c r="C652" s="9">
        <v>-2.6</v>
      </c>
      <c r="D652" s="9">
        <v>21</v>
      </c>
      <c r="E652" s="9">
        <f>IF(-I652 &lt;C652, 1, 0)</f>
        <v>1</v>
      </c>
      <c r="F652" t="str">
        <f>VLOOKUP(DATEVALUE(KNeighbors_NOPCA!$A652), MIA_by_date!$A$2:$E$93, 2, FALSE)</f>
        <v>W</v>
      </c>
      <c r="G652">
        <f>IF(F652="L",0,1)</f>
        <v>1</v>
      </c>
      <c r="H652">
        <f>IF(G652=E652,1,0)</f>
        <v>1</v>
      </c>
      <c r="I652">
        <f>VLOOKUP(DATEVALUE(KNeighbors_NOPCA!$A652), MIA_by_date!$A$2:$E$93, 3, FALSE)</f>
        <v>4</v>
      </c>
      <c r="J652">
        <f>IF(I652&gt;0, 1, 0)</f>
        <v>1</v>
      </c>
      <c r="K652">
        <f>IF(J652,IF(OR(AND(C652&gt;0, ABS(D652) &gt; I652), OR(AND(C652&gt;-I652, D652&gt;-I652), AND(C652&lt;-I652,D652&lt;-I652) )), 1, 0),"N/A")</f>
        <v>1</v>
      </c>
      <c r="L652">
        <f>INT(NOT(J652))</f>
        <v>0</v>
      </c>
      <c r="M652" t="str">
        <f>IF(L652,IF(OR(AND(C652&lt;0, D652&lt; ABS(I652)), OR(AND(C652&gt;ABS(I652), D652&gt;ABS(I652)), AND(C652&lt;ABS(I652),D652&lt; ABS(I652)))), 1, 0),"N/A")</f>
        <v>N/A</v>
      </c>
      <c r="N652">
        <f>INT(OR(K652,M652))</f>
        <v>1</v>
      </c>
      <c r="O652">
        <f>IF(N652, 210, 0)</f>
        <v>210</v>
      </c>
      <c r="P652" t="str">
        <f>VLOOKUP(DATEVALUE(KNeighbors_NOPCA!$A652), MIA_by_date!$A$2:$E$93, 4, FALSE)</f>
        <v>O</v>
      </c>
      <c r="Q652" t="str">
        <f>VLOOKUP(DATEVALUE(KNeighbors_NOPCA!$A652), MIA_by_date!$A$2:$E$93, 5, FALSE)</f>
        <v>206</v>
      </c>
    </row>
    <row r="653" spans="1:17" hidden="1">
      <c r="A653" s="10" t="s">
        <v>177</v>
      </c>
      <c r="B653" t="s">
        <v>16</v>
      </c>
      <c r="C653" s="9">
        <v>3.2</v>
      </c>
      <c r="D653" s="9">
        <v>11</v>
      </c>
      <c r="E653" s="9">
        <f>IF(-I653 &lt;C653, 1, 0)</f>
        <v>0</v>
      </c>
      <c r="F653" t="str">
        <f>VLOOKUP(DATEVALUE(KNeighbors_NOPCA!$A653), MIA_by_date!$A$2:$E$93, 2, FALSE)</f>
        <v>W</v>
      </c>
      <c r="G653">
        <f>IF(F653="L",0,1)</f>
        <v>1</v>
      </c>
      <c r="H653">
        <f>IF(G653=E653,1,0)</f>
        <v>0</v>
      </c>
      <c r="I653">
        <f>VLOOKUP(DATEVALUE(KNeighbors_NOPCA!$A653), MIA_by_date!$A$2:$E$93, 3, FALSE)</f>
        <v>-10.5</v>
      </c>
      <c r="J653">
        <f>IF(I653&gt;0, 1, 0)</f>
        <v>0</v>
      </c>
      <c r="K653" t="str">
        <f>IF(J653,IF(OR(AND(C653&gt;0, ABS(D653) &gt; I653), OR(AND(C653&gt;-I653, D653&gt;-I653), AND(C653&lt;-I653,D653&lt;-I653) )), 1, 0),"N/A")</f>
        <v>N/A</v>
      </c>
      <c r="L653">
        <f>INT(NOT(J653))</f>
        <v>1</v>
      </c>
      <c r="M653">
        <f>IF(L653,IF(OR(AND(C653&lt;0, D653&lt; ABS(I653)), OR(AND(C653&gt;ABS(I653), D653&gt;ABS(I653)), AND(C653&lt;ABS(I653),D653&lt; ABS(I653)))), 1, 0),"N/A")</f>
        <v>0</v>
      </c>
      <c r="N653">
        <f>INT(OR(K653,M653))</f>
        <v>0</v>
      </c>
      <c r="O653">
        <f>IF(N653, 210, 0)</f>
        <v>0</v>
      </c>
      <c r="P653" t="str">
        <f>VLOOKUP(DATEVALUE(KNeighbors_NOPCA!$A653), MIA_by_date!$A$2:$E$93, 4, FALSE)</f>
        <v>U</v>
      </c>
      <c r="Q653" t="str">
        <f>VLOOKUP(DATEVALUE(KNeighbors_NOPCA!$A653), MIA_by_date!$A$2:$E$93, 5, FALSE)</f>
        <v>209.5</v>
      </c>
    </row>
    <row r="654" spans="1:17" hidden="1">
      <c r="A654" s="10" t="s">
        <v>180</v>
      </c>
      <c r="B654" t="s">
        <v>16</v>
      </c>
      <c r="C654" s="9">
        <v>3.2</v>
      </c>
      <c r="D654" s="9">
        <v>11</v>
      </c>
      <c r="E654" s="9">
        <f>IF(-I654 &lt;C654, 1, 0)</f>
        <v>0</v>
      </c>
      <c r="F654" t="str">
        <f>VLOOKUP(DATEVALUE(KNeighbors_NOPCA!$A654), MIA_by_date!$A$2:$E$93, 2, FALSE)</f>
        <v>W</v>
      </c>
      <c r="G654">
        <f>IF(F654="L",0,1)</f>
        <v>1</v>
      </c>
      <c r="H654">
        <f>IF(G654=E654,1,0)</f>
        <v>0</v>
      </c>
      <c r="I654">
        <f>VLOOKUP(DATEVALUE(KNeighbors_NOPCA!$A654), MIA_by_date!$A$2:$E$93, 3, FALSE)</f>
        <v>-8.5</v>
      </c>
      <c r="J654">
        <f>IF(I654&gt;0, 1, 0)</f>
        <v>0</v>
      </c>
      <c r="K654" t="str">
        <f>IF(J654,IF(OR(AND(C654&gt;0, ABS(D654) &gt; I654), OR(AND(C654&gt;-I654, D654&gt;-I654), AND(C654&lt;-I654,D654&lt;-I654) )), 1, 0),"N/A")</f>
        <v>N/A</v>
      </c>
      <c r="L654">
        <f>INT(NOT(J654))</f>
        <v>1</v>
      </c>
      <c r="M654">
        <f>IF(L654,IF(OR(AND(C654&lt;0, D654&lt; ABS(I654)), OR(AND(C654&gt;ABS(I654), D654&gt;ABS(I654)), AND(C654&lt;ABS(I654),D654&lt; ABS(I654)))), 1, 0),"N/A")</f>
        <v>0</v>
      </c>
      <c r="N654">
        <f>INT(OR(K654,M654))</f>
        <v>0</v>
      </c>
      <c r="O654">
        <f>IF(N654, 210, 0)</f>
        <v>0</v>
      </c>
      <c r="P654" t="str">
        <f>VLOOKUP(DATEVALUE(KNeighbors_NOPCA!$A654), MIA_by_date!$A$2:$E$93, 4, FALSE)</f>
        <v>U</v>
      </c>
      <c r="Q654" t="str">
        <f>VLOOKUP(DATEVALUE(KNeighbors_NOPCA!$A654), MIA_by_date!$A$2:$E$93, 5, FALSE)</f>
        <v>213</v>
      </c>
    </row>
    <row r="655" spans="1:17" hidden="1">
      <c r="A655" s="10" t="s">
        <v>187</v>
      </c>
      <c r="B655" t="s">
        <v>16</v>
      </c>
      <c r="C655" s="9">
        <v>-1.6</v>
      </c>
      <c r="D655" s="9">
        <v>18</v>
      </c>
      <c r="E655" s="9">
        <f>IF(-I655 &lt;C655, 1, 0)</f>
        <v>0</v>
      </c>
      <c r="F655" t="str">
        <f>VLOOKUP(DATEVALUE(KNeighbors_NOPCA!$A655), MIA_by_date!$A$2:$E$93, 2, FALSE)</f>
        <v>W</v>
      </c>
      <c r="G655">
        <f>IF(F655="L",0,1)</f>
        <v>1</v>
      </c>
      <c r="H655">
        <f>IF(G655=E655,1,0)</f>
        <v>0</v>
      </c>
      <c r="I655">
        <f>VLOOKUP(DATEVALUE(KNeighbors_NOPCA!$A655), MIA_by_date!$A$2:$E$93, 3, FALSE)</f>
        <v>-4.5</v>
      </c>
      <c r="J655">
        <f>IF(I655&gt;0, 1, 0)</f>
        <v>0</v>
      </c>
      <c r="K655" t="str">
        <f>IF(J655,IF(OR(AND(C655&gt;0, ABS(D655) &gt; I655), OR(AND(C655&gt;-I655, D655&gt;-I655), AND(C655&lt;-I655,D655&lt;-I655) )), 1, 0),"N/A")</f>
        <v>N/A</v>
      </c>
      <c r="L655">
        <f>INT(NOT(J655))</f>
        <v>1</v>
      </c>
      <c r="M655">
        <f>IF(L655,IF(OR(AND(C655&lt;0, D655&lt; ABS(I655)), OR(AND(C655&gt;ABS(I655), D655&gt;ABS(I655)), AND(C655&lt;ABS(I655),D655&lt; ABS(I655)))), 1, 0),"N/A")</f>
        <v>0</v>
      </c>
      <c r="N655">
        <f>INT(OR(K655,M655))</f>
        <v>0</v>
      </c>
      <c r="O655">
        <f>IF(N655, 210, 0)</f>
        <v>0</v>
      </c>
      <c r="P655" t="str">
        <f>VLOOKUP(DATEVALUE(KNeighbors_NOPCA!$A655), MIA_by_date!$A$2:$E$93, 4, FALSE)</f>
        <v>U</v>
      </c>
      <c r="Q655" t="str">
        <f>VLOOKUP(DATEVALUE(KNeighbors_NOPCA!$A655), MIA_by_date!$A$2:$E$93, 5, FALSE)</f>
        <v>202</v>
      </c>
    </row>
    <row r="656" spans="1:17" hidden="1">
      <c r="A656" s="10" t="s">
        <v>189</v>
      </c>
      <c r="B656" t="s">
        <v>16</v>
      </c>
      <c r="C656" s="9">
        <v>-2.8</v>
      </c>
      <c r="D656" s="9">
        <v>8</v>
      </c>
      <c r="E656" s="9">
        <f>IF(-I656 &lt;C656, 1, 0)</f>
        <v>0</v>
      </c>
      <c r="F656" t="str">
        <f>VLOOKUP(DATEVALUE(KNeighbors_NOPCA!$A656), MIA_by_date!$A$2:$E$93, 2, FALSE)</f>
        <v>W</v>
      </c>
      <c r="G656">
        <f>IF(F656="L",0,1)</f>
        <v>1</v>
      </c>
      <c r="H656">
        <f>IF(G656=E656,1,0)</f>
        <v>0</v>
      </c>
      <c r="I656">
        <f>VLOOKUP(DATEVALUE(KNeighbors_NOPCA!$A656), MIA_by_date!$A$2:$E$93, 3, FALSE)</f>
        <v>-6</v>
      </c>
      <c r="J656">
        <f>IF(I656&gt;0, 1, 0)</f>
        <v>0</v>
      </c>
      <c r="K656" t="str">
        <f>IF(J656,IF(OR(AND(C656&gt;0, ABS(D656) &gt; I656), OR(AND(C656&gt;-I656, D656&gt;-I656), AND(C656&lt;-I656,D656&lt;-I656) )), 1, 0),"N/A")</f>
        <v>N/A</v>
      </c>
      <c r="L656">
        <f>INT(NOT(J656))</f>
        <v>1</v>
      </c>
      <c r="M656">
        <f>IF(L656,IF(OR(AND(C656&lt;0, D656&lt; ABS(I656)), OR(AND(C656&gt;ABS(I656), D656&gt;ABS(I656)), AND(C656&lt;ABS(I656),D656&lt; ABS(I656)))), 1, 0),"N/A")</f>
        <v>0</v>
      </c>
      <c r="N656">
        <f>INT(OR(K656,M656))</f>
        <v>0</v>
      </c>
      <c r="O656">
        <f>IF(N656, 210, 0)</f>
        <v>0</v>
      </c>
      <c r="P656" t="str">
        <f>VLOOKUP(DATEVALUE(KNeighbors_NOPCA!$A656), MIA_by_date!$A$2:$E$93, 4, FALSE)</f>
        <v>U</v>
      </c>
      <c r="Q656" t="str">
        <f>VLOOKUP(DATEVALUE(KNeighbors_NOPCA!$A656), MIA_by_date!$A$2:$E$93, 5, FALSE)</f>
        <v>205</v>
      </c>
    </row>
    <row r="657" spans="1:17" hidden="1">
      <c r="A657" s="10" t="s">
        <v>192</v>
      </c>
      <c r="B657" t="s">
        <v>16</v>
      </c>
      <c r="C657" s="9">
        <v>6.6</v>
      </c>
      <c r="D657" s="9">
        <v>22</v>
      </c>
      <c r="E657" s="9">
        <f>IF(-I657 &lt;C657, 1, 0)</f>
        <v>0</v>
      </c>
      <c r="F657" t="str">
        <f>VLOOKUP(DATEVALUE(KNeighbors_NOPCA!$A657), MIA_by_date!$A$2:$E$93, 2, FALSE)</f>
        <v>W</v>
      </c>
      <c r="G657">
        <f>IF(F657="L",0,1)</f>
        <v>1</v>
      </c>
      <c r="H657">
        <f>IF(G657=E657,1,0)</f>
        <v>0</v>
      </c>
      <c r="I657">
        <f>VLOOKUP(DATEVALUE(KNeighbors_NOPCA!$A657), MIA_by_date!$A$2:$E$93, 3, FALSE)</f>
        <v>-9.5</v>
      </c>
      <c r="J657">
        <f>IF(I657&gt;0, 1, 0)</f>
        <v>0</v>
      </c>
      <c r="K657" t="str">
        <f>IF(J657,IF(OR(AND(C657&gt;0, ABS(D657) &gt; I657), OR(AND(C657&gt;-I657, D657&gt;-I657), AND(C657&lt;-I657,D657&lt;-I657) )), 1, 0),"N/A")</f>
        <v>N/A</v>
      </c>
      <c r="L657">
        <f>INT(NOT(J657))</f>
        <v>1</v>
      </c>
      <c r="M657">
        <f>IF(L657,IF(OR(AND(C657&lt;0, D657&lt; ABS(I657)), OR(AND(C657&gt;ABS(I657), D657&gt;ABS(I657)), AND(C657&lt;ABS(I657),D657&lt; ABS(I657)))), 1, 0),"N/A")</f>
        <v>0</v>
      </c>
      <c r="N657">
        <f>INT(OR(K657,M657))</f>
        <v>0</v>
      </c>
      <c r="O657">
        <f>IF(N657, 210, 0)</f>
        <v>0</v>
      </c>
      <c r="P657" t="str">
        <f>VLOOKUP(DATEVALUE(KNeighbors_NOPCA!$A657), MIA_by_date!$A$2:$E$93, 4, FALSE)</f>
        <v>O</v>
      </c>
      <c r="Q657" t="str">
        <f>VLOOKUP(DATEVALUE(KNeighbors_NOPCA!$A657), MIA_by_date!$A$2:$E$93, 5, FALSE)</f>
        <v>212</v>
      </c>
    </row>
    <row r="658" spans="1:17" hidden="1">
      <c r="A658" s="10" t="s">
        <v>9</v>
      </c>
      <c r="B658" t="s">
        <v>17</v>
      </c>
      <c r="C658" s="9">
        <v>8.8000000000000007</v>
      </c>
      <c r="D658" s="9">
        <v>-25</v>
      </c>
      <c r="E658" s="9">
        <f>IF(-I658 &lt;C658, 1, 0)</f>
        <v>1</v>
      </c>
      <c r="F658" t="str">
        <f>VLOOKUP(DATEVALUE(KNeighbors_NOPCA!$A658), MIL_by_date!$A$2:$E$93, 2, FALSE)</f>
        <v>L</v>
      </c>
      <c r="G658">
        <f>IF(F658="L",0,1)</f>
        <v>0</v>
      </c>
      <c r="H658">
        <f>IF(G658=E658,1,0)</f>
        <v>0</v>
      </c>
      <c r="I658">
        <f>VLOOKUP(DATEVALUE(KNeighbors_NOPCA!$A658), MIL_by_date!$A$2:$E$93, 3, FALSE)</f>
        <v>-5</v>
      </c>
      <c r="J658">
        <f>IF(I658&gt;0, 1, 0)</f>
        <v>0</v>
      </c>
      <c r="K658" t="str">
        <f>IF(J658,IF(OR(AND(C658&gt;0, ABS(D658) &gt; I658), OR(AND(C658&gt;-I658, D658&gt;-I658), AND(C658&lt;-I658,D658&lt;-I658) )), 1, 0),"N/A")</f>
        <v>N/A</v>
      </c>
      <c r="L658">
        <f>INT(NOT(J658))</f>
        <v>1</v>
      </c>
      <c r="M658">
        <f>IF(L658,IF(OR(AND(C658&lt;0, D658&lt; ABS(I658)), OR(AND(C658&gt;ABS(I658), D658&gt;ABS(I658)), AND(C658&lt;ABS(I658),D658&lt; ABS(I658)))), 1, 0),"N/A")</f>
        <v>0</v>
      </c>
      <c r="N658">
        <f>INT(OR(K658,M658))</f>
        <v>0</v>
      </c>
      <c r="O658">
        <f>IF(N658, 210, 0)</f>
        <v>0</v>
      </c>
      <c r="P658" t="str">
        <f>VLOOKUP(DATEVALUE(KNeighbors_NOPCA!$A658), MIL_by_date!$A$2:$E$93, 4, FALSE)</f>
        <v>O</v>
      </c>
      <c r="Q658" t="str">
        <f>VLOOKUP(DATEVALUE(KNeighbors_NOPCA!$A658), MIL_by_date!$A$2:$E$93, 5, FALSE)</f>
        <v>194.5</v>
      </c>
    </row>
    <row r="659" spans="1:17" hidden="1">
      <c r="A659" s="10" t="s">
        <v>28</v>
      </c>
      <c r="B659" t="s">
        <v>17</v>
      </c>
      <c r="C659" s="9">
        <v>-1.2</v>
      </c>
      <c r="D659" s="9">
        <v>-5</v>
      </c>
      <c r="E659" s="9">
        <f>IF(-I659 &lt;C659, 1, 0)</f>
        <v>1</v>
      </c>
      <c r="F659" t="str">
        <f>VLOOKUP(DATEVALUE(KNeighbors_NOPCA!$A659), MIL_by_date!$A$2:$E$93, 2, FALSE)</f>
        <v>L</v>
      </c>
      <c r="G659">
        <f>IF(F659="L",0,1)</f>
        <v>0</v>
      </c>
      <c r="H659">
        <f>IF(G659=E659,1,0)</f>
        <v>0</v>
      </c>
      <c r="I659">
        <f>VLOOKUP(DATEVALUE(KNeighbors_NOPCA!$A659), MIL_by_date!$A$2:$E$93, 3, FALSE)</f>
        <v>2</v>
      </c>
      <c r="J659">
        <f>IF(I659&gt;0, 1, 0)</f>
        <v>1</v>
      </c>
      <c r="K659">
        <f>IF(J659,IF(OR(AND(C659&gt;0, ABS(D659) &gt; I659), OR(AND(C659&gt;-I659, D659&gt;-I659), AND(C659&lt;-I659,D659&lt;-I659) )), 1, 0),"N/A")</f>
        <v>0</v>
      </c>
      <c r="L659">
        <f>INT(NOT(J659))</f>
        <v>0</v>
      </c>
      <c r="M659" t="str">
        <f>IF(L659,IF(OR(AND(C659&lt;0, D659&lt; ABS(I659)), OR(AND(C659&gt;ABS(I659), D659&gt;ABS(I659)), AND(C659&lt;ABS(I659),D659&lt; ABS(I659)))), 1, 0),"N/A")</f>
        <v>N/A</v>
      </c>
      <c r="N659">
        <f>INT(OR(K659,M659))</f>
        <v>0</v>
      </c>
      <c r="O659">
        <f>IF(N659, 210, 0)</f>
        <v>0</v>
      </c>
      <c r="P659" t="str">
        <f>VLOOKUP(DATEVALUE(KNeighbors_NOPCA!$A659), MIL_by_date!$A$2:$E$93, 4, FALSE)</f>
        <v>O</v>
      </c>
      <c r="Q659" t="str">
        <f>VLOOKUP(DATEVALUE(KNeighbors_NOPCA!$A659), MIL_by_date!$A$2:$E$93, 5, FALSE)</f>
        <v>199</v>
      </c>
    </row>
    <row r="660" spans="1:17" hidden="1">
      <c r="A660" s="10" t="s">
        <v>42</v>
      </c>
      <c r="B660" t="s">
        <v>17</v>
      </c>
      <c r="C660" s="9">
        <v>11.2</v>
      </c>
      <c r="D660" s="9">
        <v>4</v>
      </c>
      <c r="E660" s="9">
        <f>IF(-I660 &lt;C660, 1, 0)</f>
        <v>1</v>
      </c>
      <c r="F660" t="str">
        <f>VLOOKUP(DATEVALUE(KNeighbors_NOPCA!$A660), MIL_by_date!$A$2:$E$93, 2, FALSE)</f>
        <v>L</v>
      </c>
      <c r="G660">
        <f>IF(F660="L",0,1)</f>
        <v>0</v>
      </c>
      <c r="H660">
        <f>IF(G660=E660,1,0)</f>
        <v>0</v>
      </c>
      <c r="I660">
        <f>VLOOKUP(DATEVALUE(KNeighbors_NOPCA!$A660), MIL_by_date!$A$2:$E$93, 3, FALSE)</f>
        <v>-8.5</v>
      </c>
      <c r="J660">
        <f>IF(I660&gt;0, 1, 0)</f>
        <v>0</v>
      </c>
      <c r="K660" t="str">
        <f>IF(J660,IF(OR(AND(C660&gt;0, ABS(D660) &gt; I660), OR(AND(C660&gt;-I660, D660&gt;-I660), AND(C660&lt;-I660,D660&lt;-I660) )), 1, 0),"N/A")</f>
        <v>N/A</v>
      </c>
      <c r="L660">
        <f>INT(NOT(J660))</f>
        <v>1</v>
      </c>
      <c r="M660">
        <f>IF(L660,IF(OR(AND(C660&lt;0, D660&lt; ABS(I660)), OR(AND(C660&gt;ABS(I660), D660&gt;ABS(I660)), AND(C660&lt;ABS(I660),D660&lt; ABS(I660)))), 1, 0),"N/A")</f>
        <v>0</v>
      </c>
      <c r="N660">
        <f>INT(OR(K660,M660))</f>
        <v>0</v>
      </c>
      <c r="O660">
        <f>IF(N660, 210, 0)</f>
        <v>0</v>
      </c>
      <c r="P660" t="str">
        <f>VLOOKUP(DATEVALUE(KNeighbors_NOPCA!$A660), MIL_by_date!$A$2:$E$93, 4, FALSE)</f>
        <v>U</v>
      </c>
      <c r="Q660" t="str">
        <f>VLOOKUP(DATEVALUE(KNeighbors_NOPCA!$A660), MIL_by_date!$A$2:$E$93, 5, FALSE)</f>
        <v>195</v>
      </c>
    </row>
    <row r="661" spans="1:17" hidden="1">
      <c r="A661" s="10" t="s">
        <v>46</v>
      </c>
      <c r="B661" t="s">
        <v>17</v>
      </c>
      <c r="C661" s="9">
        <v>8.1999999999999993</v>
      </c>
      <c r="D661" s="9">
        <v>8</v>
      </c>
      <c r="E661" s="9">
        <f>IF(-I661 &lt;C661, 1, 0)</f>
        <v>1</v>
      </c>
      <c r="F661" t="str">
        <f>VLOOKUP(DATEVALUE(KNeighbors_NOPCA!$A661), MIL_by_date!$A$2:$E$93, 2, FALSE)</f>
        <v>W</v>
      </c>
      <c r="G661">
        <f>IF(F661="L",0,1)</f>
        <v>1</v>
      </c>
      <c r="H661">
        <f>IF(G661=E661,1,0)</f>
        <v>1</v>
      </c>
      <c r="I661">
        <f>VLOOKUP(DATEVALUE(KNeighbors_NOPCA!$A661), MIL_by_date!$A$2:$E$93, 3, FALSE)</f>
        <v>-6.5</v>
      </c>
      <c r="J661">
        <f>IF(I661&gt;0, 1, 0)</f>
        <v>0</v>
      </c>
      <c r="K661" t="str">
        <f>IF(J661,IF(OR(AND(C661&gt;0, ABS(D661) &gt; I661), OR(AND(C661&gt;-I661, D661&gt;-I661), AND(C661&lt;-I661,D661&lt;-I661) )), 1, 0),"N/A")</f>
        <v>N/A</v>
      </c>
      <c r="L661">
        <f>INT(NOT(J661))</f>
        <v>1</v>
      </c>
      <c r="M661">
        <f>IF(L661,IF(OR(AND(C661&lt;0, D661&lt; ABS(I661)), OR(AND(C661&gt;ABS(I661), D661&gt;ABS(I661)), AND(C661&lt;ABS(I661),D661&lt; ABS(I661)))), 1, 0),"N/A")</f>
        <v>1</v>
      </c>
      <c r="N661">
        <f>INT(OR(K661,M661))</f>
        <v>1</v>
      </c>
      <c r="O661">
        <f>IF(N661, 210, 0)</f>
        <v>210</v>
      </c>
      <c r="P661" t="str">
        <f>VLOOKUP(DATEVALUE(KNeighbors_NOPCA!$A661), MIL_by_date!$A$2:$E$93, 4, FALSE)</f>
        <v>U</v>
      </c>
      <c r="Q661" t="str">
        <f>VLOOKUP(DATEVALUE(KNeighbors_NOPCA!$A661), MIL_by_date!$A$2:$E$93, 5, FALSE)</f>
        <v>192</v>
      </c>
    </row>
    <row r="662" spans="1:17" hidden="1">
      <c r="A662" s="10" t="s">
        <v>49</v>
      </c>
      <c r="B662" t="s">
        <v>17</v>
      </c>
      <c r="C662" s="9">
        <v>0.4</v>
      </c>
      <c r="D662" s="9">
        <v>-16</v>
      </c>
      <c r="E662" s="9">
        <f>IF(-I662 &lt;C662, 1, 0)</f>
        <v>1</v>
      </c>
      <c r="F662" t="str">
        <f>VLOOKUP(DATEVALUE(KNeighbors_NOPCA!$A662), MIL_by_date!$A$2:$E$93, 2, FALSE)</f>
        <v>L</v>
      </c>
      <c r="G662">
        <f>IF(F662="L",0,1)</f>
        <v>0</v>
      </c>
      <c r="H662">
        <f>IF(G662=E662,1,0)</f>
        <v>0</v>
      </c>
      <c r="I662">
        <f>VLOOKUP(DATEVALUE(KNeighbors_NOPCA!$A662), MIL_by_date!$A$2:$E$93, 3, FALSE)</f>
        <v>2</v>
      </c>
      <c r="J662">
        <f>IF(I662&gt;0, 1, 0)</f>
        <v>1</v>
      </c>
      <c r="K662">
        <f>IF(J662,IF(OR(AND(C662&gt;0, ABS(D662) &gt; I662), OR(AND(C662&gt;-I662, D662&gt;-I662), AND(C662&lt;-I662,D662&lt;-I662) )), 1, 0),"N/A")</f>
        <v>1</v>
      </c>
      <c r="L662">
        <f>INT(NOT(J662))</f>
        <v>0</v>
      </c>
      <c r="M662" t="str">
        <f>IF(L662,IF(OR(AND(C662&lt;0, D662&lt; ABS(I662)), OR(AND(C662&gt;ABS(I662), D662&gt;ABS(I662)), AND(C662&lt;ABS(I662),D662&lt; ABS(I662)))), 1, 0),"N/A")</f>
        <v>N/A</v>
      </c>
      <c r="N662">
        <f>INT(OR(K662,M662))</f>
        <v>1</v>
      </c>
      <c r="O662">
        <f>IF(N662, 210, 0)</f>
        <v>210</v>
      </c>
      <c r="P662" t="str">
        <f>VLOOKUP(DATEVALUE(KNeighbors_NOPCA!$A662), MIL_by_date!$A$2:$E$93, 4, FALSE)</f>
        <v>U</v>
      </c>
      <c r="Q662" t="str">
        <f>VLOOKUP(DATEVALUE(KNeighbors_NOPCA!$A662), MIL_by_date!$A$2:$E$93, 5, FALSE)</f>
        <v>202.5</v>
      </c>
    </row>
    <row r="663" spans="1:17" hidden="1">
      <c r="A663" s="10" t="s">
        <v>53</v>
      </c>
      <c r="B663" t="s">
        <v>17</v>
      </c>
      <c r="C663" s="9">
        <v>-5.8</v>
      </c>
      <c r="D663" s="9">
        <v>3</v>
      </c>
      <c r="E663" s="9">
        <f>IF(-I663 &lt;C663, 1, 0)</f>
        <v>0</v>
      </c>
      <c r="F663" t="str">
        <f>VLOOKUP(DATEVALUE(KNeighbors_NOPCA!$A663), MIL_by_date!$A$2:$E$93, 2, FALSE)</f>
        <v>W</v>
      </c>
      <c r="G663">
        <f>IF(F663="L",0,1)</f>
        <v>1</v>
      </c>
      <c r="H663">
        <f>IF(G663=E663,1,0)</f>
        <v>0</v>
      </c>
      <c r="I663">
        <f>VLOOKUP(DATEVALUE(KNeighbors_NOPCA!$A663), MIL_by_date!$A$2:$E$93, 3, FALSE)</f>
        <v>5</v>
      </c>
      <c r="J663">
        <f>IF(I663&gt;0, 1, 0)</f>
        <v>1</v>
      </c>
      <c r="K663">
        <f>IF(J663,IF(OR(AND(C663&gt;0, ABS(D663) &gt; I663), OR(AND(C663&gt;-I663, D663&gt;-I663), AND(C663&lt;-I663,D663&lt;-I663) )), 1, 0),"N/A")</f>
        <v>0</v>
      </c>
      <c r="L663">
        <f>INT(NOT(J663))</f>
        <v>0</v>
      </c>
      <c r="M663" t="str">
        <f>IF(L663,IF(OR(AND(C663&lt;0, D663&lt; ABS(I663)), OR(AND(C663&gt;ABS(I663), D663&gt;ABS(I663)), AND(C663&lt;ABS(I663),D663&lt; ABS(I663)))), 1, 0),"N/A")</f>
        <v>N/A</v>
      </c>
      <c r="N663">
        <f>INT(OR(K663,M663))</f>
        <v>0</v>
      </c>
      <c r="O663">
        <f>IF(N663, 210, 0)</f>
        <v>0</v>
      </c>
      <c r="P663" t="str">
        <f>VLOOKUP(DATEVALUE(KNeighbors_NOPCA!$A663), MIL_by_date!$A$2:$E$93, 4, FALSE)</f>
        <v>O</v>
      </c>
      <c r="Q663" t="str">
        <f>VLOOKUP(DATEVALUE(KNeighbors_NOPCA!$A663), MIL_by_date!$A$2:$E$93, 5, FALSE)</f>
        <v>194.5</v>
      </c>
    </row>
    <row r="664" spans="1:17" hidden="1">
      <c r="A664" s="10" t="s">
        <v>62</v>
      </c>
      <c r="B664" t="s">
        <v>17</v>
      </c>
      <c r="C664" s="9">
        <v>0.8</v>
      </c>
      <c r="D664" s="9">
        <v>21</v>
      </c>
      <c r="E664" s="9">
        <f>IF(-I664 &lt;C664, 1, 0)</f>
        <v>1</v>
      </c>
      <c r="F664" t="str">
        <f>VLOOKUP(DATEVALUE(KNeighbors_NOPCA!$A664), MIL_by_date!$A$2:$E$93, 2, FALSE)</f>
        <v>W</v>
      </c>
      <c r="G664">
        <f>IF(F664="L",0,1)</f>
        <v>1</v>
      </c>
      <c r="H664">
        <f>IF(G664=E664,1,0)</f>
        <v>1</v>
      </c>
      <c r="I664">
        <f>VLOOKUP(DATEVALUE(KNeighbors_NOPCA!$A664), MIL_by_date!$A$2:$E$93, 3, FALSE)</f>
        <v>3</v>
      </c>
      <c r="J664">
        <f>IF(I664&gt;0, 1, 0)</f>
        <v>1</v>
      </c>
      <c r="K664">
        <f>IF(J664,IF(OR(AND(C664&gt;0, ABS(D664) &gt; I664), OR(AND(C664&gt;-I664, D664&gt;-I664), AND(C664&lt;-I664,D664&lt;-I664) )), 1, 0),"N/A")</f>
        <v>1</v>
      </c>
      <c r="L664">
        <f>INT(NOT(J664))</f>
        <v>0</v>
      </c>
      <c r="M664" t="str">
        <f>IF(L664,IF(OR(AND(C664&lt;0, D664&lt; ABS(I664)), OR(AND(C664&gt;ABS(I664), D664&gt;ABS(I664)), AND(C664&lt;ABS(I664),D664&lt; ABS(I664)))), 1, 0),"N/A")</f>
        <v>N/A</v>
      </c>
      <c r="N664">
        <f>INT(OR(K664,M664))</f>
        <v>1</v>
      </c>
      <c r="O664">
        <f>IF(N664, 210, 0)</f>
        <v>210</v>
      </c>
      <c r="P664" t="str">
        <f>VLOOKUP(DATEVALUE(KNeighbors_NOPCA!$A664), MIL_by_date!$A$2:$E$93, 4, FALSE)</f>
        <v>O</v>
      </c>
      <c r="Q664" t="str">
        <f>VLOOKUP(DATEVALUE(KNeighbors_NOPCA!$A664), MIL_by_date!$A$2:$E$93, 5, FALSE)</f>
        <v>191</v>
      </c>
    </row>
    <row r="665" spans="1:17" hidden="1">
      <c r="A665" s="10" t="s">
        <v>64</v>
      </c>
      <c r="B665" t="s">
        <v>17</v>
      </c>
      <c r="C665" s="9">
        <v>-2</v>
      </c>
      <c r="D665" s="9">
        <v>-11</v>
      </c>
      <c r="E665" s="9">
        <f>IF(-I665 &lt;C665, 1, 0)</f>
        <v>0</v>
      </c>
      <c r="F665" t="str">
        <f>VLOOKUP(DATEVALUE(KNeighbors_NOPCA!$A665), MIL_by_date!$A$2:$E$93, 2, FALSE)</f>
        <v>L</v>
      </c>
      <c r="G665">
        <f>IF(F665="L",0,1)</f>
        <v>0</v>
      </c>
      <c r="H665">
        <f>IF(G665=E665,1,0)</f>
        <v>1</v>
      </c>
      <c r="I665">
        <f>VLOOKUP(DATEVALUE(KNeighbors_NOPCA!$A665), MIL_by_date!$A$2:$E$93, 3, FALSE)</f>
        <v>-4.5</v>
      </c>
      <c r="J665">
        <f>IF(I665&gt;0, 1, 0)</f>
        <v>0</v>
      </c>
      <c r="K665" t="str">
        <f>IF(J665,IF(OR(AND(C665&gt;0, ABS(D665) &gt; I665), OR(AND(C665&gt;-I665, D665&gt;-I665), AND(C665&lt;-I665,D665&lt;-I665) )), 1, 0),"N/A")</f>
        <v>N/A</v>
      </c>
      <c r="L665">
        <f>INT(NOT(J665))</f>
        <v>1</v>
      </c>
      <c r="M665">
        <f>IF(L665,IF(OR(AND(C665&lt;0, D665&lt; ABS(I665)), OR(AND(C665&gt;ABS(I665), D665&gt;ABS(I665)), AND(C665&lt;ABS(I665),D665&lt; ABS(I665)))), 1, 0),"N/A")</f>
        <v>1</v>
      </c>
      <c r="N665">
        <f>INT(OR(K665,M665))</f>
        <v>1</v>
      </c>
      <c r="O665">
        <f>IF(N665, 210, 0)</f>
        <v>210</v>
      </c>
      <c r="P665" t="str">
        <f>VLOOKUP(DATEVALUE(KNeighbors_NOPCA!$A665), MIL_by_date!$A$2:$E$93, 4, FALSE)</f>
        <v>O</v>
      </c>
      <c r="Q665" t="str">
        <f>VLOOKUP(DATEVALUE(KNeighbors_NOPCA!$A665), MIL_by_date!$A$2:$E$93, 5, FALSE)</f>
        <v>210</v>
      </c>
    </row>
    <row r="666" spans="1:17" hidden="1">
      <c r="A666" s="10" t="s">
        <v>68</v>
      </c>
      <c r="B666" t="s">
        <v>17</v>
      </c>
      <c r="C666" s="9">
        <v>-0.2</v>
      </c>
      <c r="D666" s="9">
        <v>18</v>
      </c>
      <c r="E666" s="9">
        <f>IF(-I666 &lt;C666, 1, 0)</f>
        <v>0</v>
      </c>
      <c r="F666" t="str">
        <f>VLOOKUP(DATEVALUE(KNeighbors_NOPCA!$A666), MIL_by_date!$A$2:$E$93, 2, FALSE)</f>
        <v>W</v>
      </c>
      <c r="G666">
        <f>IF(F666="L",0,1)</f>
        <v>1</v>
      </c>
      <c r="H666">
        <f>IF(G666=E666,1,0)</f>
        <v>0</v>
      </c>
      <c r="I666">
        <f>VLOOKUP(DATEVALUE(KNeighbors_NOPCA!$A666), MIL_by_date!$A$2:$E$93, 3, FALSE)</f>
        <v>-3.5</v>
      </c>
      <c r="J666">
        <f>IF(I666&gt;0, 1, 0)</f>
        <v>0</v>
      </c>
      <c r="K666" t="str">
        <f>IF(J666,IF(OR(AND(C666&gt;0, ABS(D666) &gt; I666), OR(AND(C666&gt;-I666, D666&gt;-I666), AND(C666&lt;-I666,D666&lt;-I666) )), 1, 0),"N/A")</f>
        <v>N/A</v>
      </c>
      <c r="L666">
        <f>INT(NOT(J666))</f>
        <v>1</v>
      </c>
      <c r="M666">
        <f>IF(L666,IF(OR(AND(C666&lt;0, D666&lt; ABS(I666)), OR(AND(C666&gt;ABS(I666), D666&gt;ABS(I666)), AND(C666&lt;ABS(I666),D666&lt; ABS(I666)))), 1, 0),"N/A")</f>
        <v>0</v>
      </c>
      <c r="N666">
        <f>INT(OR(K666,M666))</f>
        <v>0</v>
      </c>
      <c r="O666">
        <f>IF(N666, 210, 0)</f>
        <v>0</v>
      </c>
      <c r="P666" t="str">
        <f>VLOOKUP(DATEVALUE(KNeighbors_NOPCA!$A666), MIL_by_date!$A$2:$E$93, 4, FALSE)</f>
        <v>U</v>
      </c>
      <c r="Q666" t="str">
        <f>VLOOKUP(DATEVALUE(KNeighbors_NOPCA!$A666), MIL_by_date!$A$2:$E$93, 5, FALSE)</f>
        <v>199</v>
      </c>
    </row>
    <row r="667" spans="1:17" hidden="1">
      <c r="A667" s="10" t="s">
        <v>73</v>
      </c>
      <c r="B667" t="s">
        <v>17</v>
      </c>
      <c r="C667" s="9">
        <v>4.4000000000000004</v>
      </c>
      <c r="D667" s="9">
        <v>15</v>
      </c>
      <c r="E667" s="9">
        <f>IF(-I667 &lt;C667, 1, 0)</f>
        <v>1</v>
      </c>
      <c r="F667" t="str">
        <f>VLOOKUP(DATEVALUE(KNeighbors_NOPCA!$A667), MIL_by_date!$A$2:$E$93, 2, FALSE)</f>
        <v>W</v>
      </c>
      <c r="G667">
        <f>IF(F667="L",0,1)</f>
        <v>1</v>
      </c>
      <c r="H667">
        <f>IF(G667=E667,1,0)</f>
        <v>1</v>
      </c>
      <c r="I667">
        <f>VLOOKUP(DATEVALUE(KNeighbors_NOPCA!$A667), MIL_by_date!$A$2:$E$93, 3, FALSE)</f>
        <v>2.5</v>
      </c>
      <c r="J667">
        <f>IF(I667&gt;0, 1, 0)</f>
        <v>1</v>
      </c>
      <c r="K667">
        <f>IF(J667,IF(OR(AND(C667&gt;0, ABS(D667) &gt; I667), OR(AND(C667&gt;-I667, D667&gt;-I667), AND(C667&lt;-I667,D667&lt;-I667) )), 1, 0),"N/A")</f>
        <v>1</v>
      </c>
      <c r="L667">
        <f>INT(NOT(J667))</f>
        <v>0</v>
      </c>
      <c r="M667" t="str">
        <f>IF(L667,IF(OR(AND(C667&lt;0, D667&lt; ABS(I667)), OR(AND(C667&gt;ABS(I667), D667&gt;ABS(I667)), AND(C667&lt;ABS(I667),D667&lt; ABS(I667)))), 1, 0),"N/A")</f>
        <v>N/A</v>
      </c>
      <c r="N667">
        <f>INT(OR(K667,M667))</f>
        <v>1</v>
      </c>
      <c r="O667">
        <f>IF(N667, 210, 0)</f>
        <v>210</v>
      </c>
      <c r="P667" t="str">
        <f>VLOOKUP(DATEVALUE(KNeighbors_NOPCA!$A667), MIL_by_date!$A$2:$E$93, 4, FALSE)</f>
        <v>O</v>
      </c>
      <c r="Q667" t="str">
        <f>VLOOKUP(DATEVALUE(KNeighbors_NOPCA!$A667), MIL_by_date!$A$2:$E$93, 5, FALSE)</f>
        <v>189</v>
      </c>
    </row>
    <row r="668" spans="1:17" hidden="1">
      <c r="A668" s="10" t="s">
        <v>75</v>
      </c>
      <c r="B668" t="s">
        <v>17</v>
      </c>
      <c r="C668" s="9">
        <v>-5.8</v>
      </c>
      <c r="D668" s="9">
        <v>2</v>
      </c>
      <c r="E668" s="9">
        <f>IF(-I668 &lt;C668, 1, 0)</f>
        <v>0</v>
      </c>
      <c r="F668" t="str">
        <f>VLOOKUP(DATEVALUE(KNeighbors_NOPCA!$A668), MIL_by_date!$A$2:$E$93, 2, FALSE)</f>
        <v>W</v>
      </c>
      <c r="G668">
        <f>IF(F668="L",0,1)</f>
        <v>1</v>
      </c>
      <c r="H668">
        <f>IF(G668=E668,1,0)</f>
        <v>0</v>
      </c>
      <c r="I668">
        <f>VLOOKUP(DATEVALUE(KNeighbors_NOPCA!$A668), MIL_by_date!$A$2:$E$93, 3, FALSE)</f>
        <v>1.5</v>
      </c>
      <c r="J668">
        <f>IF(I668&gt;0, 1, 0)</f>
        <v>1</v>
      </c>
      <c r="K668">
        <f>IF(J668,IF(OR(AND(C668&gt;0, ABS(D668) &gt; I668), OR(AND(C668&gt;-I668, D668&gt;-I668), AND(C668&lt;-I668,D668&lt;-I668) )), 1, 0),"N/A")</f>
        <v>0</v>
      </c>
      <c r="L668">
        <f>INT(NOT(J668))</f>
        <v>0</v>
      </c>
      <c r="M668" t="str">
        <f>IF(L668,IF(OR(AND(C668&lt;0, D668&lt; ABS(I668)), OR(AND(C668&gt;ABS(I668), D668&gt;ABS(I668)), AND(C668&lt;ABS(I668),D668&lt; ABS(I668)))), 1, 0),"N/A")</f>
        <v>N/A</v>
      </c>
      <c r="N668">
        <f>INT(OR(K668,M668))</f>
        <v>0</v>
      </c>
      <c r="O668">
        <f>IF(N668, 210, 0)</f>
        <v>0</v>
      </c>
      <c r="P668" t="str">
        <f>VLOOKUP(DATEVALUE(KNeighbors_NOPCA!$A668), MIL_by_date!$A$2:$E$93, 4, FALSE)</f>
        <v>U</v>
      </c>
      <c r="Q668" t="str">
        <f>VLOOKUP(DATEVALUE(KNeighbors_NOPCA!$A668), MIL_by_date!$A$2:$E$93, 5, FALSE)</f>
        <v>199.5</v>
      </c>
    </row>
    <row r="669" spans="1:17" hidden="1">
      <c r="A669" s="10" t="s">
        <v>77</v>
      </c>
      <c r="B669" t="s">
        <v>17</v>
      </c>
      <c r="C669" s="9">
        <v>-8.8000000000000007</v>
      </c>
      <c r="D669" s="9">
        <v>-14</v>
      </c>
      <c r="E669" s="9">
        <f>IF(-I669 &lt;C669, 1, 0)</f>
        <v>0</v>
      </c>
      <c r="F669" t="str">
        <f>VLOOKUP(DATEVALUE(KNeighbors_NOPCA!$A669), MIL_by_date!$A$2:$E$93, 2, FALSE)</f>
        <v>L</v>
      </c>
      <c r="G669">
        <f>IF(F669="L",0,1)</f>
        <v>0</v>
      </c>
      <c r="H669">
        <f>IF(G669=E669,1,0)</f>
        <v>1</v>
      </c>
      <c r="I669">
        <f>VLOOKUP(DATEVALUE(KNeighbors_NOPCA!$A669), MIL_by_date!$A$2:$E$93, 3, FALSE)</f>
        <v>5.5</v>
      </c>
      <c r="J669">
        <f>IF(I669&gt;0, 1, 0)</f>
        <v>1</v>
      </c>
      <c r="K669">
        <f>IF(J669,IF(OR(AND(C669&gt;0, ABS(D669) &gt; I669), OR(AND(C669&gt;-I669, D669&gt;-I669), AND(C669&lt;-I669,D669&lt;-I669) )), 1, 0),"N/A")</f>
        <v>1</v>
      </c>
      <c r="L669">
        <f>INT(NOT(J669))</f>
        <v>0</v>
      </c>
      <c r="M669" t="str">
        <f>IF(L669,IF(OR(AND(C669&lt;0, D669&lt; ABS(I669)), OR(AND(C669&gt;ABS(I669), D669&gt;ABS(I669)), AND(C669&lt;ABS(I669),D669&lt; ABS(I669)))), 1, 0),"N/A")</f>
        <v>N/A</v>
      </c>
      <c r="N669">
        <f>INT(OR(K669,M669))</f>
        <v>1</v>
      </c>
      <c r="O669">
        <f>IF(N669, 210, 0)</f>
        <v>210</v>
      </c>
      <c r="P669" t="str">
        <f>VLOOKUP(DATEVALUE(KNeighbors_NOPCA!$A669), MIL_by_date!$A$2:$E$93, 4, FALSE)</f>
        <v>O</v>
      </c>
      <c r="Q669" t="str">
        <f>VLOOKUP(DATEVALUE(KNeighbors_NOPCA!$A669), MIL_by_date!$A$2:$E$93, 5, FALSE)</f>
        <v>200</v>
      </c>
    </row>
    <row r="670" spans="1:17" hidden="1">
      <c r="A670" s="10" t="s">
        <v>80</v>
      </c>
      <c r="B670" t="s">
        <v>17</v>
      </c>
      <c r="C670" s="9">
        <v>-10.4</v>
      </c>
      <c r="D670" s="9">
        <v>13</v>
      </c>
      <c r="E670" s="9">
        <f>IF(-I670 &lt;C670, 1, 0)</f>
        <v>0</v>
      </c>
      <c r="F670" t="str">
        <f>VLOOKUP(DATEVALUE(KNeighbors_NOPCA!$A670), MIL_by_date!$A$2:$E$93, 2, FALSE)</f>
        <v>W</v>
      </c>
      <c r="G670">
        <f>IF(F670="L",0,1)</f>
        <v>1</v>
      </c>
      <c r="H670">
        <f>IF(G670=E670,1,0)</f>
        <v>0</v>
      </c>
      <c r="I670">
        <f>VLOOKUP(DATEVALUE(KNeighbors_NOPCA!$A670), MIL_by_date!$A$2:$E$93, 3, FALSE)</f>
        <v>9</v>
      </c>
      <c r="J670">
        <f>IF(I670&gt;0, 1, 0)</f>
        <v>1</v>
      </c>
      <c r="K670">
        <f>IF(J670,IF(OR(AND(C670&gt;0, ABS(D670) &gt; I670), OR(AND(C670&gt;-I670, D670&gt;-I670), AND(C670&lt;-I670,D670&lt;-I670) )), 1, 0),"N/A")</f>
        <v>0</v>
      </c>
      <c r="L670">
        <f>INT(NOT(J670))</f>
        <v>0</v>
      </c>
      <c r="M670" t="str">
        <f>IF(L670,IF(OR(AND(C670&lt;0, D670&lt; ABS(I670)), OR(AND(C670&gt;ABS(I670), D670&gt;ABS(I670)), AND(C670&lt;ABS(I670),D670&lt; ABS(I670)))), 1, 0),"N/A")</f>
        <v>N/A</v>
      </c>
      <c r="N670">
        <f>INT(OR(K670,M670))</f>
        <v>0</v>
      </c>
      <c r="O670">
        <f>IF(N670, 210, 0)</f>
        <v>0</v>
      </c>
      <c r="P670" t="str">
        <f>VLOOKUP(DATEVALUE(KNeighbors_NOPCA!$A670), MIL_by_date!$A$2:$E$93, 4, FALSE)</f>
        <v>U</v>
      </c>
      <c r="Q670" t="str">
        <f>VLOOKUP(DATEVALUE(KNeighbors_NOPCA!$A670), MIL_by_date!$A$2:$E$93, 5, FALSE)</f>
        <v>206</v>
      </c>
    </row>
    <row r="671" spans="1:17" hidden="1">
      <c r="A671" s="10" t="s">
        <v>91</v>
      </c>
      <c r="B671" t="s">
        <v>17</v>
      </c>
      <c r="C671" s="9">
        <v>9.1999999999999993</v>
      </c>
      <c r="D671" s="9">
        <v>13</v>
      </c>
      <c r="E671" s="9">
        <f>IF(-I671 &lt;C671, 1, 0)</f>
        <v>0</v>
      </c>
      <c r="F671" t="str">
        <f>VLOOKUP(DATEVALUE(KNeighbors_NOPCA!$A671), MIL_by_date!$A$2:$E$93, 2, FALSE)</f>
        <v>W</v>
      </c>
      <c r="G671">
        <f>IF(F671="L",0,1)</f>
        <v>1</v>
      </c>
      <c r="H671">
        <f>IF(G671=E671,1,0)</f>
        <v>0</v>
      </c>
      <c r="I671">
        <f>VLOOKUP(DATEVALUE(KNeighbors_NOPCA!$A671), MIL_by_date!$A$2:$E$93, 3, FALSE)</f>
        <v>-11</v>
      </c>
      <c r="J671">
        <f>IF(I671&gt;0, 1, 0)</f>
        <v>0</v>
      </c>
      <c r="K671" t="str">
        <f>IF(J671,IF(OR(AND(C671&gt;0, ABS(D671) &gt; I671), OR(AND(C671&gt;-I671, D671&gt;-I671), AND(C671&lt;-I671,D671&lt;-I671) )), 1, 0),"N/A")</f>
        <v>N/A</v>
      </c>
      <c r="L671">
        <f>INT(NOT(J671))</f>
        <v>1</v>
      </c>
      <c r="M671">
        <f>IF(L671,IF(OR(AND(C671&lt;0, D671&lt; ABS(I671)), OR(AND(C671&gt;ABS(I671), D671&gt;ABS(I671)), AND(C671&lt;ABS(I671),D671&lt; ABS(I671)))), 1, 0),"N/A")</f>
        <v>0</v>
      </c>
      <c r="N671">
        <f>INT(OR(K671,M671))</f>
        <v>0</v>
      </c>
      <c r="O671">
        <f>IF(N671, 210, 0)</f>
        <v>0</v>
      </c>
      <c r="P671" t="str">
        <f>VLOOKUP(DATEVALUE(KNeighbors_NOPCA!$A671), MIL_by_date!$A$2:$E$93, 4, FALSE)</f>
        <v>O</v>
      </c>
      <c r="Q671" t="str">
        <f>VLOOKUP(DATEVALUE(KNeighbors_NOPCA!$A671), MIL_by_date!$A$2:$E$93, 5, FALSE)</f>
        <v>196</v>
      </c>
    </row>
    <row r="672" spans="1:17" hidden="1">
      <c r="A672" s="10" t="s">
        <v>93</v>
      </c>
      <c r="B672" t="s">
        <v>17</v>
      </c>
      <c r="C672" s="9">
        <v>-4.2</v>
      </c>
      <c r="D672" s="9">
        <v>-21</v>
      </c>
      <c r="E672" s="9">
        <f>IF(-I672 &lt;C672, 1, 0)</f>
        <v>0</v>
      </c>
      <c r="F672" t="str">
        <f>VLOOKUP(DATEVALUE(KNeighbors_NOPCA!$A672), MIL_by_date!$A$2:$E$93, 2, FALSE)</f>
        <v>L</v>
      </c>
      <c r="G672">
        <f>IF(F672="L",0,1)</f>
        <v>0</v>
      </c>
      <c r="H672">
        <f>IF(G672=E672,1,0)</f>
        <v>1</v>
      </c>
      <c r="I672">
        <f>VLOOKUP(DATEVALUE(KNeighbors_NOPCA!$A672), MIL_by_date!$A$2:$E$93, 3, FALSE)</f>
        <v>3</v>
      </c>
      <c r="J672">
        <f>IF(I672&gt;0, 1, 0)</f>
        <v>1</v>
      </c>
      <c r="K672">
        <f>IF(J672,IF(OR(AND(C672&gt;0, ABS(D672) &gt; I672), OR(AND(C672&gt;-I672, D672&gt;-I672), AND(C672&lt;-I672,D672&lt;-I672) )), 1, 0),"N/A")</f>
        <v>1</v>
      </c>
      <c r="L672">
        <f>INT(NOT(J672))</f>
        <v>0</v>
      </c>
      <c r="M672" t="str">
        <f>IF(L672,IF(OR(AND(C672&lt;0, D672&lt; ABS(I672)), OR(AND(C672&gt;ABS(I672), D672&gt;ABS(I672)), AND(C672&lt;ABS(I672),D672&lt; ABS(I672)))), 1, 0),"N/A")</f>
        <v>N/A</v>
      </c>
      <c r="N672">
        <f>INT(OR(K672,M672))</f>
        <v>1</v>
      </c>
      <c r="O672">
        <f>IF(N672, 210, 0)</f>
        <v>210</v>
      </c>
      <c r="P672" t="str">
        <f>VLOOKUP(DATEVALUE(KNeighbors_NOPCA!$A672), MIL_by_date!$A$2:$E$93, 4, FALSE)</f>
        <v>O</v>
      </c>
      <c r="Q672" t="str">
        <f>VLOOKUP(DATEVALUE(KNeighbors_NOPCA!$A672), MIL_by_date!$A$2:$E$93, 5, FALSE)</f>
        <v>193</v>
      </c>
    </row>
    <row r="673" spans="1:17" hidden="1">
      <c r="A673" s="10" t="s">
        <v>102</v>
      </c>
      <c r="B673" t="s">
        <v>17</v>
      </c>
      <c r="C673" s="9">
        <v>-3.6</v>
      </c>
      <c r="D673" s="9">
        <v>-25</v>
      </c>
      <c r="E673" s="9">
        <f>IF(-I673 &lt;C673, 1, 0)</f>
        <v>1</v>
      </c>
      <c r="F673" t="str">
        <f>VLOOKUP(DATEVALUE(KNeighbors_NOPCA!$A673), MIL_by_date!$A$2:$E$93, 2, FALSE)</f>
        <v>L</v>
      </c>
      <c r="G673">
        <f>IF(F673="L",0,1)</f>
        <v>0</v>
      </c>
      <c r="H673">
        <f>IF(G673=E673,1,0)</f>
        <v>0</v>
      </c>
      <c r="I673">
        <f>VLOOKUP(DATEVALUE(KNeighbors_NOPCA!$A673), MIL_by_date!$A$2:$E$93, 3, FALSE)</f>
        <v>9.5</v>
      </c>
      <c r="J673">
        <f>IF(I673&gt;0, 1, 0)</f>
        <v>1</v>
      </c>
      <c r="K673">
        <f>IF(J673,IF(OR(AND(C673&gt;0, ABS(D673) &gt; I673), OR(AND(C673&gt;-I673, D673&gt;-I673), AND(C673&lt;-I673,D673&lt;-I673) )), 1, 0),"N/A")</f>
        <v>0</v>
      </c>
      <c r="L673">
        <f>INT(NOT(J673))</f>
        <v>0</v>
      </c>
      <c r="M673" t="str">
        <f>IF(L673,IF(OR(AND(C673&lt;0, D673&lt; ABS(I673)), OR(AND(C673&gt;ABS(I673), D673&gt;ABS(I673)), AND(C673&lt;ABS(I673),D673&lt; ABS(I673)))), 1, 0),"N/A")</f>
        <v>N/A</v>
      </c>
      <c r="N673">
        <f>INT(OR(K673,M673))</f>
        <v>0</v>
      </c>
      <c r="O673">
        <f>IF(N673, 210, 0)</f>
        <v>0</v>
      </c>
      <c r="P673" t="str">
        <f>VLOOKUP(DATEVALUE(KNeighbors_NOPCA!$A673), MIL_by_date!$A$2:$E$93, 4, FALSE)</f>
        <v>O</v>
      </c>
      <c r="Q673" t="str">
        <f>VLOOKUP(DATEVALUE(KNeighbors_NOPCA!$A673), MIL_by_date!$A$2:$E$93, 5, FALSE)</f>
        <v>192</v>
      </c>
    </row>
    <row r="674" spans="1:17" hidden="1">
      <c r="A674" s="10" t="s">
        <v>106</v>
      </c>
      <c r="B674" t="s">
        <v>17</v>
      </c>
      <c r="C674" s="9">
        <v>-9.8000000000000007</v>
      </c>
      <c r="D674" s="9">
        <v>1</v>
      </c>
      <c r="E674" s="9">
        <f>IF(-I674 &lt;C674, 1, 0)</f>
        <v>0</v>
      </c>
      <c r="F674" t="str">
        <f>VLOOKUP(DATEVALUE(KNeighbors_NOPCA!$A674), MIL_by_date!$A$2:$E$93, 2, FALSE)</f>
        <v>P</v>
      </c>
      <c r="G674">
        <f>IF(F674="L",0,1)</f>
        <v>1</v>
      </c>
      <c r="H674">
        <f>IF(G674=E674,1,0)</f>
        <v>0</v>
      </c>
      <c r="I674">
        <f>VLOOKUP(DATEVALUE(KNeighbors_NOPCA!$A674), MIL_by_date!$A$2:$E$93, 3, FALSE)</f>
        <v>-1</v>
      </c>
      <c r="J674">
        <f>IF(I674&gt;0, 1, 0)</f>
        <v>0</v>
      </c>
      <c r="K674" t="str">
        <f>IF(J674,IF(OR(AND(C674&gt;0, ABS(D674) &gt; I674), OR(AND(C674&gt;-I674, D674&gt;-I674), AND(C674&lt;-I674,D674&lt;-I674) )), 1, 0),"N/A")</f>
        <v>N/A</v>
      </c>
      <c r="L674">
        <f>INT(NOT(J674))</f>
        <v>1</v>
      </c>
      <c r="M674">
        <f>IF(L674,IF(OR(AND(C674&lt;0, D674&lt; ABS(I674)), OR(AND(C674&gt;ABS(I674), D674&gt;ABS(I674)), AND(C674&lt;ABS(I674),D674&lt; ABS(I674)))), 1, 0),"N/A")</f>
        <v>0</v>
      </c>
      <c r="N674">
        <f>INT(OR(K674,M674))</f>
        <v>0</v>
      </c>
      <c r="O674">
        <f>IF(N674, 210, 0)</f>
        <v>0</v>
      </c>
      <c r="P674" t="str">
        <f>VLOOKUP(DATEVALUE(KNeighbors_NOPCA!$A674), MIL_by_date!$A$2:$E$93, 4, FALSE)</f>
        <v>U</v>
      </c>
      <c r="Q674" t="str">
        <f>VLOOKUP(DATEVALUE(KNeighbors_NOPCA!$A674), MIL_by_date!$A$2:$E$93, 5, FALSE)</f>
        <v>204.5</v>
      </c>
    </row>
    <row r="675" spans="1:17" hidden="1">
      <c r="A675" s="10" t="s">
        <v>110</v>
      </c>
      <c r="B675" t="s">
        <v>17</v>
      </c>
      <c r="C675" s="9">
        <v>-7.4</v>
      </c>
      <c r="D675" s="9">
        <v>5</v>
      </c>
      <c r="E675" s="9">
        <f>IF(-I675 &lt;C675, 1, 0)</f>
        <v>0</v>
      </c>
      <c r="F675" t="str">
        <f>VLOOKUP(DATEVALUE(KNeighbors_NOPCA!$A675), MIL_by_date!$A$2:$E$93, 2, FALSE)</f>
        <v>W</v>
      </c>
      <c r="G675">
        <f>IF(F675="L",0,1)</f>
        <v>1</v>
      </c>
      <c r="H675">
        <f>IF(G675=E675,1,0)</f>
        <v>0</v>
      </c>
      <c r="I675">
        <f>VLOOKUP(DATEVALUE(KNeighbors_NOPCA!$A675), MIL_by_date!$A$2:$E$93, 3, FALSE)</f>
        <v>3.5</v>
      </c>
      <c r="J675">
        <f>IF(I675&gt;0, 1, 0)</f>
        <v>1</v>
      </c>
      <c r="K675">
        <f>IF(J675,IF(OR(AND(C675&gt;0, ABS(D675) &gt; I675), OR(AND(C675&gt;-I675, D675&gt;-I675), AND(C675&lt;-I675,D675&lt;-I675) )), 1, 0),"N/A")</f>
        <v>0</v>
      </c>
      <c r="L675">
        <f>INT(NOT(J675))</f>
        <v>0</v>
      </c>
      <c r="M675" t="str">
        <f>IF(L675,IF(OR(AND(C675&lt;0, D675&lt; ABS(I675)), OR(AND(C675&gt;ABS(I675), D675&gt;ABS(I675)), AND(C675&lt;ABS(I675),D675&lt; ABS(I675)))), 1, 0),"N/A")</f>
        <v>N/A</v>
      </c>
      <c r="N675">
        <f>INT(OR(K675,M675))</f>
        <v>0</v>
      </c>
      <c r="O675">
        <f>IF(N675, 210, 0)</f>
        <v>0</v>
      </c>
      <c r="P675" t="str">
        <f>VLOOKUP(DATEVALUE(KNeighbors_NOPCA!$A675), MIL_by_date!$A$2:$E$93, 4, FALSE)</f>
        <v>O</v>
      </c>
      <c r="Q675" t="str">
        <f>VLOOKUP(DATEVALUE(KNeighbors_NOPCA!$A675), MIL_by_date!$A$2:$E$93, 5, FALSE)</f>
        <v>203</v>
      </c>
    </row>
    <row r="676" spans="1:17" hidden="1">
      <c r="A676" s="10" t="s">
        <v>113</v>
      </c>
      <c r="B676" t="s">
        <v>17</v>
      </c>
      <c r="C676" s="9">
        <v>-8.8000000000000007</v>
      </c>
      <c r="D676" s="9">
        <v>7</v>
      </c>
      <c r="E676" s="9">
        <f>IF(-I676 &lt;C676, 1, 0)</f>
        <v>0</v>
      </c>
      <c r="F676" t="str">
        <f>VLOOKUP(DATEVALUE(KNeighbors_NOPCA!$A676), MIL_by_date!$A$2:$E$93, 2, FALSE)</f>
        <v>W</v>
      </c>
      <c r="G676">
        <f>IF(F676="L",0,1)</f>
        <v>1</v>
      </c>
      <c r="H676">
        <f>IF(G676=E676,1,0)</f>
        <v>0</v>
      </c>
      <c r="I676">
        <f>VLOOKUP(DATEVALUE(KNeighbors_NOPCA!$A676), MIL_by_date!$A$2:$E$93, 3, FALSE)</f>
        <v>4.5</v>
      </c>
      <c r="J676">
        <f>IF(I676&gt;0, 1, 0)</f>
        <v>1</v>
      </c>
      <c r="K676">
        <f>IF(J676,IF(OR(AND(C676&gt;0, ABS(D676) &gt; I676), OR(AND(C676&gt;-I676, D676&gt;-I676), AND(C676&lt;-I676,D676&lt;-I676) )), 1, 0),"N/A")</f>
        <v>0</v>
      </c>
      <c r="L676">
        <f>INT(NOT(J676))</f>
        <v>0</v>
      </c>
      <c r="M676" t="str">
        <f>IF(L676,IF(OR(AND(C676&lt;0, D676&lt; ABS(I676)), OR(AND(C676&gt;ABS(I676), D676&gt;ABS(I676)), AND(C676&lt;ABS(I676),D676&lt; ABS(I676)))), 1, 0),"N/A")</f>
        <v>N/A</v>
      </c>
      <c r="N676">
        <f>INT(OR(K676,M676))</f>
        <v>0</v>
      </c>
      <c r="O676">
        <f>IF(N676, 210, 0)</f>
        <v>0</v>
      </c>
      <c r="P676" t="str">
        <f>VLOOKUP(DATEVALUE(KNeighbors_NOPCA!$A676), MIL_by_date!$A$2:$E$93, 4, FALSE)</f>
        <v>O</v>
      </c>
      <c r="Q676" t="str">
        <f>VLOOKUP(DATEVALUE(KNeighbors_NOPCA!$A676), MIL_by_date!$A$2:$E$93, 5, FALSE)</f>
        <v>206.5</v>
      </c>
    </row>
    <row r="677" spans="1:17" hidden="1">
      <c r="A677" s="10" t="s">
        <v>124</v>
      </c>
      <c r="B677" t="s">
        <v>17</v>
      </c>
      <c r="C677" s="9">
        <v>-0.6</v>
      </c>
      <c r="D677" s="9">
        <v>7</v>
      </c>
      <c r="E677" s="9">
        <f>IF(-I677 &lt;C677, 1, 0)</f>
        <v>0</v>
      </c>
      <c r="F677" t="str">
        <f>VLOOKUP(DATEVALUE(KNeighbors_NOPCA!$A677), MIL_by_date!$A$2:$E$93, 2, FALSE)</f>
        <v>W</v>
      </c>
      <c r="G677">
        <f>IF(F677="L",0,1)</f>
        <v>1</v>
      </c>
      <c r="H677">
        <f>IF(G677=E677,1,0)</f>
        <v>0</v>
      </c>
      <c r="I677">
        <f>VLOOKUP(DATEVALUE(KNeighbors_NOPCA!$A677), MIL_by_date!$A$2:$E$93, 3, FALSE)</f>
        <v>-5</v>
      </c>
      <c r="J677">
        <f>IF(I677&gt;0, 1, 0)</f>
        <v>0</v>
      </c>
      <c r="K677" t="str">
        <f>IF(J677,IF(OR(AND(C677&gt;0, ABS(D677) &gt; I677), OR(AND(C677&gt;-I677, D677&gt;-I677), AND(C677&lt;-I677,D677&lt;-I677) )), 1, 0),"N/A")</f>
        <v>N/A</v>
      </c>
      <c r="L677">
        <f>INT(NOT(J677))</f>
        <v>1</v>
      </c>
      <c r="M677">
        <f>IF(L677,IF(OR(AND(C677&lt;0, D677&lt; ABS(I677)), OR(AND(C677&gt;ABS(I677), D677&gt;ABS(I677)), AND(C677&lt;ABS(I677),D677&lt; ABS(I677)))), 1, 0),"N/A")</f>
        <v>0</v>
      </c>
      <c r="N677">
        <f>INT(OR(K677,M677))</f>
        <v>0</v>
      </c>
      <c r="O677">
        <f>IF(N677, 210, 0)</f>
        <v>0</v>
      </c>
      <c r="P677" t="str">
        <f>VLOOKUP(DATEVALUE(KNeighbors_NOPCA!$A677), MIL_by_date!$A$2:$E$93, 4, FALSE)</f>
        <v>O</v>
      </c>
      <c r="Q677" t="str">
        <f>VLOOKUP(DATEVALUE(KNeighbors_NOPCA!$A677), MIL_by_date!$A$2:$E$93, 5, FALSE)</f>
        <v>197</v>
      </c>
    </row>
    <row r="678" spans="1:17" hidden="1">
      <c r="A678" s="10" t="s">
        <v>127</v>
      </c>
      <c r="B678" t="s">
        <v>17</v>
      </c>
      <c r="C678" s="9">
        <v>0</v>
      </c>
      <c r="D678" s="9">
        <v>-4</v>
      </c>
      <c r="E678" s="9">
        <f>IF(-I678 &lt;C678, 1, 0)</f>
        <v>1</v>
      </c>
      <c r="F678" t="str">
        <f>VLOOKUP(DATEVALUE(KNeighbors_NOPCA!$A678), MIL_by_date!$A$2:$E$93, 2, FALSE)</f>
        <v>L</v>
      </c>
      <c r="G678">
        <f>IF(F678="L",0,1)</f>
        <v>0</v>
      </c>
      <c r="H678">
        <f>IF(G678=E678,1,0)</f>
        <v>0</v>
      </c>
      <c r="I678">
        <f>VLOOKUP(DATEVALUE(KNeighbors_NOPCA!$A678), MIL_by_date!$A$2:$E$93, 3, FALSE)</f>
        <v>1</v>
      </c>
      <c r="J678">
        <f>IF(I678&gt;0, 1, 0)</f>
        <v>1</v>
      </c>
      <c r="K678">
        <f>IF(J678,IF(OR(AND(C678&gt;0, ABS(D678) &gt; I678), OR(AND(C678&gt;-I678, D678&gt;-I678), AND(C678&lt;-I678,D678&lt;-I678) )), 1, 0),"N/A")</f>
        <v>0</v>
      </c>
      <c r="L678">
        <f>INT(NOT(J678))</f>
        <v>0</v>
      </c>
      <c r="M678" t="str">
        <f>IF(L678,IF(OR(AND(C678&lt;0, D678&lt; ABS(I678)), OR(AND(C678&gt;ABS(I678), D678&gt;ABS(I678)), AND(C678&lt;ABS(I678),D678&lt; ABS(I678)))), 1, 0),"N/A")</f>
        <v>N/A</v>
      </c>
      <c r="N678">
        <f>INT(OR(K678,M678))</f>
        <v>0</v>
      </c>
      <c r="O678">
        <f>IF(N678, 210, 0)</f>
        <v>0</v>
      </c>
      <c r="P678" t="str">
        <f>VLOOKUP(DATEVALUE(KNeighbors_NOPCA!$A678), MIL_by_date!$A$2:$E$93, 4, FALSE)</f>
        <v>O</v>
      </c>
      <c r="Q678" t="str">
        <f>VLOOKUP(DATEVALUE(KNeighbors_NOPCA!$A678), MIL_by_date!$A$2:$E$93, 5, FALSE)</f>
        <v>194</v>
      </c>
    </row>
    <row r="679" spans="1:17" hidden="1">
      <c r="A679" s="10" t="s">
        <v>138</v>
      </c>
      <c r="B679" t="s">
        <v>17</v>
      </c>
      <c r="C679" s="9">
        <v>-6.2</v>
      </c>
      <c r="D679" s="9">
        <v>1</v>
      </c>
      <c r="E679" s="9">
        <f>IF(-I679 &lt;C679, 1, 0)</f>
        <v>0</v>
      </c>
      <c r="F679" t="str">
        <f>VLOOKUP(DATEVALUE(KNeighbors_NOPCA!$A679), MIL_by_date!$A$2:$E$93, 2, FALSE)</f>
        <v>W</v>
      </c>
      <c r="G679">
        <f>IF(F679="L",0,1)</f>
        <v>1</v>
      </c>
      <c r="H679">
        <f>IF(G679=E679,1,0)</f>
        <v>0</v>
      </c>
      <c r="I679">
        <f>VLOOKUP(DATEVALUE(KNeighbors_NOPCA!$A679), MIL_by_date!$A$2:$E$93, 3, FALSE)</f>
        <v>4</v>
      </c>
      <c r="J679">
        <f>IF(I679&gt;0, 1, 0)</f>
        <v>1</v>
      </c>
      <c r="K679">
        <f>IF(J679,IF(OR(AND(C679&gt;0, ABS(D679) &gt; I679), OR(AND(C679&gt;-I679, D679&gt;-I679), AND(C679&lt;-I679,D679&lt;-I679) )), 1, 0),"N/A")</f>
        <v>0</v>
      </c>
      <c r="L679">
        <f>INT(NOT(J679))</f>
        <v>0</v>
      </c>
      <c r="M679" t="str">
        <f>IF(L679,IF(OR(AND(C679&lt;0, D679&lt; ABS(I679)), OR(AND(C679&gt;ABS(I679), D679&gt;ABS(I679)), AND(C679&lt;ABS(I679),D679&lt; ABS(I679)))), 1, 0),"N/A")</f>
        <v>N/A</v>
      </c>
      <c r="N679">
        <f>INT(OR(K679,M679))</f>
        <v>0</v>
      </c>
      <c r="O679">
        <f>IF(N679, 210, 0)</f>
        <v>0</v>
      </c>
      <c r="P679" t="str">
        <f>VLOOKUP(DATEVALUE(KNeighbors_NOPCA!$A679), MIL_by_date!$A$2:$E$93, 4, FALSE)</f>
        <v>O</v>
      </c>
      <c r="Q679" t="str">
        <f>VLOOKUP(DATEVALUE(KNeighbors_NOPCA!$A679), MIL_by_date!$A$2:$E$93, 5, FALSE)</f>
        <v>208</v>
      </c>
    </row>
    <row r="680" spans="1:17" hidden="1">
      <c r="A680" s="10" t="s">
        <v>140</v>
      </c>
      <c r="B680" t="s">
        <v>17</v>
      </c>
      <c r="C680" s="9">
        <v>-6.8</v>
      </c>
      <c r="D680" s="9">
        <v>7</v>
      </c>
      <c r="E680" s="9">
        <f>IF(-I680 &lt;C680, 1, 0)</f>
        <v>0</v>
      </c>
      <c r="F680" t="str">
        <f>VLOOKUP(DATEVALUE(KNeighbors_NOPCA!$A680), MIL_by_date!$A$2:$E$93, 2, FALSE)</f>
        <v>W</v>
      </c>
      <c r="G680">
        <f>IF(F680="L",0,1)</f>
        <v>1</v>
      </c>
      <c r="H680">
        <f>IF(G680=E680,1,0)</f>
        <v>0</v>
      </c>
      <c r="I680">
        <f>VLOOKUP(DATEVALUE(KNeighbors_NOPCA!$A680), MIL_by_date!$A$2:$E$93, 3, FALSE)</f>
        <v>-1.5</v>
      </c>
      <c r="J680">
        <f>IF(I680&gt;0, 1, 0)</f>
        <v>0</v>
      </c>
      <c r="K680" t="str">
        <f>IF(J680,IF(OR(AND(C680&gt;0, ABS(D680) &gt; I680), OR(AND(C680&gt;-I680, D680&gt;-I680), AND(C680&lt;-I680,D680&lt;-I680) )), 1, 0),"N/A")</f>
        <v>N/A</v>
      </c>
      <c r="L680">
        <f>INT(NOT(J680))</f>
        <v>1</v>
      </c>
      <c r="M680">
        <f>IF(L680,IF(OR(AND(C680&lt;0, D680&lt; ABS(I680)), OR(AND(C680&gt;ABS(I680), D680&gt;ABS(I680)), AND(C680&lt;ABS(I680),D680&lt; ABS(I680)))), 1, 0),"N/A")</f>
        <v>0</v>
      </c>
      <c r="N680">
        <f>INT(OR(K680,M680))</f>
        <v>0</v>
      </c>
      <c r="O680">
        <f>IF(N680, 210, 0)</f>
        <v>0</v>
      </c>
      <c r="P680" t="str">
        <f>VLOOKUP(DATEVALUE(KNeighbors_NOPCA!$A680), MIL_by_date!$A$2:$E$93, 4, FALSE)</f>
        <v>U</v>
      </c>
      <c r="Q680" t="str">
        <f>VLOOKUP(DATEVALUE(KNeighbors_NOPCA!$A680), MIL_by_date!$A$2:$E$93, 5, FALSE)</f>
        <v>213.5</v>
      </c>
    </row>
    <row r="681" spans="1:17" hidden="1">
      <c r="A681" s="10" t="s">
        <v>142</v>
      </c>
      <c r="B681" t="s">
        <v>17</v>
      </c>
      <c r="C681" s="9">
        <v>-1.4</v>
      </c>
      <c r="D681" s="9">
        <v>-3</v>
      </c>
      <c r="E681" s="9">
        <f>IF(-I681 &lt;C681, 1, 0)</f>
        <v>1</v>
      </c>
      <c r="F681" t="str">
        <f>VLOOKUP(DATEVALUE(KNeighbors_NOPCA!$A681), MIL_by_date!$A$2:$E$93, 2, FALSE)</f>
        <v>L</v>
      </c>
      <c r="G681">
        <f>IF(F681="L",0,1)</f>
        <v>0</v>
      </c>
      <c r="H681">
        <f>IF(G681=E681,1,0)</f>
        <v>0</v>
      </c>
      <c r="I681">
        <f>VLOOKUP(DATEVALUE(KNeighbors_NOPCA!$A681), MIL_by_date!$A$2:$E$93, 3, FALSE)</f>
        <v>1.5</v>
      </c>
      <c r="J681">
        <f>IF(I681&gt;0, 1, 0)</f>
        <v>1</v>
      </c>
      <c r="K681">
        <f>IF(J681,IF(OR(AND(C681&gt;0, ABS(D681) &gt; I681), OR(AND(C681&gt;-I681, D681&gt;-I681), AND(C681&lt;-I681,D681&lt;-I681) )), 1, 0),"N/A")</f>
        <v>0</v>
      </c>
      <c r="L681">
        <f>INT(NOT(J681))</f>
        <v>0</v>
      </c>
      <c r="M681" t="str">
        <f>IF(L681,IF(OR(AND(C681&lt;0, D681&lt; ABS(I681)), OR(AND(C681&gt;ABS(I681), D681&gt;ABS(I681)), AND(C681&lt;ABS(I681),D681&lt; ABS(I681)))), 1, 0),"N/A")</f>
        <v>N/A</v>
      </c>
      <c r="N681">
        <f>INT(OR(K681,M681))</f>
        <v>0</v>
      </c>
      <c r="O681">
        <f>IF(N681, 210, 0)</f>
        <v>0</v>
      </c>
      <c r="P681" t="str">
        <f>VLOOKUP(DATEVALUE(KNeighbors_NOPCA!$A681), MIL_by_date!$A$2:$E$93, 4, FALSE)</f>
        <v>U</v>
      </c>
      <c r="Q681" t="str">
        <f>VLOOKUP(DATEVALUE(KNeighbors_NOPCA!$A681), MIL_by_date!$A$2:$E$93, 5, FALSE)</f>
        <v>201</v>
      </c>
    </row>
    <row r="682" spans="1:17" hidden="1">
      <c r="A682" s="10" t="s">
        <v>145</v>
      </c>
      <c r="B682" t="s">
        <v>17</v>
      </c>
      <c r="C682" s="9">
        <v>-0.6</v>
      </c>
      <c r="D682" s="9">
        <v>7</v>
      </c>
      <c r="E682" s="9">
        <f>IF(-I682 &lt;C682, 1, 0)</f>
        <v>0</v>
      </c>
      <c r="F682" t="str">
        <f>VLOOKUP(DATEVALUE(KNeighbors_NOPCA!$A682), MIL_by_date!$A$2:$E$93, 2, FALSE)</f>
        <v>L</v>
      </c>
      <c r="G682">
        <f>IF(F682="L",0,1)</f>
        <v>0</v>
      </c>
      <c r="H682">
        <f>IF(G682=E682,1,0)</f>
        <v>1</v>
      </c>
      <c r="I682">
        <f>VLOOKUP(DATEVALUE(KNeighbors_NOPCA!$A682), MIL_by_date!$A$2:$E$93, 3, FALSE)</f>
        <v>-9</v>
      </c>
      <c r="J682">
        <f>IF(I682&gt;0, 1, 0)</f>
        <v>0</v>
      </c>
      <c r="K682" t="str">
        <f>IF(J682,IF(OR(AND(C682&gt;0, ABS(D682) &gt; I682), OR(AND(C682&gt;-I682, D682&gt;-I682), AND(C682&lt;-I682,D682&lt;-I682) )), 1, 0),"N/A")</f>
        <v>N/A</v>
      </c>
      <c r="L682">
        <f>INT(NOT(J682))</f>
        <v>1</v>
      </c>
      <c r="M682">
        <f>IF(L682,IF(OR(AND(C682&lt;0, D682&lt; ABS(I682)), OR(AND(C682&gt;ABS(I682), D682&gt;ABS(I682)), AND(C682&lt;ABS(I682),D682&lt; ABS(I682)))), 1, 0),"N/A")</f>
        <v>1</v>
      </c>
      <c r="N682">
        <f>INT(OR(K682,M682))</f>
        <v>1</v>
      </c>
      <c r="O682">
        <f>IF(N682, 210, 0)</f>
        <v>210</v>
      </c>
      <c r="P682" t="str">
        <f>VLOOKUP(DATEVALUE(KNeighbors_NOPCA!$A682), MIL_by_date!$A$2:$E$93, 4, FALSE)</f>
        <v>U</v>
      </c>
      <c r="Q682" t="str">
        <f>VLOOKUP(DATEVALUE(KNeighbors_NOPCA!$A682), MIL_by_date!$A$2:$E$93, 5, FALSE)</f>
        <v>210.5</v>
      </c>
    </row>
    <row r="683" spans="1:17" hidden="1">
      <c r="A683" s="10" t="s">
        <v>150</v>
      </c>
      <c r="B683" t="s">
        <v>17</v>
      </c>
      <c r="C683" s="9">
        <v>-7</v>
      </c>
      <c r="D683" s="9">
        <v>-11</v>
      </c>
      <c r="E683" s="9">
        <f>IF(-I683 &lt;C683, 1, 0)</f>
        <v>0</v>
      </c>
      <c r="F683" t="str">
        <f>VLOOKUP(DATEVALUE(KNeighbors_NOPCA!$A683), MIL_by_date!$A$2:$E$93, 2, FALSE)</f>
        <v>L</v>
      </c>
      <c r="G683">
        <f>IF(F683="L",0,1)</f>
        <v>0</v>
      </c>
      <c r="H683">
        <f>IF(G683=E683,1,0)</f>
        <v>1</v>
      </c>
      <c r="I683">
        <f>VLOOKUP(DATEVALUE(KNeighbors_NOPCA!$A683), MIL_by_date!$A$2:$E$93, 3, FALSE)</f>
        <v>-1</v>
      </c>
      <c r="J683">
        <f>IF(I683&gt;0, 1, 0)</f>
        <v>0</v>
      </c>
      <c r="K683" t="str">
        <f>IF(J683,IF(OR(AND(C683&gt;0, ABS(D683) &gt; I683), OR(AND(C683&gt;-I683, D683&gt;-I683), AND(C683&lt;-I683,D683&lt;-I683) )), 1, 0),"N/A")</f>
        <v>N/A</v>
      </c>
      <c r="L683">
        <f>INT(NOT(J683))</f>
        <v>1</v>
      </c>
      <c r="M683">
        <f>IF(L683,IF(OR(AND(C683&lt;0, D683&lt; ABS(I683)), OR(AND(C683&gt;ABS(I683), D683&gt;ABS(I683)), AND(C683&lt;ABS(I683),D683&lt; ABS(I683)))), 1, 0),"N/A")</f>
        <v>1</v>
      </c>
      <c r="N683">
        <f>INT(OR(K683,M683))</f>
        <v>1</v>
      </c>
      <c r="O683">
        <f>IF(N683, 210, 0)</f>
        <v>210</v>
      </c>
      <c r="P683" t="str">
        <f>VLOOKUP(DATEVALUE(KNeighbors_NOPCA!$A683), MIL_by_date!$A$2:$E$93, 4, FALSE)</f>
        <v>U</v>
      </c>
      <c r="Q683" t="str">
        <f>VLOOKUP(DATEVALUE(KNeighbors_NOPCA!$A683), MIL_by_date!$A$2:$E$93, 5, FALSE)</f>
        <v>202</v>
      </c>
    </row>
    <row r="684" spans="1:17" hidden="1">
      <c r="A684" s="10" t="s">
        <v>152</v>
      </c>
      <c r="B684" t="s">
        <v>17</v>
      </c>
      <c r="C684" s="9">
        <v>-6.8</v>
      </c>
      <c r="D684" s="9">
        <v>7</v>
      </c>
      <c r="E684" s="9">
        <f>IF(-I684 &lt;C684, 1, 0)</f>
        <v>0</v>
      </c>
      <c r="F684" t="str">
        <f>VLOOKUP(DATEVALUE(KNeighbors_NOPCA!$A684), MIL_by_date!$A$2:$E$93, 2, FALSE)</f>
        <v>W</v>
      </c>
      <c r="G684">
        <f>IF(F684="L",0,1)</f>
        <v>1</v>
      </c>
      <c r="H684">
        <f>IF(G684=E684,1,0)</f>
        <v>0</v>
      </c>
      <c r="I684">
        <f>VLOOKUP(DATEVALUE(KNeighbors_NOPCA!$A684), MIL_by_date!$A$2:$E$93, 3, FALSE)</f>
        <v>3</v>
      </c>
      <c r="J684">
        <f>IF(I684&gt;0, 1, 0)</f>
        <v>1</v>
      </c>
      <c r="K684">
        <f>IF(J684,IF(OR(AND(C684&gt;0, ABS(D684) &gt; I684), OR(AND(C684&gt;-I684, D684&gt;-I684), AND(C684&lt;-I684,D684&lt;-I684) )), 1, 0),"N/A")</f>
        <v>0</v>
      </c>
      <c r="L684">
        <f>INT(NOT(J684))</f>
        <v>0</v>
      </c>
      <c r="M684" t="str">
        <f>IF(L684,IF(OR(AND(C684&lt;0, D684&lt; ABS(I684)), OR(AND(C684&gt;ABS(I684), D684&gt;ABS(I684)), AND(C684&lt;ABS(I684),D684&lt; ABS(I684)))), 1, 0),"N/A")</f>
        <v>N/A</v>
      </c>
      <c r="N684">
        <f>INT(OR(K684,M684))</f>
        <v>0</v>
      </c>
      <c r="O684">
        <f>IF(N684, 210, 0)</f>
        <v>0</v>
      </c>
      <c r="P684" t="str">
        <f>VLOOKUP(DATEVALUE(KNeighbors_NOPCA!$A684), MIL_by_date!$A$2:$E$93, 4, FALSE)</f>
        <v>O</v>
      </c>
      <c r="Q684" t="str">
        <f>VLOOKUP(DATEVALUE(KNeighbors_NOPCA!$A684), MIL_by_date!$A$2:$E$93, 5, FALSE)</f>
        <v>215</v>
      </c>
    </row>
    <row r="685" spans="1:17" hidden="1">
      <c r="A685" s="10" t="s">
        <v>154</v>
      </c>
      <c r="B685" t="s">
        <v>17</v>
      </c>
      <c r="C685" s="9">
        <v>-6</v>
      </c>
      <c r="D685" s="9">
        <v>-5</v>
      </c>
      <c r="E685" s="9">
        <f>IF(-I685 &lt;C685, 1, 0)</f>
        <v>0</v>
      </c>
      <c r="F685" t="str">
        <f>VLOOKUP(DATEVALUE(KNeighbors_NOPCA!$A685), MIL_by_date!$A$2:$E$93, 2, FALSE)</f>
        <v>L</v>
      </c>
      <c r="G685">
        <f>IF(F685="L",0,1)</f>
        <v>0</v>
      </c>
      <c r="H685">
        <f>IF(G685=E685,1,0)</f>
        <v>1</v>
      </c>
      <c r="I685">
        <f>VLOOKUP(DATEVALUE(KNeighbors_NOPCA!$A685), MIL_by_date!$A$2:$E$93, 3, FALSE)</f>
        <v>3</v>
      </c>
      <c r="J685">
        <f>IF(I685&gt;0, 1, 0)</f>
        <v>1</v>
      </c>
      <c r="K685">
        <f>IF(J685,IF(OR(AND(C685&gt;0, ABS(D685) &gt; I685), OR(AND(C685&gt;-I685, D685&gt;-I685), AND(C685&lt;-I685,D685&lt;-I685) )), 1, 0),"N/A")</f>
        <v>1</v>
      </c>
      <c r="L685">
        <f>INT(NOT(J685))</f>
        <v>0</v>
      </c>
      <c r="M685" t="str">
        <f>IF(L685,IF(OR(AND(C685&lt;0, D685&lt; ABS(I685)), OR(AND(C685&gt;ABS(I685), D685&gt;ABS(I685)), AND(C685&lt;ABS(I685),D685&lt; ABS(I685)))), 1, 0),"N/A")</f>
        <v>N/A</v>
      </c>
      <c r="N685">
        <f>INT(OR(K685,M685))</f>
        <v>1</v>
      </c>
      <c r="O685">
        <f>IF(N685, 210, 0)</f>
        <v>210</v>
      </c>
      <c r="P685" t="str">
        <f>VLOOKUP(DATEVALUE(KNeighbors_NOPCA!$A685), MIL_by_date!$A$2:$E$93, 4, FALSE)</f>
        <v>U</v>
      </c>
      <c r="Q685" t="str">
        <f>VLOOKUP(DATEVALUE(KNeighbors_NOPCA!$A685), MIL_by_date!$A$2:$E$93, 5, FALSE)</f>
        <v>206.5</v>
      </c>
    </row>
    <row r="686" spans="1:17" hidden="1">
      <c r="A686" s="10" t="s">
        <v>156</v>
      </c>
      <c r="B686" t="s">
        <v>17</v>
      </c>
      <c r="C686" s="9">
        <v>0.4</v>
      </c>
      <c r="D686" s="9">
        <v>15</v>
      </c>
      <c r="E686" s="9">
        <f>IF(-I686 &lt;C686, 1, 0)</f>
        <v>0</v>
      </c>
      <c r="F686" t="str">
        <f>VLOOKUP(DATEVALUE(KNeighbors_NOPCA!$A686), MIL_by_date!$A$2:$E$93, 2, FALSE)</f>
        <v>W</v>
      </c>
      <c r="G686">
        <f>IF(F686="L",0,1)</f>
        <v>1</v>
      </c>
      <c r="H686">
        <f>IF(G686=E686,1,0)</f>
        <v>0</v>
      </c>
      <c r="I686">
        <f>VLOOKUP(DATEVALUE(KNeighbors_NOPCA!$A686), MIL_by_date!$A$2:$E$93, 3, FALSE)</f>
        <v>-5</v>
      </c>
      <c r="J686">
        <f>IF(I686&gt;0, 1, 0)</f>
        <v>0</v>
      </c>
      <c r="K686" t="str">
        <f>IF(J686,IF(OR(AND(C686&gt;0, ABS(D686) &gt; I686), OR(AND(C686&gt;-I686, D686&gt;-I686), AND(C686&lt;-I686,D686&lt;-I686) )), 1, 0),"N/A")</f>
        <v>N/A</v>
      </c>
      <c r="L686">
        <f>INT(NOT(J686))</f>
        <v>1</v>
      </c>
      <c r="M686">
        <f>IF(L686,IF(OR(AND(C686&lt;0, D686&lt; ABS(I686)), OR(AND(C686&gt;ABS(I686), D686&gt;ABS(I686)), AND(C686&lt;ABS(I686),D686&lt; ABS(I686)))), 1, 0),"N/A")</f>
        <v>0</v>
      </c>
      <c r="N686">
        <f>INT(OR(K686,M686))</f>
        <v>0</v>
      </c>
      <c r="O686">
        <f>IF(N686, 210, 0)</f>
        <v>0</v>
      </c>
      <c r="P686" t="str">
        <f>VLOOKUP(DATEVALUE(KNeighbors_NOPCA!$A686), MIL_by_date!$A$2:$E$93, 4, FALSE)</f>
        <v>O</v>
      </c>
      <c r="Q686" t="str">
        <f>VLOOKUP(DATEVALUE(KNeighbors_NOPCA!$A686), MIL_by_date!$A$2:$E$93, 5, FALSE)</f>
        <v>215</v>
      </c>
    </row>
    <row r="687" spans="1:17" hidden="1">
      <c r="A687" s="10" t="s">
        <v>158</v>
      </c>
      <c r="B687" t="s">
        <v>17</v>
      </c>
      <c r="C687" s="9">
        <v>-9</v>
      </c>
      <c r="D687" s="9">
        <v>-8</v>
      </c>
      <c r="E687" s="9">
        <f>IF(-I687 &lt;C687, 1, 0)</f>
        <v>0</v>
      </c>
      <c r="F687" t="str">
        <f>VLOOKUP(DATEVALUE(KNeighbors_NOPCA!$A687), MIL_by_date!$A$2:$E$93, 2, FALSE)</f>
        <v>L</v>
      </c>
      <c r="G687">
        <f>IF(F687="L",0,1)</f>
        <v>0</v>
      </c>
      <c r="H687">
        <f>IF(G687=E687,1,0)</f>
        <v>1</v>
      </c>
      <c r="I687">
        <f>VLOOKUP(DATEVALUE(KNeighbors_NOPCA!$A687), MIL_by_date!$A$2:$E$93, 3, FALSE)</f>
        <v>7.5</v>
      </c>
      <c r="J687">
        <f>IF(I687&gt;0, 1, 0)</f>
        <v>1</v>
      </c>
      <c r="K687">
        <f>IF(J687,IF(OR(AND(C687&gt;0, ABS(D687) &gt; I687), OR(AND(C687&gt;-I687, D687&gt;-I687), AND(C687&lt;-I687,D687&lt;-I687) )), 1, 0),"N/A")</f>
        <v>1</v>
      </c>
      <c r="L687">
        <f>INT(NOT(J687))</f>
        <v>0</v>
      </c>
      <c r="M687" t="str">
        <f>IF(L687,IF(OR(AND(C687&lt;0, D687&lt; ABS(I687)), OR(AND(C687&gt;ABS(I687), D687&gt;ABS(I687)), AND(C687&lt;ABS(I687),D687&lt; ABS(I687)))), 1, 0),"N/A")</f>
        <v>N/A</v>
      </c>
      <c r="N687">
        <f>INT(OR(K687,M687))</f>
        <v>1</v>
      </c>
      <c r="O687">
        <f>IF(N687, 210, 0)</f>
        <v>210</v>
      </c>
      <c r="P687" t="str">
        <f>VLOOKUP(DATEVALUE(KNeighbors_NOPCA!$A687), MIL_by_date!$A$2:$E$93, 4, FALSE)</f>
        <v>U</v>
      </c>
      <c r="Q687" t="str">
        <f>VLOOKUP(DATEVALUE(KNeighbors_NOPCA!$A687), MIL_by_date!$A$2:$E$93, 5, FALSE)</f>
        <v>218.5</v>
      </c>
    </row>
    <row r="688" spans="1:17" hidden="1">
      <c r="A688" s="10" t="s">
        <v>161</v>
      </c>
      <c r="B688" t="s">
        <v>17</v>
      </c>
      <c r="C688" s="9">
        <v>-4.4000000000000004</v>
      </c>
      <c r="D688" s="9">
        <v>6</v>
      </c>
      <c r="E688" s="9">
        <f>IF(-I688 &lt;C688, 1, 0)</f>
        <v>0</v>
      </c>
      <c r="F688" t="str">
        <f>VLOOKUP(DATEVALUE(KNeighbors_NOPCA!$A688), MIL_by_date!$A$2:$E$93, 2, FALSE)</f>
        <v>W</v>
      </c>
      <c r="G688">
        <f>IF(F688="L",0,1)</f>
        <v>1</v>
      </c>
      <c r="H688">
        <f>IF(G688=E688,1,0)</f>
        <v>0</v>
      </c>
      <c r="I688">
        <f>VLOOKUP(DATEVALUE(KNeighbors_NOPCA!$A688), MIL_by_date!$A$2:$E$93, 3, FALSE)</f>
        <v>3.5</v>
      </c>
      <c r="J688">
        <f>IF(I688&gt;0, 1, 0)</f>
        <v>1</v>
      </c>
      <c r="K688">
        <f>IF(J688,IF(OR(AND(C688&gt;0, ABS(D688) &gt; I688), OR(AND(C688&gt;-I688, D688&gt;-I688), AND(C688&lt;-I688,D688&lt;-I688) )), 1, 0),"N/A")</f>
        <v>0</v>
      </c>
      <c r="L688">
        <f>INT(NOT(J688))</f>
        <v>0</v>
      </c>
      <c r="M688" t="str">
        <f>IF(L688,IF(OR(AND(C688&lt;0, D688&lt; ABS(I688)), OR(AND(C688&gt;ABS(I688), D688&gt;ABS(I688)), AND(C688&lt;ABS(I688),D688&lt; ABS(I688)))), 1, 0),"N/A")</f>
        <v>N/A</v>
      </c>
      <c r="N688">
        <f>INT(OR(K688,M688))</f>
        <v>0</v>
      </c>
      <c r="O688">
        <f>IF(N688, 210, 0)</f>
        <v>0</v>
      </c>
      <c r="P688" t="str">
        <f>VLOOKUP(DATEVALUE(KNeighbors_NOPCA!$A688), MIL_by_date!$A$2:$E$93, 4, FALSE)</f>
        <v>O</v>
      </c>
      <c r="Q688" t="str">
        <f>VLOOKUP(DATEVALUE(KNeighbors_NOPCA!$A688), MIL_by_date!$A$2:$E$93, 5, FALSE)</f>
        <v>199</v>
      </c>
    </row>
    <row r="689" spans="1:17" hidden="1">
      <c r="A689" s="10" t="s">
        <v>164</v>
      </c>
      <c r="B689" t="s">
        <v>17</v>
      </c>
      <c r="C689" s="9">
        <v>-7.6</v>
      </c>
      <c r="D689" s="9">
        <v>11</v>
      </c>
      <c r="E689" s="9">
        <f>IF(-I689 &lt;C689, 1, 0)</f>
        <v>0</v>
      </c>
      <c r="F689" t="str">
        <f>VLOOKUP(DATEVALUE(KNeighbors_NOPCA!$A689), MIL_by_date!$A$2:$E$93, 2, FALSE)</f>
        <v>W</v>
      </c>
      <c r="G689">
        <f>IF(F689="L",0,1)</f>
        <v>1</v>
      </c>
      <c r="H689">
        <f>IF(G689=E689,1,0)</f>
        <v>0</v>
      </c>
      <c r="I689">
        <f>VLOOKUP(DATEVALUE(KNeighbors_NOPCA!$A689), MIL_by_date!$A$2:$E$93, 3, FALSE)</f>
        <v>-6.5</v>
      </c>
      <c r="J689">
        <f>IF(I689&gt;0, 1, 0)</f>
        <v>0</v>
      </c>
      <c r="K689" t="str">
        <f>IF(J689,IF(OR(AND(C689&gt;0, ABS(D689) &gt; I689), OR(AND(C689&gt;-I689, D689&gt;-I689), AND(C689&lt;-I689,D689&lt;-I689) )), 1, 0),"N/A")</f>
        <v>N/A</v>
      </c>
      <c r="L689">
        <f>INT(NOT(J689))</f>
        <v>1</v>
      </c>
      <c r="M689">
        <f>IF(L689,IF(OR(AND(C689&lt;0, D689&lt; ABS(I689)), OR(AND(C689&gt;ABS(I689), D689&gt;ABS(I689)), AND(C689&lt;ABS(I689),D689&lt; ABS(I689)))), 1, 0),"N/A")</f>
        <v>0</v>
      </c>
      <c r="N689">
        <f>INT(OR(K689,M689))</f>
        <v>0</v>
      </c>
      <c r="O689">
        <f>IF(N689, 210, 0)</f>
        <v>0</v>
      </c>
      <c r="P689" t="str">
        <f>VLOOKUP(DATEVALUE(KNeighbors_NOPCA!$A689), MIL_by_date!$A$2:$E$93, 4, FALSE)</f>
        <v>U</v>
      </c>
      <c r="Q689" t="str">
        <f>VLOOKUP(DATEVALUE(KNeighbors_NOPCA!$A689), MIL_by_date!$A$2:$E$93, 5, FALSE)</f>
        <v>211.5</v>
      </c>
    </row>
    <row r="690" spans="1:17" hidden="1">
      <c r="A690" s="10" t="s">
        <v>167</v>
      </c>
      <c r="B690" t="s">
        <v>17</v>
      </c>
      <c r="C690" s="9">
        <v>-5.2</v>
      </c>
      <c r="D690" s="9">
        <v>-18</v>
      </c>
      <c r="E690" s="9">
        <f>IF(-I690 &lt;C690, 1, 0)</f>
        <v>0</v>
      </c>
      <c r="F690" t="str">
        <f>VLOOKUP(DATEVALUE(KNeighbors_NOPCA!$A690), MIL_by_date!$A$2:$E$93, 2, FALSE)</f>
        <v>L</v>
      </c>
      <c r="G690">
        <f>IF(F690="L",0,1)</f>
        <v>0</v>
      </c>
      <c r="H690">
        <f>IF(G690=E690,1,0)</f>
        <v>1</v>
      </c>
      <c r="I690">
        <f>VLOOKUP(DATEVALUE(KNeighbors_NOPCA!$A690), MIL_by_date!$A$2:$E$93, 3, FALSE)</f>
        <v>2.5</v>
      </c>
      <c r="J690">
        <f>IF(I690&gt;0, 1, 0)</f>
        <v>1</v>
      </c>
      <c r="K690">
        <f>IF(J690,IF(OR(AND(C690&gt;0, ABS(D690) &gt; I690), OR(AND(C690&gt;-I690, D690&gt;-I690), AND(C690&lt;-I690,D690&lt;-I690) )), 1, 0),"N/A")</f>
        <v>1</v>
      </c>
      <c r="L690">
        <f>INT(NOT(J690))</f>
        <v>0</v>
      </c>
      <c r="M690" t="str">
        <f>IF(L690,IF(OR(AND(C690&lt;0, D690&lt; ABS(I690)), OR(AND(C690&gt;ABS(I690), D690&gt;ABS(I690)), AND(C690&lt;ABS(I690),D690&lt; ABS(I690)))), 1, 0),"N/A")</f>
        <v>N/A</v>
      </c>
      <c r="N690">
        <f>INT(OR(K690,M690))</f>
        <v>1</v>
      </c>
      <c r="O690">
        <f>IF(N690, 210, 0)</f>
        <v>210</v>
      </c>
      <c r="P690" t="str">
        <f>VLOOKUP(DATEVALUE(KNeighbors_NOPCA!$A690), MIL_by_date!$A$2:$E$93, 4, FALSE)</f>
        <v>U</v>
      </c>
      <c r="Q690" t="str">
        <f>VLOOKUP(DATEVALUE(KNeighbors_NOPCA!$A690), MIL_by_date!$A$2:$E$93, 5, FALSE)</f>
        <v>206.5</v>
      </c>
    </row>
    <row r="691" spans="1:17" hidden="1">
      <c r="A691" s="10" t="s">
        <v>169</v>
      </c>
      <c r="B691" t="s">
        <v>17</v>
      </c>
      <c r="C691" s="9">
        <v>-5.2</v>
      </c>
      <c r="D691" s="9">
        <v>10</v>
      </c>
      <c r="E691" s="9">
        <f>IF(-I691 &lt;C691, 1, 0)</f>
        <v>0</v>
      </c>
      <c r="F691" t="str">
        <f>VLOOKUP(DATEVALUE(KNeighbors_NOPCA!$A691), MIL_by_date!$A$2:$E$93, 2, FALSE)</f>
        <v>L</v>
      </c>
      <c r="G691">
        <f>IF(F691="L",0,1)</f>
        <v>0</v>
      </c>
      <c r="H691">
        <f>IF(G691=E691,1,0)</f>
        <v>1</v>
      </c>
      <c r="I691">
        <f>VLOOKUP(DATEVALUE(KNeighbors_NOPCA!$A691), MIL_by_date!$A$2:$E$93, 3, FALSE)</f>
        <v>-11</v>
      </c>
      <c r="J691">
        <f>IF(I691&gt;0, 1, 0)</f>
        <v>0</v>
      </c>
      <c r="K691" t="str">
        <f>IF(J691,IF(OR(AND(C691&gt;0, ABS(D691) &gt; I691), OR(AND(C691&gt;-I691, D691&gt;-I691), AND(C691&lt;-I691,D691&lt;-I691) )), 1, 0),"N/A")</f>
        <v>N/A</v>
      </c>
      <c r="L691">
        <f>INT(NOT(J691))</f>
        <v>1</v>
      </c>
      <c r="M691">
        <f>IF(L691,IF(OR(AND(C691&lt;0, D691&lt; ABS(I691)), OR(AND(C691&gt;ABS(I691), D691&gt;ABS(I691)), AND(C691&lt;ABS(I691),D691&lt; ABS(I691)))), 1, 0),"N/A")</f>
        <v>1</v>
      </c>
      <c r="N691">
        <f>INT(OR(K691,M691))</f>
        <v>1</v>
      </c>
      <c r="O691">
        <f>IF(N691, 210, 0)</f>
        <v>210</v>
      </c>
      <c r="P691" t="str">
        <f>VLOOKUP(DATEVALUE(KNeighbors_NOPCA!$A691), MIL_by_date!$A$2:$E$93, 4, FALSE)</f>
        <v>U</v>
      </c>
      <c r="Q691" t="str">
        <f>VLOOKUP(DATEVALUE(KNeighbors_NOPCA!$A691), MIL_by_date!$A$2:$E$93, 5, FALSE)</f>
        <v>201</v>
      </c>
    </row>
    <row r="692" spans="1:17" hidden="1">
      <c r="A692" s="10" t="s">
        <v>172</v>
      </c>
      <c r="B692" t="s">
        <v>17</v>
      </c>
      <c r="C692" s="9">
        <v>-1.4</v>
      </c>
      <c r="D692" s="9">
        <v>-9</v>
      </c>
      <c r="E692" s="9">
        <f>IF(-I692 &lt;C692, 1, 0)</f>
        <v>1</v>
      </c>
      <c r="F692" t="str">
        <f>VLOOKUP(DATEVALUE(KNeighbors_NOPCA!$A692), MIL_by_date!$A$2:$E$93, 2, FALSE)</f>
        <v>L</v>
      </c>
      <c r="G692">
        <f>IF(F692="L",0,1)</f>
        <v>0</v>
      </c>
      <c r="H692">
        <f>IF(G692=E692,1,0)</f>
        <v>0</v>
      </c>
      <c r="I692">
        <f>VLOOKUP(DATEVALUE(KNeighbors_NOPCA!$A692), MIL_by_date!$A$2:$E$93, 3, FALSE)</f>
        <v>1.5</v>
      </c>
      <c r="J692">
        <f>IF(I692&gt;0, 1, 0)</f>
        <v>1</v>
      </c>
      <c r="K692">
        <f>IF(J692,IF(OR(AND(C692&gt;0, ABS(D692) &gt; I692), OR(AND(C692&gt;-I692, D692&gt;-I692), AND(C692&lt;-I692,D692&lt;-I692) )), 1, 0),"N/A")</f>
        <v>0</v>
      </c>
      <c r="L692">
        <f>INT(NOT(J692))</f>
        <v>0</v>
      </c>
      <c r="M692" t="str">
        <f>IF(L692,IF(OR(AND(C692&lt;0, D692&lt; ABS(I692)), OR(AND(C692&gt;ABS(I692), D692&gt;ABS(I692)), AND(C692&lt;ABS(I692),D692&lt; ABS(I692)))), 1, 0),"N/A")</f>
        <v>N/A</v>
      </c>
      <c r="N692">
        <f>INT(OR(K692,M692))</f>
        <v>0</v>
      </c>
      <c r="O692">
        <f>IF(N692, 210, 0)</f>
        <v>0</v>
      </c>
      <c r="P692" t="str">
        <f>VLOOKUP(DATEVALUE(KNeighbors_NOPCA!$A692), MIL_by_date!$A$2:$E$93, 4, FALSE)</f>
        <v>U</v>
      </c>
      <c r="Q692" t="str">
        <f>VLOOKUP(DATEVALUE(KNeighbors_NOPCA!$A692), MIL_by_date!$A$2:$E$93, 5, FALSE)</f>
        <v>189</v>
      </c>
    </row>
    <row r="693" spans="1:17" hidden="1">
      <c r="A693" s="10" t="s">
        <v>178</v>
      </c>
      <c r="B693" t="s">
        <v>17</v>
      </c>
      <c r="C693" s="9">
        <v>-3.8</v>
      </c>
      <c r="D693" s="9">
        <v>-24</v>
      </c>
      <c r="E693" s="9">
        <f>IF(-I693 &lt;C693, 1, 0)</f>
        <v>0</v>
      </c>
      <c r="F693" t="str">
        <f>VLOOKUP(DATEVALUE(KNeighbors_NOPCA!$A693), MIL_by_date!$A$2:$E$93, 2, FALSE)</f>
        <v>L</v>
      </c>
      <c r="G693">
        <f>IF(F693="L",0,1)</f>
        <v>0</v>
      </c>
      <c r="H693">
        <f>IF(G693=E693,1,0)</f>
        <v>1</v>
      </c>
      <c r="I693">
        <f>VLOOKUP(DATEVALUE(KNeighbors_NOPCA!$A693), MIL_by_date!$A$2:$E$93, 3, FALSE)</f>
        <v>3.5</v>
      </c>
      <c r="J693">
        <f>IF(I693&gt;0, 1, 0)</f>
        <v>1</v>
      </c>
      <c r="K693">
        <f>IF(J693,IF(OR(AND(C693&gt;0, ABS(D693) &gt; I693), OR(AND(C693&gt;-I693, D693&gt;-I693), AND(C693&lt;-I693,D693&lt;-I693) )), 1, 0),"N/A")</f>
        <v>1</v>
      </c>
      <c r="L693">
        <f>INT(NOT(J693))</f>
        <v>0</v>
      </c>
      <c r="M693" t="str">
        <f>IF(L693,IF(OR(AND(C693&lt;0, D693&lt; ABS(I693)), OR(AND(C693&gt;ABS(I693), D693&gt;ABS(I693)), AND(C693&lt;ABS(I693),D693&lt; ABS(I693)))), 1, 0),"N/A")</f>
        <v>N/A</v>
      </c>
      <c r="N693">
        <f>INT(OR(K693,M693))</f>
        <v>1</v>
      </c>
      <c r="O693">
        <f>IF(N693, 210, 0)</f>
        <v>210</v>
      </c>
      <c r="P693" t="str">
        <f>VLOOKUP(DATEVALUE(KNeighbors_NOPCA!$A693), MIL_by_date!$A$2:$E$93, 4, FALSE)</f>
        <v>O</v>
      </c>
      <c r="Q693" t="str">
        <f>VLOOKUP(DATEVALUE(KNeighbors_NOPCA!$A693), MIL_by_date!$A$2:$E$93, 5, FALSE)</f>
        <v>201.5</v>
      </c>
    </row>
    <row r="694" spans="1:17" hidden="1">
      <c r="A694" s="10" t="s">
        <v>182</v>
      </c>
      <c r="B694" t="s">
        <v>17</v>
      </c>
      <c r="C694" s="9">
        <v>-0.2</v>
      </c>
      <c r="D694" s="9">
        <v>11</v>
      </c>
      <c r="E694" s="9">
        <f>IF(-I694 &lt;C694, 1, 0)</f>
        <v>0</v>
      </c>
      <c r="F694" t="str">
        <f>VLOOKUP(DATEVALUE(KNeighbors_NOPCA!$A694), MIL_by_date!$A$2:$E$93, 2, FALSE)</f>
        <v>W</v>
      </c>
      <c r="G694">
        <f>IF(F694="L",0,1)</f>
        <v>1</v>
      </c>
      <c r="H694">
        <f>IF(G694=E694,1,0)</f>
        <v>0</v>
      </c>
      <c r="I694">
        <f>VLOOKUP(DATEVALUE(KNeighbors_NOPCA!$A694), MIL_by_date!$A$2:$E$93, 3, FALSE)</f>
        <v>-7.5</v>
      </c>
      <c r="J694">
        <f>IF(I694&gt;0, 1, 0)</f>
        <v>0</v>
      </c>
      <c r="K694" t="str">
        <f>IF(J694,IF(OR(AND(C694&gt;0, ABS(D694) &gt; I694), OR(AND(C694&gt;-I694, D694&gt;-I694), AND(C694&lt;-I694,D694&lt;-I694) )), 1, 0),"N/A")</f>
        <v>N/A</v>
      </c>
      <c r="L694">
        <f>INT(NOT(J694))</f>
        <v>1</v>
      </c>
      <c r="M694">
        <f>IF(L694,IF(OR(AND(C694&lt;0, D694&lt; ABS(I694)), OR(AND(C694&gt;ABS(I694), D694&gt;ABS(I694)), AND(C694&lt;ABS(I694),D694&lt; ABS(I694)))), 1, 0),"N/A")</f>
        <v>0</v>
      </c>
      <c r="N694">
        <f>INT(OR(K694,M694))</f>
        <v>0</v>
      </c>
      <c r="O694">
        <f>IF(N694, 210, 0)</f>
        <v>0</v>
      </c>
      <c r="P694" t="str">
        <f>VLOOKUP(DATEVALUE(KNeighbors_NOPCA!$A694), MIL_by_date!$A$2:$E$93, 4, FALSE)</f>
        <v>U</v>
      </c>
      <c r="Q694" t="str">
        <f>VLOOKUP(DATEVALUE(KNeighbors_NOPCA!$A694), MIL_by_date!$A$2:$E$93, 5, FALSE)</f>
        <v>211</v>
      </c>
    </row>
    <row r="695" spans="1:17" hidden="1">
      <c r="A695" s="10" t="s">
        <v>184</v>
      </c>
      <c r="B695" t="s">
        <v>17</v>
      </c>
      <c r="C695" s="9">
        <v>-0.6</v>
      </c>
      <c r="D695" s="9">
        <v>3</v>
      </c>
      <c r="E695" s="9">
        <f>IF(-I695 &lt;C695, 1, 0)</f>
        <v>0</v>
      </c>
      <c r="F695" t="str">
        <f>VLOOKUP(DATEVALUE(KNeighbors_NOPCA!$A695), MIL_by_date!$A$2:$E$93, 2, FALSE)</f>
        <v>W</v>
      </c>
      <c r="G695">
        <f>IF(F695="L",0,1)</f>
        <v>1</v>
      </c>
      <c r="H695">
        <f>IF(G695=E695,1,0)</f>
        <v>0</v>
      </c>
      <c r="I695">
        <f>VLOOKUP(DATEVALUE(KNeighbors_NOPCA!$A695), MIL_by_date!$A$2:$E$93, 3, FALSE)</f>
        <v>-2.5</v>
      </c>
      <c r="J695">
        <f>IF(I695&gt;0, 1, 0)</f>
        <v>0</v>
      </c>
      <c r="K695" t="str">
        <f>IF(J695,IF(OR(AND(C695&gt;0, ABS(D695) &gt; I695), OR(AND(C695&gt;-I695, D695&gt;-I695), AND(C695&lt;-I695,D695&lt;-I695) )), 1, 0),"N/A")</f>
        <v>N/A</v>
      </c>
      <c r="L695">
        <f>INT(NOT(J695))</f>
        <v>1</v>
      </c>
      <c r="M695">
        <f>IF(L695,IF(OR(AND(C695&lt;0, D695&lt; ABS(I695)), OR(AND(C695&gt;ABS(I695), D695&gt;ABS(I695)), AND(C695&lt;ABS(I695),D695&lt; ABS(I695)))), 1, 0),"N/A")</f>
        <v>0</v>
      </c>
      <c r="N695">
        <f>INT(OR(K695,M695))</f>
        <v>0</v>
      </c>
      <c r="O695">
        <f>IF(N695, 210, 0)</f>
        <v>0</v>
      </c>
      <c r="P695" t="str">
        <f>VLOOKUP(DATEVALUE(KNeighbors_NOPCA!$A695), MIL_by_date!$A$2:$E$93, 4, FALSE)</f>
        <v>O</v>
      </c>
      <c r="Q695" t="str">
        <f>VLOOKUP(DATEVALUE(KNeighbors_NOPCA!$A695), MIL_by_date!$A$2:$E$93, 5, FALSE)</f>
        <v>208.5</v>
      </c>
    </row>
    <row r="696" spans="1:17" hidden="1">
      <c r="A696" s="10" t="s">
        <v>186</v>
      </c>
      <c r="B696" t="s">
        <v>17</v>
      </c>
      <c r="C696" s="9">
        <v>-3.4</v>
      </c>
      <c r="D696" s="9">
        <v>-4</v>
      </c>
      <c r="E696" s="9">
        <f>IF(-I696 &lt;C696, 1, 0)</f>
        <v>0</v>
      </c>
      <c r="F696" t="str">
        <f>VLOOKUP(DATEVALUE(KNeighbors_NOPCA!$A696), MIL_by_date!$A$2:$E$93, 2, FALSE)</f>
        <v>L</v>
      </c>
      <c r="G696">
        <f>IF(F696="L",0,1)</f>
        <v>0</v>
      </c>
      <c r="H696">
        <f>IF(G696=E696,1,0)</f>
        <v>1</v>
      </c>
      <c r="I696">
        <f>VLOOKUP(DATEVALUE(KNeighbors_NOPCA!$A696), MIL_by_date!$A$2:$E$93, 3, FALSE)</f>
        <v>-1.5</v>
      </c>
      <c r="J696">
        <f>IF(I696&gt;0, 1, 0)</f>
        <v>0</v>
      </c>
      <c r="K696" t="str">
        <f>IF(J696,IF(OR(AND(C696&gt;0, ABS(D696) &gt; I696), OR(AND(C696&gt;-I696, D696&gt;-I696), AND(C696&lt;-I696,D696&lt;-I696) )), 1, 0),"N/A")</f>
        <v>N/A</v>
      </c>
      <c r="L696">
        <f>INT(NOT(J696))</f>
        <v>1</v>
      </c>
      <c r="M696">
        <f>IF(L696,IF(OR(AND(C696&lt;0, D696&lt; ABS(I696)), OR(AND(C696&gt;ABS(I696), D696&gt;ABS(I696)), AND(C696&lt;ABS(I696),D696&lt; ABS(I696)))), 1, 0),"N/A")</f>
        <v>1</v>
      </c>
      <c r="N696">
        <f>INT(OR(K696,M696))</f>
        <v>1</v>
      </c>
      <c r="O696">
        <f>IF(N696, 210, 0)</f>
        <v>210</v>
      </c>
      <c r="P696" t="str">
        <f>VLOOKUP(DATEVALUE(KNeighbors_NOPCA!$A696), MIL_by_date!$A$2:$E$93, 4, FALSE)</f>
        <v>U</v>
      </c>
      <c r="Q696" t="str">
        <f>VLOOKUP(DATEVALUE(KNeighbors_NOPCA!$A696), MIL_by_date!$A$2:$E$93, 5, FALSE)</f>
        <v>202.5</v>
      </c>
    </row>
    <row r="697" spans="1:17" hidden="1">
      <c r="A697" s="10" t="s">
        <v>187</v>
      </c>
      <c r="B697" t="s">
        <v>17</v>
      </c>
      <c r="C697" s="9">
        <v>-5.8</v>
      </c>
      <c r="D697" s="9">
        <v>-29</v>
      </c>
      <c r="E697" s="9">
        <f>IF(-I697 &lt;C697, 1, 0)</f>
        <v>1</v>
      </c>
      <c r="F697" t="str">
        <f>VLOOKUP(DATEVALUE(KNeighbors_NOPCA!$A697), MIL_by_date!$A$2:$E$93, 2, FALSE)</f>
        <v>L</v>
      </c>
      <c r="G697">
        <f>IF(F697="L",0,1)</f>
        <v>0</v>
      </c>
      <c r="H697">
        <f>IF(G697=E697,1,0)</f>
        <v>0</v>
      </c>
      <c r="I697">
        <f>VLOOKUP(DATEVALUE(KNeighbors_NOPCA!$A697), MIL_by_date!$A$2:$E$93, 3, FALSE)</f>
        <v>9.5</v>
      </c>
      <c r="J697">
        <f>IF(I697&gt;0, 1, 0)</f>
        <v>1</v>
      </c>
      <c r="K697">
        <f>IF(J697,IF(OR(AND(C697&gt;0, ABS(D697) &gt; I697), OR(AND(C697&gt;-I697, D697&gt;-I697), AND(C697&lt;-I697,D697&lt;-I697) )), 1, 0),"N/A")</f>
        <v>0</v>
      </c>
      <c r="L697">
        <f>INT(NOT(J697))</f>
        <v>0</v>
      </c>
      <c r="M697" t="str">
        <f>IF(L697,IF(OR(AND(C697&lt;0, D697&lt; ABS(I697)), OR(AND(C697&gt;ABS(I697), D697&gt;ABS(I697)), AND(C697&lt;ABS(I697),D697&lt; ABS(I697)))), 1, 0),"N/A")</f>
        <v>N/A</v>
      </c>
      <c r="N697">
        <f>INT(OR(K697,M697))</f>
        <v>0</v>
      </c>
      <c r="O697">
        <f>IF(N697, 210, 0)</f>
        <v>0</v>
      </c>
      <c r="P697" t="str">
        <f>VLOOKUP(DATEVALUE(KNeighbors_NOPCA!$A697), MIL_by_date!$A$2:$E$93, 4, FALSE)</f>
        <v>U</v>
      </c>
      <c r="Q697" t="str">
        <f>VLOOKUP(DATEVALUE(KNeighbors_NOPCA!$A697), MIL_by_date!$A$2:$E$93, 5, FALSE)</f>
        <v>203</v>
      </c>
    </row>
    <row r="698" spans="1:17" hidden="1">
      <c r="A698" s="10" t="s">
        <v>195</v>
      </c>
      <c r="B698" t="s">
        <v>17</v>
      </c>
      <c r="C698" s="9">
        <v>-4.8</v>
      </c>
      <c r="D698" s="9">
        <v>-5</v>
      </c>
      <c r="E698" s="9">
        <f>IF(-I698 &lt;C698, 1, 0)</f>
        <v>0</v>
      </c>
      <c r="F698" t="str">
        <f>VLOOKUP(DATEVALUE(KNeighbors_NOPCA!$A698), MIL_by_date!$A$2:$E$93, 2, FALSE)</f>
        <v>L</v>
      </c>
      <c r="G698">
        <f>IF(F698="L",0,1)</f>
        <v>0</v>
      </c>
      <c r="H698">
        <f>IF(G698=E698,1,0)</f>
        <v>1</v>
      </c>
      <c r="I698">
        <f>VLOOKUP(DATEVALUE(KNeighbors_NOPCA!$A698), MIL_by_date!$A$2:$E$93, 3, FALSE)</f>
        <v>-4.5</v>
      </c>
      <c r="J698">
        <f>IF(I698&gt;0, 1, 0)</f>
        <v>0</v>
      </c>
      <c r="K698" t="str">
        <f>IF(J698,IF(OR(AND(C698&gt;0, ABS(D698) &gt; I698), OR(AND(C698&gt;-I698, D698&gt;-I698), AND(C698&lt;-I698,D698&lt;-I698) )), 1, 0),"N/A")</f>
        <v>N/A</v>
      </c>
      <c r="L698">
        <f>INT(NOT(J698))</f>
        <v>1</v>
      </c>
      <c r="M698">
        <f>IF(L698,IF(OR(AND(C698&lt;0, D698&lt; ABS(I698)), OR(AND(C698&gt;ABS(I698), D698&gt;ABS(I698)), AND(C698&lt;ABS(I698),D698&lt; ABS(I698)))), 1, 0),"N/A")</f>
        <v>1</v>
      </c>
      <c r="N698">
        <f>INT(OR(K698,M698))</f>
        <v>1</v>
      </c>
      <c r="O698">
        <f>IF(N698, 210, 0)</f>
        <v>210</v>
      </c>
      <c r="P698" t="str">
        <f>VLOOKUP(DATEVALUE(KNeighbors_NOPCA!$A698), MIL_by_date!$A$2:$E$93, 4, FALSE)</f>
        <v>U</v>
      </c>
      <c r="Q698" t="str">
        <f>VLOOKUP(DATEVALUE(KNeighbors_NOPCA!$A698), MIL_by_date!$A$2:$E$93, 5, FALSE)</f>
        <v>201.5</v>
      </c>
    </row>
    <row r="699" spans="1:17" hidden="1">
      <c r="A699" s="10" t="s">
        <v>38</v>
      </c>
      <c r="B699" t="s">
        <v>39</v>
      </c>
      <c r="C699" s="9">
        <v>-7.6</v>
      </c>
      <c r="D699" s="9">
        <v>-5</v>
      </c>
      <c r="E699" s="9">
        <f>IF(-I699 &lt;C699, 1, 0)</f>
        <v>0</v>
      </c>
      <c r="F699" t="str">
        <f>VLOOKUP(DATEVALUE(KNeighbors_NOPCA!$A699), MIN_by_date!$A$2:$E$93, 2, FALSE)</f>
        <v>L</v>
      </c>
      <c r="G699">
        <f>IF(F699="L",0,1)</f>
        <v>0</v>
      </c>
      <c r="H699">
        <f>IF(G699=E699,1,0)</f>
        <v>1</v>
      </c>
      <c r="I699">
        <f>VLOOKUP(DATEVALUE(KNeighbors_NOPCA!$A699), MIN_by_date!$A$2:$E$93, 3, FALSE)</f>
        <v>-4</v>
      </c>
      <c r="J699">
        <f>IF(I699&gt;0, 1, 0)</f>
        <v>0</v>
      </c>
      <c r="K699" t="str">
        <f>IF(J699,IF(OR(AND(C699&gt;0, ABS(D699) &gt; I699), OR(AND(C699&gt;-I699, D699&gt;-I699), AND(C699&lt;-I699,D699&lt;-I699) )), 1, 0),"N/A")</f>
        <v>N/A</v>
      </c>
      <c r="L699">
        <f>INT(NOT(J699))</f>
        <v>1</v>
      </c>
      <c r="M699">
        <f>IF(L699,IF(OR(AND(C699&lt;0, D699&lt; ABS(I699)), OR(AND(C699&gt;ABS(I699), D699&gt;ABS(I699)), AND(C699&lt;ABS(I699),D699&lt; ABS(I699)))), 1, 0),"N/A")</f>
        <v>1</v>
      </c>
      <c r="N699">
        <f>INT(OR(K699,M699))</f>
        <v>1</v>
      </c>
      <c r="O699">
        <f>IF(N699, 210, 0)</f>
        <v>210</v>
      </c>
      <c r="P699" t="str">
        <f>VLOOKUP(DATEVALUE(KNeighbors_NOPCA!$A699), MIN_by_date!$A$2:$E$93, 4, FALSE)</f>
        <v>O</v>
      </c>
      <c r="Q699" t="str">
        <f>VLOOKUP(DATEVALUE(KNeighbors_NOPCA!$A699), MIN_by_date!$A$2:$E$93, 5, FALSE)</f>
        <v>204.5</v>
      </c>
    </row>
    <row r="700" spans="1:17" hidden="1">
      <c r="A700" s="10" t="s">
        <v>44</v>
      </c>
      <c r="B700" t="s">
        <v>39</v>
      </c>
      <c r="C700" s="9">
        <v>-0.8</v>
      </c>
      <c r="D700" s="9">
        <v>-12</v>
      </c>
      <c r="E700" s="9">
        <f>IF(-I700 &lt;C700, 1, 0)</f>
        <v>1</v>
      </c>
      <c r="F700" t="str">
        <f>VLOOKUP(DATEVALUE(KNeighbors_NOPCA!$A700), MIN_by_date!$A$2:$E$93, 2, FALSE)</f>
        <v>L</v>
      </c>
      <c r="G700">
        <f>IF(F700="L",0,1)</f>
        <v>0</v>
      </c>
      <c r="H700">
        <f>IF(G700=E700,1,0)</f>
        <v>0</v>
      </c>
      <c r="I700">
        <f>VLOOKUP(DATEVALUE(KNeighbors_NOPCA!$A700), MIN_by_date!$A$2:$E$93, 3, FALSE)</f>
        <v>4.5</v>
      </c>
      <c r="J700">
        <f>IF(I700&gt;0, 1, 0)</f>
        <v>1</v>
      </c>
      <c r="K700">
        <f>IF(J700,IF(OR(AND(C700&gt;0, ABS(D700) &gt; I700), OR(AND(C700&gt;-I700, D700&gt;-I700), AND(C700&lt;-I700,D700&lt;-I700) )), 1, 0),"N/A")</f>
        <v>0</v>
      </c>
      <c r="L700">
        <f>INT(NOT(J700))</f>
        <v>0</v>
      </c>
      <c r="M700" t="str">
        <f>IF(L700,IF(OR(AND(C700&lt;0, D700&lt; ABS(I700)), OR(AND(C700&gt;ABS(I700), D700&gt;ABS(I700)), AND(C700&lt;ABS(I700),D700&lt; ABS(I700)))), 1, 0),"N/A")</f>
        <v>N/A</v>
      </c>
      <c r="N700">
        <f>INT(OR(K700,M700))</f>
        <v>0</v>
      </c>
      <c r="O700">
        <f>IF(N700, 210, 0)</f>
        <v>0</v>
      </c>
      <c r="P700" t="str">
        <f>VLOOKUP(DATEVALUE(KNeighbors_NOPCA!$A700), MIN_by_date!$A$2:$E$93, 4, FALSE)</f>
        <v>U</v>
      </c>
      <c r="Q700" t="str">
        <f>VLOOKUP(DATEVALUE(KNeighbors_NOPCA!$A700), MIN_by_date!$A$2:$E$93, 5, FALSE)</f>
        <v>197</v>
      </c>
    </row>
    <row r="701" spans="1:17" hidden="1">
      <c r="A701" s="10" t="s">
        <v>49</v>
      </c>
      <c r="B701" t="s">
        <v>39</v>
      </c>
      <c r="C701" s="9">
        <v>5.2</v>
      </c>
      <c r="D701" s="9">
        <v>-9</v>
      </c>
      <c r="E701" s="9">
        <f>IF(-I701 &lt;C701, 1, 0)</f>
        <v>1</v>
      </c>
      <c r="F701" t="str">
        <f>VLOOKUP(DATEVALUE(KNeighbors_NOPCA!$A701), MIN_by_date!$A$2:$E$93, 2, FALSE)</f>
        <v>L</v>
      </c>
      <c r="G701">
        <f>IF(F701="L",0,1)</f>
        <v>0</v>
      </c>
      <c r="H701">
        <f>IF(G701=E701,1,0)</f>
        <v>0</v>
      </c>
      <c r="I701">
        <f>VLOOKUP(DATEVALUE(KNeighbors_NOPCA!$A701), MIN_by_date!$A$2:$E$93, 3, FALSE)</f>
        <v>3.5</v>
      </c>
      <c r="J701">
        <f>IF(I701&gt;0, 1, 0)</f>
        <v>1</v>
      </c>
      <c r="K701">
        <f>IF(J701,IF(OR(AND(C701&gt;0, ABS(D701) &gt; I701), OR(AND(C701&gt;-I701, D701&gt;-I701), AND(C701&lt;-I701,D701&lt;-I701) )), 1, 0),"N/A")</f>
        <v>1</v>
      </c>
      <c r="L701">
        <f>INT(NOT(J701))</f>
        <v>0</v>
      </c>
      <c r="M701" t="str">
        <f>IF(L701,IF(OR(AND(C701&lt;0, D701&lt; ABS(I701)), OR(AND(C701&gt;ABS(I701), D701&gt;ABS(I701)), AND(C701&lt;ABS(I701),D701&lt; ABS(I701)))), 1, 0),"N/A")</f>
        <v>N/A</v>
      </c>
      <c r="N701">
        <f>INT(OR(K701,M701))</f>
        <v>1</v>
      </c>
      <c r="O701">
        <f>IF(N701, 210, 0)</f>
        <v>210</v>
      </c>
      <c r="P701" t="str">
        <f>VLOOKUP(DATEVALUE(KNeighbors_NOPCA!$A701), MIN_by_date!$A$2:$E$93, 4, FALSE)</f>
        <v>U</v>
      </c>
      <c r="Q701" t="str">
        <f>VLOOKUP(DATEVALUE(KNeighbors_NOPCA!$A701), MIN_by_date!$A$2:$E$93, 5, FALSE)</f>
        <v>202</v>
      </c>
    </row>
    <row r="702" spans="1:17">
      <c r="A702" s="10" t="s">
        <v>51</v>
      </c>
      <c r="B702" t="s">
        <v>39</v>
      </c>
      <c r="C702" s="9">
        <v>-9.4</v>
      </c>
      <c r="D702" s="9">
        <v>-13</v>
      </c>
      <c r="E702" s="9">
        <f>IF(-I702 &lt;C702, 1, 0)</f>
        <v>1</v>
      </c>
      <c r="F702" t="str">
        <f>VLOOKUP(DATEVALUE(KNeighbors_NOPCA!$A702), MIN_by_date!$A$2:$E$93, 2, FALSE)</f>
        <v>L</v>
      </c>
      <c r="G702">
        <f>IF(F702="L",0,1)</f>
        <v>0</v>
      </c>
      <c r="H702">
        <f>IF(G702=E702,1,0)</f>
        <v>0</v>
      </c>
      <c r="I702">
        <f>VLOOKUP(DATEVALUE(KNeighbors_NOPCA!$A702), MIN_by_date!$A$2:$E$93, 3, FALSE)</f>
        <v>10</v>
      </c>
      <c r="J702">
        <f>IF(I702&gt;0, 1, 0)</f>
        <v>1</v>
      </c>
      <c r="K702">
        <f>IF(J702,IF(OR(AND(C702&gt;0, ABS(D702) &gt; I702), OR(AND(C702&gt;-I702, D702&gt;-I702), AND(C702&lt;-I702,D702&lt;-I702) )), 1, 0),"N/A")</f>
        <v>0</v>
      </c>
      <c r="L702">
        <f>INT(NOT(J702))</f>
        <v>0</v>
      </c>
      <c r="M702" t="str">
        <f>IF(L702,IF(OR(AND(C702&lt;0, D702&lt; ABS(I702)), OR(AND(C702&gt;ABS(I702), D702&gt;ABS(I702)), AND(C702&lt;ABS(I702),D702&lt; ABS(I702)))), 1, 0),"N/A")</f>
        <v>N/A</v>
      </c>
      <c r="N702">
        <f>INT(OR(K702,M702))</f>
        <v>0</v>
      </c>
      <c r="O702">
        <f>IF(N702, 210, 0)</f>
        <v>0</v>
      </c>
      <c r="P702" t="str">
        <f>VLOOKUP(DATEVALUE(KNeighbors_NOPCA!$A702), MIN_by_date!$A$2:$E$93, 4, FALSE)</f>
        <v>O</v>
      </c>
      <c r="Q702" t="str">
        <f>VLOOKUP(DATEVALUE(KNeighbors_NOPCA!$A702), MIN_by_date!$A$2:$E$93, 5, FALSE)</f>
        <v>210.5</v>
      </c>
    </row>
    <row r="703" spans="1:17" hidden="1">
      <c r="A703" s="10" t="s">
        <v>54</v>
      </c>
      <c r="B703" t="s">
        <v>39</v>
      </c>
      <c r="C703" s="9">
        <v>-1.6</v>
      </c>
      <c r="D703" s="9">
        <v>-8</v>
      </c>
      <c r="E703" s="9">
        <f>IF(-I703 &lt;C703, 1, 0)</f>
        <v>1</v>
      </c>
      <c r="F703" t="str">
        <f>VLOOKUP(DATEVALUE(KNeighbors_NOPCA!$A703), MIN_by_date!$A$2:$E$93, 2, FALSE)</f>
        <v>L</v>
      </c>
      <c r="G703">
        <f>IF(F703="L",0,1)</f>
        <v>0</v>
      </c>
      <c r="H703">
        <f>IF(G703=E703,1,0)</f>
        <v>0</v>
      </c>
      <c r="I703">
        <f>VLOOKUP(DATEVALUE(KNeighbors_NOPCA!$A703), MIN_by_date!$A$2:$E$93, 3, FALSE)</f>
        <v>4.5</v>
      </c>
      <c r="J703">
        <f>IF(I703&gt;0, 1, 0)</f>
        <v>1</v>
      </c>
      <c r="K703">
        <f>IF(J703,IF(OR(AND(C703&gt;0, ABS(D703) &gt; I703), OR(AND(C703&gt;-I703, D703&gt;-I703), AND(C703&lt;-I703,D703&lt;-I703) )), 1, 0),"N/A")</f>
        <v>0</v>
      </c>
      <c r="L703">
        <f>INT(NOT(J703))</f>
        <v>0</v>
      </c>
      <c r="M703" t="str">
        <f>IF(L703,IF(OR(AND(C703&lt;0, D703&lt; ABS(I703)), OR(AND(C703&gt;ABS(I703), D703&gt;ABS(I703)), AND(C703&lt;ABS(I703),D703&lt; ABS(I703)))), 1, 0),"N/A")</f>
        <v>N/A</v>
      </c>
      <c r="N703">
        <f>INT(OR(K703,M703))</f>
        <v>0</v>
      </c>
      <c r="O703">
        <f>IF(N703, 210, 0)</f>
        <v>0</v>
      </c>
      <c r="P703" t="str">
        <f>VLOOKUP(DATEVALUE(KNeighbors_NOPCA!$A703), MIN_by_date!$A$2:$E$93, 4, FALSE)</f>
        <v>O</v>
      </c>
      <c r="Q703" t="str">
        <f>VLOOKUP(DATEVALUE(KNeighbors_NOPCA!$A703), MIN_by_date!$A$2:$E$93, 5, FALSE)</f>
        <v>192.5</v>
      </c>
    </row>
    <row r="704" spans="1:17" hidden="1">
      <c r="A704" s="10" t="s">
        <v>59</v>
      </c>
      <c r="B704" t="s">
        <v>39</v>
      </c>
      <c r="C704" s="9">
        <v>1</v>
      </c>
      <c r="D704" s="9">
        <v>-10</v>
      </c>
      <c r="E704" s="9">
        <f>IF(-I704 &lt;C704, 1, 0)</f>
        <v>1</v>
      </c>
      <c r="F704" t="str">
        <f>VLOOKUP(DATEVALUE(KNeighbors_NOPCA!$A704), MIN_by_date!$A$2:$E$93, 2, FALSE)</f>
        <v>L</v>
      </c>
      <c r="G704">
        <f>IF(F704="L",0,1)</f>
        <v>0</v>
      </c>
      <c r="H704">
        <f>IF(G704=E704,1,0)</f>
        <v>0</v>
      </c>
      <c r="I704">
        <f>VLOOKUP(DATEVALUE(KNeighbors_NOPCA!$A704), MIN_by_date!$A$2:$E$93, 3, FALSE)</f>
        <v>2.5</v>
      </c>
      <c r="J704">
        <f>IF(I704&gt;0, 1, 0)</f>
        <v>1</v>
      </c>
      <c r="K704">
        <f>IF(J704,IF(OR(AND(C704&gt;0, ABS(D704) &gt; I704), OR(AND(C704&gt;-I704, D704&gt;-I704), AND(C704&lt;-I704,D704&lt;-I704) )), 1, 0),"N/A")</f>
        <v>1</v>
      </c>
      <c r="L704">
        <f>INT(NOT(J704))</f>
        <v>0</v>
      </c>
      <c r="M704" t="str">
        <f>IF(L704,IF(OR(AND(C704&lt;0, D704&lt; ABS(I704)), OR(AND(C704&gt;ABS(I704), D704&gt;ABS(I704)), AND(C704&lt;ABS(I704),D704&lt; ABS(I704)))), 1, 0),"N/A")</f>
        <v>N/A</v>
      </c>
      <c r="N704">
        <f>INT(OR(K704,M704))</f>
        <v>1</v>
      </c>
      <c r="O704">
        <f>IF(N704, 210, 0)</f>
        <v>210</v>
      </c>
      <c r="P704" t="str">
        <f>VLOOKUP(DATEVALUE(KNeighbors_NOPCA!$A704), MIN_by_date!$A$2:$E$93, 4, FALSE)</f>
        <v>U</v>
      </c>
      <c r="Q704" t="str">
        <f>VLOOKUP(DATEVALUE(KNeighbors_NOPCA!$A704), MIN_by_date!$A$2:$E$93, 5, FALSE)</f>
        <v>202</v>
      </c>
    </row>
    <row r="705" spans="1:17" hidden="1">
      <c r="A705" s="10" t="s">
        <v>62</v>
      </c>
      <c r="B705" t="s">
        <v>39</v>
      </c>
      <c r="C705" s="9">
        <v>5.4</v>
      </c>
      <c r="D705" s="9">
        <v>5</v>
      </c>
      <c r="E705" s="9">
        <f>IF(-I705 &lt;C705, 1, 0)</f>
        <v>0</v>
      </c>
      <c r="F705" t="str">
        <f>VLOOKUP(DATEVALUE(KNeighbors_NOPCA!$A705), MIN_by_date!$A$2:$E$93, 2, FALSE)</f>
        <v>L</v>
      </c>
      <c r="G705">
        <f>IF(F705="L",0,1)</f>
        <v>0</v>
      </c>
      <c r="H705">
        <f>IF(G705=E705,1,0)</f>
        <v>1</v>
      </c>
      <c r="I705">
        <f>VLOOKUP(DATEVALUE(KNeighbors_NOPCA!$A705), MIN_by_date!$A$2:$E$93, 3, FALSE)</f>
        <v>-7.5</v>
      </c>
      <c r="J705">
        <f>IF(I705&gt;0, 1, 0)</f>
        <v>0</v>
      </c>
      <c r="K705" t="str">
        <f>IF(J705,IF(OR(AND(C705&gt;0, ABS(D705) &gt; I705), OR(AND(C705&gt;-I705, D705&gt;-I705), AND(C705&lt;-I705,D705&lt;-I705) )), 1, 0),"N/A")</f>
        <v>N/A</v>
      </c>
      <c r="L705">
        <f>INT(NOT(J705))</f>
        <v>1</v>
      </c>
      <c r="M705">
        <f>IF(L705,IF(OR(AND(C705&lt;0, D705&lt; ABS(I705)), OR(AND(C705&gt;ABS(I705), D705&gt;ABS(I705)), AND(C705&lt;ABS(I705),D705&lt; ABS(I705)))), 1, 0),"N/A")</f>
        <v>1</v>
      </c>
      <c r="N705">
        <f>INT(OR(K705,M705))</f>
        <v>1</v>
      </c>
      <c r="O705">
        <f>IF(N705, 210, 0)</f>
        <v>210</v>
      </c>
      <c r="P705" t="str">
        <f>VLOOKUP(DATEVALUE(KNeighbors_NOPCA!$A705), MIN_by_date!$A$2:$E$93, 4, FALSE)</f>
        <v>U</v>
      </c>
      <c r="Q705" t="str">
        <f>VLOOKUP(DATEVALUE(KNeighbors_NOPCA!$A705), MIN_by_date!$A$2:$E$93, 5, FALSE)</f>
        <v>201</v>
      </c>
    </row>
    <row r="706" spans="1:17" hidden="1">
      <c r="A706" s="10" t="s">
        <v>64</v>
      </c>
      <c r="B706" t="s">
        <v>39</v>
      </c>
      <c r="C706" s="9">
        <v>-6</v>
      </c>
      <c r="D706" s="9">
        <v>4</v>
      </c>
      <c r="E706" s="9">
        <f>IF(-I706 &lt;C706, 1, 0)</f>
        <v>0</v>
      </c>
      <c r="F706" t="str">
        <f>VLOOKUP(DATEVALUE(KNeighbors_NOPCA!$A706), MIN_by_date!$A$2:$E$93, 2, FALSE)</f>
        <v>W</v>
      </c>
      <c r="G706">
        <f>IF(F706="L",0,1)</f>
        <v>1</v>
      </c>
      <c r="H706">
        <f>IF(G706=E706,1,0)</f>
        <v>0</v>
      </c>
      <c r="I706">
        <f>VLOOKUP(DATEVALUE(KNeighbors_NOPCA!$A706), MIN_by_date!$A$2:$E$93, 3, FALSE)</f>
        <v>3</v>
      </c>
      <c r="J706">
        <f>IF(I706&gt;0, 1, 0)</f>
        <v>1</v>
      </c>
      <c r="K706">
        <f>IF(J706,IF(OR(AND(C706&gt;0, ABS(D706) &gt; I706), OR(AND(C706&gt;-I706, D706&gt;-I706), AND(C706&lt;-I706,D706&lt;-I706) )), 1, 0),"N/A")</f>
        <v>0</v>
      </c>
      <c r="L706">
        <f>INT(NOT(J706))</f>
        <v>0</v>
      </c>
      <c r="M706" t="str">
        <f>IF(L706,IF(OR(AND(C706&lt;0, D706&lt; ABS(I706)), OR(AND(C706&gt;ABS(I706), D706&gt;ABS(I706)), AND(C706&lt;ABS(I706),D706&lt; ABS(I706)))), 1, 0),"N/A")</f>
        <v>N/A</v>
      </c>
      <c r="N706">
        <f>INT(OR(K706,M706))</f>
        <v>0</v>
      </c>
      <c r="O706">
        <f>IF(N706, 210, 0)</f>
        <v>0</v>
      </c>
      <c r="P706" t="str">
        <f>VLOOKUP(DATEVALUE(KNeighbors_NOPCA!$A706), MIN_by_date!$A$2:$E$93, 4, FALSE)</f>
        <v>U</v>
      </c>
      <c r="Q706" t="str">
        <f>VLOOKUP(DATEVALUE(KNeighbors_NOPCA!$A706), MIN_by_date!$A$2:$E$93, 5, FALSE)</f>
        <v>206.5</v>
      </c>
    </row>
    <row r="707" spans="1:17" hidden="1">
      <c r="A707" s="10" t="s">
        <v>69</v>
      </c>
      <c r="B707" t="s">
        <v>39</v>
      </c>
      <c r="C707" s="9">
        <v>-1</v>
      </c>
      <c r="D707" s="9">
        <v>-3</v>
      </c>
      <c r="E707" s="9">
        <f>IF(-I707 &lt;C707, 1, 0)</f>
        <v>0</v>
      </c>
      <c r="F707" t="str">
        <f>VLOOKUP(DATEVALUE(KNeighbors_NOPCA!$A707), MIN_by_date!$A$2:$E$93, 2, FALSE)</f>
        <v>L</v>
      </c>
      <c r="G707">
        <f>IF(F707="L",0,1)</f>
        <v>0</v>
      </c>
      <c r="H707">
        <f>IF(G707=E707,1,0)</f>
        <v>1</v>
      </c>
      <c r="I707">
        <f>VLOOKUP(DATEVALUE(KNeighbors_NOPCA!$A707), MIN_by_date!$A$2:$E$93, 3, FALSE)</f>
        <v>-1.5</v>
      </c>
      <c r="J707">
        <f>IF(I707&gt;0, 1, 0)</f>
        <v>0</v>
      </c>
      <c r="K707" t="str">
        <f>IF(J707,IF(OR(AND(C707&gt;0, ABS(D707) &gt; I707), OR(AND(C707&gt;-I707, D707&gt;-I707), AND(C707&lt;-I707,D707&lt;-I707) )), 1, 0),"N/A")</f>
        <v>N/A</v>
      </c>
      <c r="L707">
        <f>INT(NOT(J707))</f>
        <v>1</v>
      </c>
      <c r="M707">
        <f>IF(L707,IF(OR(AND(C707&lt;0, D707&lt; ABS(I707)), OR(AND(C707&gt;ABS(I707), D707&gt;ABS(I707)), AND(C707&lt;ABS(I707),D707&lt; ABS(I707)))), 1, 0),"N/A")</f>
        <v>1</v>
      </c>
      <c r="N707">
        <f>INT(OR(K707,M707))</f>
        <v>1</v>
      </c>
      <c r="O707">
        <f>IF(N707, 210, 0)</f>
        <v>210</v>
      </c>
      <c r="P707" t="str">
        <f>VLOOKUP(DATEVALUE(KNeighbors_NOPCA!$A707), MIN_by_date!$A$2:$E$93, 4, FALSE)</f>
        <v>U</v>
      </c>
      <c r="Q707" t="str">
        <f>VLOOKUP(DATEVALUE(KNeighbors_NOPCA!$A707), MIN_by_date!$A$2:$E$93, 5, FALSE)</f>
        <v>203</v>
      </c>
    </row>
    <row r="708" spans="1:17" hidden="1">
      <c r="A708" s="10" t="s">
        <v>73</v>
      </c>
      <c r="B708" t="s">
        <v>39</v>
      </c>
      <c r="C708" s="9">
        <v>-8.4</v>
      </c>
      <c r="D708" s="9">
        <v>-6</v>
      </c>
      <c r="E708" s="9">
        <f>IF(-I708 &lt;C708, 1, 0)</f>
        <v>0</v>
      </c>
      <c r="F708" t="str">
        <f>VLOOKUP(DATEVALUE(KNeighbors_NOPCA!$A708), MIN_by_date!$A$2:$E$93, 2, FALSE)</f>
        <v>L</v>
      </c>
      <c r="G708">
        <f>IF(F708="L",0,1)</f>
        <v>0</v>
      </c>
      <c r="H708">
        <f>IF(G708=E708,1,0)</f>
        <v>1</v>
      </c>
      <c r="I708">
        <f>VLOOKUP(DATEVALUE(KNeighbors_NOPCA!$A708), MIN_by_date!$A$2:$E$93, 3, FALSE)</f>
        <v>-1.5</v>
      </c>
      <c r="J708">
        <f>IF(I708&gt;0, 1, 0)</f>
        <v>0</v>
      </c>
      <c r="K708" t="str">
        <f>IF(J708,IF(OR(AND(C708&gt;0, ABS(D708) &gt; I708), OR(AND(C708&gt;-I708, D708&gt;-I708), AND(C708&lt;-I708,D708&lt;-I708) )), 1, 0),"N/A")</f>
        <v>N/A</v>
      </c>
      <c r="L708">
        <f>INT(NOT(J708))</f>
        <v>1</v>
      </c>
      <c r="M708">
        <f>IF(L708,IF(OR(AND(C708&lt;0, D708&lt; ABS(I708)), OR(AND(C708&gt;ABS(I708), D708&gt;ABS(I708)), AND(C708&lt;ABS(I708),D708&lt; ABS(I708)))), 1, 0),"N/A")</f>
        <v>1</v>
      </c>
      <c r="N708">
        <f>INT(OR(K708,M708))</f>
        <v>1</v>
      </c>
      <c r="O708">
        <f>IF(N708, 210, 0)</f>
        <v>210</v>
      </c>
      <c r="P708" t="str">
        <f>VLOOKUP(DATEVALUE(KNeighbors_NOPCA!$A708), MIN_by_date!$A$2:$E$93, 4, FALSE)</f>
        <v>O</v>
      </c>
      <c r="Q708" t="str">
        <f>VLOOKUP(DATEVALUE(KNeighbors_NOPCA!$A708), MIN_by_date!$A$2:$E$93, 5, FALSE)</f>
        <v>204.5</v>
      </c>
    </row>
    <row r="709" spans="1:17" hidden="1">
      <c r="A709" s="10" t="s">
        <v>75</v>
      </c>
      <c r="B709" t="s">
        <v>39</v>
      </c>
      <c r="C709" s="9">
        <v>-6.4</v>
      </c>
      <c r="D709" s="9">
        <v>-4</v>
      </c>
      <c r="E709" s="9">
        <f>IF(-I709 &lt;C709, 1, 0)</f>
        <v>0</v>
      </c>
      <c r="F709" t="str">
        <f>VLOOKUP(DATEVALUE(KNeighbors_NOPCA!$A709), MIN_by_date!$A$2:$E$93, 2, FALSE)</f>
        <v>P</v>
      </c>
      <c r="G709">
        <f>IF(F709="L",0,1)</f>
        <v>1</v>
      </c>
      <c r="H709">
        <f>IF(G709=E709,1,0)</f>
        <v>0</v>
      </c>
      <c r="I709">
        <f>VLOOKUP(DATEVALUE(KNeighbors_NOPCA!$A709), MIN_by_date!$A$2:$E$93, 3, FALSE)</f>
        <v>4</v>
      </c>
      <c r="J709">
        <f>IF(I709&gt;0, 1, 0)</f>
        <v>1</v>
      </c>
      <c r="K709">
        <f>IF(J709,IF(OR(AND(C709&gt;0, ABS(D709) &gt; I709), OR(AND(C709&gt;-I709, D709&gt;-I709), AND(C709&lt;-I709,D709&lt;-I709) )), 1, 0),"N/A")</f>
        <v>0</v>
      </c>
      <c r="L709">
        <f>INT(NOT(J709))</f>
        <v>0</v>
      </c>
      <c r="M709" t="str">
        <f>IF(L709,IF(OR(AND(C709&lt;0, D709&lt; ABS(I709)), OR(AND(C709&gt;ABS(I709), D709&gt;ABS(I709)), AND(C709&lt;ABS(I709),D709&lt; ABS(I709)))), 1, 0),"N/A")</f>
        <v>N/A</v>
      </c>
      <c r="N709">
        <f>INT(OR(K709,M709))</f>
        <v>0</v>
      </c>
      <c r="O709">
        <f>IF(N709, 210, 0)</f>
        <v>0</v>
      </c>
      <c r="P709" t="str">
        <f>VLOOKUP(DATEVALUE(KNeighbors_NOPCA!$A709), MIN_by_date!$A$2:$E$93, 4, FALSE)</f>
        <v>O</v>
      </c>
      <c r="Q709" t="str">
        <f>VLOOKUP(DATEVALUE(KNeighbors_NOPCA!$A709), MIN_by_date!$A$2:$E$93, 5, FALSE)</f>
        <v>205.5</v>
      </c>
    </row>
    <row r="710" spans="1:17" hidden="1">
      <c r="A710" s="10" t="s">
        <v>77</v>
      </c>
      <c r="B710" t="s">
        <v>39</v>
      </c>
      <c r="C710" s="9">
        <v>-3</v>
      </c>
      <c r="D710" s="9">
        <v>1</v>
      </c>
      <c r="E710" s="9">
        <f>IF(-I710 &lt;C710, 1, 0)</f>
        <v>0</v>
      </c>
      <c r="F710" t="str">
        <f>VLOOKUP(DATEVALUE(KNeighbors_NOPCA!$A710), MIN_by_date!$A$2:$E$93, 2, FALSE)</f>
        <v>L</v>
      </c>
      <c r="G710">
        <f>IF(F710="L",0,1)</f>
        <v>0</v>
      </c>
      <c r="H710">
        <f>IF(G710=E710,1,0)</f>
        <v>1</v>
      </c>
      <c r="I710">
        <f>VLOOKUP(DATEVALUE(KNeighbors_NOPCA!$A710), MIN_by_date!$A$2:$E$93, 3, FALSE)</f>
        <v>-7.5</v>
      </c>
      <c r="J710">
        <f>IF(I710&gt;0, 1, 0)</f>
        <v>0</v>
      </c>
      <c r="K710" t="str">
        <f>IF(J710,IF(OR(AND(C710&gt;0, ABS(D710) &gt; I710), OR(AND(C710&gt;-I710, D710&gt;-I710), AND(C710&lt;-I710,D710&lt;-I710) )), 1, 0),"N/A")</f>
        <v>N/A</v>
      </c>
      <c r="L710">
        <f>INT(NOT(J710))</f>
        <v>1</v>
      </c>
      <c r="M710">
        <f>IF(L710,IF(OR(AND(C710&lt;0, D710&lt; ABS(I710)), OR(AND(C710&gt;ABS(I710), D710&gt;ABS(I710)), AND(C710&lt;ABS(I710),D710&lt; ABS(I710)))), 1, 0),"N/A")</f>
        <v>1</v>
      </c>
      <c r="N710">
        <f>INT(OR(K710,M710))</f>
        <v>1</v>
      </c>
      <c r="O710">
        <f>IF(N710, 210, 0)</f>
        <v>210</v>
      </c>
      <c r="P710" t="str">
        <f>VLOOKUP(DATEVALUE(KNeighbors_NOPCA!$A710), MIN_by_date!$A$2:$E$93, 4, FALSE)</f>
        <v>O</v>
      </c>
      <c r="Q710" t="str">
        <f>VLOOKUP(DATEVALUE(KNeighbors_NOPCA!$A710), MIN_by_date!$A$2:$E$93, 5, FALSE)</f>
        <v>204.5</v>
      </c>
    </row>
    <row r="711" spans="1:17" hidden="1">
      <c r="A711" s="10" t="s">
        <v>83</v>
      </c>
      <c r="B711" t="s">
        <v>39</v>
      </c>
      <c r="C711" s="9">
        <v>0.2</v>
      </c>
      <c r="D711" s="9">
        <v>-12</v>
      </c>
      <c r="E711" s="9">
        <f>IF(-I711 &lt;C711, 1, 0)</f>
        <v>0</v>
      </c>
      <c r="F711" t="str">
        <f>VLOOKUP(DATEVALUE(KNeighbors_NOPCA!$A711), MIN_by_date!$A$2:$E$93, 2, FALSE)</f>
        <v>L</v>
      </c>
      <c r="G711">
        <f>IF(F711="L",0,1)</f>
        <v>0</v>
      </c>
      <c r="H711">
        <f>IF(G711=E711,1,0)</f>
        <v>1</v>
      </c>
      <c r="I711">
        <f>VLOOKUP(DATEVALUE(KNeighbors_NOPCA!$A711), MIN_by_date!$A$2:$E$93, 3, FALSE)</f>
        <v>-6</v>
      </c>
      <c r="J711">
        <f>IF(I711&gt;0, 1, 0)</f>
        <v>0</v>
      </c>
      <c r="K711" t="str">
        <f>IF(J711,IF(OR(AND(C711&gt;0, ABS(D711) &gt; I711), OR(AND(C711&gt;-I711, D711&gt;-I711), AND(C711&lt;-I711,D711&lt;-I711) )), 1, 0),"N/A")</f>
        <v>N/A</v>
      </c>
      <c r="L711">
        <f>INT(NOT(J711))</f>
        <v>1</v>
      </c>
      <c r="M711">
        <f>IF(L711,IF(OR(AND(C711&lt;0, D711&lt; ABS(I711)), OR(AND(C711&gt;ABS(I711), D711&gt;ABS(I711)), AND(C711&lt;ABS(I711),D711&lt; ABS(I711)))), 1, 0),"N/A")</f>
        <v>1</v>
      </c>
      <c r="N711">
        <f>INT(OR(K711,M711))</f>
        <v>1</v>
      </c>
      <c r="O711">
        <f>IF(N711, 210, 0)</f>
        <v>210</v>
      </c>
      <c r="P711" t="str">
        <f>VLOOKUP(DATEVALUE(KNeighbors_NOPCA!$A711), MIN_by_date!$A$2:$E$93, 4, FALSE)</f>
        <v>O</v>
      </c>
      <c r="Q711" t="str">
        <f>VLOOKUP(DATEVALUE(KNeighbors_NOPCA!$A711), MIN_by_date!$A$2:$E$93, 5, FALSE)</f>
        <v>203</v>
      </c>
    </row>
    <row r="712" spans="1:17" hidden="1">
      <c r="A712" s="10" t="s">
        <v>86</v>
      </c>
      <c r="B712" t="s">
        <v>39</v>
      </c>
      <c r="C712" s="9">
        <v>-5.6</v>
      </c>
      <c r="D712" s="9">
        <v>4</v>
      </c>
      <c r="E712" s="9">
        <f>IF(-I712 &lt;C712, 1, 0)</f>
        <v>0</v>
      </c>
      <c r="F712" t="str">
        <f>VLOOKUP(DATEVALUE(KNeighbors_NOPCA!$A712), MIN_by_date!$A$2:$E$93, 2, FALSE)</f>
        <v>W</v>
      </c>
      <c r="G712">
        <f>IF(F712="L",0,1)</f>
        <v>1</v>
      </c>
      <c r="H712">
        <f>IF(G712=E712,1,0)</f>
        <v>0</v>
      </c>
      <c r="I712">
        <f>VLOOKUP(DATEVALUE(KNeighbors_NOPCA!$A712), MIN_by_date!$A$2:$E$93, 3, FALSE)</f>
        <v>2.5</v>
      </c>
      <c r="J712">
        <f>IF(I712&gt;0, 1, 0)</f>
        <v>1</v>
      </c>
      <c r="K712">
        <f>IF(J712,IF(OR(AND(C712&gt;0, ABS(D712) &gt; I712), OR(AND(C712&gt;-I712, D712&gt;-I712), AND(C712&lt;-I712,D712&lt;-I712) )), 1, 0),"N/A")</f>
        <v>0</v>
      </c>
      <c r="L712">
        <f>INT(NOT(J712))</f>
        <v>0</v>
      </c>
      <c r="M712" t="str">
        <f>IF(L712,IF(OR(AND(C712&lt;0, D712&lt; ABS(I712)), OR(AND(C712&gt;ABS(I712), D712&gt;ABS(I712)), AND(C712&lt;ABS(I712),D712&lt; ABS(I712)))), 1, 0),"N/A")</f>
        <v>N/A</v>
      </c>
      <c r="N712">
        <f>INT(OR(K712,M712))</f>
        <v>0</v>
      </c>
      <c r="O712">
        <f>IF(N712, 210, 0)</f>
        <v>0</v>
      </c>
      <c r="P712" t="str">
        <f>VLOOKUP(DATEVALUE(KNeighbors_NOPCA!$A712), MIN_by_date!$A$2:$E$93, 4, FALSE)</f>
        <v>U</v>
      </c>
      <c r="Q712" t="str">
        <f>VLOOKUP(DATEVALUE(KNeighbors_NOPCA!$A712), MIN_by_date!$A$2:$E$93, 5, FALSE)</f>
        <v>213.5</v>
      </c>
    </row>
    <row r="713" spans="1:17">
      <c r="A713" s="10" t="s">
        <v>91</v>
      </c>
      <c r="B713" t="s">
        <v>39</v>
      </c>
      <c r="C713" s="9">
        <v>-7.2</v>
      </c>
      <c r="D713" s="9">
        <v>-25</v>
      </c>
      <c r="E713" s="9">
        <f>IF(-I713 &lt;C713, 1, 0)</f>
        <v>1</v>
      </c>
      <c r="F713" t="str">
        <f>VLOOKUP(DATEVALUE(KNeighbors_NOPCA!$A713), MIN_by_date!$A$2:$E$93, 2, FALSE)</f>
        <v>L</v>
      </c>
      <c r="G713">
        <f>IF(F713="L",0,1)</f>
        <v>0</v>
      </c>
      <c r="H713">
        <f>IF(G713=E713,1,0)</f>
        <v>0</v>
      </c>
      <c r="I713">
        <f>VLOOKUP(DATEVALUE(KNeighbors_NOPCA!$A713), MIN_by_date!$A$2:$E$93, 3, FALSE)</f>
        <v>11</v>
      </c>
      <c r="J713">
        <f>IF(I713&gt;0, 1, 0)</f>
        <v>1</v>
      </c>
      <c r="K713">
        <f>IF(J713,IF(OR(AND(C713&gt;0, ABS(D713) &gt; I713), OR(AND(C713&gt;-I713, D713&gt;-I713), AND(C713&lt;-I713,D713&lt;-I713) )), 1, 0),"N/A")</f>
        <v>0</v>
      </c>
      <c r="L713">
        <f>INT(NOT(J713))</f>
        <v>0</v>
      </c>
      <c r="M713" t="str">
        <f>IF(L713,IF(OR(AND(C713&lt;0, D713&lt; ABS(I713)), OR(AND(C713&gt;ABS(I713), D713&gt;ABS(I713)), AND(C713&lt;ABS(I713),D713&lt; ABS(I713)))), 1, 0),"N/A")</f>
        <v>N/A</v>
      </c>
      <c r="N713">
        <f>INT(OR(K713,M713))</f>
        <v>0</v>
      </c>
      <c r="O713">
        <f>IF(N713, 210, 0)</f>
        <v>0</v>
      </c>
      <c r="P713" t="str">
        <f>VLOOKUP(DATEVALUE(KNeighbors_NOPCA!$A713), MIN_by_date!$A$2:$E$93, 4, FALSE)</f>
        <v>U</v>
      </c>
      <c r="Q713" t="str">
        <f>VLOOKUP(DATEVALUE(KNeighbors_NOPCA!$A713), MIN_by_date!$A$2:$E$93, 5, FALSE)</f>
        <v>194.5</v>
      </c>
    </row>
    <row r="714" spans="1:17" hidden="1">
      <c r="A714" s="10" t="s">
        <v>93</v>
      </c>
      <c r="B714" t="s">
        <v>39</v>
      </c>
      <c r="C714" s="9">
        <v>-1.6</v>
      </c>
      <c r="D714" s="9">
        <v>-14</v>
      </c>
      <c r="E714" s="9">
        <f>IF(-I714 &lt;C714, 1, 0)</f>
        <v>1</v>
      </c>
      <c r="F714" t="str">
        <f>VLOOKUP(DATEVALUE(KNeighbors_NOPCA!$A714), MIN_by_date!$A$2:$E$93, 2, FALSE)</f>
        <v>L</v>
      </c>
      <c r="G714">
        <f>IF(F714="L",0,1)</f>
        <v>0</v>
      </c>
      <c r="H714">
        <f>IF(G714=E714,1,0)</f>
        <v>0</v>
      </c>
      <c r="I714">
        <f>VLOOKUP(DATEVALUE(KNeighbors_NOPCA!$A714), MIN_by_date!$A$2:$E$93, 3, FALSE)</f>
        <v>4</v>
      </c>
      <c r="J714">
        <f>IF(I714&gt;0, 1, 0)</f>
        <v>1</v>
      </c>
      <c r="K714">
        <f>IF(J714,IF(OR(AND(C714&gt;0, ABS(D714) &gt; I714), OR(AND(C714&gt;-I714, D714&gt;-I714), AND(C714&lt;-I714,D714&lt;-I714) )), 1, 0),"N/A")</f>
        <v>0</v>
      </c>
      <c r="L714">
        <f>INT(NOT(J714))</f>
        <v>0</v>
      </c>
      <c r="M714" t="str">
        <f>IF(L714,IF(OR(AND(C714&lt;0, D714&lt; ABS(I714)), OR(AND(C714&gt;ABS(I714), D714&gt;ABS(I714)), AND(C714&lt;ABS(I714),D714&lt; ABS(I714)))), 1, 0),"N/A")</f>
        <v>N/A</v>
      </c>
      <c r="N714">
        <f>INT(OR(K714,M714))</f>
        <v>0</v>
      </c>
      <c r="O714">
        <f>IF(N714, 210, 0)</f>
        <v>0</v>
      </c>
      <c r="P714" t="str">
        <f>VLOOKUP(DATEVALUE(KNeighbors_NOPCA!$A714), MIN_by_date!$A$2:$E$93, 4, FALSE)</f>
        <v>U</v>
      </c>
      <c r="Q714" t="str">
        <f>VLOOKUP(DATEVALUE(KNeighbors_NOPCA!$A714), MIN_by_date!$A$2:$E$93, 5, FALSE)</f>
        <v>206</v>
      </c>
    </row>
    <row r="715" spans="1:17" hidden="1">
      <c r="A715" s="10" t="s">
        <v>97</v>
      </c>
      <c r="B715" t="s">
        <v>39</v>
      </c>
      <c r="C715" s="9">
        <v>-7.6</v>
      </c>
      <c r="D715" s="9">
        <v>14</v>
      </c>
      <c r="E715" s="9">
        <f>IF(-I715 &lt;C715, 1, 0)</f>
        <v>0</v>
      </c>
      <c r="F715" t="str">
        <f>VLOOKUP(DATEVALUE(KNeighbors_NOPCA!$A715), MIN_by_date!$A$2:$E$93, 2, FALSE)</f>
        <v>W</v>
      </c>
      <c r="G715">
        <f>IF(F715="L",0,1)</f>
        <v>1</v>
      </c>
      <c r="H715">
        <f>IF(G715=E715,1,0)</f>
        <v>0</v>
      </c>
      <c r="I715">
        <f>VLOOKUP(DATEVALUE(KNeighbors_NOPCA!$A715), MIN_by_date!$A$2:$E$93, 3, FALSE)</f>
        <v>-4</v>
      </c>
      <c r="J715">
        <f>IF(I715&gt;0, 1, 0)</f>
        <v>0</v>
      </c>
      <c r="K715" t="str">
        <f>IF(J715,IF(OR(AND(C715&gt;0, ABS(D715) &gt; I715), OR(AND(C715&gt;-I715, D715&gt;-I715), AND(C715&lt;-I715,D715&lt;-I715) )), 1, 0),"N/A")</f>
        <v>N/A</v>
      </c>
      <c r="L715">
        <f>INT(NOT(J715))</f>
        <v>1</v>
      </c>
      <c r="M715">
        <f>IF(L715,IF(OR(AND(C715&lt;0, D715&lt; ABS(I715)), OR(AND(C715&gt;ABS(I715), D715&gt;ABS(I715)), AND(C715&lt;ABS(I715),D715&lt; ABS(I715)))), 1, 0),"N/A")</f>
        <v>0</v>
      </c>
      <c r="N715">
        <f>INT(OR(K715,M715))</f>
        <v>0</v>
      </c>
      <c r="O715">
        <f>IF(N715, 210, 0)</f>
        <v>0</v>
      </c>
      <c r="P715" t="str">
        <f>VLOOKUP(DATEVALUE(KNeighbors_NOPCA!$A715), MIN_by_date!$A$2:$E$93, 4, FALSE)</f>
        <v>U</v>
      </c>
      <c r="Q715" t="str">
        <f>VLOOKUP(DATEVALUE(KNeighbors_NOPCA!$A715), MIN_by_date!$A$2:$E$93, 5, FALSE)</f>
        <v>191</v>
      </c>
    </row>
    <row r="716" spans="1:17" hidden="1">
      <c r="A716" s="10" t="s">
        <v>100</v>
      </c>
      <c r="B716" t="s">
        <v>39</v>
      </c>
      <c r="C716" s="9">
        <v>-4.8</v>
      </c>
      <c r="D716" s="9">
        <v>-10</v>
      </c>
      <c r="E716" s="9">
        <f>IF(-I716 &lt;C716, 1, 0)</f>
        <v>0</v>
      </c>
      <c r="F716" t="str">
        <f>VLOOKUP(DATEVALUE(KNeighbors_NOPCA!$A716), MIN_by_date!$A$2:$E$93, 2, FALSE)</f>
        <v>L</v>
      </c>
      <c r="G716">
        <f>IF(F716="L",0,1)</f>
        <v>0</v>
      </c>
      <c r="H716">
        <f>IF(G716=E716,1,0)</f>
        <v>1</v>
      </c>
      <c r="I716">
        <f>VLOOKUP(DATEVALUE(KNeighbors_NOPCA!$A716), MIN_by_date!$A$2:$E$93, 3, FALSE)</f>
        <v>-2</v>
      </c>
      <c r="J716">
        <f>IF(I716&gt;0, 1, 0)</f>
        <v>0</v>
      </c>
      <c r="K716" t="str">
        <f>IF(J716,IF(OR(AND(C716&gt;0, ABS(D716) &gt; I716), OR(AND(C716&gt;-I716, D716&gt;-I716), AND(C716&lt;-I716,D716&lt;-I716) )), 1, 0),"N/A")</f>
        <v>N/A</v>
      </c>
      <c r="L716">
        <f>INT(NOT(J716))</f>
        <v>1</v>
      </c>
      <c r="M716">
        <f>IF(L716,IF(OR(AND(C716&lt;0, D716&lt; ABS(I716)), OR(AND(C716&gt;ABS(I716), D716&gt;ABS(I716)), AND(C716&lt;ABS(I716),D716&lt; ABS(I716)))), 1, 0),"N/A")</f>
        <v>1</v>
      </c>
      <c r="N716">
        <f>INT(OR(K716,M716))</f>
        <v>1</v>
      </c>
      <c r="O716">
        <f>IF(N716, 210, 0)</f>
        <v>210</v>
      </c>
      <c r="P716" t="str">
        <f>VLOOKUP(DATEVALUE(KNeighbors_NOPCA!$A716), MIN_by_date!$A$2:$E$93, 4, FALSE)</f>
        <v>U</v>
      </c>
      <c r="Q716" t="str">
        <f>VLOOKUP(DATEVALUE(KNeighbors_NOPCA!$A716), MIN_by_date!$A$2:$E$93, 5, FALSE)</f>
        <v>204</v>
      </c>
    </row>
    <row r="717" spans="1:17" hidden="1">
      <c r="A717" s="10" t="s">
        <v>104</v>
      </c>
      <c r="B717" t="s">
        <v>39</v>
      </c>
      <c r="C717" s="9">
        <v>-1.8</v>
      </c>
      <c r="D717" s="9">
        <v>-4</v>
      </c>
      <c r="E717" s="9">
        <f>IF(-I717 &lt;C717, 1, 0)</f>
        <v>0</v>
      </c>
      <c r="F717" t="str">
        <f>VLOOKUP(DATEVALUE(KNeighbors_NOPCA!$A717), MIN_by_date!$A$2:$E$93, 2, FALSE)</f>
        <v>L</v>
      </c>
      <c r="G717">
        <f>IF(F717="L",0,1)</f>
        <v>0</v>
      </c>
      <c r="H717">
        <f>IF(G717=E717,1,0)</f>
        <v>1</v>
      </c>
      <c r="I717">
        <f>VLOOKUP(DATEVALUE(KNeighbors_NOPCA!$A717), MIN_by_date!$A$2:$E$93, 3, FALSE)</f>
        <v>-3.5</v>
      </c>
      <c r="J717">
        <f>IF(I717&gt;0, 1, 0)</f>
        <v>0</v>
      </c>
      <c r="K717" t="str">
        <f>IF(J717,IF(OR(AND(C717&gt;0, ABS(D717) &gt; I717), OR(AND(C717&gt;-I717, D717&gt;-I717), AND(C717&lt;-I717,D717&lt;-I717) )), 1, 0),"N/A")</f>
        <v>N/A</v>
      </c>
      <c r="L717">
        <f>INT(NOT(J717))</f>
        <v>1</v>
      </c>
      <c r="M717">
        <f>IF(L717,IF(OR(AND(C717&lt;0, D717&lt; ABS(I717)), OR(AND(C717&gt;ABS(I717), D717&gt;ABS(I717)), AND(C717&lt;ABS(I717),D717&lt; ABS(I717)))), 1, 0),"N/A")</f>
        <v>1</v>
      </c>
      <c r="N717">
        <f>INT(OR(K717,M717))</f>
        <v>1</v>
      </c>
      <c r="O717">
        <f>IF(N717, 210, 0)</f>
        <v>210</v>
      </c>
      <c r="P717" t="str">
        <f>VLOOKUP(DATEVALUE(KNeighbors_NOPCA!$A717), MIN_by_date!$A$2:$E$93, 4, FALSE)</f>
        <v>U</v>
      </c>
      <c r="Q717" t="str">
        <f>VLOOKUP(DATEVALUE(KNeighbors_NOPCA!$A717), MIN_by_date!$A$2:$E$93, 5, FALSE)</f>
        <v>201.5</v>
      </c>
    </row>
    <row r="718" spans="1:17">
      <c r="A718" s="10" t="s">
        <v>106</v>
      </c>
      <c r="B718" t="s">
        <v>39</v>
      </c>
      <c r="C718" s="9">
        <v>-5.2</v>
      </c>
      <c r="D718" s="9">
        <v>-26</v>
      </c>
      <c r="E718" s="9">
        <f>IF(-I718 &lt;C718, 1, 0)</f>
        <v>1</v>
      </c>
      <c r="F718" t="str">
        <f>VLOOKUP(DATEVALUE(KNeighbors_NOPCA!$A718), MIN_by_date!$A$2:$E$93, 2, FALSE)</f>
        <v>L</v>
      </c>
      <c r="G718">
        <f>IF(F718="L",0,1)</f>
        <v>0</v>
      </c>
      <c r="H718">
        <f>IF(G718=E718,1,0)</f>
        <v>0</v>
      </c>
      <c r="I718">
        <f>VLOOKUP(DATEVALUE(KNeighbors_NOPCA!$A718), MIN_by_date!$A$2:$E$93, 3, FALSE)</f>
        <v>10</v>
      </c>
      <c r="J718">
        <f>IF(I718&gt;0, 1, 0)</f>
        <v>1</v>
      </c>
      <c r="K718">
        <f>IF(J718,IF(OR(AND(C718&gt;0, ABS(D718) &gt; I718), OR(AND(C718&gt;-I718, D718&gt;-I718), AND(C718&lt;-I718,D718&lt;-I718) )), 1, 0),"N/A")</f>
        <v>0</v>
      </c>
      <c r="L718">
        <f>INT(NOT(J718))</f>
        <v>0</v>
      </c>
      <c r="M718" t="str">
        <f>IF(L718,IF(OR(AND(C718&lt;0, D718&lt; ABS(I718)), OR(AND(C718&gt;ABS(I718), D718&gt;ABS(I718)), AND(C718&lt;ABS(I718),D718&lt; ABS(I718)))), 1, 0),"N/A")</f>
        <v>N/A</v>
      </c>
      <c r="N718">
        <f>INT(OR(K718,M718))</f>
        <v>0</v>
      </c>
      <c r="O718">
        <f>IF(N718, 210, 0)</f>
        <v>0</v>
      </c>
      <c r="P718" t="str">
        <f>VLOOKUP(DATEVALUE(KNeighbors_NOPCA!$A718), MIN_by_date!$A$2:$E$93, 4, FALSE)</f>
        <v>O</v>
      </c>
      <c r="Q718" t="str">
        <f>VLOOKUP(DATEVALUE(KNeighbors_NOPCA!$A718), MIN_by_date!$A$2:$E$93, 5, FALSE)</f>
        <v>195</v>
      </c>
    </row>
    <row r="719" spans="1:17" hidden="1">
      <c r="A719" s="10" t="s">
        <v>108</v>
      </c>
      <c r="B719" t="s">
        <v>39</v>
      </c>
      <c r="C719" s="9">
        <v>-4.5999999999999996</v>
      </c>
      <c r="D719" s="9">
        <v>-6</v>
      </c>
      <c r="E719" s="9">
        <f>IF(-I719 &lt;C719, 1, 0)</f>
        <v>0</v>
      </c>
      <c r="F719" t="str">
        <f>VLOOKUP(DATEVALUE(KNeighbors_NOPCA!$A719), MIN_by_date!$A$2:$E$93, 2, FALSE)</f>
        <v>L</v>
      </c>
      <c r="G719">
        <f>IF(F719="L",0,1)</f>
        <v>0</v>
      </c>
      <c r="H719">
        <f>IF(G719=E719,1,0)</f>
        <v>1</v>
      </c>
      <c r="I719">
        <f>VLOOKUP(DATEVALUE(KNeighbors_NOPCA!$A719), MIN_by_date!$A$2:$E$93, 3, FALSE)</f>
        <v>4.5</v>
      </c>
      <c r="J719">
        <f>IF(I719&gt;0, 1, 0)</f>
        <v>1</v>
      </c>
      <c r="K719">
        <f>IF(J719,IF(OR(AND(C719&gt;0, ABS(D719) &gt; I719), OR(AND(C719&gt;-I719, D719&gt;-I719), AND(C719&lt;-I719,D719&lt;-I719) )), 1, 0),"N/A")</f>
        <v>1</v>
      </c>
      <c r="L719">
        <f>INT(NOT(J719))</f>
        <v>0</v>
      </c>
      <c r="M719" t="str">
        <f>IF(L719,IF(OR(AND(C719&lt;0, D719&lt; ABS(I719)), OR(AND(C719&gt;ABS(I719), D719&gt;ABS(I719)), AND(C719&lt;ABS(I719),D719&lt; ABS(I719)))), 1, 0),"N/A")</f>
        <v>N/A</v>
      </c>
      <c r="N719">
        <f>INT(OR(K719,M719))</f>
        <v>1</v>
      </c>
      <c r="O719">
        <f>IF(N719, 210, 0)</f>
        <v>210</v>
      </c>
      <c r="P719" t="str">
        <f>VLOOKUP(DATEVALUE(KNeighbors_NOPCA!$A719), MIN_by_date!$A$2:$E$93, 4, FALSE)</f>
        <v>U</v>
      </c>
      <c r="Q719" t="str">
        <f>VLOOKUP(DATEVALUE(KNeighbors_NOPCA!$A719), MIN_by_date!$A$2:$E$93, 5, FALSE)</f>
        <v>199</v>
      </c>
    </row>
    <row r="720" spans="1:17">
      <c r="A720" s="10" t="s">
        <v>110</v>
      </c>
      <c r="B720" t="s">
        <v>39</v>
      </c>
      <c r="C720" s="9">
        <v>-6.6</v>
      </c>
      <c r="D720" s="9">
        <v>-5</v>
      </c>
      <c r="E720" s="9">
        <f>IF(-I720 &lt;C720, 1, 0)</f>
        <v>1</v>
      </c>
      <c r="F720" t="str">
        <f>VLOOKUP(DATEVALUE(KNeighbors_NOPCA!$A720), MIN_by_date!$A$2:$E$93, 2, FALSE)</f>
        <v>W</v>
      </c>
      <c r="G720">
        <f>IF(F720="L",0,1)</f>
        <v>1</v>
      </c>
      <c r="H720">
        <f>IF(G720=E720,1,0)</f>
        <v>1</v>
      </c>
      <c r="I720">
        <f>VLOOKUP(DATEVALUE(KNeighbors_NOPCA!$A720), MIN_by_date!$A$2:$E$93, 3, FALSE)</f>
        <v>10.5</v>
      </c>
      <c r="J720">
        <f>IF(I720&gt;0, 1, 0)</f>
        <v>1</v>
      </c>
      <c r="K720">
        <f>IF(J720,IF(OR(AND(C720&gt;0, ABS(D720) &gt; I720), OR(AND(C720&gt;-I720, D720&gt;-I720), AND(C720&lt;-I720,D720&lt;-I720) )), 1, 0),"N/A")</f>
        <v>1</v>
      </c>
      <c r="L720">
        <f>INT(NOT(J720))</f>
        <v>0</v>
      </c>
      <c r="M720" t="str">
        <f>IF(L720,IF(OR(AND(C720&lt;0, D720&lt; ABS(I720)), OR(AND(C720&gt;ABS(I720), D720&gt;ABS(I720)), AND(C720&lt;ABS(I720),D720&lt; ABS(I720)))), 1, 0),"N/A")</f>
        <v>N/A</v>
      </c>
      <c r="N720">
        <f>INT(OR(K720,M720))</f>
        <v>1</v>
      </c>
      <c r="O720">
        <f>IF(N720, 210, 0)</f>
        <v>210</v>
      </c>
      <c r="P720" t="str">
        <f>VLOOKUP(DATEVALUE(KNeighbors_NOPCA!$A720), MIN_by_date!$A$2:$E$93, 4, FALSE)</f>
        <v>U</v>
      </c>
      <c r="Q720" t="str">
        <f>VLOOKUP(DATEVALUE(KNeighbors_NOPCA!$A720), MIN_by_date!$A$2:$E$93, 5, FALSE)</f>
        <v>209</v>
      </c>
    </row>
    <row r="721" spans="1:17" hidden="1">
      <c r="A721" s="10" t="s">
        <v>115</v>
      </c>
      <c r="B721" t="s">
        <v>39</v>
      </c>
      <c r="C721" s="9">
        <v>-9</v>
      </c>
      <c r="D721" s="9">
        <v>30</v>
      </c>
      <c r="E721" s="9">
        <f>IF(-I721 &lt;C721, 1, 0)</f>
        <v>0</v>
      </c>
      <c r="F721" t="str">
        <f>VLOOKUP(DATEVALUE(KNeighbors_NOPCA!$A721), MIN_by_date!$A$2:$E$93, 2, FALSE)</f>
        <v>W</v>
      </c>
      <c r="G721">
        <f>IF(F721="L",0,1)</f>
        <v>1</v>
      </c>
      <c r="H721">
        <f>IF(G721=E721,1,0)</f>
        <v>0</v>
      </c>
      <c r="I721">
        <f>VLOOKUP(DATEVALUE(KNeighbors_NOPCA!$A721), MIN_by_date!$A$2:$E$93, 3, FALSE)</f>
        <v>-4</v>
      </c>
      <c r="J721">
        <f>IF(I721&gt;0, 1, 0)</f>
        <v>0</v>
      </c>
      <c r="K721" t="str">
        <f>IF(J721,IF(OR(AND(C721&gt;0, ABS(D721) &gt; I721), OR(AND(C721&gt;-I721, D721&gt;-I721), AND(C721&lt;-I721,D721&lt;-I721) )), 1, 0),"N/A")</f>
        <v>N/A</v>
      </c>
      <c r="L721">
        <f>INT(NOT(J721))</f>
        <v>1</v>
      </c>
      <c r="M721">
        <f>IF(L721,IF(OR(AND(C721&lt;0, D721&lt; ABS(I721)), OR(AND(C721&gt;ABS(I721), D721&gt;ABS(I721)), AND(C721&lt;ABS(I721),D721&lt; ABS(I721)))), 1, 0),"N/A")</f>
        <v>0</v>
      </c>
      <c r="N721">
        <f>INT(OR(K721,M721))</f>
        <v>0</v>
      </c>
      <c r="O721">
        <f>IF(N721, 210, 0)</f>
        <v>0</v>
      </c>
      <c r="P721" t="str">
        <f>VLOOKUP(DATEVALUE(KNeighbors_NOPCA!$A721), MIN_by_date!$A$2:$E$93, 4, FALSE)</f>
        <v>U</v>
      </c>
      <c r="Q721" t="str">
        <f>VLOOKUP(DATEVALUE(KNeighbors_NOPCA!$A721), MIN_by_date!$A$2:$E$93, 5, FALSE)</f>
        <v>206</v>
      </c>
    </row>
    <row r="722" spans="1:17" hidden="1">
      <c r="A722" s="10" t="s">
        <v>121</v>
      </c>
      <c r="B722" t="s">
        <v>39</v>
      </c>
      <c r="C722" s="9">
        <v>-1.8</v>
      </c>
      <c r="D722" s="9">
        <v>5</v>
      </c>
      <c r="E722" s="9">
        <f>IF(-I722 &lt;C722, 1, 0)</f>
        <v>1</v>
      </c>
      <c r="F722" t="str">
        <f>VLOOKUP(DATEVALUE(KNeighbors_NOPCA!$A722), MIN_by_date!$A$2:$E$93, 2, FALSE)</f>
        <v>W</v>
      </c>
      <c r="G722">
        <f>IF(F722="L",0,1)</f>
        <v>1</v>
      </c>
      <c r="H722">
        <f>IF(G722=E722,1,0)</f>
        <v>1</v>
      </c>
      <c r="I722">
        <f>VLOOKUP(DATEVALUE(KNeighbors_NOPCA!$A722), MIN_by_date!$A$2:$E$93, 3, FALSE)</f>
        <v>3.5</v>
      </c>
      <c r="J722">
        <f>IF(I722&gt;0, 1, 0)</f>
        <v>1</v>
      </c>
      <c r="K722">
        <f>IF(J722,IF(OR(AND(C722&gt;0, ABS(D722) &gt; I722), OR(AND(C722&gt;-I722, D722&gt;-I722), AND(C722&lt;-I722,D722&lt;-I722) )), 1, 0),"N/A")</f>
        <v>1</v>
      </c>
      <c r="L722">
        <f>INT(NOT(J722))</f>
        <v>0</v>
      </c>
      <c r="M722" t="str">
        <f>IF(L722,IF(OR(AND(C722&lt;0, D722&lt; ABS(I722)), OR(AND(C722&gt;ABS(I722), D722&gt;ABS(I722)), AND(C722&lt;ABS(I722),D722&lt; ABS(I722)))), 1, 0),"N/A")</f>
        <v>N/A</v>
      </c>
      <c r="N722">
        <f>INT(OR(K722,M722))</f>
        <v>1</v>
      </c>
      <c r="O722">
        <f>IF(N722, 210, 0)</f>
        <v>210</v>
      </c>
      <c r="P722" t="str">
        <f>VLOOKUP(DATEVALUE(KNeighbors_NOPCA!$A722), MIN_by_date!$A$2:$E$93, 4, FALSE)</f>
        <v>O</v>
      </c>
      <c r="Q722" t="str">
        <f>VLOOKUP(DATEVALUE(KNeighbors_NOPCA!$A722), MIN_by_date!$A$2:$E$93, 5, FALSE)</f>
        <v>192</v>
      </c>
    </row>
    <row r="723" spans="1:17" hidden="1">
      <c r="A723" s="10" t="s">
        <v>125</v>
      </c>
      <c r="B723" t="s">
        <v>39</v>
      </c>
      <c r="C723" s="9">
        <v>-5.4</v>
      </c>
      <c r="D723" s="9">
        <v>-3</v>
      </c>
      <c r="E723" s="9">
        <f>IF(-I723 &lt;C723, 1, 0)</f>
        <v>1</v>
      </c>
      <c r="F723" t="str">
        <f>VLOOKUP(DATEVALUE(KNeighbors_NOPCA!$A723), MIN_by_date!$A$2:$E$93, 2, FALSE)</f>
        <v>W</v>
      </c>
      <c r="G723">
        <f>IF(F723="L",0,1)</f>
        <v>1</v>
      </c>
      <c r="H723">
        <f>IF(G723=E723,1,0)</f>
        <v>1</v>
      </c>
      <c r="I723">
        <f>VLOOKUP(DATEVALUE(KNeighbors_NOPCA!$A723), MIN_by_date!$A$2:$E$93, 3, FALSE)</f>
        <v>6.5</v>
      </c>
      <c r="J723">
        <f>IF(I723&gt;0, 1, 0)</f>
        <v>1</v>
      </c>
      <c r="K723">
        <f>IF(J723,IF(OR(AND(C723&gt;0, ABS(D723) &gt; I723), OR(AND(C723&gt;-I723, D723&gt;-I723), AND(C723&lt;-I723,D723&lt;-I723) )), 1, 0),"N/A")</f>
        <v>1</v>
      </c>
      <c r="L723">
        <f>INT(NOT(J723))</f>
        <v>0</v>
      </c>
      <c r="M723" t="str">
        <f>IF(L723,IF(OR(AND(C723&lt;0, D723&lt; ABS(I723)), OR(AND(C723&gt;ABS(I723), D723&gt;ABS(I723)), AND(C723&lt;ABS(I723),D723&lt; ABS(I723)))), 1, 0),"N/A")</f>
        <v>N/A</v>
      </c>
      <c r="N723">
        <f>INT(OR(K723,M723))</f>
        <v>1</v>
      </c>
      <c r="O723">
        <f>IF(N723, 210, 0)</f>
        <v>210</v>
      </c>
      <c r="P723" t="str">
        <f>VLOOKUP(DATEVALUE(KNeighbors_NOPCA!$A723), MIN_by_date!$A$2:$E$93, 4, FALSE)</f>
        <v>O</v>
      </c>
      <c r="Q723" t="str">
        <f>VLOOKUP(DATEVALUE(KNeighbors_NOPCA!$A723), MIN_by_date!$A$2:$E$93, 5, FALSE)</f>
        <v>213</v>
      </c>
    </row>
    <row r="724" spans="1:17" hidden="1">
      <c r="A724" s="10" t="s">
        <v>135</v>
      </c>
      <c r="B724" t="s">
        <v>39</v>
      </c>
      <c r="C724" s="9">
        <v>-3</v>
      </c>
      <c r="D724" s="9">
        <v>7</v>
      </c>
      <c r="E724" s="9">
        <f>IF(-I724 &lt;C724, 1, 0)</f>
        <v>0</v>
      </c>
      <c r="F724" t="str">
        <f>VLOOKUP(DATEVALUE(KNeighbors_NOPCA!$A724), MIN_by_date!$A$2:$E$93, 2, FALSE)</f>
        <v>W</v>
      </c>
      <c r="G724">
        <f>IF(F724="L",0,1)</f>
        <v>1</v>
      </c>
      <c r="H724">
        <f>IF(G724=E724,1,0)</f>
        <v>0</v>
      </c>
      <c r="I724">
        <f>VLOOKUP(DATEVALUE(KNeighbors_NOPCA!$A724), MIN_by_date!$A$2:$E$93, 3, FALSE)</f>
        <v>-3.5</v>
      </c>
      <c r="J724">
        <f>IF(I724&gt;0, 1, 0)</f>
        <v>0</v>
      </c>
      <c r="K724" t="str">
        <f>IF(J724,IF(OR(AND(C724&gt;0, ABS(D724) &gt; I724), OR(AND(C724&gt;-I724, D724&gt;-I724), AND(C724&lt;-I724,D724&lt;-I724) )), 1, 0),"N/A")</f>
        <v>N/A</v>
      </c>
      <c r="L724">
        <f>INT(NOT(J724))</f>
        <v>1</v>
      </c>
      <c r="M724">
        <f>IF(L724,IF(OR(AND(C724&lt;0, D724&lt; ABS(I724)), OR(AND(C724&gt;ABS(I724), D724&gt;ABS(I724)), AND(C724&lt;ABS(I724),D724&lt; ABS(I724)))), 1, 0),"N/A")</f>
        <v>0</v>
      </c>
      <c r="N724">
        <f>INT(OR(K724,M724))</f>
        <v>0</v>
      </c>
      <c r="O724">
        <f>IF(N724, 210, 0)</f>
        <v>0</v>
      </c>
      <c r="P724" t="str">
        <f>VLOOKUP(DATEVALUE(KNeighbors_NOPCA!$A724), MIN_by_date!$A$2:$E$93, 4, FALSE)</f>
        <v>O</v>
      </c>
      <c r="Q724" t="str">
        <f>VLOOKUP(DATEVALUE(KNeighbors_NOPCA!$A724), MIN_by_date!$A$2:$E$93, 5, FALSE)</f>
        <v>205</v>
      </c>
    </row>
    <row r="725" spans="1:17" hidden="1">
      <c r="A725" s="10" t="s">
        <v>137</v>
      </c>
      <c r="B725" t="s">
        <v>39</v>
      </c>
      <c r="C725" s="9">
        <v>-8</v>
      </c>
      <c r="D725" s="9">
        <v>-14</v>
      </c>
      <c r="E725" s="9">
        <f>IF(-I725 &lt;C725, 1, 0)</f>
        <v>0</v>
      </c>
      <c r="F725" t="str">
        <f>VLOOKUP(DATEVALUE(KNeighbors_NOPCA!$A725), MIN_by_date!$A$2:$E$93, 2, FALSE)</f>
        <v>L</v>
      </c>
      <c r="G725">
        <f>IF(F725="L",0,1)</f>
        <v>0</v>
      </c>
      <c r="H725">
        <f>IF(G725=E725,1,0)</f>
        <v>1</v>
      </c>
      <c r="I725">
        <f>VLOOKUP(DATEVALUE(KNeighbors_NOPCA!$A725), MIN_by_date!$A$2:$E$93, 3, FALSE)</f>
        <v>-2</v>
      </c>
      <c r="J725">
        <f>IF(I725&gt;0, 1, 0)</f>
        <v>0</v>
      </c>
      <c r="K725" t="str">
        <f>IF(J725,IF(OR(AND(C725&gt;0, ABS(D725) &gt; I725), OR(AND(C725&gt;-I725, D725&gt;-I725), AND(C725&lt;-I725,D725&lt;-I725) )), 1, 0),"N/A")</f>
        <v>N/A</v>
      </c>
      <c r="L725">
        <f>INT(NOT(J725))</f>
        <v>1</v>
      </c>
      <c r="M725">
        <f>IF(L725,IF(OR(AND(C725&lt;0, D725&lt; ABS(I725)), OR(AND(C725&gt;ABS(I725), D725&gt;ABS(I725)), AND(C725&lt;ABS(I725),D725&lt; ABS(I725)))), 1, 0),"N/A")</f>
        <v>1</v>
      </c>
      <c r="N725">
        <f>INT(OR(K725,M725))</f>
        <v>1</v>
      </c>
      <c r="O725">
        <f>IF(N725, 210, 0)</f>
        <v>210</v>
      </c>
      <c r="P725" t="str">
        <f>VLOOKUP(DATEVALUE(KNeighbors_NOPCA!$A725), MIN_by_date!$A$2:$E$93, 4, FALSE)</f>
        <v>O</v>
      </c>
      <c r="Q725" t="str">
        <f>VLOOKUP(DATEVALUE(KNeighbors_NOPCA!$A725), MIN_by_date!$A$2:$E$93, 5, FALSE)</f>
        <v>211</v>
      </c>
    </row>
    <row r="726" spans="1:17" hidden="1">
      <c r="A726" s="10" t="s">
        <v>139</v>
      </c>
      <c r="B726" t="s">
        <v>39</v>
      </c>
      <c r="C726" s="9">
        <v>-7.8</v>
      </c>
      <c r="D726" s="9">
        <v>5</v>
      </c>
      <c r="E726" s="9">
        <f>IF(-I726 &lt;C726, 1, 0)</f>
        <v>0</v>
      </c>
      <c r="F726" t="str">
        <f>VLOOKUP(DATEVALUE(KNeighbors_NOPCA!$A726), MIN_by_date!$A$2:$E$93, 2, FALSE)</f>
        <v>W</v>
      </c>
      <c r="G726">
        <f>IF(F726="L",0,1)</f>
        <v>1</v>
      </c>
      <c r="H726">
        <f>IF(G726=E726,1,0)</f>
        <v>0</v>
      </c>
      <c r="I726">
        <f>VLOOKUP(DATEVALUE(KNeighbors_NOPCA!$A726), MIN_by_date!$A$2:$E$93, 3, FALSE)</f>
        <v>6</v>
      </c>
      <c r="J726">
        <f>IF(I726&gt;0, 1, 0)</f>
        <v>1</v>
      </c>
      <c r="K726">
        <f>IF(J726,IF(OR(AND(C726&gt;0, ABS(D726) &gt; I726), OR(AND(C726&gt;-I726, D726&gt;-I726), AND(C726&lt;-I726,D726&lt;-I726) )), 1, 0),"N/A")</f>
        <v>0</v>
      </c>
      <c r="L726">
        <f>INT(NOT(J726))</f>
        <v>0</v>
      </c>
      <c r="M726" t="str">
        <f>IF(L726,IF(OR(AND(C726&lt;0, D726&lt; ABS(I726)), OR(AND(C726&gt;ABS(I726), D726&gt;ABS(I726)), AND(C726&lt;ABS(I726),D726&lt; ABS(I726)))), 1, 0),"N/A")</f>
        <v>N/A</v>
      </c>
      <c r="N726">
        <f>INT(OR(K726,M726))</f>
        <v>0</v>
      </c>
      <c r="O726">
        <f>IF(N726, 210, 0)</f>
        <v>0</v>
      </c>
      <c r="P726" t="str">
        <f>VLOOKUP(DATEVALUE(KNeighbors_NOPCA!$A726), MIN_by_date!$A$2:$E$93, 4, FALSE)</f>
        <v>O</v>
      </c>
      <c r="Q726" t="str">
        <f>VLOOKUP(DATEVALUE(KNeighbors_NOPCA!$A726), MIN_by_date!$A$2:$E$93, 5, FALSE)</f>
        <v>207</v>
      </c>
    </row>
    <row r="727" spans="1:17" hidden="1">
      <c r="A727" s="10" t="s">
        <v>143</v>
      </c>
      <c r="B727" t="s">
        <v>39</v>
      </c>
      <c r="C727" s="9">
        <v>5.2</v>
      </c>
      <c r="D727" s="9">
        <v>-8</v>
      </c>
      <c r="E727" s="9">
        <f>IF(-I727 &lt;C727, 1, 0)</f>
        <v>1</v>
      </c>
      <c r="F727" t="str">
        <f>VLOOKUP(DATEVALUE(KNeighbors_NOPCA!$A727), MIN_by_date!$A$2:$E$93, 2, FALSE)</f>
        <v>L</v>
      </c>
      <c r="G727">
        <f>IF(F727="L",0,1)</f>
        <v>0</v>
      </c>
      <c r="H727">
        <f>IF(G727=E727,1,0)</f>
        <v>0</v>
      </c>
      <c r="I727">
        <f>VLOOKUP(DATEVALUE(KNeighbors_NOPCA!$A727), MIN_by_date!$A$2:$E$93, 3, FALSE)</f>
        <v>-2.5</v>
      </c>
      <c r="J727">
        <f>IF(I727&gt;0, 1, 0)</f>
        <v>0</v>
      </c>
      <c r="K727" t="str">
        <f>IF(J727,IF(OR(AND(C727&gt;0, ABS(D727) &gt; I727), OR(AND(C727&gt;-I727, D727&gt;-I727), AND(C727&lt;-I727,D727&lt;-I727) )), 1, 0),"N/A")</f>
        <v>N/A</v>
      </c>
      <c r="L727">
        <f>INT(NOT(J727))</f>
        <v>1</v>
      </c>
      <c r="M727">
        <f>IF(L727,IF(OR(AND(C727&lt;0, D727&lt; ABS(I727)), OR(AND(C727&gt;ABS(I727), D727&gt;ABS(I727)), AND(C727&lt;ABS(I727),D727&lt; ABS(I727)))), 1, 0),"N/A")</f>
        <v>0</v>
      </c>
      <c r="N727">
        <f>INT(OR(K727,M727))</f>
        <v>0</v>
      </c>
      <c r="O727">
        <f>IF(N727, 210, 0)</f>
        <v>0</v>
      </c>
      <c r="P727" t="str">
        <f>VLOOKUP(DATEVALUE(KNeighbors_NOPCA!$A727), MIN_by_date!$A$2:$E$93, 4, FALSE)</f>
        <v>U</v>
      </c>
      <c r="Q727" t="str">
        <f>VLOOKUP(DATEVALUE(KNeighbors_NOPCA!$A727), MIN_by_date!$A$2:$E$93, 5, FALSE)</f>
        <v>207.5</v>
      </c>
    </row>
    <row r="728" spans="1:17" hidden="1">
      <c r="A728" s="10" t="s">
        <v>145</v>
      </c>
      <c r="B728" t="s">
        <v>39</v>
      </c>
      <c r="C728" s="9">
        <v>-6.8</v>
      </c>
      <c r="D728" s="9">
        <v>2</v>
      </c>
      <c r="E728" s="9">
        <f>IF(-I728 &lt;C728, 1, 0)</f>
        <v>0</v>
      </c>
      <c r="F728" t="str">
        <f>VLOOKUP(DATEVALUE(KNeighbors_NOPCA!$A728), MIN_by_date!$A$2:$E$93, 2, FALSE)</f>
        <v>W</v>
      </c>
      <c r="G728">
        <f>IF(F728="L",0,1)</f>
        <v>1</v>
      </c>
      <c r="H728">
        <f>IF(G728=E728,1,0)</f>
        <v>0</v>
      </c>
      <c r="I728">
        <f>VLOOKUP(DATEVALUE(KNeighbors_NOPCA!$A728), MIN_by_date!$A$2:$E$93, 3, FALSE)</f>
        <v>4.5</v>
      </c>
      <c r="J728">
        <f>IF(I728&gt;0, 1, 0)</f>
        <v>1</v>
      </c>
      <c r="K728">
        <f>IF(J728,IF(OR(AND(C728&gt;0, ABS(D728) &gt; I728), OR(AND(C728&gt;-I728, D728&gt;-I728), AND(C728&lt;-I728,D728&lt;-I728) )), 1, 0),"N/A")</f>
        <v>0</v>
      </c>
      <c r="L728">
        <f>INT(NOT(J728))</f>
        <v>0</v>
      </c>
      <c r="M728" t="str">
        <f>IF(L728,IF(OR(AND(C728&lt;0, D728&lt; ABS(I728)), OR(AND(C728&gt;ABS(I728), D728&gt;ABS(I728)), AND(C728&lt;ABS(I728),D728&lt; ABS(I728)))), 1, 0),"N/A")</f>
        <v>N/A</v>
      </c>
      <c r="N728">
        <f>INT(OR(K728,M728))</f>
        <v>0</v>
      </c>
      <c r="O728">
        <f>IF(N728, 210, 0)</f>
        <v>0</v>
      </c>
      <c r="P728" t="str">
        <f>VLOOKUP(DATEVALUE(KNeighbors_NOPCA!$A728), MIN_by_date!$A$2:$E$93, 4, FALSE)</f>
        <v>O</v>
      </c>
      <c r="Q728" t="str">
        <f>VLOOKUP(DATEVALUE(KNeighbors_NOPCA!$A728), MIN_by_date!$A$2:$E$93, 5, FALSE)</f>
        <v>218.5</v>
      </c>
    </row>
    <row r="729" spans="1:17" hidden="1">
      <c r="A729" s="10" t="s">
        <v>154</v>
      </c>
      <c r="B729" t="s">
        <v>39</v>
      </c>
      <c r="C729" s="9">
        <v>-7.2</v>
      </c>
      <c r="D729" s="9">
        <v>-6</v>
      </c>
      <c r="E729" s="9">
        <f>IF(-I729 &lt;C729, 1, 0)</f>
        <v>0</v>
      </c>
      <c r="F729" t="str">
        <f>VLOOKUP(DATEVALUE(KNeighbors_NOPCA!$A729), MIN_by_date!$A$2:$E$93, 2, FALSE)</f>
        <v>L</v>
      </c>
      <c r="G729">
        <f>IF(F729="L",0,1)</f>
        <v>0</v>
      </c>
      <c r="H729">
        <f>IF(G729=E729,1,0)</f>
        <v>1</v>
      </c>
      <c r="I729">
        <f>VLOOKUP(DATEVALUE(KNeighbors_NOPCA!$A729), MIN_by_date!$A$2:$E$93, 3, FALSE)</f>
        <v>3.5</v>
      </c>
      <c r="J729">
        <f>IF(I729&gt;0, 1, 0)</f>
        <v>1</v>
      </c>
      <c r="K729">
        <f>IF(J729,IF(OR(AND(C729&gt;0, ABS(D729) &gt; I729), OR(AND(C729&gt;-I729, D729&gt;-I729), AND(C729&lt;-I729,D729&lt;-I729) )), 1, 0),"N/A")</f>
        <v>1</v>
      </c>
      <c r="L729">
        <f>INT(NOT(J729))</f>
        <v>0</v>
      </c>
      <c r="M729" t="str">
        <f>IF(L729,IF(OR(AND(C729&lt;0, D729&lt; ABS(I729)), OR(AND(C729&gt;ABS(I729), D729&gt;ABS(I729)), AND(C729&lt;ABS(I729),D729&lt; ABS(I729)))), 1, 0),"N/A")</f>
        <v>N/A</v>
      </c>
      <c r="N729">
        <f>INT(OR(K729,M729))</f>
        <v>1</v>
      </c>
      <c r="O729">
        <f>IF(N729, 210, 0)</f>
        <v>210</v>
      </c>
      <c r="P729" t="str">
        <f>VLOOKUP(DATEVALUE(KNeighbors_NOPCA!$A729), MIN_by_date!$A$2:$E$93, 4, FALSE)</f>
        <v>U</v>
      </c>
      <c r="Q729" t="str">
        <f>VLOOKUP(DATEVALUE(KNeighbors_NOPCA!$A729), MIN_by_date!$A$2:$E$93, 5, FALSE)</f>
        <v>219</v>
      </c>
    </row>
    <row r="730" spans="1:17" hidden="1">
      <c r="A730" s="10" t="s">
        <v>157</v>
      </c>
      <c r="B730" t="s">
        <v>39</v>
      </c>
      <c r="C730" s="9">
        <v>-1</v>
      </c>
      <c r="D730" s="9">
        <v>14</v>
      </c>
      <c r="E730" s="9">
        <f>IF(-I730 &lt;C730, 1, 0)</f>
        <v>0</v>
      </c>
      <c r="F730" t="str">
        <f>VLOOKUP(DATEVALUE(KNeighbors_NOPCA!$A730), MIN_by_date!$A$2:$E$93, 2, FALSE)</f>
        <v>W</v>
      </c>
      <c r="G730">
        <f>IF(F730="L",0,1)</f>
        <v>1</v>
      </c>
      <c r="H730">
        <f>IF(G730=E730,1,0)</f>
        <v>0</v>
      </c>
      <c r="I730">
        <f>VLOOKUP(DATEVALUE(KNeighbors_NOPCA!$A730), MIN_by_date!$A$2:$E$93, 3, FALSE)</f>
        <v>-9.5</v>
      </c>
      <c r="J730">
        <f>IF(I730&gt;0, 1, 0)</f>
        <v>0</v>
      </c>
      <c r="K730" t="str">
        <f>IF(J730,IF(OR(AND(C730&gt;0, ABS(D730) &gt; I730), OR(AND(C730&gt;-I730, D730&gt;-I730), AND(C730&lt;-I730,D730&lt;-I730) )), 1, 0),"N/A")</f>
        <v>N/A</v>
      </c>
      <c r="L730">
        <f>INT(NOT(J730))</f>
        <v>1</v>
      </c>
      <c r="M730">
        <f>IF(L730,IF(OR(AND(C730&lt;0, D730&lt; ABS(I730)), OR(AND(C730&gt;ABS(I730), D730&gt;ABS(I730)), AND(C730&lt;ABS(I730),D730&lt; ABS(I730)))), 1, 0),"N/A")</f>
        <v>0</v>
      </c>
      <c r="N730">
        <f>INT(OR(K730,M730))</f>
        <v>0</v>
      </c>
      <c r="O730">
        <f>IF(N730, 210, 0)</f>
        <v>0</v>
      </c>
      <c r="P730" t="str">
        <f>VLOOKUP(DATEVALUE(KNeighbors_NOPCA!$A730), MIN_by_date!$A$2:$E$93, 4, FALSE)</f>
        <v>O</v>
      </c>
      <c r="Q730" t="str">
        <f>VLOOKUP(DATEVALUE(KNeighbors_NOPCA!$A730), MIN_by_date!$A$2:$E$93, 5, FALSE)</f>
        <v>211</v>
      </c>
    </row>
    <row r="731" spans="1:17">
      <c r="A731" s="10" t="s">
        <v>160</v>
      </c>
      <c r="B731" t="s">
        <v>39</v>
      </c>
      <c r="C731" s="9">
        <v>-6.4</v>
      </c>
      <c r="D731" s="9">
        <v>-25</v>
      </c>
      <c r="E731" s="9">
        <f>IF(-I731 &lt;C731, 1, 0)</f>
        <v>1</v>
      </c>
      <c r="F731" t="str">
        <f>VLOOKUP(DATEVALUE(KNeighbors_NOPCA!$A731), MIN_by_date!$A$2:$E$93, 2, FALSE)</f>
        <v>L</v>
      </c>
      <c r="G731">
        <f>IF(F731="L",0,1)</f>
        <v>0</v>
      </c>
      <c r="H731">
        <f>IF(G731=E731,1,0)</f>
        <v>0</v>
      </c>
      <c r="I731">
        <f>VLOOKUP(DATEVALUE(KNeighbors_NOPCA!$A731), MIN_by_date!$A$2:$E$93, 3, FALSE)</f>
        <v>10</v>
      </c>
      <c r="J731">
        <f>IF(I731&gt;0, 1, 0)</f>
        <v>1</v>
      </c>
      <c r="K731">
        <f>IF(J731,IF(OR(AND(C731&gt;0, ABS(D731) &gt; I731), OR(AND(C731&gt;-I731, D731&gt;-I731), AND(C731&lt;-I731,D731&lt;-I731) )), 1, 0),"N/A")</f>
        <v>0</v>
      </c>
      <c r="L731">
        <f>INT(NOT(J731))</f>
        <v>0</v>
      </c>
      <c r="M731" t="str">
        <f>IF(L731,IF(OR(AND(C731&lt;0, D731&lt; ABS(I731)), OR(AND(C731&gt;ABS(I731), D731&gt;ABS(I731)), AND(C731&lt;ABS(I731),D731&lt; ABS(I731)))), 1, 0),"N/A")</f>
        <v>N/A</v>
      </c>
      <c r="N731">
        <f>INT(OR(K731,M731))</f>
        <v>0</v>
      </c>
      <c r="O731">
        <f>IF(N731, 210, 0)</f>
        <v>0</v>
      </c>
      <c r="P731" t="str">
        <f>VLOOKUP(DATEVALUE(KNeighbors_NOPCA!$A731), MIN_by_date!$A$2:$E$93, 4, FALSE)</f>
        <v>O</v>
      </c>
      <c r="Q731" t="str">
        <f>VLOOKUP(DATEVALUE(KNeighbors_NOPCA!$A731), MIN_by_date!$A$2:$E$93, 5, FALSE)</f>
        <v>206.5</v>
      </c>
    </row>
    <row r="732" spans="1:17">
      <c r="A732" s="10" t="s">
        <v>173</v>
      </c>
      <c r="B732" t="s">
        <v>39</v>
      </c>
      <c r="C732" s="9">
        <v>-11</v>
      </c>
      <c r="D732" s="9">
        <v>-5</v>
      </c>
      <c r="E732" s="9">
        <f>IF(-I732 &lt;C732, 1, 0)</f>
        <v>1</v>
      </c>
      <c r="F732" t="str">
        <f>VLOOKUP(DATEVALUE(KNeighbors_NOPCA!$A732), MIN_by_date!$A$2:$E$93, 2, FALSE)</f>
        <v>W</v>
      </c>
      <c r="G732">
        <f>IF(F732="L",0,1)</f>
        <v>1</v>
      </c>
      <c r="H732">
        <f>IF(G732=E732,1,0)</f>
        <v>1</v>
      </c>
      <c r="I732">
        <f>VLOOKUP(DATEVALUE(KNeighbors_NOPCA!$A732), MIN_by_date!$A$2:$E$93, 3, FALSE)</f>
        <v>12.5</v>
      </c>
      <c r="J732">
        <f>IF(I732&gt;0, 1, 0)</f>
        <v>1</v>
      </c>
      <c r="K732">
        <f>IF(J732,IF(OR(AND(C732&gt;0, ABS(D732) &gt; I732), OR(AND(C732&gt;-I732, D732&gt;-I732), AND(C732&lt;-I732,D732&lt;-I732) )), 1, 0),"N/A")</f>
        <v>1</v>
      </c>
      <c r="L732">
        <f>INT(NOT(J732))</f>
        <v>0</v>
      </c>
      <c r="M732" t="str">
        <f>IF(L732,IF(OR(AND(C732&lt;0, D732&lt; ABS(I732)), OR(AND(C732&gt;ABS(I732), D732&gt;ABS(I732)), AND(C732&lt;ABS(I732),D732&lt; ABS(I732)))), 1, 0),"N/A")</f>
        <v>N/A</v>
      </c>
      <c r="N732">
        <f>INT(OR(K732,M732))</f>
        <v>1</v>
      </c>
      <c r="O732">
        <f>IF(N732, 210, 0)</f>
        <v>210</v>
      </c>
      <c r="P732" t="str">
        <f>VLOOKUP(DATEVALUE(KNeighbors_NOPCA!$A732), MIN_by_date!$A$2:$E$93, 4, FALSE)</f>
        <v>U</v>
      </c>
      <c r="Q732" t="str">
        <f>VLOOKUP(DATEVALUE(KNeighbors_NOPCA!$A732), MIN_by_date!$A$2:$E$93, 5, FALSE)</f>
        <v>233</v>
      </c>
    </row>
    <row r="733" spans="1:17" hidden="1">
      <c r="A733" s="10" t="s">
        <v>175</v>
      </c>
      <c r="B733" t="s">
        <v>39</v>
      </c>
      <c r="C733" s="9">
        <v>-7.6</v>
      </c>
      <c r="D733" s="9">
        <v>9</v>
      </c>
      <c r="E733" s="9">
        <f>IF(-I733 &lt;C733, 1, 0)</f>
        <v>0</v>
      </c>
      <c r="F733" t="str">
        <f>VLOOKUP(DATEVALUE(KNeighbors_NOPCA!$A733), MIN_by_date!$A$2:$E$93, 2, FALSE)</f>
        <v>W</v>
      </c>
      <c r="G733">
        <f>IF(F733="L",0,1)</f>
        <v>1</v>
      </c>
      <c r="H733">
        <f>IF(G733=E733,1,0)</f>
        <v>0</v>
      </c>
      <c r="I733">
        <f>VLOOKUP(DATEVALUE(KNeighbors_NOPCA!$A733), MIN_by_date!$A$2:$E$93, 3, FALSE)</f>
        <v>-4</v>
      </c>
      <c r="J733">
        <f>IF(I733&gt;0, 1, 0)</f>
        <v>0</v>
      </c>
      <c r="K733" t="str">
        <f>IF(J733,IF(OR(AND(C733&gt;0, ABS(D733) &gt; I733), OR(AND(C733&gt;-I733, D733&gt;-I733), AND(C733&lt;-I733,D733&lt;-I733) )), 1, 0),"N/A")</f>
        <v>N/A</v>
      </c>
      <c r="L733">
        <f>INT(NOT(J733))</f>
        <v>1</v>
      </c>
      <c r="M733">
        <f>IF(L733,IF(OR(AND(C733&lt;0, D733&lt; ABS(I733)), OR(AND(C733&gt;ABS(I733), D733&gt;ABS(I733)), AND(C733&lt;ABS(I733),D733&lt; ABS(I733)))), 1, 0),"N/A")</f>
        <v>0</v>
      </c>
      <c r="N733">
        <f>INT(OR(K733,M733))</f>
        <v>0</v>
      </c>
      <c r="O733">
        <f>IF(N733, 210, 0)</f>
        <v>0</v>
      </c>
      <c r="P733" t="str">
        <f>VLOOKUP(DATEVALUE(KNeighbors_NOPCA!$A733), MIN_by_date!$A$2:$E$93, 4, FALSE)</f>
        <v>U</v>
      </c>
      <c r="Q733" t="str">
        <f>VLOOKUP(DATEVALUE(KNeighbors_NOPCA!$A733), MIN_by_date!$A$2:$E$93, 5, FALSE)</f>
        <v>221.5</v>
      </c>
    </row>
    <row r="734" spans="1:17" hidden="1">
      <c r="A734" s="10" t="s">
        <v>178</v>
      </c>
      <c r="B734" t="s">
        <v>39</v>
      </c>
      <c r="C734" s="9">
        <v>-4.4000000000000004</v>
      </c>
      <c r="D734" s="9">
        <v>-9</v>
      </c>
      <c r="E734" s="9">
        <f>IF(-I734 &lt;C734, 1, 0)</f>
        <v>1</v>
      </c>
      <c r="F734" t="str">
        <f>VLOOKUP(DATEVALUE(KNeighbors_NOPCA!$A734), MIN_by_date!$A$2:$E$93, 2, FALSE)</f>
        <v>L</v>
      </c>
      <c r="G734">
        <f>IF(F734="L",0,1)</f>
        <v>0</v>
      </c>
      <c r="H734">
        <f>IF(G734=E734,1,0)</f>
        <v>0</v>
      </c>
      <c r="I734">
        <f>VLOOKUP(DATEVALUE(KNeighbors_NOPCA!$A734), MIN_by_date!$A$2:$E$93, 3, FALSE)</f>
        <v>8</v>
      </c>
      <c r="J734">
        <f>IF(I734&gt;0, 1, 0)</f>
        <v>1</v>
      </c>
      <c r="K734">
        <f>IF(J734,IF(OR(AND(C734&gt;0, ABS(D734) &gt; I734), OR(AND(C734&gt;-I734, D734&gt;-I734), AND(C734&lt;-I734,D734&lt;-I734) )), 1, 0),"N/A")</f>
        <v>0</v>
      </c>
      <c r="L734">
        <f>INT(NOT(J734))</f>
        <v>0</v>
      </c>
      <c r="M734" t="str">
        <f>IF(L734,IF(OR(AND(C734&lt;0, D734&lt; ABS(I734)), OR(AND(C734&gt;ABS(I734), D734&gt;ABS(I734)), AND(C734&lt;ABS(I734),D734&lt; ABS(I734)))), 1, 0),"N/A")</f>
        <v>N/A</v>
      </c>
      <c r="N734">
        <f>INT(OR(K734,M734))</f>
        <v>0</v>
      </c>
      <c r="O734">
        <f>IF(N734, 210, 0)</f>
        <v>0</v>
      </c>
      <c r="P734" t="str">
        <f>VLOOKUP(DATEVALUE(KNeighbors_NOPCA!$A734), MIN_by_date!$A$2:$E$93, 4, FALSE)</f>
        <v>U</v>
      </c>
      <c r="Q734" t="str">
        <f>VLOOKUP(DATEVALUE(KNeighbors_NOPCA!$A734), MIN_by_date!$A$2:$E$93, 5, FALSE)</f>
        <v>196</v>
      </c>
    </row>
    <row r="735" spans="1:17" hidden="1">
      <c r="A735" s="10" t="s">
        <v>180</v>
      </c>
      <c r="B735" t="s">
        <v>39</v>
      </c>
      <c r="C735" s="9">
        <v>2.4</v>
      </c>
      <c r="D735" s="9">
        <v>5</v>
      </c>
      <c r="E735" s="9">
        <f>IF(-I735 &lt;C735, 1, 0)</f>
        <v>0</v>
      </c>
      <c r="F735" t="str">
        <f>VLOOKUP(DATEVALUE(KNeighbors_NOPCA!$A735), MIN_by_date!$A$2:$E$93, 2, FALSE)</f>
        <v>L</v>
      </c>
      <c r="G735">
        <f>IF(F735="L",0,1)</f>
        <v>0</v>
      </c>
      <c r="H735">
        <f>IF(G735=E735,1,0)</f>
        <v>1</v>
      </c>
      <c r="I735">
        <f>VLOOKUP(DATEVALUE(KNeighbors_NOPCA!$A735), MIN_by_date!$A$2:$E$93, 3, FALSE)</f>
        <v>-6</v>
      </c>
      <c r="J735">
        <f>IF(I735&gt;0, 1, 0)</f>
        <v>0</v>
      </c>
      <c r="K735" t="str">
        <f>IF(J735,IF(OR(AND(C735&gt;0, ABS(D735) &gt; I735), OR(AND(C735&gt;-I735, D735&gt;-I735), AND(C735&lt;-I735,D735&lt;-I735) )), 1, 0),"N/A")</f>
        <v>N/A</v>
      </c>
      <c r="L735">
        <f>INT(NOT(J735))</f>
        <v>1</v>
      </c>
      <c r="M735">
        <f>IF(L735,IF(OR(AND(C735&lt;0, D735&lt; ABS(I735)), OR(AND(C735&gt;ABS(I735), D735&gt;ABS(I735)), AND(C735&lt;ABS(I735),D735&lt; ABS(I735)))), 1, 0),"N/A")</f>
        <v>1</v>
      </c>
      <c r="N735">
        <f>INT(OR(K735,M735))</f>
        <v>1</v>
      </c>
      <c r="O735">
        <f>IF(N735, 210, 0)</f>
        <v>210</v>
      </c>
      <c r="P735" t="str">
        <f>VLOOKUP(DATEVALUE(KNeighbors_NOPCA!$A735), MIN_by_date!$A$2:$E$93, 4, FALSE)</f>
        <v>O</v>
      </c>
      <c r="Q735" t="str">
        <f>VLOOKUP(DATEVALUE(KNeighbors_NOPCA!$A735), MIN_by_date!$A$2:$E$93, 5, FALSE)</f>
        <v>219</v>
      </c>
    </row>
    <row r="736" spans="1:17" hidden="1">
      <c r="A736" s="10" t="s">
        <v>182</v>
      </c>
      <c r="B736" t="s">
        <v>39</v>
      </c>
      <c r="C736" s="9">
        <v>-5</v>
      </c>
      <c r="D736" s="9">
        <v>-20</v>
      </c>
      <c r="E736" s="9">
        <f>IF(-I736 &lt;C736, 1, 0)</f>
        <v>1</v>
      </c>
      <c r="F736" t="str">
        <f>VLOOKUP(DATEVALUE(KNeighbors_NOPCA!$A736), MIN_by_date!$A$2:$E$93, 2, FALSE)</f>
        <v>L</v>
      </c>
      <c r="G736">
        <f>IF(F736="L",0,1)</f>
        <v>0</v>
      </c>
      <c r="H736">
        <f>IF(G736=E736,1,0)</f>
        <v>0</v>
      </c>
      <c r="I736">
        <f>VLOOKUP(DATEVALUE(KNeighbors_NOPCA!$A736), MIN_by_date!$A$2:$E$93, 3, FALSE)</f>
        <v>6</v>
      </c>
      <c r="J736">
        <f>IF(I736&gt;0, 1, 0)</f>
        <v>1</v>
      </c>
      <c r="K736">
        <f>IF(J736,IF(OR(AND(C736&gt;0, ABS(D736) &gt; I736), OR(AND(C736&gt;-I736, D736&gt;-I736), AND(C736&lt;-I736,D736&lt;-I736) )), 1, 0),"N/A")</f>
        <v>0</v>
      </c>
      <c r="L736">
        <f>INT(NOT(J736))</f>
        <v>0</v>
      </c>
      <c r="M736" t="str">
        <f>IF(L736,IF(OR(AND(C736&lt;0, D736&lt; ABS(I736)), OR(AND(C736&gt;ABS(I736), D736&gt;ABS(I736)), AND(C736&lt;ABS(I736),D736&lt; ABS(I736)))), 1, 0),"N/A")</f>
        <v>N/A</v>
      </c>
      <c r="N736">
        <f>INT(OR(K736,M736))</f>
        <v>0</v>
      </c>
      <c r="O736">
        <f>IF(N736, 210, 0)</f>
        <v>0</v>
      </c>
      <c r="P736" t="str">
        <f>VLOOKUP(DATEVALUE(KNeighbors_NOPCA!$A736), MIN_by_date!$A$2:$E$93, 4, FALSE)</f>
        <v>U</v>
      </c>
      <c r="Q736" t="str">
        <f>VLOOKUP(DATEVALUE(KNeighbors_NOPCA!$A736), MIN_by_date!$A$2:$E$93, 5, FALSE)</f>
        <v>212.5</v>
      </c>
    </row>
    <row r="737" spans="1:17" hidden="1">
      <c r="A737" s="10" t="s">
        <v>186</v>
      </c>
      <c r="B737" t="s">
        <v>39</v>
      </c>
      <c r="C737" s="9">
        <v>-4.2</v>
      </c>
      <c r="D737" s="9">
        <v>-10</v>
      </c>
      <c r="E737" s="9">
        <f>IF(-I737 &lt;C737, 1, 0)</f>
        <v>0</v>
      </c>
      <c r="F737" t="str">
        <f>VLOOKUP(DATEVALUE(KNeighbors_NOPCA!$A737), MIN_by_date!$A$2:$E$93, 2, FALSE)</f>
        <v>L</v>
      </c>
      <c r="G737">
        <f>IF(F737="L",0,1)</f>
        <v>0</v>
      </c>
      <c r="H737">
        <f>IF(G737=E737,1,0)</f>
        <v>1</v>
      </c>
      <c r="I737">
        <f>VLOOKUP(DATEVALUE(KNeighbors_NOPCA!$A737), MIN_by_date!$A$2:$E$93, 3, FALSE)</f>
        <v>2.5</v>
      </c>
      <c r="J737">
        <f>IF(I737&gt;0, 1, 0)</f>
        <v>1</v>
      </c>
      <c r="K737">
        <f>IF(J737,IF(OR(AND(C737&gt;0, ABS(D737) &gt; I737), OR(AND(C737&gt;-I737, D737&gt;-I737), AND(C737&lt;-I737,D737&lt;-I737) )), 1, 0),"N/A")</f>
        <v>1</v>
      </c>
      <c r="L737">
        <f>INT(NOT(J737))</f>
        <v>0</v>
      </c>
      <c r="M737" t="str">
        <f>IF(L737,IF(OR(AND(C737&lt;0, D737&lt; ABS(I737)), OR(AND(C737&gt;ABS(I737), D737&gt;ABS(I737)), AND(C737&lt;ABS(I737),D737&lt; ABS(I737)))), 1, 0),"N/A")</f>
        <v>N/A</v>
      </c>
      <c r="N737">
        <f>INT(OR(K737,M737))</f>
        <v>1</v>
      </c>
      <c r="O737">
        <f>IF(N737, 210, 0)</f>
        <v>210</v>
      </c>
      <c r="P737" t="str">
        <f>VLOOKUP(DATEVALUE(KNeighbors_NOPCA!$A737), MIN_by_date!$A$2:$E$93, 4, FALSE)</f>
        <v>U</v>
      </c>
      <c r="Q737" t="str">
        <f>VLOOKUP(DATEVALUE(KNeighbors_NOPCA!$A737), MIN_by_date!$A$2:$E$93, 5, FALSE)</f>
        <v>205.5</v>
      </c>
    </row>
    <row r="738" spans="1:17" hidden="1">
      <c r="A738" s="10" t="s">
        <v>193</v>
      </c>
      <c r="B738" t="s">
        <v>39</v>
      </c>
      <c r="C738" s="9">
        <v>-5.8</v>
      </c>
      <c r="D738" s="9">
        <v>-24</v>
      </c>
      <c r="E738" s="9">
        <f>IF(-I738 &lt;C738, 1, 0)</f>
        <v>0</v>
      </c>
      <c r="F738" t="str">
        <f>VLOOKUP(DATEVALUE(KNeighbors_NOPCA!$A738), MIN_by_date!$A$2:$E$93, 2, FALSE)</f>
        <v>L</v>
      </c>
      <c r="G738">
        <f>IF(F738="L",0,1)</f>
        <v>0</v>
      </c>
      <c r="H738">
        <f>IF(G738=E738,1,0)</f>
        <v>1</v>
      </c>
      <c r="I738">
        <f>VLOOKUP(DATEVALUE(KNeighbors_NOPCA!$A738), MIN_by_date!$A$2:$E$93, 3, FALSE)</f>
        <v>3.5</v>
      </c>
      <c r="J738">
        <f>IF(I738&gt;0, 1, 0)</f>
        <v>1</v>
      </c>
      <c r="K738">
        <f>IF(J738,IF(OR(AND(C738&gt;0, ABS(D738) &gt; I738), OR(AND(C738&gt;-I738, D738&gt;-I738), AND(C738&lt;-I738,D738&lt;-I738) )), 1, 0),"N/A")</f>
        <v>1</v>
      </c>
      <c r="L738">
        <f>INT(NOT(J738))</f>
        <v>0</v>
      </c>
      <c r="M738" t="str">
        <f>IF(L738,IF(OR(AND(C738&lt;0, D738&lt; ABS(I738)), OR(AND(C738&gt;ABS(I738), D738&gt;ABS(I738)), AND(C738&lt;ABS(I738),D738&lt; ABS(I738)))), 1, 0),"N/A")</f>
        <v>N/A</v>
      </c>
      <c r="N738">
        <f>INT(OR(K738,M738))</f>
        <v>1</v>
      </c>
      <c r="O738">
        <f>IF(N738, 210, 0)</f>
        <v>210</v>
      </c>
      <c r="P738" t="str">
        <f>VLOOKUP(DATEVALUE(KNeighbors_NOPCA!$A738), MIN_by_date!$A$2:$E$93, 4, FALSE)</f>
        <v>O</v>
      </c>
      <c r="Q738" t="str">
        <f>VLOOKUP(DATEVALUE(KNeighbors_NOPCA!$A738), MIN_by_date!$A$2:$E$93, 5, FALSE)</f>
        <v>217</v>
      </c>
    </row>
    <row r="739" spans="1:17" hidden="1">
      <c r="A739" s="10" t="s">
        <v>195</v>
      </c>
      <c r="B739" t="s">
        <v>39</v>
      </c>
      <c r="C739" s="9">
        <v>-2.6</v>
      </c>
      <c r="D739" s="9">
        <v>35</v>
      </c>
      <c r="E739" s="9">
        <f>IF(-I739 &lt;C739, 1, 0)</f>
        <v>0</v>
      </c>
      <c r="F739" t="str">
        <f>VLOOKUP(DATEVALUE(KNeighbors_NOPCA!$A739), MIN_by_date!$A$2:$E$93, 2, FALSE)</f>
        <v>W</v>
      </c>
      <c r="G739">
        <f>IF(F739="L",0,1)</f>
        <v>1</v>
      </c>
      <c r="H739">
        <f>IF(G739=E739,1,0)</f>
        <v>0</v>
      </c>
      <c r="I739">
        <f>VLOOKUP(DATEVALUE(KNeighbors_NOPCA!$A739), MIN_by_date!$A$2:$E$93, 3, FALSE)</f>
        <v>-10</v>
      </c>
      <c r="J739">
        <f>IF(I739&gt;0, 1, 0)</f>
        <v>0</v>
      </c>
      <c r="K739" t="str">
        <f>IF(J739,IF(OR(AND(C739&gt;0, ABS(D739) &gt; I739), OR(AND(C739&gt;-I739, D739&gt;-I739), AND(C739&lt;-I739,D739&lt;-I739) )), 1, 0),"N/A")</f>
        <v>N/A</v>
      </c>
      <c r="L739">
        <f>INT(NOT(J739))</f>
        <v>1</v>
      </c>
      <c r="M739">
        <f>IF(L739,IF(OR(AND(C739&lt;0, D739&lt; ABS(I739)), OR(AND(C739&gt;ABS(I739), D739&gt;ABS(I739)), AND(C739&lt;ABS(I739),D739&lt; ABS(I739)))), 1, 0),"N/A")</f>
        <v>0</v>
      </c>
      <c r="N739">
        <f>INT(OR(K739,M739))</f>
        <v>0</v>
      </c>
      <c r="O739">
        <f>IF(N739, 210, 0)</f>
        <v>0</v>
      </c>
      <c r="P739" t="str">
        <f>VLOOKUP(DATEVALUE(KNeighbors_NOPCA!$A739), MIN_by_date!$A$2:$E$93, 4, FALSE)</f>
        <v>O</v>
      </c>
      <c r="Q739" t="str">
        <f>VLOOKUP(DATEVALUE(KNeighbors_NOPCA!$A739), MIN_by_date!$A$2:$E$93, 5, FALSE)</f>
        <v>212</v>
      </c>
    </row>
    <row r="740" spans="1:17" hidden="1">
      <c r="A740" s="10" t="s">
        <v>33</v>
      </c>
      <c r="B740" t="s">
        <v>34</v>
      </c>
      <c r="C740" s="9">
        <v>-3.2</v>
      </c>
      <c r="D740" s="9">
        <v>-14</v>
      </c>
      <c r="E740" s="9">
        <f>IF(-I740 &lt;C740, 1, 0)</f>
        <v>1</v>
      </c>
      <c r="F740" t="str">
        <f>VLOOKUP(DATEVALUE(KNeighbors_NOPCA!$A740), NOP_by_date!$A$2:$E$93, 2, FALSE)</f>
        <v>L</v>
      </c>
      <c r="G740">
        <f>IF(F740="L",0,1)</f>
        <v>0</v>
      </c>
      <c r="H740">
        <f>IF(G740=E740,1,0)</f>
        <v>0</v>
      </c>
      <c r="I740">
        <f>VLOOKUP(DATEVALUE(KNeighbors_NOPCA!$A740), NOP_by_date!$A$2:$E$93, 3, FALSE)</f>
        <v>5.5</v>
      </c>
      <c r="J740">
        <f>IF(I740&gt;0, 1, 0)</f>
        <v>1</v>
      </c>
      <c r="K740">
        <f>IF(J740,IF(OR(AND(C740&gt;0, ABS(D740) &gt; I740), OR(AND(C740&gt;-I740, D740&gt;-I740), AND(C740&lt;-I740,D740&lt;-I740) )), 1, 0),"N/A")</f>
        <v>0</v>
      </c>
      <c r="L740">
        <f>INT(NOT(J740))</f>
        <v>0</v>
      </c>
      <c r="M740" t="str">
        <f>IF(L740,IF(OR(AND(C740&lt;0, D740&lt; ABS(I740)), OR(AND(C740&gt;ABS(I740), D740&gt;ABS(I740)), AND(C740&lt;ABS(I740),D740&lt; ABS(I740)))), 1, 0),"N/A")</f>
        <v>N/A</v>
      </c>
      <c r="N740">
        <f>INT(OR(K740,M740))</f>
        <v>0</v>
      </c>
      <c r="O740">
        <f>IF(N740, 210, 0)</f>
        <v>0</v>
      </c>
      <c r="P740" t="str">
        <f>VLOOKUP(DATEVALUE(KNeighbors_NOPCA!$A740), NOP_by_date!$A$2:$E$93, 4, FALSE)</f>
        <v>O</v>
      </c>
      <c r="Q740" t="str">
        <f>VLOOKUP(DATEVALUE(KNeighbors_NOPCA!$A740), NOP_by_date!$A$2:$E$93, 5, FALSE)</f>
        <v>211</v>
      </c>
    </row>
    <row r="741" spans="1:17" hidden="1">
      <c r="A741" s="10" t="s">
        <v>40</v>
      </c>
      <c r="B741" t="s">
        <v>34</v>
      </c>
      <c r="C741" s="9">
        <v>3.4</v>
      </c>
      <c r="D741" s="9">
        <v>-9</v>
      </c>
      <c r="E741" s="9">
        <f>IF(-I741 &lt;C741, 1, 0)</f>
        <v>0</v>
      </c>
      <c r="F741" t="str">
        <f>VLOOKUP(DATEVALUE(KNeighbors_NOPCA!$A741), NOP_by_date!$A$2:$E$93, 2, FALSE)</f>
        <v>L</v>
      </c>
      <c r="G741">
        <f>IF(F741="L",0,1)</f>
        <v>0</v>
      </c>
      <c r="H741">
        <f>IF(G741=E741,1,0)</f>
        <v>1</v>
      </c>
      <c r="I741">
        <f>VLOOKUP(DATEVALUE(KNeighbors_NOPCA!$A741), NOP_by_date!$A$2:$E$93, 3, FALSE)</f>
        <v>-5</v>
      </c>
      <c r="J741">
        <f>IF(I741&gt;0, 1, 0)</f>
        <v>0</v>
      </c>
      <c r="K741" t="str">
        <f>IF(J741,IF(OR(AND(C741&gt;0, ABS(D741) &gt; I741), OR(AND(C741&gt;-I741, D741&gt;-I741), AND(C741&lt;-I741,D741&lt;-I741) )), 1, 0),"N/A")</f>
        <v>N/A</v>
      </c>
      <c r="L741">
        <f>INT(NOT(J741))</f>
        <v>1</v>
      </c>
      <c r="M741">
        <f>IF(L741,IF(OR(AND(C741&lt;0, D741&lt; ABS(I741)), OR(AND(C741&gt;ABS(I741), D741&gt;ABS(I741)), AND(C741&lt;ABS(I741),D741&lt; ABS(I741)))), 1, 0),"N/A")</f>
        <v>1</v>
      </c>
      <c r="N741">
        <f>INT(OR(K741,M741))</f>
        <v>1</v>
      </c>
      <c r="O741">
        <f>IF(N741, 210, 0)</f>
        <v>210</v>
      </c>
      <c r="P741" t="str">
        <f>VLOOKUP(DATEVALUE(KNeighbors_NOPCA!$A741), NOP_by_date!$A$2:$E$93, 4, FALSE)</f>
        <v>U</v>
      </c>
      <c r="Q741" t="str">
        <f>VLOOKUP(DATEVALUE(KNeighbors_NOPCA!$A741), NOP_by_date!$A$2:$E$93, 5, FALSE)</f>
        <v>206</v>
      </c>
    </row>
    <row r="742" spans="1:17" hidden="1">
      <c r="A742" s="10" t="s">
        <v>45</v>
      </c>
      <c r="B742" t="s">
        <v>34</v>
      </c>
      <c r="C742" s="9">
        <v>1.8</v>
      </c>
      <c r="D742" s="9">
        <v>-6</v>
      </c>
      <c r="E742" s="9">
        <f>IF(-I742 &lt;C742, 1, 0)</f>
        <v>1</v>
      </c>
      <c r="F742" t="str">
        <f>VLOOKUP(DATEVALUE(KNeighbors_NOPCA!$A742), NOP_by_date!$A$2:$E$93, 2, FALSE)</f>
        <v>L</v>
      </c>
      <c r="G742">
        <f>IF(F742="L",0,1)</f>
        <v>0</v>
      </c>
      <c r="H742">
        <f>IF(G742=E742,1,0)</f>
        <v>0</v>
      </c>
      <c r="I742">
        <f>VLOOKUP(DATEVALUE(KNeighbors_NOPCA!$A742), NOP_by_date!$A$2:$E$93, 3, FALSE)</f>
        <v>2.5</v>
      </c>
      <c r="J742">
        <f>IF(I742&gt;0, 1, 0)</f>
        <v>1</v>
      </c>
      <c r="K742">
        <f>IF(J742,IF(OR(AND(C742&gt;0, ABS(D742) &gt; I742), OR(AND(C742&gt;-I742, D742&gt;-I742), AND(C742&lt;-I742,D742&lt;-I742) )), 1, 0),"N/A")</f>
        <v>1</v>
      </c>
      <c r="L742">
        <f>INT(NOT(J742))</f>
        <v>0</v>
      </c>
      <c r="M742" t="str">
        <f>IF(L742,IF(OR(AND(C742&lt;0, D742&lt; ABS(I742)), OR(AND(C742&gt;ABS(I742), D742&gt;ABS(I742)), AND(C742&lt;ABS(I742),D742&lt; ABS(I742)))), 1, 0),"N/A")</f>
        <v>N/A</v>
      </c>
      <c r="N742">
        <f>INT(OR(K742,M742))</f>
        <v>1</v>
      </c>
      <c r="O742">
        <f>IF(N742, 210, 0)</f>
        <v>210</v>
      </c>
      <c r="P742" t="str">
        <f>VLOOKUP(DATEVALUE(KNeighbors_NOPCA!$A742), NOP_by_date!$A$2:$E$93, 4, FALSE)</f>
        <v>O</v>
      </c>
      <c r="Q742" t="str">
        <f>VLOOKUP(DATEVALUE(KNeighbors_NOPCA!$A742), NOP_by_date!$A$2:$E$93, 5, FALSE)</f>
        <v>206</v>
      </c>
    </row>
    <row r="743" spans="1:17" hidden="1">
      <c r="A743" s="10" t="s">
        <v>49</v>
      </c>
      <c r="B743" t="s">
        <v>34</v>
      </c>
      <c r="C743" s="9">
        <v>3.4</v>
      </c>
      <c r="D743" s="9">
        <v>15</v>
      </c>
      <c r="E743" s="9">
        <f>IF(-I743 &lt;C743, 1, 0)</f>
        <v>1</v>
      </c>
      <c r="F743" t="str">
        <f>VLOOKUP(DATEVALUE(KNeighbors_NOPCA!$A743), NOP_by_date!$A$2:$E$93, 2, FALSE)</f>
        <v>W</v>
      </c>
      <c r="G743">
        <f>IF(F743="L",0,1)</f>
        <v>1</v>
      </c>
      <c r="H743">
        <f>IF(G743=E743,1,0)</f>
        <v>1</v>
      </c>
      <c r="I743">
        <f>VLOOKUP(DATEVALUE(KNeighbors_NOPCA!$A743), NOP_by_date!$A$2:$E$93, 3, FALSE)</f>
        <v>-2.5</v>
      </c>
      <c r="J743">
        <f>IF(I743&gt;0, 1, 0)</f>
        <v>0</v>
      </c>
      <c r="K743" t="str">
        <f>IF(J743,IF(OR(AND(C743&gt;0, ABS(D743) &gt; I743), OR(AND(C743&gt;-I743, D743&gt;-I743), AND(C743&lt;-I743,D743&lt;-I743) )), 1, 0),"N/A")</f>
        <v>N/A</v>
      </c>
      <c r="L743">
        <f>INT(NOT(J743))</f>
        <v>1</v>
      </c>
      <c r="M743">
        <f>IF(L743,IF(OR(AND(C743&lt;0, D743&lt; ABS(I743)), OR(AND(C743&gt;ABS(I743), D743&gt;ABS(I743)), AND(C743&lt;ABS(I743),D743&lt; ABS(I743)))), 1, 0),"N/A")</f>
        <v>1</v>
      </c>
      <c r="N743">
        <f>INT(OR(K743,M743))</f>
        <v>1</v>
      </c>
      <c r="O743">
        <f>IF(N743, 210, 0)</f>
        <v>210</v>
      </c>
      <c r="P743" t="str">
        <f>VLOOKUP(DATEVALUE(KNeighbors_NOPCA!$A743), NOP_by_date!$A$2:$E$93, 4, FALSE)</f>
        <v>O</v>
      </c>
      <c r="Q743" t="str">
        <f>VLOOKUP(DATEVALUE(KNeighbors_NOPCA!$A743), NOP_by_date!$A$2:$E$93, 5, FALSE)</f>
        <v>210.5</v>
      </c>
    </row>
    <row r="744" spans="1:17" hidden="1">
      <c r="A744" s="10" t="s">
        <v>56</v>
      </c>
      <c r="B744" t="s">
        <v>34</v>
      </c>
      <c r="C744" s="9">
        <v>-3.6</v>
      </c>
      <c r="D744" s="9">
        <v>-17</v>
      </c>
      <c r="E744" s="9">
        <f>IF(-I744 &lt;C744, 1, 0)</f>
        <v>0</v>
      </c>
      <c r="F744" t="str">
        <f>VLOOKUP(DATEVALUE(KNeighbors_NOPCA!$A744), NOP_by_date!$A$2:$E$93, 2, FALSE)</f>
        <v>L</v>
      </c>
      <c r="G744">
        <f>IF(F744="L",0,1)</f>
        <v>0</v>
      </c>
      <c r="H744">
        <f>IF(G744=E744,1,0)</f>
        <v>1</v>
      </c>
      <c r="I744">
        <f>VLOOKUP(DATEVALUE(KNeighbors_NOPCA!$A744), NOP_by_date!$A$2:$E$93, 3, FALSE)</f>
        <v>-6</v>
      </c>
      <c r="J744">
        <f>IF(I744&gt;0, 1, 0)</f>
        <v>0</v>
      </c>
      <c r="K744" t="str">
        <f>IF(J744,IF(OR(AND(C744&gt;0, ABS(D744) &gt; I744), OR(AND(C744&gt;-I744, D744&gt;-I744), AND(C744&lt;-I744,D744&lt;-I744) )), 1, 0),"N/A")</f>
        <v>N/A</v>
      </c>
      <c r="L744">
        <f>INT(NOT(J744))</f>
        <v>1</v>
      </c>
      <c r="M744">
        <f>IF(L744,IF(OR(AND(C744&lt;0, D744&lt; ABS(I744)), OR(AND(C744&gt;ABS(I744), D744&gt;ABS(I744)), AND(C744&lt;ABS(I744),D744&lt; ABS(I744)))), 1, 0),"N/A")</f>
        <v>1</v>
      </c>
      <c r="N744">
        <f>INT(OR(K744,M744))</f>
        <v>1</v>
      </c>
      <c r="O744">
        <f>IF(N744, 210, 0)</f>
        <v>210</v>
      </c>
      <c r="P744" t="str">
        <f>VLOOKUP(DATEVALUE(KNeighbors_NOPCA!$A744), NOP_by_date!$A$2:$E$93, 4, FALSE)</f>
        <v>O</v>
      </c>
      <c r="Q744" t="str">
        <f>VLOOKUP(DATEVALUE(KNeighbors_NOPCA!$A744), NOP_by_date!$A$2:$E$93, 5, FALSE)</f>
        <v>206</v>
      </c>
    </row>
    <row r="745" spans="1:17" hidden="1">
      <c r="A745" s="10" t="s">
        <v>59</v>
      </c>
      <c r="B745" t="s">
        <v>34</v>
      </c>
      <c r="C745" s="9">
        <v>-7.6</v>
      </c>
      <c r="D745" s="9">
        <v>14</v>
      </c>
      <c r="E745" s="9">
        <f>IF(-I745 &lt;C745, 1, 0)</f>
        <v>0</v>
      </c>
      <c r="F745" t="str">
        <f>VLOOKUP(DATEVALUE(KNeighbors_NOPCA!$A745), NOP_by_date!$A$2:$E$93, 2, FALSE)</f>
        <v>W</v>
      </c>
      <c r="G745">
        <f>IF(F745="L",0,1)</f>
        <v>1</v>
      </c>
      <c r="H745">
        <f>IF(G745=E745,1,0)</f>
        <v>0</v>
      </c>
      <c r="I745">
        <f>VLOOKUP(DATEVALUE(KNeighbors_NOPCA!$A745), NOP_by_date!$A$2:$E$93, 3, FALSE)</f>
        <v>7</v>
      </c>
      <c r="J745">
        <f>IF(I745&gt;0, 1, 0)</f>
        <v>1</v>
      </c>
      <c r="K745">
        <f>IF(J745,IF(OR(AND(C745&gt;0, ABS(D745) &gt; I745), OR(AND(C745&gt;-I745, D745&gt;-I745), AND(C745&lt;-I745,D745&lt;-I745) )), 1, 0),"N/A")</f>
        <v>0</v>
      </c>
      <c r="L745">
        <f>INT(NOT(J745))</f>
        <v>0</v>
      </c>
      <c r="M745" t="str">
        <f>IF(L745,IF(OR(AND(C745&lt;0, D745&lt; ABS(I745)), OR(AND(C745&gt;ABS(I745), D745&gt;ABS(I745)), AND(C745&lt;ABS(I745),D745&lt; ABS(I745)))), 1, 0),"N/A")</f>
        <v>N/A</v>
      </c>
      <c r="N745">
        <f>INT(OR(K745,M745))</f>
        <v>0</v>
      </c>
      <c r="O745">
        <f>IF(N745, 210, 0)</f>
        <v>0</v>
      </c>
      <c r="P745" t="str">
        <f>VLOOKUP(DATEVALUE(KNeighbors_NOPCA!$A745), NOP_by_date!$A$2:$E$93, 4, FALSE)</f>
        <v>U</v>
      </c>
      <c r="Q745" t="str">
        <f>VLOOKUP(DATEVALUE(KNeighbors_NOPCA!$A745), NOP_by_date!$A$2:$E$93, 5, FALSE)</f>
        <v>201.5</v>
      </c>
    </row>
    <row r="746" spans="1:17" hidden="1">
      <c r="A746" s="10" t="s">
        <v>61</v>
      </c>
      <c r="B746" t="s">
        <v>34</v>
      </c>
      <c r="C746" s="9">
        <v>-1.2</v>
      </c>
      <c r="D746" s="9">
        <v>6</v>
      </c>
      <c r="E746" s="9">
        <f>IF(-I746 &lt;C746, 1, 0)</f>
        <v>0</v>
      </c>
      <c r="F746" t="str">
        <f>VLOOKUP(DATEVALUE(KNeighbors_NOPCA!$A746), NOP_by_date!$A$2:$E$93, 2, FALSE)</f>
        <v>W</v>
      </c>
      <c r="G746">
        <f>IF(F746="L",0,1)</f>
        <v>1</v>
      </c>
      <c r="H746">
        <f>IF(G746=E746,1,0)</f>
        <v>0</v>
      </c>
      <c r="I746">
        <f>VLOOKUP(DATEVALUE(KNeighbors_NOPCA!$A746), NOP_by_date!$A$2:$E$93, 3, FALSE)</f>
        <v>-1</v>
      </c>
      <c r="J746">
        <f>IF(I746&gt;0, 1, 0)</f>
        <v>0</v>
      </c>
      <c r="K746" t="str">
        <f>IF(J746,IF(OR(AND(C746&gt;0, ABS(D746) &gt; I746), OR(AND(C746&gt;-I746, D746&gt;-I746), AND(C746&lt;-I746,D746&lt;-I746) )), 1, 0),"N/A")</f>
        <v>N/A</v>
      </c>
      <c r="L746">
        <f>INT(NOT(J746))</f>
        <v>1</v>
      </c>
      <c r="M746">
        <f>IF(L746,IF(OR(AND(C746&lt;0, D746&lt; ABS(I746)), OR(AND(C746&gt;ABS(I746), D746&gt;ABS(I746)), AND(C746&lt;ABS(I746),D746&lt; ABS(I746)))), 1, 0),"N/A")</f>
        <v>0</v>
      </c>
      <c r="N746">
        <f>INT(OR(K746,M746))</f>
        <v>0</v>
      </c>
      <c r="O746">
        <f>IF(N746, 210, 0)</f>
        <v>0</v>
      </c>
      <c r="P746" t="str">
        <f>VLOOKUP(DATEVALUE(KNeighbors_NOPCA!$A746), NOP_by_date!$A$2:$E$93, 4, FALSE)</f>
        <v>O</v>
      </c>
      <c r="Q746" t="str">
        <f>VLOOKUP(DATEVALUE(KNeighbors_NOPCA!$A746), NOP_by_date!$A$2:$E$93, 5, FALSE)</f>
        <v>210.5</v>
      </c>
    </row>
    <row r="747" spans="1:17" hidden="1">
      <c r="A747" s="10" t="s">
        <v>69</v>
      </c>
      <c r="B747" t="s">
        <v>34</v>
      </c>
      <c r="C747" s="9">
        <v>0</v>
      </c>
      <c r="D747" s="9">
        <v>-9</v>
      </c>
      <c r="E747" s="9">
        <f>IF(-I747 &lt;C747, 1, 0)</f>
        <v>0</v>
      </c>
      <c r="F747" t="str">
        <f>VLOOKUP(DATEVALUE(KNeighbors_NOPCA!$A747), NOP_by_date!$A$2:$E$93, 2, FALSE)</f>
        <v>L</v>
      </c>
      <c r="G747">
        <f>IF(F747="L",0,1)</f>
        <v>0</v>
      </c>
      <c r="H747">
        <f>IF(G747=E747,1,0)</f>
        <v>1</v>
      </c>
      <c r="I747">
        <f>VLOOKUP(DATEVALUE(KNeighbors_NOPCA!$A747), NOP_by_date!$A$2:$E$93, 3, FALSE)</f>
        <v>-1</v>
      </c>
      <c r="J747">
        <f>IF(I747&gt;0, 1, 0)</f>
        <v>0</v>
      </c>
      <c r="K747" t="str">
        <f>IF(J747,IF(OR(AND(C747&gt;0, ABS(D747) &gt; I747), OR(AND(C747&gt;-I747, D747&gt;-I747), AND(C747&lt;-I747,D747&lt;-I747) )), 1, 0),"N/A")</f>
        <v>N/A</v>
      </c>
      <c r="L747">
        <f>INT(NOT(J747))</f>
        <v>1</v>
      </c>
      <c r="M747">
        <f>IF(L747,IF(OR(AND(C747&lt;0, D747&lt; ABS(I747)), OR(AND(C747&gt;ABS(I747), D747&gt;ABS(I747)), AND(C747&lt;ABS(I747),D747&lt; ABS(I747)))), 1, 0),"N/A")</f>
        <v>1</v>
      </c>
      <c r="N747">
        <f>INT(OR(K747,M747))</f>
        <v>1</v>
      </c>
      <c r="O747">
        <f>IF(N747, 210, 0)</f>
        <v>210</v>
      </c>
      <c r="P747" t="str">
        <f>VLOOKUP(DATEVALUE(KNeighbors_NOPCA!$A747), NOP_by_date!$A$2:$E$93, 4, FALSE)</f>
        <v>O</v>
      </c>
      <c r="Q747" t="str">
        <f>VLOOKUP(DATEVALUE(KNeighbors_NOPCA!$A747), NOP_by_date!$A$2:$E$93, 5, FALSE)</f>
        <v>201</v>
      </c>
    </row>
    <row r="748" spans="1:17" hidden="1">
      <c r="A748" s="10" t="s">
        <v>72</v>
      </c>
      <c r="B748" t="s">
        <v>34</v>
      </c>
      <c r="C748" s="9">
        <v>1.6</v>
      </c>
      <c r="D748" s="9">
        <v>6</v>
      </c>
      <c r="E748" s="9">
        <f>IF(-I748 &lt;C748, 1, 0)</f>
        <v>1</v>
      </c>
      <c r="F748" t="str">
        <f>VLOOKUP(DATEVALUE(KNeighbors_NOPCA!$A748), NOP_by_date!$A$2:$E$93, 2, FALSE)</f>
        <v>W</v>
      </c>
      <c r="G748">
        <f>IF(F748="L",0,1)</f>
        <v>1</v>
      </c>
      <c r="H748">
        <f>IF(G748=E748,1,0)</f>
        <v>1</v>
      </c>
      <c r="I748">
        <f>VLOOKUP(DATEVALUE(KNeighbors_NOPCA!$A748), NOP_by_date!$A$2:$E$93, 3, FALSE)</f>
        <v>4.5</v>
      </c>
      <c r="J748">
        <f>IF(I748&gt;0, 1, 0)</f>
        <v>1</v>
      </c>
      <c r="K748">
        <f>IF(J748,IF(OR(AND(C748&gt;0, ABS(D748) &gt; I748), OR(AND(C748&gt;-I748, D748&gt;-I748), AND(C748&lt;-I748,D748&lt;-I748) )), 1, 0),"N/A")</f>
        <v>1</v>
      </c>
      <c r="L748">
        <f>INT(NOT(J748))</f>
        <v>0</v>
      </c>
      <c r="M748" t="str">
        <f>IF(L748,IF(OR(AND(C748&lt;0, D748&lt; ABS(I748)), OR(AND(C748&gt;ABS(I748), D748&gt;ABS(I748)), AND(C748&lt;ABS(I748),D748&lt; ABS(I748)))), 1, 0),"N/A")</f>
        <v>N/A</v>
      </c>
      <c r="N748">
        <f>INT(OR(K748,M748))</f>
        <v>1</v>
      </c>
      <c r="O748">
        <f>IF(N748, 210, 0)</f>
        <v>210</v>
      </c>
      <c r="P748" t="str">
        <f>VLOOKUP(DATEVALUE(KNeighbors_NOPCA!$A748), NOP_by_date!$A$2:$E$93, 4, FALSE)</f>
        <v>O</v>
      </c>
      <c r="Q748" t="str">
        <f>VLOOKUP(DATEVALUE(KNeighbors_NOPCA!$A748), NOP_by_date!$A$2:$E$93, 5, FALSE)</f>
        <v>208.5</v>
      </c>
    </row>
    <row r="749" spans="1:17" hidden="1">
      <c r="A749" s="10" t="s">
        <v>75</v>
      </c>
      <c r="B749" t="s">
        <v>34</v>
      </c>
      <c r="C749" s="9">
        <v>-0.6</v>
      </c>
      <c r="D749" s="9">
        <v>-18</v>
      </c>
      <c r="E749" s="9">
        <f>IF(-I749 &lt;C749, 1, 0)</f>
        <v>1</v>
      </c>
      <c r="F749" t="str">
        <f>VLOOKUP(DATEVALUE(KNeighbors_NOPCA!$A749), NOP_by_date!$A$2:$E$93, 2, FALSE)</f>
        <v>L</v>
      </c>
      <c r="G749">
        <f>IF(F749="L",0,1)</f>
        <v>0</v>
      </c>
      <c r="H749">
        <f>IF(G749=E749,1,0)</f>
        <v>0</v>
      </c>
      <c r="I749">
        <f>VLOOKUP(DATEVALUE(KNeighbors_NOPCA!$A749), NOP_by_date!$A$2:$E$93, 3, FALSE)</f>
        <v>1</v>
      </c>
      <c r="J749">
        <f>IF(I749&gt;0, 1, 0)</f>
        <v>1</v>
      </c>
      <c r="K749">
        <f>IF(J749,IF(OR(AND(C749&gt;0, ABS(D749) &gt; I749), OR(AND(C749&gt;-I749, D749&gt;-I749), AND(C749&lt;-I749,D749&lt;-I749) )), 1, 0),"N/A")</f>
        <v>0</v>
      </c>
      <c r="L749">
        <f>INT(NOT(J749))</f>
        <v>0</v>
      </c>
      <c r="M749" t="str">
        <f>IF(L749,IF(OR(AND(C749&lt;0, D749&lt; ABS(I749)), OR(AND(C749&gt;ABS(I749), D749&gt;ABS(I749)), AND(C749&lt;ABS(I749),D749&lt; ABS(I749)))), 1, 0),"N/A")</f>
        <v>N/A</v>
      </c>
      <c r="N749">
        <f>INT(OR(K749,M749))</f>
        <v>0</v>
      </c>
      <c r="O749">
        <f>IF(N749, 210, 0)</f>
        <v>0</v>
      </c>
      <c r="P749" t="str">
        <f>VLOOKUP(DATEVALUE(KNeighbors_NOPCA!$A749), NOP_by_date!$A$2:$E$93, 4, FALSE)</f>
        <v>U</v>
      </c>
      <c r="Q749" t="str">
        <f>VLOOKUP(DATEVALUE(KNeighbors_NOPCA!$A749), NOP_by_date!$A$2:$E$93, 5, FALSE)</f>
        <v>210.5</v>
      </c>
    </row>
    <row r="750" spans="1:17" hidden="1">
      <c r="A750" s="10" t="s">
        <v>79</v>
      </c>
      <c r="B750" t="s">
        <v>34</v>
      </c>
      <c r="C750" s="9">
        <v>-2.6</v>
      </c>
      <c r="D750" s="9">
        <v>2</v>
      </c>
      <c r="E750" s="9">
        <f>IF(-I750 &lt;C750, 1, 0)</f>
        <v>0</v>
      </c>
      <c r="F750" t="str">
        <f>VLOOKUP(DATEVALUE(KNeighbors_NOPCA!$A750), NOP_by_date!$A$2:$E$93, 2, FALSE)</f>
        <v>L</v>
      </c>
      <c r="G750">
        <f>IF(F750="L",0,1)</f>
        <v>0</v>
      </c>
      <c r="H750">
        <f>IF(G750=E750,1,0)</f>
        <v>1</v>
      </c>
      <c r="I750">
        <f>VLOOKUP(DATEVALUE(KNeighbors_NOPCA!$A750), NOP_by_date!$A$2:$E$93, 3, FALSE)</f>
        <v>-3.5</v>
      </c>
      <c r="J750">
        <f>IF(I750&gt;0, 1, 0)</f>
        <v>0</v>
      </c>
      <c r="K750" t="str">
        <f>IF(J750,IF(OR(AND(C750&gt;0, ABS(D750) &gt; I750), OR(AND(C750&gt;-I750, D750&gt;-I750), AND(C750&lt;-I750,D750&lt;-I750) )), 1, 0),"N/A")</f>
        <v>N/A</v>
      </c>
      <c r="L750">
        <f>INT(NOT(J750))</f>
        <v>1</v>
      </c>
      <c r="M750">
        <f>IF(L750,IF(OR(AND(C750&lt;0, D750&lt; ABS(I750)), OR(AND(C750&gt;ABS(I750), D750&gt;ABS(I750)), AND(C750&lt;ABS(I750),D750&lt; ABS(I750)))), 1, 0),"N/A")</f>
        <v>1</v>
      </c>
      <c r="N750">
        <f>INT(OR(K750,M750))</f>
        <v>1</v>
      </c>
      <c r="O750">
        <f>IF(N750, 210, 0)</f>
        <v>210</v>
      </c>
      <c r="P750" t="str">
        <f>VLOOKUP(DATEVALUE(KNeighbors_NOPCA!$A750), NOP_by_date!$A$2:$E$93, 4, FALSE)</f>
        <v>O</v>
      </c>
      <c r="Q750" t="str">
        <f>VLOOKUP(DATEVALUE(KNeighbors_NOPCA!$A750), NOP_by_date!$A$2:$E$93, 5, FALSE)</f>
        <v>211</v>
      </c>
    </row>
    <row r="751" spans="1:17" hidden="1">
      <c r="A751" s="10" t="s">
        <v>91</v>
      </c>
      <c r="B751" t="s">
        <v>34</v>
      </c>
      <c r="C751" s="9">
        <v>-0.4</v>
      </c>
      <c r="D751" s="9">
        <v>26</v>
      </c>
      <c r="E751" s="9">
        <f>IF(-I751 &lt;C751, 1, 0)</f>
        <v>0</v>
      </c>
      <c r="F751" t="str">
        <f>VLOOKUP(DATEVALUE(KNeighbors_NOPCA!$A751), NOP_by_date!$A$2:$E$93, 2, FALSE)</f>
        <v>W</v>
      </c>
      <c r="G751">
        <f>IF(F751="L",0,1)</f>
        <v>1</v>
      </c>
      <c r="H751">
        <f>IF(G751=E751,1,0)</f>
        <v>0</v>
      </c>
      <c r="I751">
        <f>VLOOKUP(DATEVALUE(KNeighbors_NOPCA!$A751), NOP_by_date!$A$2:$E$93, 3, FALSE)</f>
        <v>-7.5</v>
      </c>
      <c r="J751">
        <f>IF(I751&gt;0, 1, 0)</f>
        <v>0</v>
      </c>
      <c r="K751" t="str">
        <f>IF(J751,IF(OR(AND(C751&gt;0, ABS(D751) &gt; I751), OR(AND(C751&gt;-I751, D751&gt;-I751), AND(C751&lt;-I751,D751&lt;-I751) )), 1, 0),"N/A")</f>
        <v>N/A</v>
      </c>
      <c r="L751">
        <f>INT(NOT(J751))</f>
        <v>1</v>
      </c>
      <c r="M751">
        <f>IF(L751,IF(OR(AND(C751&lt;0, D751&lt; ABS(I751)), OR(AND(C751&gt;ABS(I751), D751&gt;ABS(I751)), AND(C751&lt;ABS(I751),D751&lt; ABS(I751)))), 1, 0),"N/A")</f>
        <v>0</v>
      </c>
      <c r="N751">
        <f>INT(OR(K751,M751))</f>
        <v>0</v>
      </c>
      <c r="O751">
        <f>IF(N751, 210, 0)</f>
        <v>0</v>
      </c>
      <c r="P751" t="str">
        <f>VLOOKUP(DATEVALUE(KNeighbors_NOPCA!$A751), NOP_by_date!$A$2:$E$93, 4, FALSE)</f>
        <v>O</v>
      </c>
      <c r="Q751" t="str">
        <f>VLOOKUP(DATEVALUE(KNeighbors_NOPCA!$A751), NOP_by_date!$A$2:$E$93, 5, FALSE)</f>
        <v>203</v>
      </c>
    </row>
    <row r="752" spans="1:17" hidden="1">
      <c r="A752" s="10" t="s">
        <v>93</v>
      </c>
      <c r="B752" t="s">
        <v>34</v>
      </c>
      <c r="C752" s="9">
        <v>-0.8</v>
      </c>
      <c r="D752" s="9">
        <v>2</v>
      </c>
      <c r="E752" s="9">
        <f>IF(-I752 &lt;C752, 1, 0)</f>
        <v>1</v>
      </c>
      <c r="F752" t="str">
        <f>VLOOKUP(DATEVALUE(KNeighbors_NOPCA!$A752), NOP_by_date!$A$2:$E$93, 2, FALSE)</f>
        <v>W</v>
      </c>
      <c r="G752">
        <f>IF(F752="L",0,1)</f>
        <v>1</v>
      </c>
      <c r="H752">
        <f>IF(G752=E752,1,0)</f>
        <v>1</v>
      </c>
      <c r="I752">
        <f>VLOOKUP(DATEVALUE(KNeighbors_NOPCA!$A752), NOP_by_date!$A$2:$E$93, 3, FALSE)</f>
        <v>1</v>
      </c>
      <c r="J752">
        <f>IF(I752&gt;0, 1, 0)</f>
        <v>1</v>
      </c>
      <c r="K752">
        <f>IF(J752,IF(OR(AND(C752&gt;0, ABS(D752) &gt; I752), OR(AND(C752&gt;-I752, D752&gt;-I752), AND(C752&lt;-I752,D752&lt;-I752) )), 1, 0),"N/A")</f>
        <v>1</v>
      </c>
      <c r="L752">
        <f>INT(NOT(J752))</f>
        <v>0</v>
      </c>
      <c r="M752" t="str">
        <f>IF(L752,IF(OR(AND(C752&lt;0, D752&lt; ABS(I752)), OR(AND(C752&gt;ABS(I752), D752&gt;ABS(I752)), AND(C752&lt;ABS(I752),D752&lt; ABS(I752)))), 1, 0),"N/A")</f>
        <v>N/A</v>
      </c>
      <c r="N752">
        <f>INT(OR(K752,M752))</f>
        <v>1</v>
      </c>
      <c r="O752">
        <f>IF(N752, 210, 0)</f>
        <v>210</v>
      </c>
      <c r="P752" t="str">
        <f>VLOOKUP(DATEVALUE(KNeighbors_NOPCA!$A752), NOP_by_date!$A$2:$E$93, 4, FALSE)</f>
        <v>O</v>
      </c>
      <c r="Q752" t="str">
        <f>VLOOKUP(DATEVALUE(KNeighbors_NOPCA!$A752), NOP_by_date!$A$2:$E$93, 5, FALSE)</f>
        <v>210</v>
      </c>
    </row>
    <row r="753" spans="1:17" hidden="1">
      <c r="A753" s="10" t="s">
        <v>98</v>
      </c>
      <c r="B753" t="s">
        <v>34</v>
      </c>
      <c r="C753" s="9">
        <v>-4.5999999999999996</v>
      </c>
      <c r="D753" s="9">
        <v>-6</v>
      </c>
      <c r="E753" s="9">
        <f>IF(-I753 &lt;C753, 1, 0)</f>
        <v>0</v>
      </c>
      <c r="F753" t="str">
        <f>VLOOKUP(DATEVALUE(KNeighbors_NOPCA!$A753), NOP_by_date!$A$2:$E$93, 2, FALSE)</f>
        <v>L</v>
      </c>
      <c r="G753">
        <f>IF(F753="L",0,1)</f>
        <v>0</v>
      </c>
      <c r="H753">
        <f>IF(G753=E753,1,0)</f>
        <v>1</v>
      </c>
      <c r="I753">
        <f>VLOOKUP(DATEVALUE(KNeighbors_NOPCA!$A753), NOP_by_date!$A$2:$E$93, 3, FALSE)</f>
        <v>-2</v>
      </c>
      <c r="J753">
        <f>IF(I753&gt;0, 1, 0)</f>
        <v>0</v>
      </c>
      <c r="K753" t="str">
        <f>IF(J753,IF(OR(AND(C753&gt;0, ABS(D753) &gt; I753), OR(AND(C753&gt;-I753, D753&gt;-I753), AND(C753&lt;-I753,D753&lt;-I753) )), 1, 0),"N/A")</f>
        <v>N/A</v>
      </c>
      <c r="L753">
        <f>INT(NOT(J753))</f>
        <v>1</v>
      </c>
      <c r="M753">
        <f>IF(L753,IF(OR(AND(C753&lt;0, D753&lt; ABS(I753)), OR(AND(C753&gt;ABS(I753), D753&gt;ABS(I753)), AND(C753&lt;ABS(I753),D753&lt; ABS(I753)))), 1, 0),"N/A")</f>
        <v>1</v>
      </c>
      <c r="N753">
        <f>INT(OR(K753,M753))</f>
        <v>1</v>
      </c>
      <c r="O753">
        <f>IF(N753, 210, 0)</f>
        <v>210</v>
      </c>
      <c r="P753" t="str">
        <f>VLOOKUP(DATEVALUE(KNeighbors_NOPCA!$A753), NOP_by_date!$A$2:$E$93, 4, FALSE)</f>
        <v>U</v>
      </c>
      <c r="Q753" t="str">
        <f>VLOOKUP(DATEVALUE(KNeighbors_NOPCA!$A753), NOP_by_date!$A$2:$E$93, 5, FALSE)</f>
        <v>208</v>
      </c>
    </row>
    <row r="754" spans="1:17" hidden="1">
      <c r="A754" s="10" t="s">
        <v>104</v>
      </c>
      <c r="B754" t="s">
        <v>34</v>
      </c>
      <c r="C754" s="9">
        <v>-5.8</v>
      </c>
      <c r="D754" s="9">
        <v>-9</v>
      </c>
      <c r="E754" s="9">
        <f>IF(-I754 &lt;C754, 1, 0)</f>
        <v>0</v>
      </c>
      <c r="F754" t="str">
        <f>VLOOKUP(DATEVALUE(KNeighbors_NOPCA!$A754), NOP_by_date!$A$2:$E$93, 2, FALSE)</f>
        <v>L</v>
      </c>
      <c r="G754">
        <f>IF(F754="L",0,1)</f>
        <v>0</v>
      </c>
      <c r="H754">
        <f>IF(G754=E754,1,0)</f>
        <v>1</v>
      </c>
      <c r="I754">
        <f>VLOOKUP(DATEVALUE(KNeighbors_NOPCA!$A754), NOP_by_date!$A$2:$E$93, 3, FALSE)</f>
        <v>-8</v>
      </c>
      <c r="J754">
        <f>IF(I754&gt;0, 1, 0)</f>
        <v>0</v>
      </c>
      <c r="K754" t="str">
        <f>IF(J754,IF(OR(AND(C754&gt;0, ABS(D754) &gt; I754), OR(AND(C754&gt;-I754, D754&gt;-I754), AND(C754&lt;-I754,D754&lt;-I754) )), 1, 0),"N/A")</f>
        <v>N/A</v>
      </c>
      <c r="L754">
        <f>INT(NOT(J754))</f>
        <v>1</v>
      </c>
      <c r="M754">
        <f>IF(L754,IF(OR(AND(C754&lt;0, D754&lt; ABS(I754)), OR(AND(C754&gt;ABS(I754), D754&gt;ABS(I754)), AND(C754&lt;ABS(I754),D754&lt; ABS(I754)))), 1, 0),"N/A")</f>
        <v>1</v>
      </c>
      <c r="N754">
        <f>INT(OR(K754,M754))</f>
        <v>1</v>
      </c>
      <c r="O754">
        <f>IF(N754, 210, 0)</f>
        <v>210</v>
      </c>
      <c r="P754" t="str">
        <f>VLOOKUP(DATEVALUE(KNeighbors_NOPCA!$A754), NOP_by_date!$A$2:$E$93, 4, FALSE)</f>
        <v>U</v>
      </c>
      <c r="Q754" t="str">
        <f>VLOOKUP(DATEVALUE(KNeighbors_NOPCA!$A754), NOP_by_date!$A$2:$E$93, 5, FALSE)</f>
        <v>204</v>
      </c>
    </row>
    <row r="755" spans="1:17" hidden="1">
      <c r="A755" s="10" t="s">
        <v>106</v>
      </c>
      <c r="B755" t="s">
        <v>34</v>
      </c>
      <c r="C755" s="9">
        <v>-3.6</v>
      </c>
      <c r="D755" s="9">
        <v>-5</v>
      </c>
      <c r="E755" s="9">
        <f>IF(-I755 &lt;C755, 1, 0)</f>
        <v>0</v>
      </c>
      <c r="F755" t="str">
        <f>VLOOKUP(DATEVALUE(KNeighbors_NOPCA!$A755), NOP_by_date!$A$2:$E$93, 2, FALSE)</f>
        <v>L</v>
      </c>
      <c r="G755">
        <f>IF(F755="L",0,1)</f>
        <v>0</v>
      </c>
      <c r="H755">
        <f>IF(G755=E755,1,0)</f>
        <v>1</v>
      </c>
      <c r="I755">
        <f>VLOOKUP(DATEVALUE(KNeighbors_NOPCA!$A755), NOP_by_date!$A$2:$E$93, 3, FALSE)</f>
        <v>1.5</v>
      </c>
      <c r="J755">
        <f>IF(I755&gt;0, 1, 0)</f>
        <v>1</v>
      </c>
      <c r="K755">
        <f>IF(J755,IF(OR(AND(C755&gt;0, ABS(D755) &gt; I755), OR(AND(C755&gt;-I755, D755&gt;-I755), AND(C755&lt;-I755,D755&lt;-I755) )), 1, 0),"N/A")</f>
        <v>1</v>
      </c>
      <c r="L755">
        <f>INT(NOT(J755))</f>
        <v>0</v>
      </c>
      <c r="M755" t="str">
        <f>IF(L755,IF(OR(AND(C755&lt;0, D755&lt; ABS(I755)), OR(AND(C755&gt;ABS(I755), D755&gt;ABS(I755)), AND(C755&lt;ABS(I755),D755&lt; ABS(I755)))), 1, 0),"N/A")</f>
        <v>N/A</v>
      </c>
      <c r="N755">
        <f>INT(OR(K755,M755))</f>
        <v>1</v>
      </c>
      <c r="O755">
        <f>IF(N755, 210, 0)</f>
        <v>210</v>
      </c>
      <c r="P755" t="str">
        <f>VLOOKUP(DATEVALUE(KNeighbors_NOPCA!$A755), NOP_by_date!$A$2:$E$93, 4, FALSE)</f>
        <v>U</v>
      </c>
      <c r="Q755" t="str">
        <f>VLOOKUP(DATEVALUE(KNeighbors_NOPCA!$A755), NOP_by_date!$A$2:$E$93, 5, FALSE)</f>
        <v>205.5</v>
      </c>
    </row>
    <row r="756" spans="1:17" hidden="1">
      <c r="A756" s="10" t="s">
        <v>113</v>
      </c>
      <c r="B756" t="s">
        <v>34</v>
      </c>
      <c r="C756" s="9">
        <v>6</v>
      </c>
      <c r="D756" s="9">
        <v>2</v>
      </c>
      <c r="E756" s="9">
        <f>IF(-I756 &lt;C756, 1, 0)</f>
        <v>1</v>
      </c>
      <c r="F756" t="str">
        <f>VLOOKUP(DATEVALUE(KNeighbors_NOPCA!$A756), NOP_by_date!$A$2:$E$93, 2, FALSE)</f>
        <v>L</v>
      </c>
      <c r="G756">
        <f>IF(F756="L",0,1)</f>
        <v>0</v>
      </c>
      <c r="H756">
        <f>IF(G756=E756,1,0)</f>
        <v>0</v>
      </c>
      <c r="I756">
        <f>VLOOKUP(DATEVALUE(KNeighbors_NOPCA!$A756), NOP_by_date!$A$2:$E$93, 3, FALSE)</f>
        <v>-3.5</v>
      </c>
      <c r="J756">
        <f>IF(I756&gt;0, 1, 0)</f>
        <v>0</v>
      </c>
      <c r="K756" t="str">
        <f>IF(J756,IF(OR(AND(C756&gt;0, ABS(D756) &gt; I756), OR(AND(C756&gt;-I756, D756&gt;-I756), AND(C756&lt;-I756,D756&lt;-I756) )), 1, 0),"N/A")</f>
        <v>N/A</v>
      </c>
      <c r="L756">
        <f>INT(NOT(J756))</f>
        <v>1</v>
      </c>
      <c r="M756">
        <f>IF(L756,IF(OR(AND(C756&lt;0, D756&lt; ABS(I756)), OR(AND(C756&gt;ABS(I756), D756&gt;ABS(I756)), AND(C756&lt;ABS(I756),D756&lt; ABS(I756)))), 1, 0),"N/A")</f>
        <v>0</v>
      </c>
      <c r="N756">
        <f>INT(OR(K756,M756))</f>
        <v>0</v>
      </c>
      <c r="O756">
        <f>IF(N756, 210, 0)</f>
        <v>0</v>
      </c>
      <c r="P756" t="str">
        <f>VLOOKUP(DATEVALUE(KNeighbors_NOPCA!$A756), NOP_by_date!$A$2:$E$93, 4, FALSE)</f>
        <v>O</v>
      </c>
      <c r="Q756" t="str">
        <f>VLOOKUP(DATEVALUE(KNeighbors_NOPCA!$A756), NOP_by_date!$A$2:$E$93, 5, FALSE)</f>
        <v>201.5</v>
      </c>
    </row>
    <row r="757" spans="1:17" hidden="1">
      <c r="A757" s="10" t="s">
        <v>117</v>
      </c>
      <c r="B757" t="s">
        <v>34</v>
      </c>
      <c r="C757" s="9">
        <v>4.5999999999999996</v>
      </c>
      <c r="D757" s="9">
        <v>15</v>
      </c>
      <c r="E757" s="9">
        <f>IF(-I757 &lt;C757, 1, 0)</f>
        <v>0</v>
      </c>
      <c r="F757" t="str">
        <f>VLOOKUP(DATEVALUE(KNeighbors_NOPCA!$A757), NOP_by_date!$A$2:$E$93, 2, FALSE)</f>
        <v>W</v>
      </c>
      <c r="G757">
        <f>IF(F757="L",0,1)</f>
        <v>1</v>
      </c>
      <c r="H757">
        <f>IF(G757=E757,1,0)</f>
        <v>0</v>
      </c>
      <c r="I757">
        <f>VLOOKUP(DATEVALUE(KNeighbors_NOPCA!$A757), NOP_by_date!$A$2:$E$93, 3, FALSE)</f>
        <v>-5.5</v>
      </c>
      <c r="J757">
        <f>IF(I757&gt;0, 1, 0)</f>
        <v>0</v>
      </c>
      <c r="K757" t="str">
        <f>IF(J757,IF(OR(AND(C757&gt;0, ABS(D757) &gt; I757), OR(AND(C757&gt;-I757, D757&gt;-I757), AND(C757&lt;-I757,D757&lt;-I757) )), 1, 0),"N/A")</f>
        <v>N/A</v>
      </c>
      <c r="L757">
        <f>INT(NOT(J757))</f>
        <v>1</v>
      </c>
      <c r="M757">
        <f>IF(L757,IF(OR(AND(C757&lt;0, D757&lt; ABS(I757)), OR(AND(C757&gt;ABS(I757), D757&gt;ABS(I757)), AND(C757&lt;ABS(I757),D757&lt; ABS(I757)))), 1, 0),"N/A")</f>
        <v>0</v>
      </c>
      <c r="N757">
        <f>INT(OR(K757,M757))</f>
        <v>0</v>
      </c>
      <c r="O757">
        <f>IF(N757, 210, 0)</f>
        <v>0</v>
      </c>
      <c r="P757" t="str">
        <f>VLOOKUP(DATEVALUE(KNeighbors_NOPCA!$A757), NOP_by_date!$A$2:$E$93, 4, FALSE)</f>
        <v>O</v>
      </c>
      <c r="Q757" t="str">
        <f>VLOOKUP(DATEVALUE(KNeighbors_NOPCA!$A757), NOP_by_date!$A$2:$E$93, 5, FALSE)</f>
        <v>204</v>
      </c>
    </row>
    <row r="758" spans="1:17" hidden="1">
      <c r="A758" s="10" t="s">
        <v>119</v>
      </c>
      <c r="B758" t="s">
        <v>34</v>
      </c>
      <c r="C758" s="9">
        <v>2.2000000000000002</v>
      </c>
      <c r="D758" s="9">
        <v>16</v>
      </c>
      <c r="E758" s="9">
        <f>IF(-I758 &lt;C758, 1, 0)</f>
        <v>0</v>
      </c>
      <c r="F758" t="str">
        <f>VLOOKUP(DATEVALUE(KNeighbors_NOPCA!$A758), NOP_by_date!$A$2:$E$93, 2, FALSE)</f>
        <v>W</v>
      </c>
      <c r="G758">
        <f>IF(F758="L",0,1)</f>
        <v>1</v>
      </c>
      <c r="H758">
        <f>IF(G758=E758,1,0)</f>
        <v>0</v>
      </c>
      <c r="I758">
        <f>VLOOKUP(DATEVALUE(KNeighbors_NOPCA!$A758), NOP_by_date!$A$2:$E$93, 3, FALSE)</f>
        <v>-2.5</v>
      </c>
      <c r="J758">
        <f>IF(I758&gt;0, 1, 0)</f>
        <v>0</v>
      </c>
      <c r="K758" t="str">
        <f>IF(J758,IF(OR(AND(C758&gt;0, ABS(D758) &gt; I758), OR(AND(C758&gt;-I758, D758&gt;-I758), AND(C758&lt;-I758,D758&lt;-I758) )), 1, 0),"N/A")</f>
        <v>N/A</v>
      </c>
      <c r="L758">
        <f>INT(NOT(J758))</f>
        <v>1</v>
      </c>
      <c r="M758">
        <f>IF(L758,IF(OR(AND(C758&lt;0, D758&lt; ABS(I758)), OR(AND(C758&gt;ABS(I758), D758&gt;ABS(I758)), AND(C758&lt;ABS(I758),D758&lt; ABS(I758)))), 1, 0),"N/A")</f>
        <v>0</v>
      </c>
      <c r="N758">
        <f>INT(OR(K758,M758))</f>
        <v>0</v>
      </c>
      <c r="O758">
        <f>IF(N758, 210, 0)</f>
        <v>0</v>
      </c>
      <c r="P758" t="str">
        <f>VLOOKUP(DATEVALUE(KNeighbors_NOPCA!$A758), NOP_by_date!$A$2:$E$93, 4, FALSE)</f>
        <v>O</v>
      </c>
      <c r="Q758" t="str">
        <f>VLOOKUP(DATEVALUE(KNeighbors_NOPCA!$A758), NOP_by_date!$A$2:$E$93, 5, FALSE)</f>
        <v>205.5</v>
      </c>
    </row>
    <row r="759" spans="1:17" hidden="1">
      <c r="A759" s="10" t="s">
        <v>121</v>
      </c>
      <c r="B759" t="s">
        <v>34</v>
      </c>
      <c r="C759" s="9">
        <v>5.8</v>
      </c>
      <c r="D759" s="9">
        <v>17</v>
      </c>
      <c r="E759" s="9">
        <f>IF(-I759 &lt;C759, 1, 0)</f>
        <v>0</v>
      </c>
      <c r="F759" t="str">
        <f>VLOOKUP(DATEVALUE(KNeighbors_NOPCA!$A759), NOP_by_date!$A$2:$E$93, 2, FALSE)</f>
        <v>W</v>
      </c>
      <c r="G759">
        <f>IF(F759="L",0,1)</f>
        <v>1</v>
      </c>
      <c r="H759">
        <f>IF(G759=E759,1,0)</f>
        <v>0</v>
      </c>
      <c r="I759">
        <f>VLOOKUP(DATEVALUE(KNeighbors_NOPCA!$A759), NOP_by_date!$A$2:$E$93, 3, FALSE)</f>
        <v>-6.5</v>
      </c>
      <c r="J759">
        <f>IF(I759&gt;0, 1, 0)</f>
        <v>0</v>
      </c>
      <c r="K759" t="str">
        <f>IF(J759,IF(OR(AND(C759&gt;0, ABS(D759) &gt; I759), OR(AND(C759&gt;-I759, D759&gt;-I759), AND(C759&lt;-I759,D759&lt;-I759) )), 1, 0),"N/A")</f>
        <v>N/A</v>
      </c>
      <c r="L759">
        <f>INT(NOT(J759))</f>
        <v>1</v>
      </c>
      <c r="M759">
        <f>IF(L759,IF(OR(AND(C759&lt;0, D759&lt; ABS(I759)), OR(AND(C759&gt;ABS(I759), D759&gt;ABS(I759)), AND(C759&lt;ABS(I759),D759&lt; ABS(I759)))), 1, 0),"N/A")</f>
        <v>0</v>
      </c>
      <c r="N759">
        <f>INT(OR(K759,M759))</f>
        <v>0</v>
      </c>
      <c r="O759">
        <f>IF(N759, 210, 0)</f>
        <v>0</v>
      </c>
      <c r="P759" t="str">
        <f>VLOOKUP(DATEVALUE(KNeighbors_NOPCA!$A759), NOP_by_date!$A$2:$E$93, 4, FALSE)</f>
        <v>O</v>
      </c>
      <c r="Q759" t="str">
        <f>VLOOKUP(DATEVALUE(KNeighbors_NOPCA!$A759), NOP_by_date!$A$2:$E$93, 5, FALSE)</f>
        <v>203</v>
      </c>
    </row>
    <row r="760" spans="1:17" hidden="1">
      <c r="A760" s="10" t="s">
        <v>123</v>
      </c>
      <c r="B760" t="s">
        <v>34</v>
      </c>
      <c r="C760" s="9">
        <v>-4.8</v>
      </c>
      <c r="D760" s="9">
        <v>-1</v>
      </c>
      <c r="E760" s="9">
        <f>IF(-I760 &lt;C760, 1, 0)</f>
        <v>0</v>
      </c>
      <c r="F760" t="str">
        <f>VLOOKUP(DATEVALUE(KNeighbors_NOPCA!$A760), NOP_by_date!$A$2:$E$93, 2, FALSE)</f>
        <v>L</v>
      </c>
      <c r="G760">
        <f>IF(F760="L",0,1)</f>
        <v>0</v>
      </c>
      <c r="H760">
        <f>IF(G760=E760,1,0)</f>
        <v>1</v>
      </c>
      <c r="I760">
        <f>VLOOKUP(DATEVALUE(KNeighbors_NOPCA!$A760), NOP_by_date!$A$2:$E$93, 3, FALSE)</f>
        <v>-4.5</v>
      </c>
      <c r="J760">
        <f>IF(I760&gt;0, 1, 0)</f>
        <v>0</v>
      </c>
      <c r="K760" t="str">
        <f>IF(J760,IF(OR(AND(C760&gt;0, ABS(D760) &gt; I760), OR(AND(C760&gt;-I760, D760&gt;-I760), AND(C760&lt;-I760,D760&lt;-I760) )), 1, 0),"N/A")</f>
        <v>N/A</v>
      </c>
      <c r="L760">
        <f>INT(NOT(J760))</f>
        <v>1</v>
      </c>
      <c r="M760">
        <f>IF(L760,IF(OR(AND(C760&lt;0, D760&lt; ABS(I760)), OR(AND(C760&gt;ABS(I760), D760&gt;ABS(I760)), AND(C760&lt;ABS(I760),D760&lt; ABS(I760)))), 1, 0),"N/A")</f>
        <v>1</v>
      </c>
      <c r="N760">
        <f>INT(OR(K760,M760))</f>
        <v>1</v>
      </c>
      <c r="O760">
        <f>IF(N760, 210, 0)</f>
        <v>210</v>
      </c>
      <c r="P760" t="str">
        <f>VLOOKUP(DATEVALUE(KNeighbors_NOPCA!$A760), NOP_by_date!$A$2:$E$93, 4, FALSE)</f>
        <v>O</v>
      </c>
      <c r="Q760" t="str">
        <f>VLOOKUP(DATEVALUE(KNeighbors_NOPCA!$A760), NOP_by_date!$A$2:$E$93, 5, FALSE)</f>
        <v>216.5</v>
      </c>
    </row>
    <row r="761" spans="1:17" hidden="1">
      <c r="A761" s="10" t="s">
        <v>126</v>
      </c>
      <c r="B761" t="s">
        <v>34</v>
      </c>
      <c r="C761" s="9">
        <v>1.8</v>
      </c>
      <c r="D761" s="9">
        <v>9</v>
      </c>
      <c r="E761" s="9">
        <f>IF(-I761 &lt;C761, 1, 0)</f>
        <v>1</v>
      </c>
      <c r="F761" t="str">
        <f>VLOOKUP(DATEVALUE(KNeighbors_NOPCA!$A761), NOP_by_date!$A$2:$E$93, 2, FALSE)</f>
        <v>W</v>
      </c>
      <c r="G761">
        <f>IF(F761="L",0,1)</f>
        <v>1</v>
      </c>
      <c r="H761">
        <f>IF(G761=E761,1,0)</f>
        <v>1</v>
      </c>
      <c r="I761">
        <f>VLOOKUP(DATEVALUE(KNeighbors_NOPCA!$A761), NOP_by_date!$A$2:$E$93, 3, FALSE)</f>
        <v>5.5</v>
      </c>
      <c r="J761">
        <f>IF(I761&gt;0, 1, 0)</f>
        <v>1</v>
      </c>
      <c r="K761">
        <f>IF(J761,IF(OR(AND(C761&gt;0, ABS(D761) &gt; I761), OR(AND(C761&gt;-I761, D761&gt;-I761), AND(C761&lt;-I761,D761&lt;-I761) )), 1, 0),"N/A")</f>
        <v>1</v>
      </c>
      <c r="L761">
        <f>INT(NOT(J761))</f>
        <v>0</v>
      </c>
      <c r="M761" t="str">
        <f>IF(L761,IF(OR(AND(C761&lt;0, D761&lt; ABS(I761)), OR(AND(C761&gt;ABS(I761), D761&gt;ABS(I761)), AND(C761&lt;ABS(I761),D761&lt; ABS(I761)))), 1, 0),"N/A")</f>
        <v>N/A</v>
      </c>
      <c r="N761">
        <f>INT(OR(K761,M761))</f>
        <v>1</v>
      </c>
      <c r="O761">
        <f>IF(N761, 210, 0)</f>
        <v>210</v>
      </c>
      <c r="P761" t="str">
        <f>VLOOKUP(DATEVALUE(KNeighbors_NOPCA!$A761), NOP_by_date!$A$2:$E$93, 4, FALSE)</f>
        <v>O</v>
      </c>
      <c r="Q761" t="str">
        <f>VLOOKUP(DATEVALUE(KNeighbors_NOPCA!$A761), NOP_by_date!$A$2:$E$93, 5, FALSE)</f>
        <v>215</v>
      </c>
    </row>
    <row r="762" spans="1:17" hidden="1">
      <c r="A762" s="10" t="s">
        <v>128</v>
      </c>
      <c r="B762" t="s">
        <v>34</v>
      </c>
      <c r="C762" s="9">
        <v>7.4</v>
      </c>
      <c r="D762" s="9">
        <v>2</v>
      </c>
      <c r="E762" s="9">
        <f>IF(-I762 &lt;C762, 1, 0)</f>
        <v>0</v>
      </c>
      <c r="F762" t="str">
        <f>VLOOKUP(DATEVALUE(KNeighbors_NOPCA!$A762), NOP_by_date!$A$2:$E$93, 2, FALSE)</f>
        <v>L</v>
      </c>
      <c r="G762">
        <f>IF(F762="L",0,1)</f>
        <v>0</v>
      </c>
      <c r="H762">
        <f>IF(G762=E762,1,0)</f>
        <v>1</v>
      </c>
      <c r="I762">
        <f>VLOOKUP(DATEVALUE(KNeighbors_NOPCA!$A762), NOP_by_date!$A$2:$E$93, 3, FALSE)</f>
        <v>-9</v>
      </c>
      <c r="J762">
        <f>IF(I762&gt;0, 1, 0)</f>
        <v>0</v>
      </c>
      <c r="K762" t="str">
        <f>IF(J762,IF(OR(AND(C762&gt;0, ABS(D762) &gt; I762), OR(AND(C762&gt;-I762, D762&gt;-I762), AND(C762&lt;-I762,D762&lt;-I762) )), 1, 0),"N/A")</f>
        <v>N/A</v>
      </c>
      <c r="L762">
        <f>INT(NOT(J762))</f>
        <v>1</v>
      </c>
      <c r="M762">
        <f>IF(L762,IF(OR(AND(C762&lt;0, D762&lt; ABS(I762)), OR(AND(C762&gt;ABS(I762), D762&gt;ABS(I762)), AND(C762&lt;ABS(I762),D762&lt; ABS(I762)))), 1, 0),"N/A")</f>
        <v>1</v>
      </c>
      <c r="N762">
        <f>INT(OR(K762,M762))</f>
        <v>1</v>
      </c>
      <c r="O762">
        <f>IF(N762, 210, 0)</f>
        <v>210</v>
      </c>
      <c r="P762" t="str">
        <f>VLOOKUP(DATEVALUE(KNeighbors_NOPCA!$A762), NOP_by_date!$A$2:$E$93, 4, FALSE)</f>
        <v>O</v>
      </c>
      <c r="Q762" t="str">
        <f>VLOOKUP(DATEVALUE(KNeighbors_NOPCA!$A762), NOP_by_date!$A$2:$E$93, 5, FALSE)</f>
        <v>204.5</v>
      </c>
    </row>
    <row r="763" spans="1:17" hidden="1">
      <c r="A763" s="10" t="s">
        <v>130</v>
      </c>
      <c r="B763" t="s">
        <v>34</v>
      </c>
      <c r="C763" s="9">
        <v>2</v>
      </c>
      <c r="D763" s="9">
        <v>-15</v>
      </c>
      <c r="E763" s="9">
        <f>IF(-I763 &lt;C763, 1, 0)</f>
        <v>0</v>
      </c>
      <c r="F763" t="str">
        <f>VLOOKUP(DATEVALUE(KNeighbors_NOPCA!$A763), NOP_by_date!$A$2:$E$93, 2, FALSE)</f>
        <v>L</v>
      </c>
      <c r="G763">
        <f>IF(F763="L",0,1)</f>
        <v>0</v>
      </c>
      <c r="H763">
        <f>IF(G763=E763,1,0)</f>
        <v>1</v>
      </c>
      <c r="I763">
        <f>VLOOKUP(DATEVALUE(KNeighbors_NOPCA!$A763), NOP_by_date!$A$2:$E$93, 3, FALSE)</f>
        <v>-3</v>
      </c>
      <c r="J763">
        <f>IF(I763&gt;0, 1, 0)</f>
        <v>0</v>
      </c>
      <c r="K763" t="str">
        <f>IF(J763,IF(OR(AND(C763&gt;0, ABS(D763) &gt; I763), OR(AND(C763&gt;-I763, D763&gt;-I763), AND(C763&lt;-I763,D763&lt;-I763) )), 1, 0),"N/A")</f>
        <v>N/A</v>
      </c>
      <c r="L763">
        <f>INT(NOT(J763))</f>
        <v>1</v>
      </c>
      <c r="M763">
        <f>IF(L763,IF(OR(AND(C763&lt;0, D763&lt; ABS(I763)), OR(AND(C763&gt;ABS(I763), D763&gt;ABS(I763)), AND(C763&lt;ABS(I763),D763&lt; ABS(I763)))), 1, 0),"N/A")</f>
        <v>1</v>
      </c>
      <c r="N763">
        <f>INT(OR(K763,M763))</f>
        <v>1</v>
      </c>
      <c r="O763">
        <f>IF(N763, 210, 0)</f>
        <v>210</v>
      </c>
      <c r="P763" t="str">
        <f>VLOOKUP(DATEVALUE(KNeighbors_NOPCA!$A763), NOP_by_date!$A$2:$E$93, 4, FALSE)</f>
        <v>O</v>
      </c>
      <c r="Q763" t="str">
        <f>VLOOKUP(DATEVALUE(KNeighbors_NOPCA!$A763), NOP_by_date!$A$2:$E$93, 5, FALSE)</f>
        <v>203</v>
      </c>
    </row>
    <row r="764" spans="1:17" hidden="1">
      <c r="A764" s="10" t="s">
        <v>133</v>
      </c>
      <c r="B764" t="s">
        <v>34</v>
      </c>
      <c r="C764" s="9">
        <v>4</v>
      </c>
      <c r="D764" s="9">
        <v>-3</v>
      </c>
      <c r="E764" s="9">
        <f>IF(-I764 &lt;C764, 1, 0)</f>
        <v>0</v>
      </c>
      <c r="F764" t="str">
        <f>VLOOKUP(DATEVALUE(KNeighbors_NOPCA!$A764), NOP_by_date!$A$2:$E$93, 2, FALSE)</f>
        <v>L</v>
      </c>
      <c r="G764">
        <f>IF(F764="L",0,1)</f>
        <v>0</v>
      </c>
      <c r="H764">
        <f>IF(G764=E764,1,0)</f>
        <v>1</v>
      </c>
      <c r="I764">
        <f>VLOOKUP(DATEVALUE(KNeighbors_NOPCA!$A764), NOP_by_date!$A$2:$E$93, 3, FALSE)</f>
        <v>-9.5</v>
      </c>
      <c r="J764">
        <f>IF(I764&gt;0, 1, 0)</f>
        <v>0</v>
      </c>
      <c r="K764" t="str">
        <f>IF(J764,IF(OR(AND(C764&gt;0, ABS(D764) &gt; I764), OR(AND(C764&gt;-I764, D764&gt;-I764), AND(C764&lt;-I764,D764&lt;-I764) )), 1, 0),"N/A")</f>
        <v>N/A</v>
      </c>
      <c r="L764">
        <f>INT(NOT(J764))</f>
        <v>1</v>
      </c>
      <c r="M764">
        <f>IF(L764,IF(OR(AND(C764&lt;0, D764&lt; ABS(I764)), OR(AND(C764&gt;ABS(I764), D764&gt;ABS(I764)), AND(C764&lt;ABS(I764),D764&lt; ABS(I764)))), 1, 0),"N/A")</f>
        <v>1</v>
      </c>
      <c r="N764">
        <f>INT(OR(K764,M764))</f>
        <v>1</v>
      </c>
      <c r="O764">
        <f>IF(N764, 210, 0)</f>
        <v>210</v>
      </c>
      <c r="P764" t="str">
        <f>VLOOKUP(DATEVALUE(KNeighbors_NOPCA!$A764), NOP_by_date!$A$2:$E$93, 4, FALSE)</f>
        <v>U</v>
      </c>
      <c r="Q764" t="str">
        <f>VLOOKUP(DATEVALUE(KNeighbors_NOPCA!$A764), NOP_by_date!$A$2:$E$93, 5, FALSE)</f>
        <v>211</v>
      </c>
    </row>
    <row r="765" spans="1:17" hidden="1">
      <c r="A765" s="10" t="s">
        <v>139</v>
      </c>
      <c r="B765" t="s">
        <v>34</v>
      </c>
      <c r="C765" s="9">
        <v>-4.4000000000000004</v>
      </c>
      <c r="D765" s="9">
        <v>4</v>
      </c>
      <c r="E765" s="9">
        <f>IF(-I765 &lt;C765, 1, 0)</f>
        <v>0</v>
      </c>
      <c r="F765" t="str">
        <f>VLOOKUP(DATEVALUE(KNeighbors_NOPCA!$A765), NOP_by_date!$A$2:$E$93, 2, FALSE)</f>
        <v>W</v>
      </c>
      <c r="G765">
        <f>IF(F765="L",0,1)</f>
        <v>1</v>
      </c>
      <c r="H765">
        <f>IF(G765=E765,1,0)</f>
        <v>0</v>
      </c>
      <c r="I765">
        <f>VLOOKUP(DATEVALUE(KNeighbors_NOPCA!$A765), NOP_by_date!$A$2:$E$93, 3, FALSE)</f>
        <v>-1.5</v>
      </c>
      <c r="J765">
        <f>IF(I765&gt;0, 1, 0)</f>
        <v>0</v>
      </c>
      <c r="K765" t="str">
        <f>IF(J765,IF(OR(AND(C765&gt;0, ABS(D765) &gt; I765), OR(AND(C765&gt;-I765, D765&gt;-I765), AND(C765&lt;-I765,D765&lt;-I765) )), 1, 0),"N/A")</f>
        <v>N/A</v>
      </c>
      <c r="L765">
        <f>INT(NOT(J765))</f>
        <v>1</v>
      </c>
      <c r="M765">
        <f>IF(L765,IF(OR(AND(C765&lt;0, D765&lt; ABS(I765)), OR(AND(C765&gt;ABS(I765), D765&gt;ABS(I765)), AND(C765&lt;ABS(I765),D765&lt; ABS(I765)))), 1, 0),"N/A")</f>
        <v>0</v>
      </c>
      <c r="N765">
        <f>INT(OR(K765,M765))</f>
        <v>0</v>
      </c>
      <c r="O765">
        <f>IF(N765, 210, 0)</f>
        <v>0</v>
      </c>
      <c r="P765" t="str">
        <f>VLOOKUP(DATEVALUE(KNeighbors_NOPCA!$A765), NOP_by_date!$A$2:$E$93, 4, FALSE)</f>
        <v>O</v>
      </c>
      <c r="Q765" t="str">
        <f>VLOOKUP(DATEVALUE(KNeighbors_NOPCA!$A765), NOP_by_date!$A$2:$E$93, 5, FALSE)</f>
        <v>194</v>
      </c>
    </row>
    <row r="766" spans="1:17" hidden="1">
      <c r="A766" s="10" t="s">
        <v>142</v>
      </c>
      <c r="B766" t="s">
        <v>34</v>
      </c>
      <c r="C766" s="9">
        <v>5.6</v>
      </c>
      <c r="D766" s="9">
        <v>7</v>
      </c>
      <c r="E766" s="9">
        <f>IF(-I766 &lt;C766, 1, 0)</f>
        <v>0</v>
      </c>
      <c r="F766" t="str">
        <f>VLOOKUP(DATEVALUE(KNeighbors_NOPCA!$A766), NOP_by_date!$A$2:$E$93, 2, FALSE)</f>
        <v>L</v>
      </c>
      <c r="G766">
        <f>IF(F766="L",0,1)</f>
        <v>0</v>
      </c>
      <c r="H766">
        <f>IF(G766=E766,1,0)</f>
        <v>1</v>
      </c>
      <c r="I766">
        <f>VLOOKUP(DATEVALUE(KNeighbors_NOPCA!$A766), NOP_by_date!$A$2:$E$93, 3, FALSE)</f>
        <v>-8.5</v>
      </c>
      <c r="J766">
        <f>IF(I766&gt;0, 1, 0)</f>
        <v>0</v>
      </c>
      <c r="K766" t="str">
        <f>IF(J766,IF(OR(AND(C766&gt;0, ABS(D766) &gt; I766), OR(AND(C766&gt;-I766, D766&gt;-I766), AND(C766&lt;-I766,D766&lt;-I766) )), 1, 0),"N/A")</f>
        <v>N/A</v>
      </c>
      <c r="L766">
        <f>INT(NOT(J766))</f>
        <v>1</v>
      </c>
      <c r="M766">
        <f>IF(L766,IF(OR(AND(C766&lt;0, D766&lt; ABS(I766)), OR(AND(C766&gt;ABS(I766), D766&gt;ABS(I766)), AND(C766&lt;ABS(I766),D766&lt; ABS(I766)))), 1, 0),"N/A")</f>
        <v>1</v>
      </c>
      <c r="N766">
        <f>INT(OR(K766,M766))</f>
        <v>1</v>
      </c>
      <c r="O766">
        <f>IF(N766, 210, 0)</f>
        <v>210</v>
      </c>
      <c r="P766" t="str">
        <f>VLOOKUP(DATEVALUE(KNeighbors_NOPCA!$A766), NOP_by_date!$A$2:$E$93, 4, FALSE)</f>
        <v>O</v>
      </c>
      <c r="Q766" t="str">
        <f>VLOOKUP(DATEVALUE(KNeighbors_NOPCA!$A766), NOP_by_date!$A$2:$E$93, 5, FALSE)</f>
        <v>206</v>
      </c>
    </row>
    <row r="767" spans="1:17" hidden="1">
      <c r="A767" s="10" t="s">
        <v>148</v>
      </c>
      <c r="B767" t="s">
        <v>34</v>
      </c>
      <c r="C767" s="9">
        <v>-8.1999999999999993</v>
      </c>
      <c r="D767" s="9">
        <v>4</v>
      </c>
      <c r="E767" s="9">
        <f>IF(-I767 &lt;C767, 1, 0)</f>
        <v>0</v>
      </c>
      <c r="F767" t="str">
        <f>VLOOKUP(DATEVALUE(KNeighbors_NOPCA!$A767), NOP_by_date!$A$2:$E$93, 2, FALSE)</f>
        <v>W</v>
      </c>
      <c r="G767">
        <f>IF(F767="L",0,1)</f>
        <v>1</v>
      </c>
      <c r="H767">
        <f>IF(G767=E767,1,0)</f>
        <v>0</v>
      </c>
      <c r="I767">
        <f>VLOOKUP(DATEVALUE(KNeighbors_NOPCA!$A767), NOP_by_date!$A$2:$E$93, 3, FALSE)</f>
        <v>6</v>
      </c>
      <c r="J767">
        <f>IF(I767&gt;0, 1, 0)</f>
        <v>1</v>
      </c>
      <c r="K767">
        <f>IF(J767,IF(OR(AND(C767&gt;0, ABS(D767) &gt; I767), OR(AND(C767&gt;-I767, D767&gt;-I767), AND(C767&lt;-I767,D767&lt;-I767) )), 1, 0),"N/A")</f>
        <v>0</v>
      </c>
      <c r="L767">
        <f>INT(NOT(J767))</f>
        <v>0</v>
      </c>
      <c r="M767" t="str">
        <f>IF(L767,IF(OR(AND(C767&lt;0, D767&lt; ABS(I767)), OR(AND(C767&gt;ABS(I767), D767&gt;ABS(I767)), AND(C767&lt;ABS(I767),D767&lt; ABS(I767)))), 1, 0),"N/A")</f>
        <v>N/A</v>
      </c>
      <c r="N767">
        <f>INT(OR(K767,M767))</f>
        <v>0</v>
      </c>
      <c r="O767">
        <f>IF(N767, 210, 0)</f>
        <v>0</v>
      </c>
      <c r="P767" t="str">
        <f>VLOOKUP(DATEVALUE(KNeighbors_NOPCA!$A767), NOP_by_date!$A$2:$E$93, 4, FALSE)</f>
        <v>O</v>
      </c>
      <c r="Q767" t="str">
        <f>VLOOKUP(DATEVALUE(KNeighbors_NOPCA!$A767), NOP_by_date!$A$2:$E$93, 5, FALSE)</f>
        <v>222</v>
      </c>
    </row>
    <row r="768" spans="1:17" hidden="1">
      <c r="A768" s="10" t="s">
        <v>150</v>
      </c>
      <c r="B768" t="s">
        <v>34</v>
      </c>
      <c r="C768" s="9">
        <v>2</v>
      </c>
      <c r="D768" s="9">
        <v>-2</v>
      </c>
      <c r="E768" s="9">
        <f>IF(-I768 &lt;C768, 1, 0)</f>
        <v>0</v>
      </c>
      <c r="F768" t="str">
        <f>VLOOKUP(DATEVALUE(KNeighbors_NOPCA!$A768), NOP_by_date!$A$2:$E$93, 2, FALSE)</f>
        <v>L</v>
      </c>
      <c r="G768">
        <f>IF(F768="L",0,1)</f>
        <v>0</v>
      </c>
      <c r="H768">
        <f>IF(G768=E768,1,0)</f>
        <v>1</v>
      </c>
      <c r="I768">
        <f>VLOOKUP(DATEVALUE(KNeighbors_NOPCA!$A768), NOP_by_date!$A$2:$E$93, 3, FALSE)</f>
        <v>-2</v>
      </c>
      <c r="J768">
        <f>IF(I768&gt;0, 1, 0)</f>
        <v>0</v>
      </c>
      <c r="K768" t="str">
        <f>IF(J768,IF(OR(AND(C768&gt;0, ABS(D768) &gt; I768), OR(AND(C768&gt;-I768, D768&gt;-I768), AND(C768&lt;-I768,D768&lt;-I768) )), 1, 0),"N/A")</f>
        <v>N/A</v>
      </c>
      <c r="L768">
        <f>INT(NOT(J768))</f>
        <v>1</v>
      </c>
      <c r="M768">
        <f>IF(L768,IF(OR(AND(C768&lt;0, D768&lt; ABS(I768)), OR(AND(C768&gt;ABS(I768), D768&gt;ABS(I768)), AND(C768&lt;ABS(I768),D768&lt; ABS(I768)))), 1, 0),"N/A")</f>
        <v>0</v>
      </c>
      <c r="N768">
        <f>INT(OR(K768,M768))</f>
        <v>0</v>
      </c>
      <c r="O768">
        <f>IF(N768, 210, 0)</f>
        <v>0</v>
      </c>
      <c r="P768" t="str">
        <f>VLOOKUP(DATEVALUE(KNeighbors_NOPCA!$A768), NOP_by_date!$A$2:$E$93, 4, FALSE)</f>
        <v>O</v>
      </c>
      <c r="Q768" t="str">
        <f>VLOOKUP(DATEVALUE(KNeighbors_NOPCA!$A768), NOP_by_date!$A$2:$E$93, 5, FALSE)</f>
        <v>217.5</v>
      </c>
    </row>
    <row r="769" spans="1:17" hidden="1">
      <c r="A769" s="10" t="s">
        <v>155</v>
      </c>
      <c r="B769" t="s">
        <v>34</v>
      </c>
      <c r="C769" s="9">
        <v>-6.8</v>
      </c>
      <c r="D769" s="9">
        <v>-8</v>
      </c>
      <c r="E769" s="9">
        <f>IF(-I769 &lt;C769, 1, 0)</f>
        <v>1</v>
      </c>
      <c r="F769" t="str">
        <f>VLOOKUP(DATEVALUE(KNeighbors_NOPCA!$A769), NOP_by_date!$A$2:$E$93, 2, FALSE)</f>
        <v>W</v>
      </c>
      <c r="G769">
        <f>IF(F769="L",0,1)</f>
        <v>1</v>
      </c>
      <c r="H769">
        <f>IF(G769=E769,1,0)</f>
        <v>1</v>
      </c>
      <c r="I769">
        <f>VLOOKUP(DATEVALUE(KNeighbors_NOPCA!$A769), NOP_by_date!$A$2:$E$93, 3, FALSE)</f>
        <v>9.5</v>
      </c>
      <c r="J769">
        <f>IF(I769&gt;0, 1, 0)</f>
        <v>1</v>
      </c>
      <c r="K769">
        <f>IF(J769,IF(OR(AND(C769&gt;0, ABS(D769) &gt; I769), OR(AND(C769&gt;-I769, D769&gt;-I769), AND(C769&lt;-I769,D769&lt;-I769) )), 1, 0),"N/A")</f>
        <v>1</v>
      </c>
      <c r="L769">
        <f>INT(NOT(J769))</f>
        <v>0</v>
      </c>
      <c r="M769" t="str">
        <f>IF(L769,IF(OR(AND(C769&lt;0, D769&lt; ABS(I769)), OR(AND(C769&gt;ABS(I769), D769&gt;ABS(I769)), AND(C769&lt;ABS(I769),D769&lt; ABS(I769)))), 1, 0),"N/A")</f>
        <v>N/A</v>
      </c>
      <c r="N769">
        <f>INT(OR(K769,M769))</f>
        <v>1</v>
      </c>
      <c r="O769">
        <f>IF(N769, 210, 0)</f>
        <v>210</v>
      </c>
      <c r="P769" t="str">
        <f>VLOOKUP(DATEVALUE(KNeighbors_NOPCA!$A769), NOP_by_date!$A$2:$E$93, 4, FALSE)</f>
        <v>U</v>
      </c>
      <c r="Q769" t="str">
        <f>VLOOKUP(DATEVALUE(KNeighbors_NOPCA!$A769), NOP_by_date!$A$2:$E$93, 5, FALSE)</f>
        <v>208</v>
      </c>
    </row>
    <row r="770" spans="1:17" hidden="1">
      <c r="A770" s="10" t="s">
        <v>157</v>
      </c>
      <c r="B770" t="s">
        <v>34</v>
      </c>
      <c r="C770" s="9">
        <v>-1.4</v>
      </c>
      <c r="D770" s="9">
        <v>-12</v>
      </c>
      <c r="E770" s="9">
        <f>IF(-I770 &lt;C770, 1, 0)</f>
        <v>0</v>
      </c>
      <c r="F770" t="str">
        <f>VLOOKUP(DATEVALUE(KNeighbors_NOPCA!$A770), NOP_by_date!$A$2:$E$93, 2, FALSE)</f>
        <v>L</v>
      </c>
      <c r="G770">
        <f>IF(F770="L",0,1)</f>
        <v>0</v>
      </c>
      <c r="H770">
        <f>IF(G770=E770,1,0)</f>
        <v>1</v>
      </c>
      <c r="I770">
        <f>VLOOKUP(DATEVALUE(KNeighbors_NOPCA!$A770), NOP_by_date!$A$2:$E$93, 3, FALSE)</f>
        <v>-1.5</v>
      </c>
      <c r="J770">
        <f>IF(I770&gt;0, 1, 0)</f>
        <v>0</v>
      </c>
      <c r="K770" t="str">
        <f>IF(J770,IF(OR(AND(C770&gt;0, ABS(D770) &gt; I770), OR(AND(C770&gt;-I770, D770&gt;-I770), AND(C770&lt;-I770,D770&lt;-I770) )), 1, 0),"N/A")</f>
        <v>N/A</v>
      </c>
      <c r="L770">
        <f>INT(NOT(J770))</f>
        <v>1</v>
      </c>
      <c r="M770">
        <f>IF(L770,IF(OR(AND(C770&lt;0, D770&lt; ABS(I770)), OR(AND(C770&gt;ABS(I770), D770&gt;ABS(I770)), AND(C770&lt;ABS(I770),D770&lt; ABS(I770)))), 1, 0),"N/A")</f>
        <v>1</v>
      </c>
      <c r="N770">
        <f>INT(OR(K770,M770))</f>
        <v>1</v>
      </c>
      <c r="O770">
        <f>IF(N770, 210, 0)</f>
        <v>210</v>
      </c>
      <c r="P770" t="str">
        <f>VLOOKUP(DATEVALUE(KNeighbors_NOPCA!$A770), NOP_by_date!$A$2:$E$93, 4, FALSE)</f>
        <v>O</v>
      </c>
      <c r="Q770" t="str">
        <f>VLOOKUP(DATEVALUE(KNeighbors_NOPCA!$A770), NOP_by_date!$A$2:$E$93, 5, FALSE)</f>
        <v>196</v>
      </c>
    </row>
    <row r="771" spans="1:17" hidden="1">
      <c r="A771" s="10" t="s">
        <v>159</v>
      </c>
      <c r="B771" t="s">
        <v>34</v>
      </c>
      <c r="C771" s="9">
        <v>-5.8</v>
      </c>
      <c r="D771" s="9">
        <v>3</v>
      </c>
      <c r="E771" s="9">
        <f>IF(-I771 &lt;C771, 1, 0)</f>
        <v>0</v>
      </c>
      <c r="F771" t="str">
        <f>VLOOKUP(DATEVALUE(KNeighbors_NOPCA!$A771), NOP_by_date!$A$2:$E$93, 2, FALSE)</f>
        <v>W</v>
      </c>
      <c r="G771">
        <f>IF(F771="L",0,1)</f>
        <v>1</v>
      </c>
      <c r="H771">
        <f>IF(G771=E771,1,0)</f>
        <v>0</v>
      </c>
      <c r="I771">
        <f>VLOOKUP(DATEVALUE(KNeighbors_NOPCA!$A771), NOP_by_date!$A$2:$E$93, 3, FALSE)</f>
        <v>1.5</v>
      </c>
      <c r="J771">
        <f>IF(I771&gt;0, 1, 0)</f>
        <v>1</v>
      </c>
      <c r="K771">
        <f>IF(J771,IF(OR(AND(C771&gt;0, ABS(D771) &gt; I771), OR(AND(C771&gt;-I771, D771&gt;-I771), AND(C771&lt;-I771,D771&lt;-I771) )), 1, 0),"N/A")</f>
        <v>0</v>
      </c>
      <c r="L771">
        <f>INT(NOT(J771))</f>
        <v>0</v>
      </c>
      <c r="M771" t="str">
        <f>IF(L771,IF(OR(AND(C771&lt;0, D771&lt; ABS(I771)), OR(AND(C771&gt;ABS(I771), D771&gt;ABS(I771)), AND(C771&lt;ABS(I771),D771&lt; ABS(I771)))), 1, 0),"N/A")</f>
        <v>N/A</v>
      </c>
      <c r="N771">
        <f>INT(OR(K771,M771))</f>
        <v>0</v>
      </c>
      <c r="O771">
        <f>IF(N771, 210, 0)</f>
        <v>0</v>
      </c>
      <c r="P771" t="str">
        <f>VLOOKUP(DATEVALUE(KNeighbors_NOPCA!$A771), NOP_by_date!$A$2:$E$93, 4, FALSE)</f>
        <v>O</v>
      </c>
      <c r="Q771" t="str">
        <f>VLOOKUP(DATEVALUE(KNeighbors_NOPCA!$A771), NOP_by_date!$A$2:$E$93, 5, FALSE)</f>
        <v>219.5</v>
      </c>
    </row>
    <row r="772" spans="1:17" hidden="1">
      <c r="A772" s="10" t="s">
        <v>170</v>
      </c>
      <c r="B772" t="s">
        <v>34</v>
      </c>
      <c r="C772" s="9">
        <v>-5.8</v>
      </c>
      <c r="D772" s="9">
        <v>-5</v>
      </c>
      <c r="E772" s="9">
        <f>IF(-I772 &lt;C772, 1, 0)</f>
        <v>0</v>
      </c>
      <c r="F772" t="str">
        <f>VLOOKUP(DATEVALUE(KNeighbors_NOPCA!$A772), NOP_by_date!$A$2:$E$93, 2, FALSE)</f>
        <v>L</v>
      </c>
      <c r="G772">
        <f>IF(F772="L",0,1)</f>
        <v>0</v>
      </c>
      <c r="H772">
        <f>IF(G772=E772,1,0)</f>
        <v>1</v>
      </c>
      <c r="I772">
        <f>VLOOKUP(DATEVALUE(KNeighbors_NOPCA!$A772), NOP_by_date!$A$2:$E$93, 3, FALSE)</f>
        <v>2.5</v>
      </c>
      <c r="J772">
        <f>IF(I772&gt;0, 1, 0)</f>
        <v>1</v>
      </c>
      <c r="K772">
        <f>IF(J772,IF(OR(AND(C772&gt;0, ABS(D772) &gt; I772), OR(AND(C772&gt;-I772, D772&gt;-I772), AND(C772&lt;-I772,D772&lt;-I772) )), 1, 0),"N/A")</f>
        <v>1</v>
      </c>
      <c r="L772">
        <f>INT(NOT(J772))</f>
        <v>0</v>
      </c>
      <c r="M772" t="str">
        <f>IF(L772,IF(OR(AND(C772&lt;0, D772&lt; ABS(I772)), OR(AND(C772&gt;ABS(I772), D772&gt;ABS(I772)), AND(C772&lt;ABS(I772),D772&lt; ABS(I772)))), 1, 0),"N/A")</f>
        <v>N/A</v>
      </c>
      <c r="N772">
        <f>INT(OR(K772,M772))</f>
        <v>1</v>
      </c>
      <c r="O772">
        <f>IF(N772, 210, 0)</f>
        <v>210</v>
      </c>
      <c r="P772" t="str">
        <f>VLOOKUP(DATEVALUE(KNeighbors_NOPCA!$A772), NOP_by_date!$A$2:$E$93, 4, FALSE)</f>
        <v>O</v>
      </c>
      <c r="Q772" t="str">
        <f>VLOOKUP(DATEVALUE(KNeighbors_NOPCA!$A772), NOP_by_date!$A$2:$E$93, 5, FALSE)</f>
        <v>220</v>
      </c>
    </row>
    <row r="773" spans="1:17">
      <c r="A773" s="10" t="s">
        <v>172</v>
      </c>
      <c r="B773" t="s">
        <v>34</v>
      </c>
      <c r="C773" s="9">
        <v>-5.6</v>
      </c>
      <c r="D773" s="9">
        <v>4</v>
      </c>
      <c r="E773" s="9">
        <f>IF(-I773 &lt;C773, 1, 0)</f>
        <v>1</v>
      </c>
      <c r="F773" t="str">
        <f>VLOOKUP(DATEVALUE(KNeighbors_NOPCA!$A773), NOP_by_date!$A$2:$E$93, 2, FALSE)</f>
        <v>W</v>
      </c>
      <c r="G773">
        <f>IF(F773="L",0,1)</f>
        <v>1</v>
      </c>
      <c r="H773">
        <f>IF(G773=E773,1,0)</f>
        <v>1</v>
      </c>
      <c r="I773">
        <f>VLOOKUP(DATEVALUE(KNeighbors_NOPCA!$A773), NOP_by_date!$A$2:$E$93, 3, FALSE)</f>
        <v>10</v>
      </c>
      <c r="J773">
        <f>IF(I773&gt;0, 1, 0)</f>
        <v>1</v>
      </c>
      <c r="K773">
        <f>IF(J773,IF(OR(AND(C773&gt;0, ABS(D773) &gt; I773), OR(AND(C773&gt;-I773, D773&gt;-I773), AND(C773&lt;-I773,D773&lt;-I773) )), 1, 0),"N/A")</f>
        <v>1</v>
      </c>
      <c r="L773">
        <f>INT(NOT(J773))</f>
        <v>0</v>
      </c>
      <c r="M773" t="str">
        <f>IF(L773,IF(OR(AND(C773&lt;0, D773&lt; ABS(I773)), OR(AND(C773&gt;ABS(I773), D773&gt;ABS(I773)), AND(C773&lt;ABS(I773),D773&lt; ABS(I773)))), 1, 0),"N/A")</f>
        <v>N/A</v>
      </c>
      <c r="N773">
        <f>INT(OR(K773,M773))</f>
        <v>1</v>
      </c>
      <c r="O773">
        <f>IF(N773, 210, 0)</f>
        <v>210</v>
      </c>
      <c r="P773" t="str">
        <f>VLOOKUP(DATEVALUE(KNeighbors_NOPCA!$A773), NOP_by_date!$A$2:$E$93, 4, FALSE)</f>
        <v>O</v>
      </c>
      <c r="Q773" t="str">
        <f>VLOOKUP(DATEVALUE(KNeighbors_NOPCA!$A773), NOP_by_date!$A$2:$E$93, 5, FALSE)</f>
        <v>209</v>
      </c>
    </row>
    <row r="774" spans="1:17">
      <c r="A774" s="10" t="s">
        <v>174</v>
      </c>
      <c r="B774" t="s">
        <v>34</v>
      </c>
      <c r="C774" s="9">
        <v>0.2</v>
      </c>
      <c r="D774" s="9">
        <v>-14</v>
      </c>
      <c r="E774" s="9">
        <f>IF(-I774 &lt;C774, 1, 0)</f>
        <v>1</v>
      </c>
      <c r="F774" t="str">
        <f>VLOOKUP(DATEVALUE(KNeighbors_NOPCA!$A774), NOP_by_date!$A$2:$E$93, 2, FALSE)</f>
        <v>L</v>
      </c>
      <c r="G774">
        <f>IF(F774="L",0,1)</f>
        <v>0</v>
      </c>
      <c r="H774">
        <f>IF(G774=E774,1,0)</f>
        <v>0</v>
      </c>
      <c r="I774">
        <f>VLOOKUP(DATEVALUE(KNeighbors_NOPCA!$A774), NOP_by_date!$A$2:$E$93, 3, FALSE)</f>
        <v>10</v>
      </c>
      <c r="J774">
        <f>IF(I774&gt;0, 1, 0)</f>
        <v>1</v>
      </c>
      <c r="K774">
        <f>IF(J774,IF(OR(AND(C774&gt;0, ABS(D774) &gt; I774), OR(AND(C774&gt;-I774, D774&gt;-I774), AND(C774&lt;-I774,D774&lt;-I774) )), 1, 0),"N/A")</f>
        <v>1</v>
      </c>
      <c r="L774">
        <f>INT(NOT(J774))</f>
        <v>0</v>
      </c>
      <c r="M774" t="str">
        <f>IF(L774,IF(OR(AND(C774&lt;0, D774&lt; ABS(I774)), OR(AND(C774&gt;ABS(I774), D774&gt;ABS(I774)), AND(C774&lt;ABS(I774),D774&lt; ABS(I774)))), 1, 0),"N/A")</f>
        <v>N/A</v>
      </c>
      <c r="N774">
        <f>INT(OR(K774,M774))</f>
        <v>1</v>
      </c>
      <c r="O774">
        <f>IF(N774, 210, 0)</f>
        <v>210</v>
      </c>
      <c r="P774" t="str">
        <f>VLOOKUP(DATEVALUE(KNeighbors_NOPCA!$A774), NOP_by_date!$A$2:$E$93, 4, FALSE)</f>
        <v>O</v>
      </c>
      <c r="Q774" t="str">
        <f>VLOOKUP(DATEVALUE(KNeighbors_NOPCA!$A774), NOP_by_date!$A$2:$E$93, 5, FALSE)</f>
        <v>209.5</v>
      </c>
    </row>
    <row r="775" spans="1:17">
      <c r="A775" s="10" t="s">
        <v>178</v>
      </c>
      <c r="B775" t="s">
        <v>34</v>
      </c>
      <c r="C775" s="9">
        <v>-3.2</v>
      </c>
      <c r="D775" s="9">
        <v>-24</v>
      </c>
      <c r="E775" s="9">
        <f>IF(-I775 &lt;C775, 1, 0)</f>
        <v>1</v>
      </c>
      <c r="F775" t="str">
        <f>VLOOKUP(DATEVALUE(KNeighbors_NOPCA!$A775), NOP_by_date!$A$2:$E$93, 2, FALSE)</f>
        <v>L</v>
      </c>
      <c r="G775">
        <f>IF(F775="L",0,1)</f>
        <v>0</v>
      </c>
      <c r="H775">
        <f>IF(G775=E775,1,0)</f>
        <v>0</v>
      </c>
      <c r="I775">
        <f>VLOOKUP(DATEVALUE(KNeighbors_NOPCA!$A775), NOP_by_date!$A$2:$E$93, 3, FALSE)</f>
        <v>11</v>
      </c>
      <c r="J775">
        <f>IF(I775&gt;0, 1, 0)</f>
        <v>1</v>
      </c>
      <c r="K775">
        <f>IF(J775,IF(OR(AND(C775&gt;0, ABS(D775) &gt; I775), OR(AND(C775&gt;-I775, D775&gt;-I775), AND(C775&lt;-I775,D775&lt;-I775) )), 1, 0),"N/A")</f>
        <v>0</v>
      </c>
      <c r="L775">
        <f>INT(NOT(J775))</f>
        <v>0</v>
      </c>
      <c r="M775" t="str">
        <f>IF(L775,IF(OR(AND(C775&lt;0, D775&lt; ABS(I775)), OR(AND(C775&gt;ABS(I775), D775&gt;ABS(I775)), AND(C775&lt;ABS(I775),D775&lt; ABS(I775)))), 1, 0),"N/A")</f>
        <v>N/A</v>
      </c>
      <c r="N775">
        <f>INT(OR(K775,M775))</f>
        <v>0</v>
      </c>
      <c r="O775">
        <f>IF(N775, 210, 0)</f>
        <v>0</v>
      </c>
      <c r="P775" t="str">
        <f>VLOOKUP(DATEVALUE(KNeighbors_NOPCA!$A775), NOP_by_date!$A$2:$E$93, 4, FALSE)</f>
        <v>O</v>
      </c>
      <c r="Q775" t="str">
        <f>VLOOKUP(DATEVALUE(KNeighbors_NOPCA!$A775), NOP_by_date!$A$2:$E$93, 5, FALSE)</f>
        <v>200</v>
      </c>
    </row>
    <row r="776" spans="1:17" hidden="1">
      <c r="A776" s="10" t="s">
        <v>180</v>
      </c>
      <c r="B776" t="s">
        <v>34</v>
      </c>
      <c r="C776" s="9">
        <v>6.2</v>
      </c>
      <c r="D776" s="9">
        <v>8</v>
      </c>
      <c r="E776" s="9">
        <f>IF(-I776 &lt;C776, 1, 0)</f>
        <v>1</v>
      </c>
      <c r="F776" t="str">
        <f>VLOOKUP(DATEVALUE(KNeighbors_NOPCA!$A776), NOP_by_date!$A$2:$E$93, 2, FALSE)</f>
        <v>W</v>
      </c>
      <c r="G776">
        <f>IF(F776="L",0,1)</f>
        <v>1</v>
      </c>
      <c r="H776">
        <f>IF(G776=E776,1,0)</f>
        <v>1</v>
      </c>
      <c r="I776">
        <f>VLOOKUP(DATEVALUE(KNeighbors_NOPCA!$A776), NOP_by_date!$A$2:$E$93, 3, FALSE)</f>
        <v>5.5</v>
      </c>
      <c r="J776">
        <f>IF(I776&gt;0, 1, 0)</f>
        <v>1</v>
      </c>
      <c r="K776">
        <f>IF(J776,IF(OR(AND(C776&gt;0, ABS(D776) &gt; I776), OR(AND(C776&gt;-I776, D776&gt;-I776), AND(C776&lt;-I776,D776&lt;-I776) )), 1, 0),"N/A")</f>
        <v>1</v>
      </c>
      <c r="L776">
        <f>INT(NOT(J776))</f>
        <v>0</v>
      </c>
      <c r="M776" t="str">
        <f>IF(L776,IF(OR(AND(C776&lt;0, D776&lt; ABS(I776)), OR(AND(C776&gt;ABS(I776), D776&gt;ABS(I776)), AND(C776&lt;ABS(I776),D776&lt; ABS(I776)))), 1, 0),"N/A")</f>
        <v>N/A</v>
      </c>
      <c r="N776">
        <f>INT(OR(K776,M776))</f>
        <v>1</v>
      </c>
      <c r="O776">
        <f>IF(N776, 210, 0)</f>
        <v>210</v>
      </c>
      <c r="P776" t="str">
        <f>VLOOKUP(DATEVALUE(KNeighbors_NOPCA!$A776), NOP_by_date!$A$2:$E$93, 4, FALSE)</f>
        <v>U</v>
      </c>
      <c r="Q776" t="str">
        <f>VLOOKUP(DATEVALUE(KNeighbors_NOPCA!$A776), NOP_by_date!$A$2:$E$93, 5, FALSE)</f>
        <v>202</v>
      </c>
    </row>
    <row r="777" spans="1:17" hidden="1">
      <c r="A777" s="10" t="s">
        <v>183</v>
      </c>
      <c r="B777" t="s">
        <v>34</v>
      </c>
      <c r="C777" s="9">
        <v>2.4</v>
      </c>
      <c r="D777" s="9">
        <v>6</v>
      </c>
      <c r="E777" s="9">
        <f>IF(-I777 &lt;C777, 1, 0)</f>
        <v>1</v>
      </c>
      <c r="F777" t="str">
        <f>VLOOKUP(DATEVALUE(KNeighbors_NOPCA!$A777), NOP_by_date!$A$2:$E$93, 2, FALSE)</f>
        <v>W</v>
      </c>
      <c r="G777">
        <f>IF(F777="L",0,1)</f>
        <v>1</v>
      </c>
      <c r="H777">
        <f>IF(G777=E777,1,0)</f>
        <v>1</v>
      </c>
      <c r="I777">
        <f>VLOOKUP(DATEVALUE(KNeighbors_NOPCA!$A777), NOP_by_date!$A$2:$E$93, 3, FALSE)</f>
        <v>7</v>
      </c>
      <c r="J777">
        <f>IF(I777&gt;0, 1, 0)</f>
        <v>1</v>
      </c>
      <c r="K777">
        <f>IF(J777,IF(OR(AND(C777&gt;0, ABS(D777) &gt; I777), OR(AND(C777&gt;-I777, D777&gt;-I777), AND(C777&lt;-I777,D777&lt;-I777) )), 1, 0),"N/A")</f>
        <v>1</v>
      </c>
      <c r="L777">
        <f>INT(NOT(J777))</f>
        <v>0</v>
      </c>
      <c r="M777" t="str">
        <f>IF(L777,IF(OR(AND(C777&lt;0, D777&lt; ABS(I777)), OR(AND(C777&gt;ABS(I777), D777&gt;ABS(I777)), AND(C777&lt;ABS(I777),D777&lt; ABS(I777)))), 1, 0),"N/A")</f>
        <v>N/A</v>
      </c>
      <c r="N777">
        <f>INT(OR(K777,M777))</f>
        <v>1</v>
      </c>
      <c r="O777">
        <f>IF(N777, 210, 0)</f>
        <v>210</v>
      </c>
      <c r="P777" t="str">
        <f>VLOOKUP(DATEVALUE(KNeighbors_NOPCA!$A777), NOP_by_date!$A$2:$E$93, 4, FALSE)</f>
        <v>U</v>
      </c>
      <c r="Q777" t="str">
        <f>VLOOKUP(DATEVALUE(KNeighbors_NOPCA!$A777), NOP_by_date!$A$2:$E$93, 5, FALSE)</f>
        <v>206.5</v>
      </c>
    </row>
    <row r="778" spans="1:17" hidden="1">
      <c r="A778" s="10" t="s">
        <v>190</v>
      </c>
      <c r="B778" t="s">
        <v>34</v>
      </c>
      <c r="C778" s="9">
        <v>0.6</v>
      </c>
      <c r="D778" s="9">
        <v>8</v>
      </c>
      <c r="E778" s="9">
        <f>IF(-I778 &lt;C778, 1, 0)</f>
        <v>0</v>
      </c>
      <c r="F778" t="str">
        <f>VLOOKUP(DATEVALUE(KNeighbors_NOPCA!$A778), NOP_by_date!$A$2:$E$93, 2, FALSE)</f>
        <v>W</v>
      </c>
      <c r="G778">
        <f>IF(F778="L",0,1)</f>
        <v>1</v>
      </c>
      <c r="H778">
        <f>IF(G778=E778,1,0)</f>
        <v>0</v>
      </c>
      <c r="I778">
        <f>VLOOKUP(DATEVALUE(KNeighbors_NOPCA!$A778), NOP_by_date!$A$2:$E$93, 3, FALSE)</f>
        <v>-3.5</v>
      </c>
      <c r="J778">
        <f>IF(I778&gt;0, 1, 0)</f>
        <v>0</v>
      </c>
      <c r="K778" t="str">
        <f>IF(J778,IF(OR(AND(C778&gt;0, ABS(D778) &gt; I778), OR(AND(C778&gt;-I778, D778&gt;-I778), AND(C778&lt;-I778,D778&lt;-I778) )), 1, 0),"N/A")</f>
        <v>N/A</v>
      </c>
      <c r="L778">
        <f>INT(NOT(J778))</f>
        <v>1</v>
      </c>
      <c r="M778">
        <f>IF(L778,IF(OR(AND(C778&lt;0, D778&lt; ABS(I778)), OR(AND(C778&gt;ABS(I778), D778&gt;ABS(I778)), AND(C778&lt;ABS(I778),D778&lt; ABS(I778)))), 1, 0),"N/A")</f>
        <v>0</v>
      </c>
      <c r="N778">
        <f>INT(OR(K778,M778))</f>
        <v>0</v>
      </c>
      <c r="O778">
        <f>IF(N778, 210, 0)</f>
        <v>0</v>
      </c>
      <c r="P778" t="str">
        <f>VLOOKUP(DATEVALUE(KNeighbors_NOPCA!$A778), NOP_by_date!$A$2:$E$93, 4, FALSE)</f>
        <v>O</v>
      </c>
      <c r="Q778" t="str">
        <f>VLOOKUP(DATEVALUE(KNeighbors_NOPCA!$A778), NOP_by_date!$A$2:$E$93, 5, FALSE)</f>
        <v>202.5</v>
      </c>
    </row>
    <row r="779" spans="1:17" hidden="1">
      <c r="A779" s="10" t="s">
        <v>191</v>
      </c>
      <c r="B779" t="s">
        <v>34</v>
      </c>
      <c r="C779" s="9">
        <v>3</v>
      </c>
      <c r="D779" s="9">
        <v>-21</v>
      </c>
      <c r="E779" s="9">
        <f>IF(-I779 &lt;C779, 1, 0)</f>
        <v>1</v>
      </c>
      <c r="F779" t="str">
        <f>VLOOKUP(DATEVALUE(KNeighbors_NOPCA!$A779), NOP_by_date!$A$2:$E$93, 2, FALSE)</f>
        <v>L</v>
      </c>
      <c r="G779">
        <f>IF(F779="L",0,1)</f>
        <v>0</v>
      </c>
      <c r="H779">
        <f>IF(G779=E779,1,0)</f>
        <v>0</v>
      </c>
      <c r="I779">
        <f>VLOOKUP(DATEVALUE(KNeighbors_NOPCA!$A779), NOP_by_date!$A$2:$E$93, 3, FALSE)</f>
        <v>3</v>
      </c>
      <c r="J779">
        <f>IF(I779&gt;0, 1, 0)</f>
        <v>1</v>
      </c>
      <c r="K779">
        <f>IF(J779,IF(OR(AND(C779&gt;0, ABS(D779) &gt; I779), OR(AND(C779&gt;-I779, D779&gt;-I779), AND(C779&lt;-I779,D779&lt;-I779) )), 1, 0),"N/A")</f>
        <v>1</v>
      </c>
      <c r="L779">
        <f>INT(NOT(J779))</f>
        <v>0</v>
      </c>
      <c r="M779" t="str">
        <f>IF(L779,IF(OR(AND(C779&lt;0, D779&lt; ABS(I779)), OR(AND(C779&gt;ABS(I779), D779&gt;ABS(I779)), AND(C779&lt;ABS(I779),D779&lt; ABS(I779)))), 1, 0),"N/A")</f>
        <v>N/A</v>
      </c>
      <c r="N779">
        <f>INT(OR(K779,M779))</f>
        <v>1</v>
      </c>
      <c r="O779">
        <f>IF(N779, 210, 0)</f>
        <v>210</v>
      </c>
      <c r="P779" t="str">
        <f>VLOOKUP(DATEVALUE(KNeighbors_NOPCA!$A779), NOP_by_date!$A$2:$E$93, 4, FALSE)</f>
        <v>O</v>
      </c>
      <c r="Q779" t="str">
        <f>VLOOKUP(DATEVALUE(KNeighbors_NOPCA!$A779), NOP_by_date!$A$2:$E$93, 5, FALSE)</f>
        <v>209</v>
      </c>
    </row>
    <row r="780" spans="1:17" hidden="1">
      <c r="A780" s="10" t="s">
        <v>193</v>
      </c>
      <c r="B780" t="s">
        <v>34</v>
      </c>
      <c r="C780" s="9">
        <v>-2.2000000000000002</v>
      </c>
      <c r="D780" s="9">
        <v>-5</v>
      </c>
      <c r="E780" s="9">
        <f>IF(-I780 &lt;C780, 1, 0)</f>
        <v>1</v>
      </c>
      <c r="F780" t="str">
        <f>VLOOKUP(DATEVALUE(KNeighbors_NOPCA!$A780), NOP_by_date!$A$2:$E$93, 2, FALSE)</f>
        <v>L</v>
      </c>
      <c r="G780">
        <f>IF(F780="L",0,1)</f>
        <v>0</v>
      </c>
      <c r="H780">
        <f>IF(G780=E780,1,0)</f>
        <v>0</v>
      </c>
      <c r="I780">
        <f>VLOOKUP(DATEVALUE(KNeighbors_NOPCA!$A780), NOP_by_date!$A$2:$E$93, 3, FALSE)</f>
        <v>4.5</v>
      </c>
      <c r="J780">
        <f>IF(I780&gt;0, 1, 0)</f>
        <v>1</v>
      </c>
      <c r="K780">
        <f>IF(J780,IF(OR(AND(C780&gt;0, ABS(D780) &gt; I780), OR(AND(C780&gt;-I780, D780&gt;-I780), AND(C780&lt;-I780,D780&lt;-I780) )), 1, 0),"N/A")</f>
        <v>0</v>
      </c>
      <c r="L780">
        <f>INT(NOT(J780))</f>
        <v>0</v>
      </c>
      <c r="M780" t="str">
        <f>IF(L780,IF(OR(AND(C780&lt;0, D780&lt; ABS(I780)), OR(AND(C780&gt;ABS(I780), D780&gt;ABS(I780)), AND(C780&lt;ABS(I780),D780&lt; ABS(I780)))), 1, 0),"N/A")</f>
        <v>N/A</v>
      </c>
      <c r="N780">
        <f>INT(OR(K780,M780))</f>
        <v>0</v>
      </c>
      <c r="O780">
        <f>IF(N780, 210, 0)</f>
        <v>0</v>
      </c>
      <c r="P780" t="str">
        <f>VLOOKUP(DATEVALUE(KNeighbors_NOPCA!$A780), NOP_by_date!$A$2:$E$93, 4, FALSE)</f>
        <v>O</v>
      </c>
      <c r="Q780" t="str">
        <f>VLOOKUP(DATEVALUE(KNeighbors_NOPCA!$A780), NOP_by_date!$A$2:$E$93, 5, FALSE)</f>
        <v>204</v>
      </c>
    </row>
    <row r="781" spans="1:17" hidden="1">
      <c r="A781" s="10" t="s">
        <v>24</v>
      </c>
      <c r="B781" t="s">
        <v>27</v>
      </c>
      <c r="C781" s="9">
        <v>-5.2</v>
      </c>
      <c r="D781" s="9">
        <v>-11</v>
      </c>
      <c r="E781" s="9">
        <f>IF(-I781 &lt;C781, 1, 0)</f>
        <v>0</v>
      </c>
      <c r="F781" t="str">
        <f>VLOOKUP(DATEVALUE(KNeighbors_NOPCA!$A781), NYK_by_date!$A$2:$E$93, 2, FALSE)</f>
        <v>L</v>
      </c>
      <c r="G781">
        <f>IF(F781="L",0,1)</f>
        <v>0</v>
      </c>
      <c r="H781">
        <f>IF(G781=E781,1,0)</f>
        <v>1</v>
      </c>
      <c r="I781">
        <f>VLOOKUP(DATEVALUE(KNeighbors_NOPCA!$A781), NYK_by_date!$A$2:$E$93, 3, FALSE)</f>
        <v>4.5</v>
      </c>
      <c r="J781">
        <f>IF(I781&gt;0, 1, 0)</f>
        <v>1</v>
      </c>
      <c r="K781">
        <f>IF(J781,IF(OR(AND(C781&gt;0, ABS(D781) &gt; I781), OR(AND(C781&gt;-I781, D781&gt;-I781), AND(C781&lt;-I781,D781&lt;-I781) )), 1, 0),"N/A")</f>
        <v>1</v>
      </c>
      <c r="L781">
        <f>INT(NOT(J781))</f>
        <v>0</v>
      </c>
      <c r="M781" t="str">
        <f>IF(L781,IF(OR(AND(C781&lt;0, D781&lt; ABS(I781)), OR(AND(C781&gt;ABS(I781), D781&gt;ABS(I781)), AND(C781&lt;ABS(I781),D781&lt; ABS(I781)))), 1, 0),"N/A")</f>
        <v>N/A</v>
      </c>
      <c r="N781">
        <f>INT(OR(K781,M781))</f>
        <v>1</v>
      </c>
      <c r="O781">
        <f>IF(N781, 210, 0)</f>
        <v>210</v>
      </c>
      <c r="P781" t="str">
        <f>VLOOKUP(DATEVALUE(KNeighbors_NOPCA!$A781), NYK_by_date!$A$2:$E$93, 4, FALSE)</f>
        <v>O</v>
      </c>
      <c r="Q781" t="str">
        <f>VLOOKUP(DATEVALUE(KNeighbors_NOPCA!$A781), NYK_by_date!$A$2:$E$93, 5, FALSE)</f>
        <v>199</v>
      </c>
    </row>
    <row r="782" spans="1:17" hidden="1">
      <c r="A782" s="10" t="s">
        <v>38</v>
      </c>
      <c r="B782" t="s">
        <v>27</v>
      </c>
      <c r="C782" s="9">
        <v>-10.4</v>
      </c>
      <c r="D782" s="9">
        <v>-10</v>
      </c>
      <c r="E782" s="9">
        <f>IF(-I782 &lt;C782, 1, 0)</f>
        <v>0</v>
      </c>
      <c r="F782" t="str">
        <f>VLOOKUP(DATEVALUE(KNeighbors_NOPCA!$A782), NYK_by_date!$A$2:$E$93, 2, FALSE)</f>
        <v>L</v>
      </c>
      <c r="G782">
        <f>IF(F782="L",0,1)</f>
        <v>0</v>
      </c>
      <c r="H782">
        <f>IF(G782=E782,1,0)</f>
        <v>1</v>
      </c>
      <c r="I782">
        <f>VLOOKUP(DATEVALUE(KNeighbors_NOPCA!$A782), NYK_by_date!$A$2:$E$93, 3, FALSE)</f>
        <v>7.5</v>
      </c>
      <c r="J782">
        <f>IF(I782&gt;0, 1, 0)</f>
        <v>1</v>
      </c>
      <c r="K782">
        <f>IF(J782,IF(OR(AND(C782&gt;0, ABS(D782) &gt; I782), OR(AND(C782&gt;-I782, D782&gt;-I782), AND(C782&lt;-I782,D782&lt;-I782) )), 1, 0),"N/A")</f>
        <v>1</v>
      </c>
      <c r="L782">
        <f>INT(NOT(J782))</f>
        <v>0</v>
      </c>
      <c r="M782" t="str">
        <f>IF(L782,IF(OR(AND(C782&lt;0, D782&lt; ABS(I782)), OR(AND(C782&gt;ABS(I782), D782&gt;ABS(I782)), AND(C782&lt;ABS(I782),D782&lt; ABS(I782)))), 1, 0),"N/A")</f>
        <v>N/A</v>
      </c>
      <c r="N782">
        <f>INT(OR(K782,M782))</f>
        <v>1</v>
      </c>
      <c r="O782">
        <f>IF(N782, 210, 0)</f>
        <v>210</v>
      </c>
      <c r="P782" t="str">
        <f>VLOOKUP(DATEVALUE(KNeighbors_NOPCA!$A782), NYK_by_date!$A$2:$E$93, 4, FALSE)</f>
        <v>U</v>
      </c>
      <c r="Q782" t="str">
        <f>VLOOKUP(DATEVALUE(KNeighbors_NOPCA!$A782), NYK_by_date!$A$2:$E$93, 5, FALSE)</f>
        <v>203</v>
      </c>
    </row>
    <row r="783" spans="1:17" hidden="1">
      <c r="A783" s="10" t="s">
        <v>45</v>
      </c>
      <c r="B783" t="s">
        <v>27</v>
      </c>
      <c r="C783" s="9">
        <v>-5.4</v>
      </c>
      <c r="D783" s="9">
        <v>-7</v>
      </c>
      <c r="E783" s="9">
        <f>IF(-I783 &lt;C783, 1, 0)</f>
        <v>0</v>
      </c>
      <c r="F783" t="str">
        <f>VLOOKUP(DATEVALUE(KNeighbors_NOPCA!$A783), NYK_by_date!$A$2:$E$93, 2, FALSE)</f>
        <v>L</v>
      </c>
      <c r="G783">
        <f>IF(F783="L",0,1)</f>
        <v>0</v>
      </c>
      <c r="H783">
        <f>IF(G783=E783,1,0)</f>
        <v>1</v>
      </c>
      <c r="I783">
        <f>VLOOKUP(DATEVALUE(KNeighbors_NOPCA!$A783), NYK_by_date!$A$2:$E$93, 3, FALSE)</f>
        <v>-1.5</v>
      </c>
      <c r="J783">
        <f>IF(I783&gt;0, 1, 0)</f>
        <v>0</v>
      </c>
      <c r="K783" t="str">
        <f>IF(J783,IF(OR(AND(C783&gt;0, ABS(D783) &gt; I783), OR(AND(C783&gt;-I783, D783&gt;-I783), AND(C783&lt;-I783,D783&lt;-I783) )), 1, 0),"N/A")</f>
        <v>N/A</v>
      </c>
      <c r="L783">
        <f>INT(NOT(J783))</f>
        <v>1</v>
      </c>
      <c r="M783">
        <f>IF(L783,IF(OR(AND(C783&lt;0, D783&lt; ABS(I783)), OR(AND(C783&gt;ABS(I783), D783&gt;ABS(I783)), AND(C783&lt;ABS(I783),D783&lt; ABS(I783)))), 1, 0),"N/A")</f>
        <v>1</v>
      </c>
      <c r="N783">
        <f>INT(OR(K783,M783))</f>
        <v>1</v>
      </c>
      <c r="O783">
        <f>IF(N783, 210, 0)</f>
        <v>210</v>
      </c>
      <c r="P783" t="str">
        <f>VLOOKUP(DATEVALUE(KNeighbors_NOPCA!$A783), NYK_by_date!$A$2:$E$93, 4, FALSE)</f>
        <v>U</v>
      </c>
      <c r="Q783" t="str">
        <f>VLOOKUP(DATEVALUE(KNeighbors_NOPCA!$A783), NYK_by_date!$A$2:$E$93, 5, FALSE)</f>
        <v>196.5</v>
      </c>
    </row>
    <row r="784" spans="1:17" hidden="1">
      <c r="A784" s="10" t="s">
        <v>47</v>
      </c>
      <c r="B784" t="s">
        <v>27</v>
      </c>
      <c r="C784" s="9">
        <v>-7.6</v>
      </c>
      <c r="D784" s="9">
        <v>4</v>
      </c>
      <c r="E784" s="9">
        <f>IF(-I784 &lt;C784, 1, 0)</f>
        <v>0</v>
      </c>
      <c r="F784" t="str">
        <f>VLOOKUP(DATEVALUE(KNeighbors_NOPCA!$A784), NYK_by_date!$A$2:$E$93, 2, FALSE)</f>
        <v>L</v>
      </c>
      <c r="G784">
        <f>IF(F784="L",0,1)</f>
        <v>0</v>
      </c>
      <c r="H784">
        <f>IF(G784=E784,1,0)</f>
        <v>1</v>
      </c>
      <c r="I784">
        <f>VLOOKUP(DATEVALUE(KNeighbors_NOPCA!$A784), NYK_by_date!$A$2:$E$93, 3, FALSE)</f>
        <v>-5.5</v>
      </c>
      <c r="J784">
        <f>IF(I784&gt;0, 1, 0)</f>
        <v>0</v>
      </c>
      <c r="K784" t="str">
        <f>IF(J784,IF(OR(AND(C784&gt;0, ABS(D784) &gt; I784), OR(AND(C784&gt;-I784, D784&gt;-I784), AND(C784&lt;-I784,D784&lt;-I784) )), 1, 0),"N/A")</f>
        <v>N/A</v>
      </c>
      <c r="L784">
        <f>INT(NOT(J784))</f>
        <v>1</v>
      </c>
      <c r="M784">
        <f>IF(L784,IF(OR(AND(C784&lt;0, D784&lt; ABS(I784)), OR(AND(C784&gt;ABS(I784), D784&gt;ABS(I784)), AND(C784&lt;ABS(I784),D784&lt; ABS(I784)))), 1, 0),"N/A")</f>
        <v>1</v>
      </c>
      <c r="N784">
        <f>INT(OR(K784,M784))</f>
        <v>1</v>
      </c>
      <c r="O784">
        <f>IF(N784, 210, 0)</f>
        <v>210</v>
      </c>
      <c r="P784" t="str">
        <f>VLOOKUP(DATEVALUE(KNeighbors_NOPCA!$A784), NYK_by_date!$A$2:$E$93, 4, FALSE)</f>
        <v>U</v>
      </c>
      <c r="Q784" t="str">
        <f>VLOOKUP(DATEVALUE(KNeighbors_NOPCA!$A784), NYK_by_date!$A$2:$E$93, 5, FALSE)</f>
        <v>210.5</v>
      </c>
    </row>
    <row r="785" spans="1:17" hidden="1">
      <c r="A785" s="10" t="s">
        <v>52</v>
      </c>
      <c r="B785" t="s">
        <v>27</v>
      </c>
      <c r="C785" s="9">
        <v>-7.4</v>
      </c>
      <c r="D785" s="9">
        <v>-6</v>
      </c>
      <c r="E785" s="9">
        <f>IF(-I785 &lt;C785, 1, 0)</f>
        <v>0</v>
      </c>
      <c r="F785" t="str">
        <f>VLOOKUP(DATEVALUE(KNeighbors_NOPCA!$A785), NYK_by_date!$A$2:$E$93, 2, FALSE)</f>
        <v>W</v>
      </c>
      <c r="G785">
        <f>IF(F785="L",0,1)</f>
        <v>1</v>
      </c>
      <c r="H785">
        <f>IF(G785=E785,1,0)</f>
        <v>0</v>
      </c>
      <c r="I785">
        <f>VLOOKUP(DATEVALUE(KNeighbors_NOPCA!$A785), NYK_by_date!$A$2:$E$93, 3, FALSE)</f>
        <v>7</v>
      </c>
      <c r="J785">
        <f>IF(I785&gt;0, 1, 0)</f>
        <v>1</v>
      </c>
      <c r="K785">
        <f>IF(J785,IF(OR(AND(C785&gt;0, ABS(D785) &gt; I785), OR(AND(C785&gt;-I785, D785&gt;-I785), AND(C785&lt;-I785,D785&lt;-I785) )), 1, 0),"N/A")</f>
        <v>0</v>
      </c>
      <c r="L785">
        <f>INT(NOT(J785))</f>
        <v>0</v>
      </c>
      <c r="M785" t="str">
        <f>IF(L785,IF(OR(AND(C785&lt;0, D785&lt; ABS(I785)), OR(AND(C785&gt;ABS(I785), D785&gt;ABS(I785)), AND(C785&lt;ABS(I785),D785&lt; ABS(I785)))), 1, 0),"N/A")</f>
        <v>N/A</v>
      </c>
      <c r="N785">
        <f>INT(OR(K785,M785))</f>
        <v>0</v>
      </c>
      <c r="O785">
        <f>IF(N785, 210, 0)</f>
        <v>0</v>
      </c>
      <c r="P785" t="str">
        <f>VLOOKUP(DATEVALUE(KNeighbors_NOPCA!$A785), NYK_by_date!$A$2:$E$93, 4, FALSE)</f>
        <v>U</v>
      </c>
      <c r="Q785" t="str">
        <f>VLOOKUP(DATEVALUE(KNeighbors_NOPCA!$A785), NYK_by_date!$A$2:$E$93, 5, FALSE)</f>
        <v>203</v>
      </c>
    </row>
    <row r="786" spans="1:17" hidden="1">
      <c r="A786" s="10" t="s">
        <v>54</v>
      </c>
      <c r="B786" t="s">
        <v>27</v>
      </c>
      <c r="C786" s="9">
        <v>-8.6</v>
      </c>
      <c r="D786" s="9">
        <v>8</v>
      </c>
      <c r="E786" s="9">
        <f>IF(-I786 &lt;C786, 1, 0)</f>
        <v>0</v>
      </c>
      <c r="F786" t="str">
        <f>VLOOKUP(DATEVALUE(KNeighbors_NOPCA!$A786), NYK_by_date!$A$2:$E$93, 2, FALSE)</f>
        <v>W</v>
      </c>
      <c r="G786">
        <f>IF(F786="L",0,1)</f>
        <v>1</v>
      </c>
      <c r="H786">
        <f>IF(G786=E786,1,0)</f>
        <v>0</v>
      </c>
      <c r="I786">
        <f>VLOOKUP(DATEVALUE(KNeighbors_NOPCA!$A786), NYK_by_date!$A$2:$E$93, 3, FALSE)</f>
        <v>-1.5</v>
      </c>
      <c r="J786">
        <f>IF(I786&gt;0, 1, 0)</f>
        <v>0</v>
      </c>
      <c r="K786" t="str">
        <f>IF(J786,IF(OR(AND(C786&gt;0, ABS(D786) &gt; I786), OR(AND(C786&gt;-I786, D786&gt;-I786), AND(C786&lt;-I786,D786&lt;-I786) )), 1, 0),"N/A")</f>
        <v>N/A</v>
      </c>
      <c r="L786">
        <f>INT(NOT(J786))</f>
        <v>1</v>
      </c>
      <c r="M786">
        <f>IF(L786,IF(OR(AND(C786&lt;0, D786&lt; ABS(I786)), OR(AND(C786&gt;ABS(I786), D786&gt;ABS(I786)), AND(C786&lt;ABS(I786),D786&lt; ABS(I786)))), 1, 0),"N/A")</f>
        <v>0</v>
      </c>
      <c r="N786">
        <f>INT(OR(K786,M786))</f>
        <v>0</v>
      </c>
      <c r="O786">
        <f>IF(N786, 210, 0)</f>
        <v>0</v>
      </c>
      <c r="P786" t="str">
        <f>VLOOKUP(DATEVALUE(KNeighbors_NOPCA!$A786), NYK_by_date!$A$2:$E$93, 4, FALSE)</f>
        <v>U</v>
      </c>
      <c r="Q786" t="str">
        <f>VLOOKUP(DATEVALUE(KNeighbors_NOPCA!$A786), NYK_by_date!$A$2:$E$93, 5, FALSE)</f>
        <v>204</v>
      </c>
    </row>
    <row r="787" spans="1:17" hidden="1">
      <c r="A787" s="10" t="s">
        <v>56</v>
      </c>
      <c r="B787" t="s">
        <v>27</v>
      </c>
      <c r="C787" s="9">
        <v>-1</v>
      </c>
      <c r="D787" s="9">
        <v>8</v>
      </c>
      <c r="E787" s="9">
        <f>IF(-I787 &lt;C787, 1, 0)</f>
        <v>0</v>
      </c>
      <c r="F787" t="str">
        <f>VLOOKUP(DATEVALUE(KNeighbors_NOPCA!$A787), NYK_by_date!$A$2:$E$93, 2, FALSE)</f>
        <v>W</v>
      </c>
      <c r="G787">
        <f>IF(F787="L",0,1)</f>
        <v>1</v>
      </c>
      <c r="H787">
        <f>IF(G787=E787,1,0)</f>
        <v>0</v>
      </c>
      <c r="I787">
        <f>VLOOKUP(DATEVALUE(KNeighbors_NOPCA!$A787), NYK_by_date!$A$2:$E$93, 3, FALSE)</f>
        <v>1</v>
      </c>
      <c r="J787">
        <f>IF(I787&gt;0, 1, 0)</f>
        <v>1</v>
      </c>
      <c r="K787">
        <f>IF(J787,IF(OR(AND(C787&gt;0, ABS(D787) &gt; I787), OR(AND(C787&gt;-I787, D787&gt;-I787), AND(C787&lt;-I787,D787&lt;-I787) )), 1, 0),"N/A")</f>
        <v>0</v>
      </c>
      <c r="L787">
        <f>INT(NOT(J787))</f>
        <v>0</v>
      </c>
      <c r="M787" t="str">
        <f>IF(L787,IF(OR(AND(C787&lt;0, D787&lt; ABS(I787)), OR(AND(C787&gt;ABS(I787), D787&gt;ABS(I787)), AND(C787&lt;ABS(I787),D787&lt; ABS(I787)))), 1, 0),"N/A")</f>
        <v>N/A</v>
      </c>
      <c r="N787">
        <f>INT(OR(K787,M787))</f>
        <v>0</v>
      </c>
      <c r="O787">
        <f>IF(N787, 210, 0)</f>
        <v>0</v>
      </c>
      <c r="P787" t="str">
        <f>VLOOKUP(DATEVALUE(KNeighbors_NOPCA!$A787), NYK_by_date!$A$2:$E$93, 4, FALSE)</f>
        <v>P</v>
      </c>
      <c r="Q787" t="str">
        <f>VLOOKUP(DATEVALUE(KNeighbors_NOPCA!$A787), NYK_by_date!$A$2:$E$93, 5, FALSE)</f>
        <v>196</v>
      </c>
    </row>
    <row r="788" spans="1:17" hidden="1">
      <c r="A788" s="10" t="s">
        <v>65</v>
      </c>
      <c r="B788" t="s">
        <v>27</v>
      </c>
      <c r="C788" s="9">
        <v>-1.2</v>
      </c>
      <c r="D788" s="9">
        <v>-19</v>
      </c>
      <c r="E788" s="9">
        <f>IF(-I788 &lt;C788, 1, 0)</f>
        <v>1</v>
      </c>
      <c r="F788" t="str">
        <f>VLOOKUP(DATEVALUE(KNeighbors_NOPCA!$A788), NYK_by_date!$A$2:$E$93, 2, FALSE)</f>
        <v>L</v>
      </c>
      <c r="G788">
        <f>IF(F788="L",0,1)</f>
        <v>0</v>
      </c>
      <c r="H788">
        <f>IF(G788=E788,1,0)</f>
        <v>0</v>
      </c>
      <c r="I788">
        <f>VLOOKUP(DATEVALUE(KNeighbors_NOPCA!$A788), NYK_by_date!$A$2:$E$93, 3, FALSE)</f>
        <v>1.5</v>
      </c>
      <c r="J788">
        <f>IF(I788&gt;0, 1, 0)</f>
        <v>1</v>
      </c>
      <c r="K788">
        <f>IF(J788,IF(OR(AND(C788&gt;0, ABS(D788) &gt; I788), OR(AND(C788&gt;-I788, D788&gt;-I788), AND(C788&lt;-I788,D788&lt;-I788) )), 1, 0),"N/A")</f>
        <v>0</v>
      </c>
      <c r="L788">
        <f>INT(NOT(J788))</f>
        <v>0</v>
      </c>
      <c r="M788" t="str">
        <f>IF(L788,IF(OR(AND(C788&lt;0, D788&lt; ABS(I788)), OR(AND(C788&gt;ABS(I788), D788&gt;ABS(I788)), AND(C788&lt;ABS(I788),D788&lt; ABS(I788)))), 1, 0),"N/A")</f>
        <v>N/A</v>
      </c>
      <c r="N788">
        <f>INT(OR(K788,M788))</f>
        <v>0</v>
      </c>
      <c r="O788">
        <f>IF(N788, 210, 0)</f>
        <v>0</v>
      </c>
      <c r="P788" t="str">
        <f>VLOOKUP(DATEVALUE(KNeighbors_NOPCA!$A788), NYK_by_date!$A$2:$E$93, 4, FALSE)</f>
        <v>U</v>
      </c>
      <c r="Q788" t="str">
        <f>VLOOKUP(DATEVALUE(KNeighbors_NOPCA!$A788), NYK_by_date!$A$2:$E$93, 5, FALSE)</f>
        <v>187</v>
      </c>
    </row>
    <row r="789" spans="1:17" hidden="1">
      <c r="A789" s="10" t="s">
        <v>67</v>
      </c>
      <c r="B789" t="s">
        <v>27</v>
      </c>
      <c r="C789" s="9">
        <v>-6.4</v>
      </c>
      <c r="D789" s="9">
        <v>-5</v>
      </c>
      <c r="E789" s="9">
        <f>IF(-I789 &lt;C789, 1, 0)</f>
        <v>0</v>
      </c>
      <c r="F789" t="str">
        <f>VLOOKUP(DATEVALUE(KNeighbors_NOPCA!$A789), NYK_by_date!$A$2:$E$93, 2, FALSE)</f>
        <v>L</v>
      </c>
      <c r="G789">
        <f>IF(F789="L",0,1)</f>
        <v>0</v>
      </c>
      <c r="H789">
        <f>IF(G789=E789,1,0)</f>
        <v>1</v>
      </c>
      <c r="I789">
        <f>VLOOKUP(DATEVALUE(KNeighbors_NOPCA!$A789), NYK_by_date!$A$2:$E$93, 3, FALSE)</f>
        <v>4</v>
      </c>
      <c r="J789">
        <f>IF(I789&gt;0, 1, 0)</f>
        <v>1</v>
      </c>
      <c r="K789">
        <f>IF(J789,IF(OR(AND(C789&gt;0, ABS(D789) &gt; I789), OR(AND(C789&gt;-I789, D789&gt;-I789), AND(C789&lt;-I789,D789&lt;-I789) )), 1, 0),"N/A")</f>
        <v>1</v>
      </c>
      <c r="L789">
        <f>INT(NOT(J789))</f>
        <v>0</v>
      </c>
      <c r="M789" t="str">
        <f>IF(L789,IF(OR(AND(C789&lt;0, D789&lt; ABS(I789)), OR(AND(C789&gt;ABS(I789), D789&gt;ABS(I789)), AND(C789&lt;ABS(I789),D789&lt; ABS(I789)))), 1, 0),"N/A")</f>
        <v>N/A</v>
      </c>
      <c r="N789">
        <f>INT(OR(K789,M789))</f>
        <v>1</v>
      </c>
      <c r="O789">
        <f>IF(N789, 210, 0)</f>
        <v>210</v>
      </c>
      <c r="P789" t="str">
        <f>VLOOKUP(DATEVALUE(KNeighbors_NOPCA!$A789), NYK_by_date!$A$2:$E$93, 4, FALSE)</f>
        <v>O</v>
      </c>
      <c r="Q789" t="str">
        <f>VLOOKUP(DATEVALUE(KNeighbors_NOPCA!$A789), NYK_by_date!$A$2:$E$93, 5, FALSE)</f>
        <v>198</v>
      </c>
    </row>
    <row r="790" spans="1:17" hidden="1">
      <c r="A790" s="10" t="s">
        <v>70</v>
      </c>
      <c r="B790" t="s">
        <v>27</v>
      </c>
      <c r="C790" s="9">
        <v>3.8</v>
      </c>
      <c r="D790" s="9">
        <v>12</v>
      </c>
      <c r="E790" s="9">
        <f>IF(-I790 &lt;C790, 1, 0)</f>
        <v>0</v>
      </c>
      <c r="F790" t="str">
        <f>VLOOKUP(DATEVALUE(KNeighbors_NOPCA!$A790), NYK_by_date!$A$2:$E$93, 2, FALSE)</f>
        <v>W</v>
      </c>
      <c r="G790">
        <f>IF(F790="L",0,1)</f>
        <v>1</v>
      </c>
      <c r="H790">
        <f>IF(G790=E790,1,0)</f>
        <v>0</v>
      </c>
      <c r="I790">
        <f>VLOOKUP(DATEVALUE(KNeighbors_NOPCA!$A790), NYK_by_date!$A$2:$E$93, 3, FALSE)</f>
        <v>-8.5</v>
      </c>
      <c r="J790">
        <f>IF(I790&gt;0, 1, 0)</f>
        <v>0</v>
      </c>
      <c r="K790" t="str">
        <f>IF(J790,IF(OR(AND(C790&gt;0, ABS(D790) &gt; I790), OR(AND(C790&gt;-I790, D790&gt;-I790), AND(C790&lt;-I790,D790&lt;-I790) )), 1, 0),"N/A")</f>
        <v>N/A</v>
      </c>
      <c r="L790">
        <f>INT(NOT(J790))</f>
        <v>1</v>
      </c>
      <c r="M790">
        <f>IF(L790,IF(OR(AND(C790&lt;0, D790&lt; ABS(I790)), OR(AND(C790&gt;ABS(I790), D790&gt;ABS(I790)), AND(C790&lt;ABS(I790),D790&lt; ABS(I790)))), 1, 0),"N/A")</f>
        <v>0</v>
      </c>
      <c r="N790">
        <f>INT(OR(K790,M790))</f>
        <v>0</v>
      </c>
      <c r="O790">
        <f>IF(N790, 210, 0)</f>
        <v>0</v>
      </c>
      <c r="P790" t="str">
        <f>VLOOKUP(DATEVALUE(KNeighbors_NOPCA!$A790), NYK_by_date!$A$2:$E$93, 4, FALSE)</f>
        <v>U</v>
      </c>
      <c r="Q790" t="str">
        <f>VLOOKUP(DATEVALUE(KNeighbors_NOPCA!$A790), NYK_by_date!$A$2:$E$93, 5, FALSE)</f>
        <v>191</v>
      </c>
    </row>
    <row r="791" spans="1:17" hidden="1">
      <c r="A791" s="10" t="s">
        <v>72</v>
      </c>
      <c r="B791" t="s">
        <v>27</v>
      </c>
      <c r="C791" s="9">
        <v>0</v>
      </c>
      <c r="D791" s="9">
        <v>17</v>
      </c>
      <c r="E791" s="9">
        <f>IF(-I791 &lt;C791, 1, 0)</f>
        <v>0</v>
      </c>
      <c r="F791" t="str">
        <f>VLOOKUP(DATEVALUE(KNeighbors_NOPCA!$A791), NYK_by_date!$A$2:$E$93, 2, FALSE)</f>
        <v>W</v>
      </c>
      <c r="G791">
        <f>IF(F791="L",0,1)</f>
        <v>1</v>
      </c>
      <c r="H791">
        <f>IF(G791=E791,1,0)</f>
        <v>0</v>
      </c>
      <c r="I791">
        <f>VLOOKUP(DATEVALUE(KNeighbors_NOPCA!$A791), NYK_by_date!$A$2:$E$93, 3, FALSE)</f>
        <v>-3.5</v>
      </c>
      <c r="J791">
        <f>IF(I791&gt;0, 1, 0)</f>
        <v>0</v>
      </c>
      <c r="K791" t="str">
        <f>IF(J791,IF(OR(AND(C791&gt;0, ABS(D791) &gt; I791), OR(AND(C791&gt;-I791, D791&gt;-I791), AND(C791&lt;-I791,D791&lt;-I791) )), 1, 0),"N/A")</f>
        <v>N/A</v>
      </c>
      <c r="L791">
        <f>INT(NOT(J791))</f>
        <v>1</v>
      </c>
      <c r="M791">
        <f>IF(L791,IF(OR(AND(C791&lt;0, D791&lt; ABS(I791)), OR(AND(C791&gt;ABS(I791), D791&gt;ABS(I791)), AND(C791&lt;ABS(I791),D791&lt; ABS(I791)))), 1, 0),"N/A")</f>
        <v>0</v>
      </c>
      <c r="N791">
        <f>INT(OR(K791,M791))</f>
        <v>0</v>
      </c>
      <c r="O791">
        <f>IF(N791, 210, 0)</f>
        <v>0</v>
      </c>
      <c r="P791" t="str">
        <f>VLOOKUP(DATEVALUE(KNeighbors_NOPCA!$A791), NYK_by_date!$A$2:$E$93, 4, FALSE)</f>
        <v>O</v>
      </c>
      <c r="Q791" t="str">
        <f>VLOOKUP(DATEVALUE(KNeighbors_NOPCA!$A791), NYK_by_date!$A$2:$E$93, 5, FALSE)</f>
        <v>192.5</v>
      </c>
    </row>
    <row r="792" spans="1:17" hidden="1">
      <c r="A792" s="10" t="s">
        <v>75</v>
      </c>
      <c r="B792" t="s">
        <v>27</v>
      </c>
      <c r="C792" s="9">
        <v>-5.2</v>
      </c>
      <c r="D792" s="9">
        <v>-7</v>
      </c>
      <c r="E792" s="9">
        <f>IF(-I792 &lt;C792, 1, 0)</f>
        <v>0</v>
      </c>
      <c r="F792" t="str">
        <f>VLOOKUP(DATEVALUE(KNeighbors_NOPCA!$A792), NYK_by_date!$A$2:$E$93, 2, FALSE)</f>
        <v>L</v>
      </c>
      <c r="G792">
        <f>IF(F792="L",0,1)</f>
        <v>0</v>
      </c>
      <c r="H792">
        <f>IF(G792=E792,1,0)</f>
        <v>1</v>
      </c>
      <c r="I792">
        <f>VLOOKUP(DATEVALUE(KNeighbors_NOPCA!$A792), NYK_by_date!$A$2:$E$93, 3, FALSE)</f>
        <v>1</v>
      </c>
      <c r="J792">
        <f>IF(I792&gt;0, 1, 0)</f>
        <v>1</v>
      </c>
      <c r="K792">
        <f>IF(J792,IF(OR(AND(C792&gt;0, ABS(D792) &gt; I792), OR(AND(C792&gt;-I792, D792&gt;-I792), AND(C792&lt;-I792,D792&lt;-I792) )), 1, 0),"N/A")</f>
        <v>1</v>
      </c>
      <c r="L792">
        <f>INT(NOT(J792))</f>
        <v>0</v>
      </c>
      <c r="M792" t="str">
        <f>IF(L792,IF(OR(AND(C792&lt;0, D792&lt; ABS(I792)), OR(AND(C792&gt;ABS(I792), D792&gt;ABS(I792)), AND(C792&lt;ABS(I792),D792&lt; ABS(I792)))), 1, 0),"N/A")</f>
        <v>N/A</v>
      </c>
      <c r="N792">
        <f>INT(OR(K792,M792))</f>
        <v>1</v>
      </c>
      <c r="O792">
        <f>IF(N792, 210, 0)</f>
        <v>210</v>
      </c>
      <c r="P792" t="str">
        <f>VLOOKUP(DATEVALUE(KNeighbors_NOPCA!$A792), NYK_by_date!$A$2:$E$93, 4, FALSE)</f>
        <v>O</v>
      </c>
      <c r="Q792" t="str">
        <f>VLOOKUP(DATEVALUE(KNeighbors_NOPCA!$A792), NYK_by_date!$A$2:$E$93, 5, FALSE)</f>
        <v>198</v>
      </c>
    </row>
    <row r="793" spans="1:17" hidden="1">
      <c r="A793" s="10" t="s">
        <v>84</v>
      </c>
      <c r="B793" t="s">
        <v>27</v>
      </c>
      <c r="C793" s="9">
        <v>-8.8000000000000007</v>
      </c>
      <c r="D793" s="9">
        <v>5</v>
      </c>
      <c r="E793" s="9">
        <f>IF(-I793 &lt;C793, 1, 0)</f>
        <v>0</v>
      </c>
      <c r="F793" t="str">
        <f>VLOOKUP(DATEVALUE(KNeighbors_NOPCA!$A793), NYK_by_date!$A$2:$E$93, 2, FALSE)</f>
        <v>W</v>
      </c>
      <c r="G793">
        <f>IF(F793="L",0,1)</f>
        <v>1</v>
      </c>
      <c r="H793">
        <f>IF(G793=E793,1,0)</f>
        <v>0</v>
      </c>
      <c r="I793">
        <f>VLOOKUP(DATEVALUE(KNeighbors_NOPCA!$A793), NYK_by_date!$A$2:$E$93, 3, FALSE)</f>
        <v>-4.5</v>
      </c>
      <c r="J793">
        <f>IF(I793&gt;0, 1, 0)</f>
        <v>0</v>
      </c>
      <c r="K793" t="str">
        <f>IF(J793,IF(OR(AND(C793&gt;0, ABS(D793) &gt; I793), OR(AND(C793&gt;-I793, D793&gt;-I793), AND(C793&lt;-I793,D793&lt;-I793) )), 1, 0),"N/A")</f>
        <v>N/A</v>
      </c>
      <c r="L793">
        <f>INT(NOT(J793))</f>
        <v>1</v>
      </c>
      <c r="M793">
        <f>IF(L793,IF(OR(AND(C793&lt;0, D793&lt; ABS(I793)), OR(AND(C793&gt;ABS(I793), D793&gt;ABS(I793)), AND(C793&lt;ABS(I793),D793&lt; ABS(I793)))), 1, 0),"N/A")</f>
        <v>0</v>
      </c>
      <c r="N793">
        <f>INT(OR(K793,M793))</f>
        <v>0</v>
      </c>
      <c r="O793">
        <f>IF(N793, 210, 0)</f>
        <v>0</v>
      </c>
      <c r="P793" t="str">
        <f>VLOOKUP(DATEVALUE(KNeighbors_NOPCA!$A793), NYK_by_date!$A$2:$E$93, 4, FALSE)</f>
        <v>O</v>
      </c>
      <c r="Q793" t="str">
        <f>VLOOKUP(DATEVALUE(KNeighbors_NOPCA!$A793), NYK_by_date!$A$2:$E$93, 5, FALSE)</f>
        <v>199</v>
      </c>
    </row>
    <row r="794" spans="1:17" hidden="1">
      <c r="A794" s="10" t="s">
        <v>87</v>
      </c>
      <c r="B794" t="s">
        <v>27</v>
      </c>
      <c r="C794" s="9">
        <v>-3</v>
      </c>
      <c r="D794" s="9">
        <v>16</v>
      </c>
      <c r="E794" s="9">
        <f>IF(-I794 &lt;C794, 1, 0)</f>
        <v>0</v>
      </c>
      <c r="F794" t="str">
        <f>VLOOKUP(DATEVALUE(KNeighbors_NOPCA!$A794), NYK_by_date!$A$2:$E$93, 2, FALSE)</f>
        <v>W</v>
      </c>
      <c r="G794">
        <f>IF(F794="L",0,1)</f>
        <v>1</v>
      </c>
      <c r="H794">
        <f>IF(G794=E794,1,0)</f>
        <v>0</v>
      </c>
      <c r="I794">
        <f>VLOOKUP(DATEVALUE(KNeighbors_NOPCA!$A794), NYK_by_date!$A$2:$E$93, 3, FALSE)</f>
        <v>-2.5</v>
      </c>
      <c r="J794">
        <f>IF(I794&gt;0, 1, 0)</f>
        <v>0</v>
      </c>
      <c r="K794" t="str">
        <f>IF(J794,IF(OR(AND(C794&gt;0, ABS(D794) &gt; I794), OR(AND(C794&gt;-I794, D794&gt;-I794), AND(C794&lt;-I794,D794&lt;-I794) )), 1, 0),"N/A")</f>
        <v>N/A</v>
      </c>
      <c r="L794">
        <f>INT(NOT(J794))</f>
        <v>1</v>
      </c>
      <c r="M794">
        <f>IF(L794,IF(OR(AND(C794&lt;0, D794&lt; ABS(I794)), OR(AND(C794&gt;ABS(I794), D794&gt;ABS(I794)), AND(C794&lt;ABS(I794),D794&lt; ABS(I794)))), 1, 0),"N/A")</f>
        <v>0</v>
      </c>
      <c r="N794">
        <f>INT(OR(K794,M794))</f>
        <v>0</v>
      </c>
      <c r="O794">
        <f>IF(N794, 210, 0)</f>
        <v>0</v>
      </c>
      <c r="P794" t="str">
        <f>VLOOKUP(DATEVALUE(KNeighbors_NOPCA!$A794), NYK_by_date!$A$2:$E$93, 4, FALSE)</f>
        <v>O</v>
      </c>
      <c r="Q794" t="str">
        <f>VLOOKUP(DATEVALUE(KNeighbors_NOPCA!$A794), NYK_by_date!$A$2:$E$93, 5, FALSE)</f>
        <v>194.5</v>
      </c>
    </row>
    <row r="795" spans="1:17" hidden="1">
      <c r="A795" s="10" t="s">
        <v>89</v>
      </c>
      <c r="B795" t="s">
        <v>27</v>
      </c>
      <c r="C795" s="9">
        <v>-2.4</v>
      </c>
      <c r="D795" s="9">
        <v>-8</v>
      </c>
      <c r="E795" s="9">
        <f>IF(-I795 &lt;C795, 1, 0)</f>
        <v>0</v>
      </c>
      <c r="F795" t="str">
        <f>VLOOKUP(DATEVALUE(KNeighbors_NOPCA!$A795), NYK_by_date!$A$2:$E$93, 2, FALSE)</f>
        <v>L</v>
      </c>
      <c r="G795">
        <f>IF(F795="L",0,1)</f>
        <v>0</v>
      </c>
      <c r="H795">
        <f>IF(G795=E795,1,0)</f>
        <v>1</v>
      </c>
      <c r="I795">
        <f>VLOOKUP(DATEVALUE(KNeighbors_NOPCA!$A795), NYK_by_date!$A$2:$E$93, 3, FALSE)</f>
        <v>-3</v>
      </c>
      <c r="J795">
        <f>IF(I795&gt;0, 1, 0)</f>
        <v>0</v>
      </c>
      <c r="K795" t="str">
        <f>IF(J795,IF(OR(AND(C795&gt;0, ABS(D795) &gt; I795), OR(AND(C795&gt;-I795, D795&gt;-I795), AND(C795&lt;-I795,D795&lt;-I795) )), 1, 0),"N/A")</f>
        <v>N/A</v>
      </c>
      <c r="L795">
        <f>INT(NOT(J795))</f>
        <v>1</v>
      </c>
      <c r="M795">
        <f>IF(L795,IF(OR(AND(C795&lt;0, D795&lt; ABS(I795)), OR(AND(C795&gt;ABS(I795), D795&gt;ABS(I795)), AND(C795&lt;ABS(I795),D795&lt; ABS(I795)))), 1, 0),"N/A")</f>
        <v>1</v>
      </c>
      <c r="N795">
        <f>INT(OR(K795,M795))</f>
        <v>1</v>
      </c>
      <c r="O795">
        <f>IF(N795, 210, 0)</f>
        <v>210</v>
      </c>
      <c r="P795" t="str">
        <f>VLOOKUP(DATEVALUE(KNeighbors_NOPCA!$A795), NYK_by_date!$A$2:$E$93, 4, FALSE)</f>
        <v>O</v>
      </c>
      <c r="Q795" t="str">
        <f>VLOOKUP(DATEVALUE(KNeighbors_NOPCA!$A795), NYK_by_date!$A$2:$E$93, 5, FALSE)</f>
        <v>198.5</v>
      </c>
    </row>
    <row r="796" spans="1:17" hidden="1">
      <c r="A796" s="10" t="s">
        <v>96</v>
      </c>
      <c r="B796" t="s">
        <v>27</v>
      </c>
      <c r="C796" s="9">
        <v>-6</v>
      </c>
      <c r="D796" s="9">
        <v>12</v>
      </c>
      <c r="E796" s="9">
        <f>IF(-I796 &lt;C796, 1, 0)</f>
        <v>0</v>
      </c>
      <c r="F796" t="str">
        <f>VLOOKUP(DATEVALUE(KNeighbors_NOPCA!$A796), NYK_by_date!$A$2:$E$93, 2, FALSE)</f>
        <v>W</v>
      </c>
      <c r="G796">
        <f>IF(F796="L",0,1)</f>
        <v>1</v>
      </c>
      <c r="H796">
        <f>IF(G796=E796,1,0)</f>
        <v>0</v>
      </c>
      <c r="I796">
        <f>VLOOKUP(DATEVALUE(KNeighbors_NOPCA!$A796), NYK_by_date!$A$2:$E$93, 3, FALSE)</f>
        <v>1.5</v>
      </c>
      <c r="J796">
        <f>IF(I796&gt;0, 1, 0)</f>
        <v>1</v>
      </c>
      <c r="K796">
        <f>IF(J796,IF(OR(AND(C796&gt;0, ABS(D796) &gt; I796), OR(AND(C796&gt;-I796, D796&gt;-I796), AND(C796&lt;-I796,D796&lt;-I796) )), 1, 0),"N/A")</f>
        <v>0</v>
      </c>
      <c r="L796">
        <f>INT(NOT(J796))</f>
        <v>0</v>
      </c>
      <c r="M796" t="str">
        <f>IF(L796,IF(OR(AND(C796&lt;0, D796&lt; ABS(I796)), OR(AND(C796&gt;ABS(I796), D796&gt;ABS(I796)), AND(C796&lt;ABS(I796),D796&lt; ABS(I796)))), 1, 0),"N/A")</f>
        <v>N/A</v>
      </c>
      <c r="N796">
        <f>INT(OR(K796,M796))</f>
        <v>0</v>
      </c>
      <c r="O796">
        <f>IF(N796, 210, 0)</f>
        <v>0</v>
      </c>
      <c r="P796" t="str">
        <f>VLOOKUP(DATEVALUE(KNeighbors_NOPCA!$A796), NYK_by_date!$A$2:$E$93, 4, FALSE)</f>
        <v>O</v>
      </c>
      <c r="Q796" t="str">
        <f>VLOOKUP(DATEVALUE(KNeighbors_NOPCA!$A796), NYK_by_date!$A$2:$E$93, 5, FALSE)</f>
        <v>198</v>
      </c>
    </row>
    <row r="797" spans="1:17" hidden="1">
      <c r="A797" s="10" t="s">
        <v>101</v>
      </c>
      <c r="B797" t="s">
        <v>27</v>
      </c>
      <c r="C797" s="9">
        <v>-6.8</v>
      </c>
      <c r="D797" s="9">
        <v>14</v>
      </c>
      <c r="E797" s="9">
        <f>IF(-I797 &lt;C797, 1, 0)</f>
        <v>0</v>
      </c>
      <c r="F797" t="str">
        <f>VLOOKUP(DATEVALUE(KNeighbors_NOPCA!$A797), NYK_by_date!$A$2:$E$93, 2, FALSE)</f>
        <v>W</v>
      </c>
      <c r="G797">
        <f>IF(F797="L",0,1)</f>
        <v>1</v>
      </c>
      <c r="H797">
        <f>IF(G797=E797,1,0)</f>
        <v>0</v>
      </c>
      <c r="I797">
        <f>VLOOKUP(DATEVALUE(KNeighbors_NOPCA!$A797), NYK_by_date!$A$2:$E$93, 3, FALSE)</f>
        <v>4.5</v>
      </c>
      <c r="J797">
        <f>IF(I797&gt;0, 1, 0)</f>
        <v>1</v>
      </c>
      <c r="K797">
        <f>IF(J797,IF(OR(AND(C797&gt;0, ABS(D797) &gt; I797), OR(AND(C797&gt;-I797, D797&gt;-I797), AND(C797&lt;-I797,D797&lt;-I797) )), 1, 0),"N/A")</f>
        <v>0</v>
      </c>
      <c r="L797">
        <f>INT(NOT(J797))</f>
        <v>0</v>
      </c>
      <c r="M797" t="str">
        <f>IF(L797,IF(OR(AND(C797&lt;0, D797&lt; ABS(I797)), OR(AND(C797&gt;ABS(I797), D797&gt;ABS(I797)), AND(C797&lt;ABS(I797),D797&lt; ABS(I797)))), 1, 0),"N/A")</f>
        <v>N/A</v>
      </c>
      <c r="N797">
        <f>INT(OR(K797,M797))</f>
        <v>0</v>
      </c>
      <c r="O797">
        <f>IF(N797, 210, 0)</f>
        <v>0</v>
      </c>
      <c r="P797" t="str">
        <f>VLOOKUP(DATEVALUE(KNeighbors_NOPCA!$A797), NYK_by_date!$A$2:$E$93, 4, FALSE)</f>
        <v>O</v>
      </c>
      <c r="Q797" t="str">
        <f>VLOOKUP(DATEVALUE(KNeighbors_NOPCA!$A797), NYK_by_date!$A$2:$E$93, 5, FALSE)</f>
        <v>200.5</v>
      </c>
    </row>
    <row r="798" spans="1:17" hidden="1">
      <c r="A798" s="10" t="s">
        <v>108</v>
      </c>
      <c r="B798" t="s">
        <v>27</v>
      </c>
      <c r="C798" s="9">
        <v>-7.4</v>
      </c>
      <c r="D798" s="9">
        <v>12</v>
      </c>
      <c r="E798" s="9">
        <f>IF(-I798 &lt;C798, 1, 0)</f>
        <v>0</v>
      </c>
      <c r="F798" t="str">
        <f>VLOOKUP(DATEVALUE(KNeighbors_NOPCA!$A798), NYK_by_date!$A$2:$E$93, 2, FALSE)</f>
        <v>W</v>
      </c>
      <c r="G798">
        <f>IF(F798="L",0,1)</f>
        <v>1</v>
      </c>
      <c r="H798">
        <f>IF(G798=E798,1,0)</f>
        <v>0</v>
      </c>
      <c r="I798">
        <f>VLOOKUP(DATEVALUE(KNeighbors_NOPCA!$A798), NYK_by_date!$A$2:$E$93, 3, FALSE)</f>
        <v>-5.5</v>
      </c>
      <c r="J798">
        <f>IF(I798&gt;0, 1, 0)</f>
        <v>0</v>
      </c>
      <c r="K798" t="str">
        <f>IF(J798,IF(OR(AND(C798&gt;0, ABS(D798) &gt; I798), OR(AND(C798&gt;-I798, D798&gt;-I798), AND(C798&lt;-I798,D798&lt;-I798) )), 1, 0),"N/A")</f>
        <v>N/A</v>
      </c>
      <c r="L798">
        <f>INT(NOT(J798))</f>
        <v>1</v>
      </c>
      <c r="M798">
        <f>IF(L798,IF(OR(AND(C798&lt;0, D798&lt; ABS(I798)), OR(AND(C798&gt;ABS(I798), D798&gt;ABS(I798)), AND(C798&lt;ABS(I798),D798&lt; ABS(I798)))), 1, 0),"N/A")</f>
        <v>0</v>
      </c>
      <c r="N798">
        <f>INT(OR(K798,M798))</f>
        <v>0</v>
      </c>
      <c r="O798">
        <f>IF(N798, 210, 0)</f>
        <v>0</v>
      </c>
      <c r="P798" t="str">
        <f>VLOOKUP(DATEVALUE(KNeighbors_NOPCA!$A798), NYK_by_date!$A$2:$E$93, 4, FALSE)</f>
        <v>U</v>
      </c>
      <c r="Q798" t="str">
        <f>VLOOKUP(DATEVALUE(KNeighbors_NOPCA!$A798), NYK_by_date!$A$2:$E$93, 5, FALSE)</f>
        <v>197.5</v>
      </c>
    </row>
    <row r="799" spans="1:17" hidden="1">
      <c r="A799" s="10" t="s">
        <v>110</v>
      </c>
      <c r="B799" t="s">
        <v>27</v>
      </c>
      <c r="C799" s="9">
        <v>-4.5999999999999996</v>
      </c>
      <c r="D799" s="9">
        <v>6</v>
      </c>
      <c r="E799" s="9">
        <f>IF(-I799 &lt;C799, 1, 0)</f>
        <v>0</v>
      </c>
      <c r="F799" t="str">
        <f>VLOOKUP(DATEVALUE(KNeighbors_NOPCA!$A799), NYK_by_date!$A$2:$E$93, 2, FALSE)</f>
        <v>W</v>
      </c>
      <c r="G799">
        <f>IF(F799="L",0,1)</f>
        <v>1</v>
      </c>
      <c r="H799">
        <f>IF(G799=E799,1,0)</f>
        <v>0</v>
      </c>
      <c r="I799">
        <f>VLOOKUP(DATEVALUE(KNeighbors_NOPCA!$A799), NYK_by_date!$A$2:$E$93, 3, FALSE)</f>
        <v>1.5</v>
      </c>
      <c r="J799">
        <f>IF(I799&gt;0, 1, 0)</f>
        <v>1</v>
      </c>
      <c r="K799">
        <f>IF(J799,IF(OR(AND(C799&gt;0, ABS(D799) &gt; I799), OR(AND(C799&gt;-I799, D799&gt;-I799), AND(C799&lt;-I799,D799&lt;-I799) )), 1, 0),"N/A")</f>
        <v>0</v>
      </c>
      <c r="L799">
        <f>INT(NOT(J799))</f>
        <v>0</v>
      </c>
      <c r="M799" t="str">
        <f>IF(L799,IF(OR(AND(C799&lt;0, D799&lt; ABS(I799)), OR(AND(C799&gt;ABS(I799), D799&gt;ABS(I799)), AND(C799&lt;ABS(I799),D799&lt; ABS(I799)))), 1, 0),"N/A")</f>
        <v>N/A</v>
      </c>
      <c r="N799">
        <f>INT(OR(K799,M799))</f>
        <v>0</v>
      </c>
      <c r="O799">
        <f>IF(N799, 210, 0)</f>
        <v>0</v>
      </c>
      <c r="P799" t="str">
        <f>VLOOKUP(DATEVALUE(KNeighbors_NOPCA!$A799), NYK_by_date!$A$2:$E$93, 4, FALSE)</f>
        <v>O</v>
      </c>
      <c r="Q799" t="str">
        <f>VLOOKUP(DATEVALUE(KNeighbors_NOPCA!$A799), NYK_by_date!$A$2:$E$93, 5, FALSE)</f>
        <v>201</v>
      </c>
    </row>
    <row r="800" spans="1:17" hidden="1">
      <c r="A800" s="10" t="s">
        <v>116</v>
      </c>
      <c r="B800" t="s">
        <v>27</v>
      </c>
      <c r="C800" s="9">
        <v>7</v>
      </c>
      <c r="D800" s="9">
        <v>6</v>
      </c>
      <c r="E800" s="9">
        <f>IF(-I800 &lt;C800, 1, 0)</f>
        <v>0</v>
      </c>
      <c r="F800" t="str">
        <f>VLOOKUP(DATEVALUE(KNeighbors_NOPCA!$A800), NYK_by_date!$A$2:$E$93, 2, FALSE)</f>
        <v>L</v>
      </c>
      <c r="G800">
        <f>IF(F800="L",0,1)</f>
        <v>0</v>
      </c>
      <c r="H800">
        <f>IF(G800=E800,1,0)</f>
        <v>1</v>
      </c>
      <c r="I800">
        <f>VLOOKUP(DATEVALUE(KNeighbors_NOPCA!$A800), NYK_by_date!$A$2:$E$93, 3, FALSE)</f>
        <v>-9.5</v>
      </c>
      <c r="J800">
        <f>IF(I800&gt;0, 1, 0)</f>
        <v>0</v>
      </c>
      <c r="K800" t="str">
        <f>IF(J800,IF(OR(AND(C800&gt;0, ABS(D800) &gt; I800), OR(AND(C800&gt;-I800, D800&gt;-I800), AND(C800&lt;-I800,D800&lt;-I800) )), 1, 0),"N/A")</f>
        <v>N/A</v>
      </c>
      <c r="L800">
        <f>INT(NOT(J800))</f>
        <v>1</v>
      </c>
      <c r="M800">
        <f>IF(L800,IF(OR(AND(C800&lt;0, D800&lt; ABS(I800)), OR(AND(C800&gt;ABS(I800), D800&gt;ABS(I800)), AND(C800&lt;ABS(I800),D800&lt; ABS(I800)))), 1, 0),"N/A")</f>
        <v>1</v>
      </c>
      <c r="N800">
        <f>INT(OR(K800,M800))</f>
        <v>1</v>
      </c>
      <c r="O800">
        <f>IF(N800, 210, 0)</f>
        <v>210</v>
      </c>
      <c r="P800" t="str">
        <f>VLOOKUP(DATEVALUE(KNeighbors_NOPCA!$A800), NYK_by_date!$A$2:$E$93, 4, FALSE)</f>
        <v>O</v>
      </c>
      <c r="Q800" t="str">
        <f>VLOOKUP(DATEVALUE(KNeighbors_NOPCA!$A800), NYK_by_date!$A$2:$E$93, 5, FALSE)</f>
        <v>201</v>
      </c>
    </row>
    <row r="801" spans="1:17" hidden="1">
      <c r="A801" s="10" t="s">
        <v>118</v>
      </c>
      <c r="B801" t="s">
        <v>27</v>
      </c>
      <c r="C801" s="9">
        <v>-5.6</v>
      </c>
      <c r="D801" s="9">
        <v>7</v>
      </c>
      <c r="E801" s="9">
        <f>IF(-I801 &lt;C801, 1, 0)</f>
        <v>0</v>
      </c>
      <c r="F801" t="str">
        <f>VLOOKUP(DATEVALUE(KNeighbors_NOPCA!$A801), NYK_by_date!$A$2:$E$93, 2, FALSE)</f>
        <v>W</v>
      </c>
      <c r="G801">
        <f>IF(F801="L",0,1)</f>
        <v>1</v>
      </c>
      <c r="H801">
        <f>IF(G801=E801,1,0)</f>
        <v>0</v>
      </c>
      <c r="I801">
        <f>VLOOKUP(DATEVALUE(KNeighbors_NOPCA!$A801), NYK_by_date!$A$2:$E$93, 3, FALSE)</f>
        <v>-2.5</v>
      </c>
      <c r="J801">
        <f>IF(I801&gt;0, 1, 0)</f>
        <v>0</v>
      </c>
      <c r="K801" t="str">
        <f>IF(J801,IF(OR(AND(C801&gt;0, ABS(D801) &gt; I801), OR(AND(C801&gt;-I801, D801&gt;-I801), AND(C801&lt;-I801,D801&lt;-I801) )), 1, 0),"N/A")</f>
        <v>N/A</v>
      </c>
      <c r="L801">
        <f>INT(NOT(J801))</f>
        <v>1</v>
      </c>
      <c r="M801">
        <f>IF(L801,IF(OR(AND(C801&lt;0, D801&lt; ABS(I801)), OR(AND(C801&gt;ABS(I801), D801&gt;ABS(I801)), AND(C801&lt;ABS(I801),D801&lt; ABS(I801)))), 1, 0),"N/A")</f>
        <v>0</v>
      </c>
      <c r="N801">
        <f>INT(OR(K801,M801))</f>
        <v>0</v>
      </c>
      <c r="O801">
        <f>IF(N801, 210, 0)</f>
        <v>0</v>
      </c>
      <c r="P801" t="str">
        <f>VLOOKUP(DATEVALUE(KNeighbors_NOPCA!$A801), NYK_by_date!$A$2:$E$93, 4, FALSE)</f>
        <v>O</v>
      </c>
      <c r="Q801" t="str">
        <f>VLOOKUP(DATEVALUE(KNeighbors_NOPCA!$A801), NYK_by_date!$A$2:$E$93, 5, FALSE)</f>
        <v>188.5</v>
      </c>
    </row>
    <row r="802" spans="1:17" hidden="1">
      <c r="A802" s="10" t="s">
        <v>120</v>
      </c>
      <c r="B802" t="s">
        <v>27</v>
      </c>
      <c r="C802" s="9">
        <v>-8.4</v>
      </c>
      <c r="D802" s="9">
        <v>-28</v>
      </c>
      <c r="E802" s="9">
        <f>IF(-I802 &lt;C802, 1, 0)</f>
        <v>0</v>
      </c>
      <c r="F802" t="str">
        <f>VLOOKUP(DATEVALUE(KNeighbors_NOPCA!$A802), NYK_by_date!$A$2:$E$93, 2, FALSE)</f>
        <v>L</v>
      </c>
      <c r="G802">
        <f>IF(F802="L",0,1)</f>
        <v>0</v>
      </c>
      <c r="H802">
        <f>IF(G802=E802,1,0)</f>
        <v>1</v>
      </c>
      <c r="I802">
        <f>VLOOKUP(DATEVALUE(KNeighbors_NOPCA!$A802), NYK_by_date!$A$2:$E$93, 3, FALSE)</f>
        <v>2</v>
      </c>
      <c r="J802">
        <f>IF(I802&gt;0, 1, 0)</f>
        <v>1</v>
      </c>
      <c r="K802">
        <f>IF(J802,IF(OR(AND(C802&gt;0, ABS(D802) &gt; I802), OR(AND(C802&gt;-I802, D802&gt;-I802), AND(C802&lt;-I802,D802&lt;-I802) )), 1, 0),"N/A")</f>
        <v>1</v>
      </c>
      <c r="L802">
        <f>INT(NOT(J802))</f>
        <v>0</v>
      </c>
      <c r="M802" t="str">
        <f>IF(L802,IF(OR(AND(C802&lt;0, D802&lt; ABS(I802)), OR(AND(C802&gt;ABS(I802), D802&gt;ABS(I802)), AND(C802&lt;ABS(I802),D802&lt; ABS(I802)))), 1, 0),"N/A")</f>
        <v>N/A</v>
      </c>
      <c r="N802">
        <f>INT(OR(K802,M802))</f>
        <v>1</v>
      </c>
      <c r="O802">
        <f>IF(N802, 210, 0)</f>
        <v>210</v>
      </c>
      <c r="P802" t="str">
        <f>VLOOKUP(DATEVALUE(KNeighbors_NOPCA!$A802), NYK_by_date!$A$2:$E$93, 4, FALSE)</f>
        <v>U</v>
      </c>
      <c r="Q802" t="str">
        <f>VLOOKUP(DATEVALUE(KNeighbors_NOPCA!$A802), NYK_by_date!$A$2:$E$93, 5, FALSE)</f>
        <v>207</v>
      </c>
    </row>
    <row r="803" spans="1:17" hidden="1">
      <c r="A803" s="10" t="s">
        <v>124</v>
      </c>
      <c r="B803" t="s">
        <v>27</v>
      </c>
      <c r="C803" s="9">
        <v>-10.4</v>
      </c>
      <c r="D803" s="9">
        <v>-6</v>
      </c>
      <c r="E803" s="9">
        <f>IF(-I803 &lt;C803, 1, 0)</f>
        <v>0</v>
      </c>
      <c r="F803" t="str">
        <f>VLOOKUP(DATEVALUE(KNeighbors_NOPCA!$A803), NYK_by_date!$A$2:$E$93, 2, FALSE)</f>
        <v>W</v>
      </c>
      <c r="G803">
        <f>IF(F803="L",0,1)</f>
        <v>1</v>
      </c>
      <c r="H803">
        <f>IF(G803=E803,1,0)</f>
        <v>0</v>
      </c>
      <c r="I803">
        <f>VLOOKUP(DATEVALUE(KNeighbors_NOPCA!$A803), NYK_by_date!$A$2:$E$93, 3, FALSE)</f>
        <v>9</v>
      </c>
      <c r="J803">
        <f>IF(I803&gt;0, 1, 0)</f>
        <v>1</v>
      </c>
      <c r="K803">
        <f>IF(J803,IF(OR(AND(C803&gt;0, ABS(D803) &gt; I803), OR(AND(C803&gt;-I803, D803&gt;-I803), AND(C803&lt;-I803,D803&lt;-I803) )), 1, 0),"N/A")</f>
        <v>0</v>
      </c>
      <c r="L803">
        <f>INT(NOT(J803))</f>
        <v>0</v>
      </c>
      <c r="M803" t="str">
        <f>IF(L803,IF(OR(AND(C803&lt;0, D803&lt; ABS(I803)), OR(AND(C803&gt;ABS(I803), D803&gt;ABS(I803)), AND(C803&lt;ABS(I803),D803&lt; ABS(I803)))), 1, 0),"N/A")</f>
        <v>N/A</v>
      </c>
      <c r="N803">
        <f>INT(OR(K803,M803))</f>
        <v>0</v>
      </c>
      <c r="O803">
        <f>IF(N803, 210, 0)</f>
        <v>0</v>
      </c>
      <c r="P803" t="str">
        <f>VLOOKUP(DATEVALUE(KNeighbors_NOPCA!$A803), NYK_by_date!$A$2:$E$93, 4, FALSE)</f>
        <v>O</v>
      </c>
      <c r="Q803" t="str">
        <f>VLOOKUP(DATEVALUE(KNeighbors_NOPCA!$A803), NYK_by_date!$A$2:$E$93, 5, FALSE)</f>
        <v>208.5</v>
      </c>
    </row>
    <row r="804" spans="1:17" hidden="1">
      <c r="A804" s="10" t="s">
        <v>127</v>
      </c>
      <c r="B804" t="s">
        <v>27</v>
      </c>
      <c r="C804" s="9">
        <v>-7</v>
      </c>
      <c r="D804" s="9">
        <v>18</v>
      </c>
      <c r="E804" s="9">
        <f>IF(-I804 &lt;C804, 1, 0)</f>
        <v>0</v>
      </c>
      <c r="F804" t="str">
        <f>VLOOKUP(DATEVALUE(KNeighbors_NOPCA!$A804), NYK_by_date!$A$2:$E$93, 2, FALSE)</f>
        <v>W</v>
      </c>
      <c r="G804">
        <f>IF(F804="L",0,1)</f>
        <v>1</v>
      </c>
      <c r="H804">
        <f>IF(G804=E804,1,0)</f>
        <v>0</v>
      </c>
      <c r="I804">
        <f>VLOOKUP(DATEVALUE(KNeighbors_NOPCA!$A804), NYK_by_date!$A$2:$E$93, 3, FALSE)</f>
        <v>-7.5</v>
      </c>
      <c r="J804">
        <f>IF(I804&gt;0, 1, 0)</f>
        <v>0</v>
      </c>
      <c r="K804" t="str">
        <f>IF(J804,IF(OR(AND(C804&gt;0, ABS(D804) &gt; I804), OR(AND(C804&gt;-I804, D804&gt;-I804), AND(C804&lt;-I804,D804&lt;-I804) )), 1, 0),"N/A")</f>
        <v>N/A</v>
      </c>
      <c r="L804">
        <f>INT(NOT(J804))</f>
        <v>1</v>
      </c>
      <c r="M804">
        <f>IF(L804,IF(OR(AND(C804&lt;0, D804&lt; ABS(I804)), OR(AND(C804&gt;ABS(I804), D804&gt;ABS(I804)), AND(C804&lt;ABS(I804),D804&lt; ABS(I804)))), 1, 0),"N/A")</f>
        <v>0</v>
      </c>
      <c r="N804">
        <f>INT(OR(K804,M804))</f>
        <v>0</v>
      </c>
      <c r="O804">
        <f>IF(N804, 210, 0)</f>
        <v>0</v>
      </c>
      <c r="P804" t="str">
        <f>VLOOKUP(DATEVALUE(KNeighbors_NOPCA!$A804), NYK_by_date!$A$2:$E$93, 4, FALSE)</f>
        <v>U</v>
      </c>
      <c r="Q804" t="str">
        <f>VLOOKUP(DATEVALUE(KNeighbors_NOPCA!$A804), NYK_by_date!$A$2:$E$93, 5, FALSE)</f>
        <v>203</v>
      </c>
    </row>
    <row r="805" spans="1:17">
      <c r="A805" s="10" t="s">
        <v>129</v>
      </c>
      <c r="B805" t="s">
        <v>27</v>
      </c>
      <c r="C805" s="9">
        <v>-10.8</v>
      </c>
      <c r="D805" s="9">
        <v>-21</v>
      </c>
      <c r="E805" s="9">
        <f>IF(-I805 &lt;C805, 1, 0)</f>
        <v>0</v>
      </c>
      <c r="F805" t="str">
        <f>VLOOKUP(DATEVALUE(KNeighbors_NOPCA!$A805), NYK_by_date!$A$2:$E$93, 2, FALSE)</f>
        <v>L</v>
      </c>
      <c r="G805">
        <f>IF(F805="L",0,1)</f>
        <v>0</v>
      </c>
      <c r="H805">
        <f>IF(G805=E805,1,0)</f>
        <v>1</v>
      </c>
      <c r="I805">
        <f>VLOOKUP(DATEVALUE(KNeighbors_NOPCA!$A805), NYK_by_date!$A$2:$E$93, 3, FALSE)</f>
        <v>10.5</v>
      </c>
      <c r="J805">
        <f>IF(I805&gt;0, 1, 0)</f>
        <v>1</v>
      </c>
      <c r="K805">
        <f>IF(J805,IF(OR(AND(C805&gt;0, ABS(D805) &gt; I805), OR(AND(C805&gt;-I805, D805&gt;-I805), AND(C805&lt;-I805,D805&lt;-I805) )), 1, 0),"N/A")</f>
        <v>1</v>
      </c>
      <c r="L805">
        <f>INT(NOT(J805))</f>
        <v>0</v>
      </c>
      <c r="M805" t="str">
        <f>IF(L805,IF(OR(AND(C805&lt;0, D805&lt; ABS(I805)), OR(AND(C805&gt;ABS(I805), D805&gt;ABS(I805)), AND(C805&lt;ABS(I805),D805&lt; ABS(I805)))), 1, 0),"N/A")</f>
        <v>N/A</v>
      </c>
      <c r="N805">
        <f>INT(OR(K805,M805))</f>
        <v>1</v>
      </c>
      <c r="O805">
        <f>IF(N805, 210, 0)</f>
        <v>210</v>
      </c>
      <c r="P805" t="str">
        <f>VLOOKUP(DATEVALUE(KNeighbors_NOPCA!$A805), NYK_by_date!$A$2:$E$93, 4, FALSE)</f>
        <v>U</v>
      </c>
      <c r="Q805" t="str">
        <f>VLOOKUP(DATEVALUE(KNeighbors_NOPCA!$A805), NYK_by_date!$A$2:$E$93, 5, FALSE)</f>
        <v>218</v>
      </c>
    </row>
    <row r="806" spans="1:17" hidden="1">
      <c r="A806" s="10" t="s">
        <v>131</v>
      </c>
      <c r="B806" t="s">
        <v>27</v>
      </c>
      <c r="C806" s="9">
        <v>-4.4000000000000004</v>
      </c>
      <c r="D806" s="9">
        <v>-8</v>
      </c>
      <c r="E806" s="9">
        <f>IF(-I806 &lt;C806, 1, 0)</f>
        <v>1</v>
      </c>
      <c r="F806" t="str">
        <f>VLOOKUP(DATEVALUE(KNeighbors_NOPCA!$A806), NYK_by_date!$A$2:$E$93, 2, FALSE)</f>
        <v>L</v>
      </c>
      <c r="G806">
        <f>IF(F806="L",0,1)</f>
        <v>0</v>
      </c>
      <c r="H806">
        <f>IF(G806=E806,1,0)</f>
        <v>0</v>
      </c>
      <c r="I806">
        <f>VLOOKUP(DATEVALUE(KNeighbors_NOPCA!$A806), NYK_by_date!$A$2:$E$93, 3, FALSE)</f>
        <v>5</v>
      </c>
      <c r="J806">
        <f>IF(I806&gt;0, 1, 0)</f>
        <v>1</v>
      </c>
      <c r="K806">
        <f>IF(J806,IF(OR(AND(C806&gt;0, ABS(D806) &gt; I806), OR(AND(C806&gt;-I806, D806&gt;-I806), AND(C806&lt;-I806,D806&lt;-I806) )), 1, 0),"N/A")</f>
        <v>0</v>
      </c>
      <c r="L806">
        <f>INT(NOT(J806))</f>
        <v>0</v>
      </c>
      <c r="M806" t="str">
        <f>IF(L806,IF(OR(AND(C806&lt;0, D806&lt; ABS(I806)), OR(AND(C806&gt;ABS(I806), D806&gt;ABS(I806)), AND(C806&lt;ABS(I806),D806&lt; ABS(I806)))), 1, 0),"N/A")</f>
        <v>N/A</v>
      </c>
      <c r="N806">
        <f>INT(OR(K806,M806))</f>
        <v>0</v>
      </c>
      <c r="O806">
        <f>IF(N806, 210, 0)</f>
        <v>0</v>
      </c>
      <c r="P806" t="str">
        <f>VLOOKUP(DATEVALUE(KNeighbors_NOPCA!$A806), NYK_by_date!$A$2:$E$93, 4, FALSE)</f>
        <v>U</v>
      </c>
      <c r="Q806" t="str">
        <f>VLOOKUP(DATEVALUE(KNeighbors_NOPCA!$A806), NYK_by_date!$A$2:$E$93, 5, FALSE)</f>
        <v>208.5</v>
      </c>
    </row>
    <row r="807" spans="1:17" hidden="1">
      <c r="A807" s="10" t="s">
        <v>134</v>
      </c>
      <c r="B807" t="s">
        <v>27</v>
      </c>
      <c r="C807" s="9">
        <v>-5.4</v>
      </c>
      <c r="D807" s="9">
        <v>-6</v>
      </c>
      <c r="E807" s="9">
        <f>IF(-I807 &lt;C807, 1, 0)</f>
        <v>1</v>
      </c>
      <c r="F807" t="str">
        <f>VLOOKUP(DATEVALUE(KNeighbors_NOPCA!$A807), NYK_by_date!$A$2:$E$93, 2, FALSE)</f>
        <v>L</v>
      </c>
      <c r="G807">
        <f>IF(F807="L",0,1)</f>
        <v>0</v>
      </c>
      <c r="H807">
        <f>IF(G807=E807,1,0)</f>
        <v>0</v>
      </c>
      <c r="I807">
        <f>VLOOKUP(DATEVALUE(KNeighbors_NOPCA!$A807), NYK_by_date!$A$2:$E$93, 3, FALSE)</f>
        <v>5.5</v>
      </c>
      <c r="J807">
        <f>IF(I807&gt;0, 1, 0)</f>
        <v>1</v>
      </c>
      <c r="K807">
        <f>IF(J807,IF(OR(AND(C807&gt;0, ABS(D807) &gt; I807), OR(AND(C807&gt;-I807, D807&gt;-I807), AND(C807&lt;-I807,D807&lt;-I807) )), 1, 0),"N/A")</f>
        <v>0</v>
      </c>
      <c r="L807">
        <f>INT(NOT(J807))</f>
        <v>0</v>
      </c>
      <c r="M807" t="str">
        <f>IF(L807,IF(OR(AND(C807&lt;0, D807&lt; ABS(I807)), OR(AND(C807&gt;ABS(I807), D807&gt;ABS(I807)), AND(C807&lt;ABS(I807),D807&lt; ABS(I807)))), 1, 0),"N/A")</f>
        <v>N/A</v>
      </c>
      <c r="N807">
        <f>INT(OR(K807,M807))</f>
        <v>0</v>
      </c>
      <c r="O807">
        <f>IF(N807, 210, 0)</f>
        <v>0</v>
      </c>
      <c r="P807" t="str">
        <f>VLOOKUP(DATEVALUE(KNeighbors_NOPCA!$A807), NYK_by_date!$A$2:$E$93, 4, FALSE)</f>
        <v>U</v>
      </c>
      <c r="Q807" t="str">
        <f>VLOOKUP(DATEVALUE(KNeighbors_NOPCA!$A807), NYK_by_date!$A$2:$E$93, 5, FALSE)</f>
        <v>193.5</v>
      </c>
    </row>
    <row r="808" spans="1:17" hidden="1">
      <c r="A808" s="10" t="s">
        <v>136</v>
      </c>
      <c r="B808" t="s">
        <v>27</v>
      </c>
      <c r="C808" s="9">
        <v>-6</v>
      </c>
      <c r="D808" s="9">
        <v>-5</v>
      </c>
      <c r="E808" s="9">
        <f>IF(-I808 &lt;C808, 1, 0)</f>
        <v>0</v>
      </c>
      <c r="F808" t="str">
        <f>VLOOKUP(DATEVALUE(KNeighbors_NOPCA!$A808), NYK_by_date!$A$2:$E$93, 2, FALSE)</f>
        <v>L</v>
      </c>
      <c r="G808">
        <f>IF(F808="L",0,1)</f>
        <v>0</v>
      </c>
      <c r="H808">
        <f>IF(G808=E808,1,0)</f>
        <v>1</v>
      </c>
      <c r="I808">
        <f>VLOOKUP(DATEVALUE(KNeighbors_NOPCA!$A808), NYK_by_date!$A$2:$E$93, 3, FALSE)</f>
        <v>-3.5</v>
      </c>
      <c r="J808">
        <f>IF(I808&gt;0, 1, 0)</f>
        <v>0</v>
      </c>
      <c r="K808" t="str">
        <f>IF(J808,IF(OR(AND(C808&gt;0, ABS(D808) &gt; I808), OR(AND(C808&gt;-I808, D808&gt;-I808), AND(C808&lt;-I808,D808&lt;-I808) )), 1, 0),"N/A")</f>
        <v>N/A</v>
      </c>
      <c r="L808">
        <f>INT(NOT(J808))</f>
        <v>1</v>
      </c>
      <c r="M808">
        <f>IF(L808,IF(OR(AND(C808&lt;0, D808&lt; ABS(I808)), OR(AND(C808&gt;ABS(I808), D808&gt;ABS(I808)), AND(C808&lt;ABS(I808),D808&lt; ABS(I808)))), 1, 0),"N/A")</f>
        <v>1</v>
      </c>
      <c r="N808">
        <f>INT(OR(K808,M808))</f>
        <v>1</v>
      </c>
      <c r="O808">
        <f>IF(N808, 210, 0)</f>
        <v>210</v>
      </c>
      <c r="P808" t="str">
        <f>VLOOKUP(DATEVALUE(KNeighbors_NOPCA!$A808), NYK_by_date!$A$2:$E$93, 4, FALSE)</f>
        <v>U</v>
      </c>
      <c r="Q808" t="str">
        <f>VLOOKUP(DATEVALUE(KNeighbors_NOPCA!$A808), NYK_by_date!$A$2:$E$93, 5, FALSE)</f>
        <v>202</v>
      </c>
    </row>
    <row r="809" spans="1:17" hidden="1">
      <c r="A809" s="10" t="s">
        <v>138</v>
      </c>
      <c r="B809" t="s">
        <v>27</v>
      </c>
      <c r="C809" s="9">
        <v>-6.8</v>
      </c>
      <c r="D809" s="9">
        <v>-3</v>
      </c>
      <c r="E809" s="9">
        <f>IF(-I809 &lt;C809, 1, 0)</f>
        <v>0</v>
      </c>
      <c r="F809" t="str">
        <f>VLOOKUP(DATEVALUE(KNeighbors_NOPCA!$A809), NYK_by_date!$A$2:$E$93, 2, FALSE)</f>
        <v>L</v>
      </c>
      <c r="G809">
        <f>IF(F809="L",0,1)</f>
        <v>0</v>
      </c>
      <c r="H809">
        <f>IF(G809=E809,1,0)</f>
        <v>1</v>
      </c>
      <c r="I809">
        <f>VLOOKUP(DATEVALUE(KNeighbors_NOPCA!$A809), NYK_by_date!$A$2:$E$93, 3, FALSE)</f>
        <v>1.5</v>
      </c>
      <c r="J809">
        <f>IF(I809&gt;0, 1, 0)</f>
        <v>1</v>
      </c>
      <c r="K809">
        <f>IF(J809,IF(OR(AND(C809&gt;0, ABS(D809) &gt; I809), OR(AND(C809&gt;-I809, D809&gt;-I809), AND(C809&lt;-I809,D809&lt;-I809) )), 1, 0),"N/A")</f>
        <v>1</v>
      </c>
      <c r="L809">
        <f>INT(NOT(J809))</f>
        <v>0</v>
      </c>
      <c r="M809" t="str">
        <f>IF(L809,IF(OR(AND(C809&lt;0, D809&lt; ABS(I809)), OR(AND(C809&gt;ABS(I809), D809&gt;ABS(I809)), AND(C809&lt;ABS(I809),D809&lt; ABS(I809)))), 1, 0),"N/A")</f>
        <v>N/A</v>
      </c>
      <c r="N809">
        <f>INT(OR(K809,M809))</f>
        <v>1</v>
      </c>
      <c r="O809">
        <f>IF(N809, 210, 0)</f>
        <v>210</v>
      </c>
      <c r="P809" t="str">
        <f>VLOOKUP(DATEVALUE(KNeighbors_NOPCA!$A809), NYK_by_date!$A$2:$E$93, 4, FALSE)</f>
        <v>O</v>
      </c>
      <c r="Q809" t="str">
        <f>VLOOKUP(DATEVALUE(KNeighbors_NOPCA!$A809), NYK_by_date!$A$2:$E$93, 5, FALSE)</f>
        <v>207.5</v>
      </c>
    </row>
    <row r="810" spans="1:17" hidden="1">
      <c r="A810" s="10" t="s">
        <v>145</v>
      </c>
      <c r="B810" t="s">
        <v>27</v>
      </c>
      <c r="C810" s="9">
        <v>-6.4</v>
      </c>
      <c r="D810" s="9">
        <v>-27</v>
      </c>
      <c r="E810" s="9">
        <f>IF(-I810 &lt;C810, 1, 0)</f>
        <v>0</v>
      </c>
      <c r="F810" t="str">
        <f>VLOOKUP(DATEVALUE(KNeighbors_NOPCA!$A810), NYK_by_date!$A$2:$E$93, 2, FALSE)</f>
        <v>L</v>
      </c>
      <c r="G810">
        <f>IF(F810="L",0,1)</f>
        <v>0</v>
      </c>
      <c r="H810">
        <f>IF(G810=E810,1,0)</f>
        <v>1</v>
      </c>
      <c r="I810">
        <f>VLOOKUP(DATEVALUE(KNeighbors_NOPCA!$A810), NYK_by_date!$A$2:$E$93, 3, FALSE)</f>
        <v>3</v>
      </c>
      <c r="J810">
        <f>IF(I810&gt;0, 1, 0)</f>
        <v>1</v>
      </c>
      <c r="K810">
        <f>IF(J810,IF(OR(AND(C810&gt;0, ABS(D810) &gt; I810), OR(AND(C810&gt;-I810, D810&gt;-I810), AND(C810&lt;-I810,D810&lt;-I810) )), 1, 0),"N/A")</f>
        <v>1</v>
      </c>
      <c r="L810">
        <f>INT(NOT(J810))</f>
        <v>0</v>
      </c>
      <c r="M810" t="str">
        <f>IF(L810,IF(OR(AND(C810&lt;0, D810&lt; ABS(I810)), OR(AND(C810&gt;ABS(I810), D810&gt;ABS(I810)), AND(C810&lt;ABS(I810),D810&lt; ABS(I810)))), 1, 0),"N/A")</f>
        <v>N/A</v>
      </c>
      <c r="N810">
        <f>INT(OR(K810,M810))</f>
        <v>1</v>
      </c>
      <c r="O810">
        <f>IF(N810, 210, 0)</f>
        <v>210</v>
      </c>
      <c r="P810" t="str">
        <f>VLOOKUP(DATEVALUE(KNeighbors_NOPCA!$A810), NYK_by_date!$A$2:$E$93, 4, FALSE)</f>
        <v>O</v>
      </c>
      <c r="Q810" t="str">
        <f>VLOOKUP(DATEVALUE(KNeighbors_NOPCA!$A810), NYK_by_date!$A$2:$E$93, 5, FALSE)</f>
        <v>201.5</v>
      </c>
    </row>
    <row r="811" spans="1:17" hidden="1">
      <c r="A811" s="10" t="s">
        <v>149</v>
      </c>
      <c r="B811" t="s">
        <v>27</v>
      </c>
      <c r="C811" s="9">
        <v>-6</v>
      </c>
      <c r="D811" s="9">
        <v>13</v>
      </c>
      <c r="E811" s="9">
        <f>IF(-I811 &lt;C811, 1, 0)</f>
        <v>0</v>
      </c>
      <c r="F811" t="str">
        <f>VLOOKUP(DATEVALUE(KNeighbors_NOPCA!$A811), NYK_by_date!$A$2:$E$93, 2, FALSE)</f>
        <v>W</v>
      </c>
      <c r="G811">
        <f>IF(F811="L",0,1)</f>
        <v>1</v>
      </c>
      <c r="H811">
        <f>IF(G811=E811,1,0)</f>
        <v>0</v>
      </c>
      <c r="I811">
        <f>VLOOKUP(DATEVALUE(KNeighbors_NOPCA!$A811), NYK_by_date!$A$2:$E$93, 3, FALSE)</f>
        <v>-2.5</v>
      </c>
      <c r="J811">
        <f>IF(I811&gt;0, 1, 0)</f>
        <v>0</v>
      </c>
      <c r="K811" t="str">
        <f>IF(J811,IF(OR(AND(C811&gt;0, ABS(D811) &gt; I811), OR(AND(C811&gt;-I811, D811&gt;-I811), AND(C811&lt;-I811,D811&lt;-I811) )), 1, 0),"N/A")</f>
        <v>N/A</v>
      </c>
      <c r="L811">
        <f>INT(NOT(J811))</f>
        <v>1</v>
      </c>
      <c r="M811">
        <f>IF(L811,IF(OR(AND(C811&lt;0, D811&lt; ABS(I811)), OR(AND(C811&gt;ABS(I811), D811&gt;ABS(I811)), AND(C811&lt;ABS(I811),D811&lt; ABS(I811)))), 1, 0),"N/A")</f>
        <v>0</v>
      </c>
      <c r="N811">
        <f>INT(OR(K811,M811))</f>
        <v>0</v>
      </c>
      <c r="O811">
        <f>IF(N811, 210, 0)</f>
        <v>0</v>
      </c>
      <c r="P811" t="str">
        <f>VLOOKUP(DATEVALUE(KNeighbors_NOPCA!$A811), NYK_by_date!$A$2:$E$93, 4, FALSE)</f>
        <v>U</v>
      </c>
      <c r="Q811" t="str">
        <f>VLOOKUP(DATEVALUE(KNeighbors_NOPCA!$A811), NYK_by_date!$A$2:$E$93, 5, FALSE)</f>
        <v>209</v>
      </c>
    </row>
    <row r="812" spans="1:17" hidden="1">
      <c r="A812" s="10" t="s">
        <v>151</v>
      </c>
      <c r="B812" t="s">
        <v>27</v>
      </c>
      <c r="C812" s="9">
        <v>-1.4</v>
      </c>
      <c r="D812" s="9">
        <v>-17</v>
      </c>
      <c r="E812" s="9">
        <f>IF(-I812 &lt;C812, 1, 0)</f>
        <v>1</v>
      </c>
      <c r="F812" t="str">
        <f>VLOOKUP(DATEVALUE(KNeighbors_NOPCA!$A812), NYK_by_date!$A$2:$E$93, 2, FALSE)</f>
        <v>L</v>
      </c>
      <c r="G812">
        <f>IF(F812="L",0,1)</f>
        <v>0</v>
      </c>
      <c r="H812">
        <f>IF(G812=E812,1,0)</f>
        <v>0</v>
      </c>
      <c r="I812">
        <f>VLOOKUP(DATEVALUE(KNeighbors_NOPCA!$A812), NYK_by_date!$A$2:$E$93, 3, FALSE)</f>
        <v>2</v>
      </c>
      <c r="J812">
        <f>IF(I812&gt;0, 1, 0)</f>
        <v>1</v>
      </c>
      <c r="K812">
        <f>IF(J812,IF(OR(AND(C812&gt;0, ABS(D812) &gt; I812), OR(AND(C812&gt;-I812, D812&gt;-I812), AND(C812&lt;-I812,D812&lt;-I812) )), 1, 0),"N/A")</f>
        <v>0</v>
      </c>
      <c r="L812">
        <f>INT(NOT(J812))</f>
        <v>0</v>
      </c>
      <c r="M812" t="str">
        <f>IF(L812,IF(OR(AND(C812&lt;0, D812&lt; ABS(I812)), OR(AND(C812&gt;ABS(I812), D812&gt;ABS(I812)), AND(C812&lt;ABS(I812),D812&lt; ABS(I812)))), 1, 0),"N/A")</f>
        <v>N/A</v>
      </c>
      <c r="N812">
        <f>INT(OR(K812,M812))</f>
        <v>0</v>
      </c>
      <c r="O812">
        <f>IF(N812, 210, 0)</f>
        <v>0</v>
      </c>
      <c r="P812" t="str">
        <f>VLOOKUP(DATEVALUE(KNeighbors_NOPCA!$A812), NYK_by_date!$A$2:$E$93, 4, FALSE)</f>
        <v>U</v>
      </c>
      <c r="Q812" t="str">
        <f>VLOOKUP(DATEVALUE(KNeighbors_NOPCA!$A812), NYK_by_date!$A$2:$E$93, 5, FALSE)</f>
        <v>197</v>
      </c>
    </row>
    <row r="813" spans="1:17" hidden="1">
      <c r="A813" s="10" t="s">
        <v>153</v>
      </c>
      <c r="B813" t="s">
        <v>27</v>
      </c>
      <c r="C813" s="9">
        <v>-6.4</v>
      </c>
      <c r="D813" s="9">
        <v>-19</v>
      </c>
      <c r="E813" s="9">
        <f>IF(-I813 &lt;C813, 1, 0)</f>
        <v>0</v>
      </c>
      <c r="F813" t="str">
        <f>VLOOKUP(DATEVALUE(KNeighbors_NOPCA!$A813), NYK_by_date!$A$2:$E$93, 2, FALSE)</f>
        <v>L</v>
      </c>
      <c r="G813">
        <f>IF(F813="L",0,1)</f>
        <v>0</v>
      </c>
      <c r="H813">
        <f>IF(G813=E813,1,0)</f>
        <v>1</v>
      </c>
      <c r="I813">
        <f>VLOOKUP(DATEVALUE(KNeighbors_NOPCA!$A813), NYK_by_date!$A$2:$E$93, 3, FALSE)</f>
        <v>4.5</v>
      </c>
      <c r="J813">
        <f>IF(I813&gt;0, 1, 0)</f>
        <v>1</v>
      </c>
      <c r="K813">
        <f>IF(J813,IF(OR(AND(C813&gt;0, ABS(D813) &gt; I813), OR(AND(C813&gt;-I813, D813&gt;-I813), AND(C813&lt;-I813,D813&lt;-I813) )), 1, 0),"N/A")</f>
        <v>1</v>
      </c>
      <c r="L813">
        <f>INT(NOT(J813))</f>
        <v>0</v>
      </c>
      <c r="M813" t="str">
        <f>IF(L813,IF(OR(AND(C813&lt;0, D813&lt; ABS(I813)), OR(AND(C813&gt;ABS(I813), D813&gt;ABS(I813)), AND(C813&lt;ABS(I813),D813&lt; ABS(I813)))), 1, 0),"N/A")</f>
        <v>N/A</v>
      </c>
      <c r="N813">
        <f>INT(OR(K813,M813))</f>
        <v>1</v>
      </c>
      <c r="O813">
        <f>IF(N813, 210, 0)</f>
        <v>210</v>
      </c>
      <c r="P813" t="str">
        <f>VLOOKUP(DATEVALUE(KNeighbors_NOPCA!$A813), NYK_by_date!$A$2:$E$93, 4, FALSE)</f>
        <v>U</v>
      </c>
      <c r="Q813" t="str">
        <f>VLOOKUP(DATEVALUE(KNeighbors_NOPCA!$A813), NYK_by_date!$A$2:$E$93, 5, FALSE)</f>
        <v>209.5</v>
      </c>
    </row>
    <row r="814" spans="1:17" hidden="1">
      <c r="A814" s="10" t="s">
        <v>157</v>
      </c>
      <c r="B814" t="s">
        <v>27</v>
      </c>
      <c r="C814" s="9">
        <v>-8</v>
      </c>
      <c r="D814" s="9">
        <v>13</v>
      </c>
      <c r="E814" s="9">
        <f>IF(-I814 &lt;C814, 1, 0)</f>
        <v>0</v>
      </c>
      <c r="F814" t="str">
        <f>VLOOKUP(DATEVALUE(KNeighbors_NOPCA!$A814), NYK_by_date!$A$2:$E$93, 2, FALSE)</f>
        <v>W</v>
      </c>
      <c r="G814">
        <f>IF(F814="L",0,1)</f>
        <v>1</v>
      </c>
      <c r="H814">
        <f>IF(G814=E814,1,0)</f>
        <v>0</v>
      </c>
      <c r="I814">
        <f>VLOOKUP(DATEVALUE(KNeighbors_NOPCA!$A814), NYK_by_date!$A$2:$E$93, 3, FALSE)</f>
        <v>7</v>
      </c>
      <c r="J814">
        <f>IF(I814&gt;0, 1, 0)</f>
        <v>1</v>
      </c>
      <c r="K814">
        <f>IF(J814,IF(OR(AND(C814&gt;0, ABS(D814) &gt; I814), OR(AND(C814&gt;-I814, D814&gt;-I814), AND(C814&lt;-I814,D814&lt;-I814) )), 1, 0),"N/A")</f>
        <v>0</v>
      </c>
      <c r="L814">
        <f>INT(NOT(J814))</f>
        <v>0</v>
      </c>
      <c r="M814" t="str">
        <f>IF(L814,IF(OR(AND(C814&lt;0, D814&lt; ABS(I814)), OR(AND(C814&gt;ABS(I814), D814&gt;ABS(I814)), AND(C814&lt;ABS(I814),D814&lt; ABS(I814)))), 1, 0),"N/A")</f>
        <v>N/A</v>
      </c>
      <c r="N814">
        <f>INT(OR(K814,M814))</f>
        <v>0</v>
      </c>
      <c r="O814">
        <f>IF(N814, 210, 0)</f>
        <v>0</v>
      </c>
      <c r="P814" t="str">
        <f>VLOOKUP(DATEVALUE(KNeighbors_NOPCA!$A814), NYK_by_date!$A$2:$E$93, 4, FALSE)</f>
        <v>U</v>
      </c>
      <c r="Q814" t="str">
        <f>VLOOKUP(DATEVALUE(KNeighbors_NOPCA!$A814), NYK_by_date!$A$2:$E$93, 5, FALSE)</f>
        <v>200</v>
      </c>
    </row>
    <row r="815" spans="1:17" hidden="1">
      <c r="A815" s="10" t="s">
        <v>172</v>
      </c>
      <c r="B815" t="s">
        <v>27</v>
      </c>
      <c r="C815" s="9">
        <v>-7.8</v>
      </c>
      <c r="D815" s="9">
        <v>-8</v>
      </c>
      <c r="E815" s="9">
        <f>IF(-I815 &lt;C815, 1, 0)</f>
        <v>0</v>
      </c>
      <c r="F815" t="str">
        <f>VLOOKUP(DATEVALUE(KNeighbors_NOPCA!$A815), NYK_by_date!$A$2:$E$93, 2, FALSE)</f>
        <v>L</v>
      </c>
      <c r="G815">
        <f>IF(F815="L",0,1)</f>
        <v>0</v>
      </c>
      <c r="H815">
        <f>IF(G815=E815,1,0)</f>
        <v>1</v>
      </c>
      <c r="I815">
        <f>VLOOKUP(DATEVALUE(KNeighbors_NOPCA!$A815), NYK_by_date!$A$2:$E$93, 3, FALSE)</f>
        <v>5</v>
      </c>
      <c r="J815">
        <f>IF(I815&gt;0, 1, 0)</f>
        <v>1</v>
      </c>
      <c r="K815">
        <f>IF(J815,IF(OR(AND(C815&gt;0, ABS(D815) &gt; I815), OR(AND(C815&gt;-I815, D815&gt;-I815), AND(C815&lt;-I815,D815&lt;-I815) )), 1, 0),"N/A")</f>
        <v>1</v>
      </c>
      <c r="L815">
        <f>INT(NOT(J815))</f>
        <v>0</v>
      </c>
      <c r="M815" t="str">
        <f>IF(L815,IF(OR(AND(C815&lt;0, D815&lt; ABS(I815)), OR(AND(C815&gt;ABS(I815), D815&gt;ABS(I815)), AND(C815&lt;ABS(I815),D815&lt; ABS(I815)))), 1, 0),"N/A")</f>
        <v>N/A</v>
      </c>
      <c r="N815">
        <f>INT(OR(K815,M815))</f>
        <v>1</v>
      </c>
      <c r="O815">
        <f>IF(N815, 210, 0)</f>
        <v>210</v>
      </c>
      <c r="P815" t="str">
        <f>VLOOKUP(DATEVALUE(KNeighbors_NOPCA!$A815), NYK_by_date!$A$2:$E$93, 4, FALSE)</f>
        <v>U</v>
      </c>
      <c r="Q815" t="str">
        <f>VLOOKUP(DATEVALUE(KNeighbors_NOPCA!$A815), NYK_by_date!$A$2:$E$93, 5, FALSE)</f>
        <v>212.5</v>
      </c>
    </row>
    <row r="816" spans="1:17" hidden="1">
      <c r="A816" s="10" t="s">
        <v>176</v>
      </c>
      <c r="B816" t="s">
        <v>27</v>
      </c>
      <c r="C816" s="9">
        <v>-7</v>
      </c>
      <c r="D816" s="9">
        <v>12</v>
      </c>
      <c r="E816" s="9">
        <f>IF(-I816 &lt;C816, 1, 0)</f>
        <v>0</v>
      </c>
      <c r="F816" t="str">
        <f>VLOOKUP(DATEVALUE(KNeighbors_NOPCA!$A816), NYK_by_date!$A$2:$E$93, 2, FALSE)</f>
        <v>W</v>
      </c>
      <c r="G816">
        <f>IF(F816="L",0,1)</f>
        <v>1</v>
      </c>
      <c r="H816">
        <f>IF(G816=E816,1,0)</f>
        <v>0</v>
      </c>
      <c r="I816">
        <f>VLOOKUP(DATEVALUE(KNeighbors_NOPCA!$A816), NYK_by_date!$A$2:$E$93, 3, FALSE)</f>
        <v>3.5</v>
      </c>
      <c r="J816">
        <f>IF(I816&gt;0, 1, 0)</f>
        <v>1</v>
      </c>
      <c r="K816">
        <f>IF(J816,IF(OR(AND(C816&gt;0, ABS(D816) &gt; I816), OR(AND(C816&gt;-I816, D816&gt;-I816), AND(C816&lt;-I816,D816&lt;-I816) )), 1, 0),"N/A")</f>
        <v>0</v>
      </c>
      <c r="L816">
        <f>INT(NOT(J816))</f>
        <v>0</v>
      </c>
      <c r="M816" t="str">
        <f>IF(L816,IF(OR(AND(C816&lt;0, D816&lt; ABS(I816)), OR(AND(C816&gt;ABS(I816), D816&gt;ABS(I816)), AND(C816&lt;ABS(I816),D816&lt; ABS(I816)))), 1, 0),"N/A")</f>
        <v>N/A</v>
      </c>
      <c r="N816">
        <f>INT(OR(K816,M816))</f>
        <v>0</v>
      </c>
      <c r="O816">
        <f>IF(N816, 210, 0)</f>
        <v>0</v>
      </c>
      <c r="P816" t="str">
        <f>VLOOKUP(DATEVALUE(KNeighbors_NOPCA!$A816), NYK_by_date!$A$2:$E$93, 4, FALSE)</f>
        <v>U</v>
      </c>
      <c r="Q816" t="str">
        <f>VLOOKUP(DATEVALUE(KNeighbors_NOPCA!$A816), NYK_by_date!$A$2:$E$93, 5, FALSE)</f>
        <v>203</v>
      </c>
    </row>
    <row r="817" spans="1:17" hidden="1">
      <c r="A817" s="10" t="s">
        <v>178</v>
      </c>
      <c r="B817" t="s">
        <v>27</v>
      </c>
      <c r="C817" s="9">
        <v>-6.8</v>
      </c>
      <c r="D817" s="9">
        <v>-14</v>
      </c>
      <c r="E817" s="9">
        <f>IF(-I817 &lt;C817, 1, 0)</f>
        <v>1</v>
      </c>
      <c r="F817" t="str">
        <f>VLOOKUP(DATEVALUE(KNeighbors_NOPCA!$A817), NYK_by_date!$A$2:$E$93, 2, FALSE)</f>
        <v>L</v>
      </c>
      <c r="G817">
        <f>IF(F817="L",0,1)</f>
        <v>0</v>
      </c>
      <c r="H817">
        <f>IF(G817=E817,1,0)</f>
        <v>0</v>
      </c>
      <c r="I817">
        <f>VLOOKUP(DATEVALUE(KNeighbors_NOPCA!$A817), NYK_by_date!$A$2:$E$93, 3, FALSE)</f>
        <v>8.5</v>
      </c>
      <c r="J817">
        <f>IF(I817&gt;0, 1, 0)</f>
        <v>1</v>
      </c>
      <c r="K817">
        <f>IF(J817,IF(OR(AND(C817&gt;0, ABS(D817) &gt; I817), OR(AND(C817&gt;-I817, D817&gt;-I817), AND(C817&lt;-I817,D817&lt;-I817) )), 1, 0),"N/A")</f>
        <v>0</v>
      </c>
      <c r="L817">
        <f>INT(NOT(J817))</f>
        <v>0</v>
      </c>
      <c r="M817" t="str">
        <f>IF(L817,IF(OR(AND(C817&lt;0, D817&lt; ABS(I817)), OR(AND(C817&gt;ABS(I817), D817&gt;ABS(I817)), AND(C817&lt;ABS(I817),D817&lt; ABS(I817)))), 1, 0),"N/A")</f>
        <v>N/A</v>
      </c>
      <c r="N817">
        <f>INT(OR(K817,M817))</f>
        <v>0</v>
      </c>
      <c r="O817">
        <f>IF(N817, 210, 0)</f>
        <v>0</v>
      </c>
      <c r="P817" t="str">
        <f>VLOOKUP(DATEVALUE(KNeighbors_NOPCA!$A817), NYK_by_date!$A$2:$E$93, 4, FALSE)</f>
        <v>U</v>
      </c>
      <c r="Q817" t="str">
        <f>VLOOKUP(DATEVALUE(KNeighbors_NOPCA!$A817), NYK_by_date!$A$2:$E$93, 5, FALSE)</f>
        <v>202</v>
      </c>
    </row>
    <row r="818" spans="1:17" hidden="1">
      <c r="A818" s="10" t="s">
        <v>184</v>
      </c>
      <c r="B818" t="s">
        <v>27</v>
      </c>
      <c r="C818" s="9">
        <v>-0.8</v>
      </c>
      <c r="D818" s="9">
        <v>14</v>
      </c>
      <c r="E818" s="9">
        <f>IF(-I818 &lt;C818, 1, 0)</f>
        <v>0</v>
      </c>
      <c r="F818" t="str">
        <f>VLOOKUP(DATEVALUE(KNeighbors_NOPCA!$A818), NYK_by_date!$A$2:$E$93, 2, FALSE)</f>
        <v>W</v>
      </c>
      <c r="G818">
        <f>IF(F818="L",0,1)</f>
        <v>1</v>
      </c>
      <c r="H818">
        <f>IF(G818=E818,1,0)</f>
        <v>0</v>
      </c>
      <c r="I818">
        <f>VLOOKUP(DATEVALUE(KNeighbors_NOPCA!$A818), NYK_by_date!$A$2:$E$93, 3, FALSE)</f>
        <v>-6</v>
      </c>
      <c r="J818">
        <f>IF(I818&gt;0, 1, 0)</f>
        <v>0</v>
      </c>
      <c r="K818" t="str">
        <f>IF(J818,IF(OR(AND(C818&gt;0, ABS(D818) &gt; I818), OR(AND(C818&gt;-I818, D818&gt;-I818), AND(C818&lt;-I818,D818&lt;-I818) )), 1, 0),"N/A")</f>
        <v>N/A</v>
      </c>
      <c r="L818">
        <f>INT(NOT(J818))</f>
        <v>1</v>
      </c>
      <c r="M818">
        <f>IF(L818,IF(OR(AND(C818&lt;0, D818&lt; ABS(I818)), OR(AND(C818&gt;ABS(I818), D818&gt;ABS(I818)), AND(C818&lt;ABS(I818),D818&lt; ABS(I818)))), 1, 0),"N/A")</f>
        <v>0</v>
      </c>
      <c r="N818">
        <f>INT(OR(K818,M818))</f>
        <v>0</v>
      </c>
      <c r="O818">
        <f>IF(N818, 210, 0)</f>
        <v>0</v>
      </c>
      <c r="P818" t="str">
        <f>VLOOKUP(DATEVALUE(KNeighbors_NOPCA!$A818), NYK_by_date!$A$2:$E$93, 4, FALSE)</f>
        <v>U</v>
      </c>
      <c r="Q818" t="str">
        <f>VLOOKUP(DATEVALUE(KNeighbors_NOPCA!$A818), NYK_by_date!$A$2:$E$93, 5, FALSE)</f>
        <v>201</v>
      </c>
    </row>
    <row r="819" spans="1:17" hidden="1">
      <c r="A819" s="10" t="s">
        <v>186</v>
      </c>
      <c r="B819" t="s">
        <v>27</v>
      </c>
      <c r="C819" s="9">
        <v>-5.4</v>
      </c>
      <c r="D819" s="9">
        <v>-5</v>
      </c>
      <c r="E819" s="9">
        <f>IF(-I819 &lt;C819, 1, 0)</f>
        <v>1</v>
      </c>
      <c r="F819" t="str">
        <f>VLOOKUP(DATEVALUE(KNeighbors_NOPCA!$A819), NYK_by_date!$A$2:$E$93, 2, FALSE)</f>
        <v>W</v>
      </c>
      <c r="G819">
        <f>IF(F819="L",0,1)</f>
        <v>1</v>
      </c>
      <c r="H819">
        <f>IF(G819=E819,1,0)</f>
        <v>1</v>
      </c>
      <c r="I819">
        <f>VLOOKUP(DATEVALUE(KNeighbors_NOPCA!$A819), NYK_by_date!$A$2:$E$93, 3, FALSE)</f>
        <v>7</v>
      </c>
      <c r="J819">
        <f>IF(I819&gt;0, 1, 0)</f>
        <v>1</v>
      </c>
      <c r="K819">
        <f>IF(J819,IF(OR(AND(C819&gt;0, ABS(D819) &gt; I819), OR(AND(C819&gt;-I819, D819&gt;-I819), AND(C819&lt;-I819,D819&lt;-I819) )), 1, 0),"N/A")</f>
        <v>1</v>
      </c>
      <c r="L819">
        <f>INT(NOT(J819))</f>
        <v>0</v>
      </c>
      <c r="M819" t="str">
        <f>IF(L819,IF(OR(AND(C819&lt;0, D819&lt; ABS(I819)), OR(AND(C819&gt;ABS(I819), D819&gt;ABS(I819)), AND(C819&lt;ABS(I819),D819&lt; ABS(I819)))), 1, 0),"N/A")</f>
        <v>N/A</v>
      </c>
      <c r="N819">
        <f>INT(OR(K819,M819))</f>
        <v>1</v>
      </c>
      <c r="O819">
        <f>IF(N819, 210, 0)</f>
        <v>210</v>
      </c>
      <c r="P819" t="str">
        <f>VLOOKUP(DATEVALUE(KNeighbors_NOPCA!$A819), NYK_by_date!$A$2:$E$93, 4, FALSE)</f>
        <v>U</v>
      </c>
      <c r="Q819" t="str">
        <f>VLOOKUP(DATEVALUE(KNeighbors_NOPCA!$A819), NYK_by_date!$A$2:$E$93, 5, FALSE)</f>
        <v>195.5</v>
      </c>
    </row>
    <row r="820" spans="1:17" hidden="1">
      <c r="A820" s="10" t="s">
        <v>188</v>
      </c>
      <c r="B820" t="s">
        <v>27</v>
      </c>
      <c r="C820" s="9">
        <v>-5.2</v>
      </c>
      <c r="D820" s="9">
        <v>-14</v>
      </c>
      <c r="E820" s="9">
        <f>IF(-I820 &lt;C820, 1, 0)</f>
        <v>0</v>
      </c>
      <c r="F820" t="str">
        <f>VLOOKUP(DATEVALUE(KNeighbors_NOPCA!$A820), NYK_by_date!$A$2:$E$93, 2, FALSE)</f>
        <v>L</v>
      </c>
      <c r="G820">
        <f>IF(F820="L",0,1)</f>
        <v>0</v>
      </c>
      <c r="H820">
        <f>IF(G820=E820,1,0)</f>
        <v>1</v>
      </c>
      <c r="I820">
        <f>VLOOKUP(DATEVALUE(KNeighbors_NOPCA!$A820), NYK_by_date!$A$2:$E$93, 3, FALSE)</f>
        <v>4.5</v>
      </c>
      <c r="J820">
        <f>IF(I820&gt;0, 1, 0)</f>
        <v>1</v>
      </c>
      <c r="K820">
        <f>IF(J820,IF(OR(AND(C820&gt;0, ABS(D820) &gt; I820), OR(AND(C820&gt;-I820, D820&gt;-I820), AND(C820&lt;-I820,D820&lt;-I820) )), 1, 0),"N/A")</f>
        <v>1</v>
      </c>
      <c r="L820">
        <f>INT(NOT(J820))</f>
        <v>0</v>
      </c>
      <c r="M820" t="str">
        <f>IF(L820,IF(OR(AND(C820&lt;0, D820&lt; ABS(I820)), OR(AND(C820&gt;ABS(I820), D820&gt;ABS(I820)), AND(C820&lt;ABS(I820),D820&lt; ABS(I820)))), 1, 0),"N/A")</f>
        <v>N/A</v>
      </c>
      <c r="N820">
        <f>INT(OR(K820,M820))</f>
        <v>1</v>
      </c>
      <c r="O820">
        <f>IF(N820, 210, 0)</f>
        <v>210</v>
      </c>
      <c r="P820" t="str">
        <f>VLOOKUP(DATEVALUE(KNeighbors_NOPCA!$A820), NYK_by_date!$A$2:$E$93, 4, FALSE)</f>
        <v>O</v>
      </c>
      <c r="Q820" t="str">
        <f>VLOOKUP(DATEVALUE(KNeighbors_NOPCA!$A820), NYK_by_date!$A$2:$E$93, 5, FALSE)</f>
        <v>196</v>
      </c>
    </row>
    <row r="821" spans="1:17" hidden="1">
      <c r="A821" s="10" t="s">
        <v>192</v>
      </c>
      <c r="B821" t="s">
        <v>27</v>
      </c>
      <c r="C821" s="9">
        <v>-3.8</v>
      </c>
      <c r="D821" s="9">
        <v>-4</v>
      </c>
      <c r="E821" s="9">
        <f>IF(-I821 &lt;C821, 1, 0)</f>
        <v>1</v>
      </c>
      <c r="F821" t="str">
        <f>VLOOKUP(DATEVALUE(KNeighbors_NOPCA!$A821), NYK_by_date!$A$2:$E$93, 2, FALSE)</f>
        <v>W</v>
      </c>
      <c r="G821">
        <f>IF(F821="L",0,1)</f>
        <v>1</v>
      </c>
      <c r="H821">
        <f>IF(G821=E821,1,0)</f>
        <v>1</v>
      </c>
      <c r="I821">
        <f>VLOOKUP(DATEVALUE(KNeighbors_NOPCA!$A821), NYK_by_date!$A$2:$E$93, 3, FALSE)</f>
        <v>6.5</v>
      </c>
      <c r="J821">
        <f>IF(I821&gt;0, 1, 0)</f>
        <v>1</v>
      </c>
      <c r="K821">
        <f>IF(J821,IF(OR(AND(C821&gt;0, ABS(D821) &gt; I821), OR(AND(C821&gt;-I821, D821&gt;-I821), AND(C821&lt;-I821,D821&lt;-I821) )), 1, 0),"N/A")</f>
        <v>1</v>
      </c>
      <c r="L821">
        <f>INT(NOT(J821))</f>
        <v>0</v>
      </c>
      <c r="M821" t="str">
        <f>IF(L821,IF(OR(AND(C821&lt;0, D821&lt; ABS(I821)), OR(AND(C821&gt;ABS(I821), D821&gt;ABS(I821)), AND(C821&lt;ABS(I821),D821&lt; ABS(I821)))), 1, 0),"N/A")</f>
        <v>N/A</v>
      </c>
      <c r="N821">
        <f>INT(OR(K821,M821))</f>
        <v>1</v>
      </c>
      <c r="O821">
        <f>IF(N821, 210, 0)</f>
        <v>210</v>
      </c>
      <c r="P821" t="str">
        <f>VLOOKUP(DATEVALUE(KNeighbors_NOPCA!$A821), NYK_by_date!$A$2:$E$93, 4, FALSE)</f>
        <v>U</v>
      </c>
      <c r="Q821" t="str">
        <f>VLOOKUP(DATEVALUE(KNeighbors_NOPCA!$A821), NYK_by_date!$A$2:$E$93, 5, FALSE)</f>
        <v>195</v>
      </c>
    </row>
    <row r="822" spans="1:17" hidden="1">
      <c r="A822" s="10" t="s">
        <v>9</v>
      </c>
      <c r="B822" t="s">
        <v>18</v>
      </c>
      <c r="C822" s="9">
        <v>-0.2</v>
      </c>
      <c r="D822" s="9">
        <v>6</v>
      </c>
      <c r="E822" s="9">
        <f>IF(-I822 &lt;C822, 1, 0)</f>
        <v>0</v>
      </c>
      <c r="F822" t="str">
        <f>VLOOKUP(DATEVALUE(KNeighbors_NOPCA!$A822), OKC_by_date!$A$2:$E$93, 2, FALSE)</f>
        <v>W</v>
      </c>
      <c r="G822">
        <f>IF(F822="L",0,1)</f>
        <v>1</v>
      </c>
      <c r="H822">
        <f>IF(G822=E822,1,0)</f>
        <v>0</v>
      </c>
      <c r="I822">
        <f>VLOOKUP(DATEVALUE(KNeighbors_NOPCA!$A822), OKC_by_date!$A$2:$E$93, 3, FALSE)</f>
        <v>-4</v>
      </c>
      <c r="J822">
        <f>IF(I822&gt;0, 1, 0)</f>
        <v>0</v>
      </c>
      <c r="K822" t="str">
        <f>IF(J822,IF(OR(AND(C822&gt;0, ABS(D822) &gt; I822), OR(AND(C822&gt;-I822, D822&gt;-I822), AND(C822&lt;-I822,D822&lt;-I822) )), 1, 0),"N/A")</f>
        <v>N/A</v>
      </c>
      <c r="L822">
        <f>INT(NOT(J822))</f>
        <v>1</v>
      </c>
      <c r="M822">
        <f>IF(L822,IF(OR(AND(C822&lt;0, D822&lt; ABS(I822)), OR(AND(C822&gt;ABS(I822), D822&gt;ABS(I822)), AND(C822&lt;ABS(I822),D822&lt; ABS(I822)))), 1, 0),"N/A")</f>
        <v>0</v>
      </c>
      <c r="N822">
        <f>INT(OR(K822,M822))</f>
        <v>0</v>
      </c>
      <c r="O822">
        <f>IF(N822, 210, 0)</f>
        <v>0</v>
      </c>
      <c r="P822" t="str">
        <f>VLOOKUP(DATEVALUE(KNeighbors_NOPCA!$A822), OKC_by_date!$A$2:$E$93, 4, FALSE)</f>
        <v>O</v>
      </c>
      <c r="Q822" t="str">
        <f>VLOOKUP(DATEVALUE(KNeighbors_NOPCA!$A822), OKC_by_date!$A$2:$E$93, 5, FALSE)</f>
        <v>207.5</v>
      </c>
    </row>
    <row r="823" spans="1:17" hidden="1">
      <c r="A823" s="10" t="s">
        <v>36</v>
      </c>
      <c r="B823" t="s">
        <v>18</v>
      </c>
      <c r="C823" s="9">
        <v>5</v>
      </c>
      <c r="D823" s="9">
        <v>24</v>
      </c>
      <c r="E823" s="9">
        <f>IF(-I823 &lt;C823, 1, 0)</f>
        <v>0</v>
      </c>
      <c r="F823" t="str">
        <f>VLOOKUP(DATEVALUE(KNeighbors_NOPCA!$A823), OKC_by_date!$A$2:$E$93, 2, FALSE)</f>
        <v>W</v>
      </c>
      <c r="G823">
        <f>IF(F823="L",0,1)</f>
        <v>1</v>
      </c>
      <c r="H823">
        <f>IF(G823=E823,1,0)</f>
        <v>0</v>
      </c>
      <c r="I823">
        <f>VLOOKUP(DATEVALUE(KNeighbors_NOPCA!$A823), OKC_by_date!$A$2:$E$93, 3, FALSE)</f>
        <v>-12</v>
      </c>
      <c r="J823">
        <f>IF(I823&gt;0, 1, 0)</f>
        <v>0</v>
      </c>
      <c r="K823" t="str">
        <f>IF(J823,IF(OR(AND(C823&gt;0, ABS(D823) &gt; I823), OR(AND(C823&gt;-I823, D823&gt;-I823), AND(C823&lt;-I823,D823&lt;-I823) )), 1, 0),"N/A")</f>
        <v>N/A</v>
      </c>
      <c r="L823">
        <f>INT(NOT(J823))</f>
        <v>1</v>
      </c>
      <c r="M823">
        <f>IF(L823,IF(OR(AND(C823&lt;0, D823&lt; ABS(I823)), OR(AND(C823&gt;ABS(I823), D823&gt;ABS(I823)), AND(C823&lt;ABS(I823),D823&lt; ABS(I823)))), 1, 0),"N/A")</f>
        <v>0</v>
      </c>
      <c r="N823">
        <f>INT(OR(K823,M823))</f>
        <v>0</v>
      </c>
      <c r="O823">
        <f>IF(N823, 210, 0)</f>
        <v>0</v>
      </c>
      <c r="P823" t="str">
        <f>VLOOKUP(DATEVALUE(KNeighbors_NOPCA!$A823), OKC_by_date!$A$2:$E$93, 4, FALSE)</f>
        <v>U</v>
      </c>
      <c r="Q823" t="str">
        <f>VLOOKUP(DATEVALUE(KNeighbors_NOPCA!$A823), OKC_by_date!$A$2:$E$93, 5, FALSE)</f>
        <v>213</v>
      </c>
    </row>
    <row r="824" spans="1:17" hidden="1">
      <c r="A824" s="10" t="s">
        <v>42</v>
      </c>
      <c r="B824" t="s">
        <v>18</v>
      </c>
      <c r="C824" s="9">
        <v>4</v>
      </c>
      <c r="D824" s="9">
        <v>-5</v>
      </c>
      <c r="E824" s="9">
        <f>IF(-I824 &lt;C824, 1, 0)</f>
        <v>0</v>
      </c>
      <c r="F824" t="str">
        <f>VLOOKUP(DATEVALUE(KNeighbors_NOPCA!$A824), OKC_by_date!$A$2:$E$93, 2, FALSE)</f>
        <v>L</v>
      </c>
      <c r="G824">
        <f>IF(F824="L",0,1)</f>
        <v>0</v>
      </c>
      <c r="H824">
        <f>IF(G824=E824,1,0)</f>
        <v>1</v>
      </c>
      <c r="I824">
        <f>VLOOKUP(DATEVALUE(KNeighbors_NOPCA!$A824), OKC_by_date!$A$2:$E$93, 3, FALSE)</f>
        <v>-8</v>
      </c>
      <c r="J824">
        <f>IF(I824&gt;0, 1, 0)</f>
        <v>0</v>
      </c>
      <c r="K824" t="str">
        <f>IF(J824,IF(OR(AND(C824&gt;0, ABS(D824) &gt; I824), OR(AND(C824&gt;-I824, D824&gt;-I824), AND(C824&lt;-I824,D824&lt;-I824) )), 1, 0),"N/A")</f>
        <v>N/A</v>
      </c>
      <c r="L824">
        <f>INT(NOT(J824))</f>
        <v>1</v>
      </c>
      <c r="M824">
        <f>IF(L824,IF(OR(AND(C824&lt;0, D824&lt; ABS(I824)), OR(AND(C824&gt;ABS(I824), D824&gt;ABS(I824)), AND(C824&lt;ABS(I824),D824&lt; ABS(I824)))), 1, 0),"N/A")</f>
        <v>1</v>
      </c>
      <c r="N824">
        <f>INT(OR(K824,M824))</f>
        <v>1</v>
      </c>
      <c r="O824">
        <f>IF(N824, 210, 0)</f>
        <v>210</v>
      </c>
      <c r="P824" t="str">
        <f>VLOOKUP(DATEVALUE(KNeighbors_NOPCA!$A824), OKC_by_date!$A$2:$E$93, 4, FALSE)</f>
        <v>U</v>
      </c>
      <c r="Q824" t="str">
        <f>VLOOKUP(DATEVALUE(KNeighbors_NOPCA!$A824), OKC_by_date!$A$2:$E$93, 5, FALSE)</f>
        <v>213</v>
      </c>
    </row>
    <row r="825" spans="1:17" hidden="1">
      <c r="A825" s="10" t="s">
        <v>47</v>
      </c>
      <c r="B825" t="s">
        <v>18</v>
      </c>
      <c r="C825" s="9">
        <v>-0.2</v>
      </c>
      <c r="D825" s="9">
        <v>21</v>
      </c>
      <c r="E825" s="9">
        <f>IF(-I825 &lt;C825, 1, 0)</f>
        <v>0</v>
      </c>
      <c r="F825" t="str">
        <f>VLOOKUP(DATEVALUE(KNeighbors_NOPCA!$A825), OKC_by_date!$A$2:$E$93, 2, FALSE)</f>
        <v>W</v>
      </c>
      <c r="G825">
        <f>IF(F825="L",0,1)</f>
        <v>1</v>
      </c>
      <c r="H825">
        <f>IF(G825=E825,1,0)</f>
        <v>0</v>
      </c>
      <c r="I825">
        <f>VLOOKUP(DATEVALUE(KNeighbors_NOPCA!$A825), OKC_by_date!$A$2:$E$93, 3, FALSE)</f>
        <v>-8.5</v>
      </c>
      <c r="J825">
        <f>IF(I825&gt;0, 1, 0)</f>
        <v>0</v>
      </c>
      <c r="K825" t="str">
        <f>IF(J825,IF(OR(AND(C825&gt;0, ABS(D825) &gt; I825), OR(AND(C825&gt;-I825, D825&gt;-I825), AND(C825&lt;-I825,D825&lt;-I825) )), 1, 0),"N/A")</f>
        <v>N/A</v>
      </c>
      <c r="L825">
        <f>INT(NOT(J825))</f>
        <v>1</v>
      </c>
      <c r="M825">
        <f>IF(L825,IF(OR(AND(C825&lt;0, D825&lt; ABS(I825)), OR(AND(C825&gt;ABS(I825), D825&gt;ABS(I825)), AND(C825&lt;ABS(I825),D825&lt; ABS(I825)))), 1, 0),"N/A")</f>
        <v>0</v>
      </c>
      <c r="N825">
        <f>INT(OR(K825,M825))</f>
        <v>0</v>
      </c>
      <c r="O825">
        <f>IF(N825, 210, 0)</f>
        <v>0</v>
      </c>
      <c r="P825" t="str">
        <f>VLOOKUP(DATEVALUE(KNeighbors_NOPCA!$A825), OKC_by_date!$A$2:$E$93, 4, FALSE)</f>
        <v>O</v>
      </c>
      <c r="Q825" t="str">
        <f>VLOOKUP(DATEVALUE(KNeighbors_NOPCA!$A825), OKC_by_date!$A$2:$E$93, 5, FALSE)</f>
        <v>212</v>
      </c>
    </row>
    <row r="826" spans="1:17" hidden="1">
      <c r="A826" s="10" t="s">
        <v>52</v>
      </c>
      <c r="B826" t="s">
        <v>18</v>
      </c>
      <c r="C826" s="9">
        <v>8.6</v>
      </c>
      <c r="D826" s="9">
        <v>17</v>
      </c>
      <c r="E826" s="9">
        <f>IF(-I826 &lt;C826, 1, 0)</f>
        <v>0</v>
      </c>
      <c r="F826" t="str">
        <f>VLOOKUP(DATEVALUE(KNeighbors_NOPCA!$A826), OKC_by_date!$A$2:$E$93, 2, FALSE)</f>
        <v>W</v>
      </c>
      <c r="G826">
        <f>IF(F826="L",0,1)</f>
        <v>1</v>
      </c>
      <c r="H826">
        <f>IF(G826=E826,1,0)</f>
        <v>0</v>
      </c>
      <c r="I826">
        <f>VLOOKUP(DATEVALUE(KNeighbors_NOPCA!$A826), OKC_by_date!$A$2:$E$93, 3, FALSE)</f>
        <v>-13</v>
      </c>
      <c r="J826">
        <f>IF(I826&gt;0, 1, 0)</f>
        <v>0</v>
      </c>
      <c r="K826" t="str">
        <f>IF(J826,IF(OR(AND(C826&gt;0, ABS(D826) &gt; I826), OR(AND(C826&gt;-I826, D826&gt;-I826), AND(C826&lt;-I826,D826&lt;-I826) )), 1, 0),"N/A")</f>
        <v>N/A</v>
      </c>
      <c r="L826">
        <f>INT(NOT(J826))</f>
        <v>1</v>
      </c>
      <c r="M826">
        <f>IF(L826,IF(OR(AND(C826&lt;0, D826&lt; ABS(I826)), OR(AND(C826&gt;ABS(I826), D826&gt;ABS(I826)), AND(C826&lt;ABS(I826),D826&lt; ABS(I826)))), 1, 0),"N/A")</f>
        <v>0</v>
      </c>
      <c r="N826">
        <f>INT(OR(K826,M826))</f>
        <v>0</v>
      </c>
      <c r="O826">
        <f>IF(N826, 210, 0)</f>
        <v>0</v>
      </c>
      <c r="P826" t="str">
        <f>VLOOKUP(DATEVALUE(KNeighbors_NOPCA!$A826), OKC_by_date!$A$2:$E$93, 4, FALSE)</f>
        <v>U</v>
      </c>
      <c r="Q826" t="str">
        <f>VLOOKUP(DATEVALUE(KNeighbors_NOPCA!$A826), OKC_by_date!$A$2:$E$93, 5, FALSE)</f>
        <v>206.5</v>
      </c>
    </row>
    <row r="827" spans="1:17" hidden="1">
      <c r="A827" s="10" t="s">
        <v>54</v>
      </c>
      <c r="B827" t="s">
        <v>18</v>
      </c>
      <c r="C827" s="9">
        <v>5.4</v>
      </c>
      <c r="D827" s="9">
        <v>-15</v>
      </c>
      <c r="E827" s="9">
        <f>IF(-I827 &lt;C827, 1, 0)</f>
        <v>1</v>
      </c>
      <c r="F827" t="str">
        <f>VLOOKUP(DATEVALUE(KNeighbors_NOPCA!$A827), OKC_by_date!$A$2:$E$93, 2, FALSE)</f>
        <v>L</v>
      </c>
      <c r="G827">
        <f>IF(F827="L",0,1)</f>
        <v>0</v>
      </c>
      <c r="H827">
        <f>IF(G827=E827,1,0)</f>
        <v>0</v>
      </c>
      <c r="I827">
        <f>VLOOKUP(DATEVALUE(KNeighbors_NOPCA!$A827), OKC_by_date!$A$2:$E$93, 3, FALSE)</f>
        <v>-5</v>
      </c>
      <c r="J827">
        <f>IF(I827&gt;0, 1, 0)</f>
        <v>0</v>
      </c>
      <c r="K827" t="str">
        <f>IF(J827,IF(OR(AND(C827&gt;0, ABS(D827) &gt; I827), OR(AND(C827&gt;-I827, D827&gt;-I827), AND(C827&lt;-I827,D827&lt;-I827) )), 1, 0),"N/A")</f>
        <v>N/A</v>
      </c>
      <c r="L827">
        <f>INT(NOT(J827))</f>
        <v>1</v>
      </c>
      <c r="M827">
        <f>IF(L827,IF(OR(AND(C827&lt;0, D827&lt; ABS(I827)), OR(AND(C827&gt;ABS(I827), D827&gt;ABS(I827)), AND(C827&lt;ABS(I827),D827&lt; ABS(I827)))), 1, 0),"N/A")</f>
        <v>0</v>
      </c>
      <c r="N827">
        <f>INT(OR(K827,M827))</f>
        <v>0</v>
      </c>
      <c r="O827">
        <f>IF(N827, 210, 0)</f>
        <v>0</v>
      </c>
      <c r="P827" t="str">
        <f>VLOOKUP(DATEVALUE(KNeighbors_NOPCA!$A827), OKC_by_date!$A$2:$E$93, 4, FALSE)</f>
        <v>U</v>
      </c>
      <c r="Q827" t="str">
        <f>VLOOKUP(DATEVALUE(KNeighbors_NOPCA!$A827), OKC_by_date!$A$2:$E$93, 5, FALSE)</f>
        <v>212</v>
      </c>
    </row>
    <row r="828" spans="1:17" hidden="1">
      <c r="A828" s="10" t="s">
        <v>57</v>
      </c>
      <c r="B828" t="s">
        <v>18</v>
      </c>
      <c r="C828" s="9">
        <v>7.6</v>
      </c>
      <c r="D828" s="9">
        <v>7</v>
      </c>
      <c r="E828" s="9">
        <f>IF(-I828 &lt;C828, 1, 0)</f>
        <v>0</v>
      </c>
      <c r="F828" t="str">
        <f>VLOOKUP(DATEVALUE(KNeighbors_NOPCA!$A828), OKC_by_date!$A$2:$E$93, 2, FALSE)</f>
        <v>L</v>
      </c>
      <c r="G828">
        <f>IF(F828="L",0,1)</f>
        <v>0</v>
      </c>
      <c r="H828">
        <f>IF(G828=E828,1,0)</f>
        <v>1</v>
      </c>
      <c r="I828">
        <f>VLOOKUP(DATEVALUE(KNeighbors_NOPCA!$A828), OKC_by_date!$A$2:$E$93, 3, FALSE)</f>
        <v>-12</v>
      </c>
      <c r="J828">
        <f>IF(I828&gt;0, 1, 0)</f>
        <v>0</v>
      </c>
      <c r="K828" t="str">
        <f>IF(J828,IF(OR(AND(C828&gt;0, ABS(D828) &gt; I828), OR(AND(C828&gt;-I828, D828&gt;-I828), AND(C828&lt;-I828,D828&lt;-I828) )), 1, 0),"N/A")</f>
        <v>N/A</v>
      </c>
      <c r="L828">
        <f>INT(NOT(J828))</f>
        <v>1</v>
      </c>
      <c r="M828">
        <f>IF(L828,IF(OR(AND(C828&lt;0, D828&lt; ABS(I828)), OR(AND(C828&gt;ABS(I828), D828&gt;ABS(I828)), AND(C828&lt;ABS(I828),D828&lt; ABS(I828)))), 1, 0),"N/A")</f>
        <v>1</v>
      </c>
      <c r="N828">
        <f>INT(OR(K828,M828))</f>
        <v>1</v>
      </c>
      <c r="O828">
        <f>IF(N828, 210, 0)</f>
        <v>210</v>
      </c>
      <c r="P828" t="str">
        <f>VLOOKUP(DATEVALUE(KNeighbors_NOPCA!$A828), OKC_by_date!$A$2:$E$93, 4, FALSE)</f>
        <v>O</v>
      </c>
      <c r="Q828" t="str">
        <f>VLOOKUP(DATEVALUE(KNeighbors_NOPCA!$A828), OKC_by_date!$A$2:$E$93, 5, FALSE)</f>
        <v>212</v>
      </c>
    </row>
    <row r="829" spans="1:17" hidden="1">
      <c r="A829" s="10" t="s">
        <v>59</v>
      </c>
      <c r="B829" t="s">
        <v>18</v>
      </c>
      <c r="C829" s="9">
        <v>10.8</v>
      </c>
      <c r="D829" s="9">
        <v>-3</v>
      </c>
      <c r="E829" s="9">
        <f>IF(-I829 &lt;C829, 1, 0)</f>
        <v>1</v>
      </c>
      <c r="F829" t="str">
        <f>VLOOKUP(DATEVALUE(KNeighbors_NOPCA!$A829), OKC_by_date!$A$2:$E$93, 2, FALSE)</f>
        <v>L</v>
      </c>
      <c r="G829">
        <f>IF(F829="L",0,1)</f>
        <v>0</v>
      </c>
      <c r="H829">
        <f>IF(G829=E829,1,0)</f>
        <v>0</v>
      </c>
      <c r="I829">
        <f>VLOOKUP(DATEVALUE(KNeighbors_NOPCA!$A829), OKC_by_date!$A$2:$E$93, 3, FALSE)</f>
        <v>-6.5</v>
      </c>
      <c r="J829">
        <f>IF(I829&gt;0, 1, 0)</f>
        <v>0</v>
      </c>
      <c r="K829" t="str">
        <f>IF(J829,IF(OR(AND(C829&gt;0, ABS(D829) &gt; I829), OR(AND(C829&gt;-I829, D829&gt;-I829), AND(C829&lt;-I829,D829&lt;-I829) )), 1, 0),"N/A")</f>
        <v>N/A</v>
      </c>
      <c r="L829">
        <f>INT(NOT(J829))</f>
        <v>1</v>
      </c>
      <c r="M829">
        <f>IF(L829,IF(OR(AND(C829&lt;0, D829&lt; ABS(I829)), OR(AND(C829&gt;ABS(I829), D829&gt;ABS(I829)), AND(C829&lt;ABS(I829),D829&lt; ABS(I829)))), 1, 0),"N/A")</f>
        <v>0</v>
      </c>
      <c r="N829">
        <f>INT(OR(K829,M829))</f>
        <v>0</v>
      </c>
      <c r="O829">
        <f>IF(N829, 210, 0)</f>
        <v>0</v>
      </c>
      <c r="P829" t="str">
        <f>VLOOKUP(DATEVALUE(KNeighbors_NOPCA!$A829), OKC_by_date!$A$2:$E$93, 4, FALSE)</f>
        <v>U</v>
      </c>
      <c r="Q829" t="str">
        <f>VLOOKUP(DATEVALUE(KNeighbors_NOPCA!$A829), OKC_by_date!$A$2:$E$93, 5, FALSE)</f>
        <v>206.5</v>
      </c>
    </row>
    <row r="830" spans="1:17" hidden="1">
      <c r="A830" s="10" t="s">
        <v>61</v>
      </c>
      <c r="B830" t="s">
        <v>18</v>
      </c>
      <c r="C830" s="9">
        <v>2.2000000000000002</v>
      </c>
      <c r="D830" s="9">
        <v>3</v>
      </c>
      <c r="E830" s="9">
        <f>IF(-I830 &lt;C830, 1, 0)</f>
        <v>0</v>
      </c>
      <c r="F830" t="str">
        <f>VLOOKUP(DATEVALUE(KNeighbors_NOPCA!$A830), OKC_by_date!$A$2:$E$93, 2, FALSE)</f>
        <v>L</v>
      </c>
      <c r="G830">
        <f>IF(F830="L",0,1)</f>
        <v>0</v>
      </c>
      <c r="H830">
        <f>IF(G830=E830,1,0)</f>
        <v>1</v>
      </c>
      <c r="I830">
        <f>VLOOKUP(DATEVALUE(KNeighbors_NOPCA!$A830), OKC_by_date!$A$2:$E$93, 3, FALSE)</f>
        <v>-3.5</v>
      </c>
      <c r="J830">
        <f>IF(I830&gt;0, 1, 0)</f>
        <v>0</v>
      </c>
      <c r="K830" t="str">
        <f>IF(J830,IF(OR(AND(C830&gt;0, ABS(D830) &gt; I830), OR(AND(C830&gt;-I830, D830&gt;-I830), AND(C830&lt;-I830,D830&lt;-I830) )), 1, 0),"N/A")</f>
        <v>N/A</v>
      </c>
      <c r="L830">
        <f>INT(NOT(J830))</f>
        <v>1</v>
      </c>
      <c r="M830">
        <f>IF(L830,IF(OR(AND(C830&lt;0, D830&lt; ABS(I830)), OR(AND(C830&gt;ABS(I830), D830&gt;ABS(I830)), AND(C830&lt;ABS(I830),D830&lt; ABS(I830)))), 1, 0),"N/A")</f>
        <v>1</v>
      </c>
      <c r="N830">
        <f>INT(OR(K830,M830))</f>
        <v>1</v>
      </c>
      <c r="O830">
        <f>IF(N830, 210, 0)</f>
        <v>210</v>
      </c>
      <c r="P830" t="str">
        <f>VLOOKUP(DATEVALUE(KNeighbors_NOPCA!$A830), OKC_by_date!$A$2:$E$93, 4, FALSE)</f>
        <v>O</v>
      </c>
      <c r="Q830" t="str">
        <f>VLOOKUP(DATEVALUE(KNeighbors_NOPCA!$A830), OKC_by_date!$A$2:$E$93, 5, FALSE)</f>
        <v>208.5</v>
      </c>
    </row>
    <row r="831" spans="1:17" hidden="1">
      <c r="A831" s="10" t="s">
        <v>64</v>
      </c>
      <c r="B831" t="s">
        <v>18</v>
      </c>
      <c r="C831" s="9">
        <v>8.8000000000000007</v>
      </c>
      <c r="D831" s="9">
        <v>11</v>
      </c>
      <c r="E831" s="9">
        <f>IF(-I831 &lt;C831, 1, 0)</f>
        <v>0</v>
      </c>
      <c r="F831" t="str">
        <f>VLOOKUP(DATEVALUE(KNeighbors_NOPCA!$A831), OKC_by_date!$A$2:$E$93, 2, FALSE)</f>
        <v>L</v>
      </c>
      <c r="G831">
        <f>IF(F831="L",0,1)</f>
        <v>0</v>
      </c>
      <c r="H831">
        <f>IF(G831=E831,1,0)</f>
        <v>1</v>
      </c>
      <c r="I831">
        <f>VLOOKUP(DATEVALUE(KNeighbors_NOPCA!$A831), OKC_by_date!$A$2:$E$93, 3, FALSE)</f>
        <v>-12</v>
      </c>
      <c r="J831">
        <f>IF(I831&gt;0, 1, 0)</f>
        <v>0</v>
      </c>
      <c r="K831" t="str">
        <f>IF(J831,IF(OR(AND(C831&gt;0, ABS(D831) &gt; I831), OR(AND(C831&gt;-I831, D831&gt;-I831), AND(C831&lt;-I831,D831&lt;-I831) )), 1, 0),"N/A")</f>
        <v>N/A</v>
      </c>
      <c r="L831">
        <f>INT(NOT(J831))</f>
        <v>1</v>
      </c>
      <c r="M831">
        <f>IF(L831,IF(OR(AND(C831&lt;0, D831&lt; ABS(I831)), OR(AND(C831&gt;ABS(I831), D831&gt;ABS(I831)), AND(C831&lt;ABS(I831),D831&lt; ABS(I831)))), 1, 0),"N/A")</f>
        <v>1</v>
      </c>
      <c r="N831">
        <f>INT(OR(K831,M831))</f>
        <v>1</v>
      </c>
      <c r="O831">
        <f>IF(N831, 210, 0)</f>
        <v>210</v>
      </c>
      <c r="P831" t="str">
        <f>VLOOKUP(DATEVALUE(KNeighbors_NOPCA!$A831), OKC_by_date!$A$2:$E$93, 4, FALSE)</f>
        <v>U</v>
      </c>
      <c r="Q831" t="str">
        <f>VLOOKUP(DATEVALUE(KNeighbors_NOPCA!$A831), OKC_by_date!$A$2:$E$93, 5, FALSE)</f>
        <v>210</v>
      </c>
    </row>
    <row r="832" spans="1:17" hidden="1">
      <c r="A832" s="10" t="s">
        <v>65</v>
      </c>
      <c r="B832" t="s">
        <v>18</v>
      </c>
      <c r="C832" s="9">
        <v>5.6</v>
      </c>
      <c r="D832" s="9">
        <v>16</v>
      </c>
      <c r="E832" s="9">
        <f>IF(-I832 &lt;C832, 1, 0)</f>
        <v>0</v>
      </c>
      <c r="F832" t="str">
        <f>VLOOKUP(DATEVALUE(KNeighbors_NOPCA!$A832), OKC_by_date!$A$2:$E$93, 2, FALSE)</f>
        <v>W</v>
      </c>
      <c r="G832">
        <f>IF(F832="L",0,1)</f>
        <v>1</v>
      </c>
      <c r="H832">
        <f>IF(G832=E832,1,0)</f>
        <v>0</v>
      </c>
      <c r="I832">
        <f>VLOOKUP(DATEVALUE(KNeighbors_NOPCA!$A832), OKC_by_date!$A$2:$E$93, 3, FALSE)</f>
        <v>-8</v>
      </c>
      <c r="J832">
        <f>IF(I832&gt;0, 1, 0)</f>
        <v>0</v>
      </c>
      <c r="K832" t="str">
        <f>IF(J832,IF(OR(AND(C832&gt;0, ABS(D832) &gt; I832), OR(AND(C832&gt;-I832, D832&gt;-I832), AND(C832&lt;-I832,D832&lt;-I832) )), 1, 0),"N/A")</f>
        <v>N/A</v>
      </c>
      <c r="L832">
        <f>INT(NOT(J832))</f>
        <v>1</v>
      </c>
      <c r="M832">
        <f>IF(L832,IF(OR(AND(C832&lt;0, D832&lt; ABS(I832)), OR(AND(C832&gt;ABS(I832), D832&gt;ABS(I832)), AND(C832&lt;ABS(I832),D832&lt; ABS(I832)))), 1, 0),"N/A")</f>
        <v>0</v>
      </c>
      <c r="N832">
        <f>INT(OR(K832,M832))</f>
        <v>0</v>
      </c>
      <c r="O832">
        <f>IF(N832, 210, 0)</f>
        <v>0</v>
      </c>
      <c r="P832" t="str">
        <f>VLOOKUP(DATEVALUE(KNeighbors_NOPCA!$A832), OKC_by_date!$A$2:$E$93, 4, FALSE)</f>
        <v>U</v>
      </c>
      <c r="Q832" t="str">
        <f>VLOOKUP(DATEVALUE(KNeighbors_NOPCA!$A832), OKC_by_date!$A$2:$E$93, 5, FALSE)</f>
        <v>209</v>
      </c>
    </row>
    <row r="833" spans="1:17" hidden="1">
      <c r="A833" s="10" t="s">
        <v>74</v>
      </c>
      <c r="B833" t="s">
        <v>18</v>
      </c>
      <c r="C833" s="9">
        <v>3</v>
      </c>
      <c r="D833" s="9">
        <v>3</v>
      </c>
      <c r="E833" s="9">
        <f>IF(-I833 &lt;C833, 1, 0)</f>
        <v>0</v>
      </c>
      <c r="F833" t="str">
        <f>VLOOKUP(DATEVALUE(KNeighbors_NOPCA!$A833), OKC_by_date!$A$2:$E$93, 2, FALSE)</f>
        <v>L</v>
      </c>
      <c r="G833">
        <f>IF(F833="L",0,1)</f>
        <v>0</v>
      </c>
      <c r="H833">
        <f>IF(G833=E833,1,0)</f>
        <v>1</v>
      </c>
      <c r="I833">
        <f>VLOOKUP(DATEVALUE(KNeighbors_NOPCA!$A833), OKC_by_date!$A$2:$E$93, 3, FALSE)</f>
        <v>-11</v>
      </c>
      <c r="J833">
        <f>IF(I833&gt;0, 1, 0)</f>
        <v>0</v>
      </c>
      <c r="K833" t="str">
        <f>IF(J833,IF(OR(AND(C833&gt;0, ABS(D833) &gt; I833), OR(AND(C833&gt;-I833, D833&gt;-I833), AND(C833&lt;-I833,D833&lt;-I833) )), 1, 0),"N/A")</f>
        <v>N/A</v>
      </c>
      <c r="L833">
        <f>INT(NOT(J833))</f>
        <v>1</v>
      </c>
      <c r="M833">
        <f>IF(L833,IF(OR(AND(C833&lt;0, D833&lt; ABS(I833)), OR(AND(C833&gt;ABS(I833), D833&gt;ABS(I833)), AND(C833&lt;ABS(I833),D833&lt; ABS(I833)))), 1, 0),"N/A")</f>
        <v>1</v>
      </c>
      <c r="N833">
        <f>INT(OR(K833,M833))</f>
        <v>1</v>
      </c>
      <c r="O833">
        <f>IF(N833, 210, 0)</f>
        <v>210</v>
      </c>
      <c r="P833" t="str">
        <f>VLOOKUP(DATEVALUE(KNeighbors_NOPCA!$A833), OKC_by_date!$A$2:$E$93, 4, FALSE)</f>
        <v>U</v>
      </c>
      <c r="Q833" t="str">
        <f>VLOOKUP(DATEVALUE(KNeighbors_NOPCA!$A833), OKC_by_date!$A$2:$E$93, 5, FALSE)</f>
        <v>221</v>
      </c>
    </row>
    <row r="834" spans="1:17" hidden="1">
      <c r="A834" s="10" t="s">
        <v>78</v>
      </c>
      <c r="B834" t="s">
        <v>18</v>
      </c>
      <c r="C834" s="9">
        <v>2.6</v>
      </c>
      <c r="D834" s="9">
        <v>13</v>
      </c>
      <c r="E834" s="9">
        <f>IF(-I834 &lt;C834, 1, 0)</f>
        <v>0</v>
      </c>
      <c r="F834" t="str">
        <f>VLOOKUP(DATEVALUE(KNeighbors_NOPCA!$A834), OKC_by_date!$A$2:$E$93, 2, FALSE)</f>
        <v>W</v>
      </c>
      <c r="G834">
        <f>IF(F834="L",0,1)</f>
        <v>1</v>
      </c>
      <c r="H834">
        <f>IF(G834=E834,1,0)</f>
        <v>0</v>
      </c>
      <c r="I834">
        <f>VLOOKUP(DATEVALUE(KNeighbors_NOPCA!$A834), OKC_by_date!$A$2:$E$93, 3, FALSE)</f>
        <v>-7.5</v>
      </c>
      <c r="J834">
        <f>IF(I834&gt;0, 1, 0)</f>
        <v>0</v>
      </c>
      <c r="K834" t="str">
        <f>IF(J834,IF(OR(AND(C834&gt;0, ABS(D834) &gt; I834), OR(AND(C834&gt;-I834, D834&gt;-I834), AND(C834&lt;-I834,D834&lt;-I834) )), 1, 0),"N/A")</f>
        <v>N/A</v>
      </c>
      <c r="L834">
        <f>INT(NOT(J834))</f>
        <v>1</v>
      </c>
      <c r="M834">
        <f>IF(L834,IF(OR(AND(C834&lt;0, D834&lt; ABS(I834)), OR(AND(C834&gt;ABS(I834), D834&gt;ABS(I834)), AND(C834&lt;ABS(I834),D834&lt; ABS(I834)))), 1, 0),"N/A")</f>
        <v>0</v>
      </c>
      <c r="N834">
        <f>INT(OR(K834,M834))</f>
        <v>0</v>
      </c>
      <c r="O834">
        <f>IF(N834, 210, 0)</f>
        <v>0</v>
      </c>
      <c r="P834" t="str">
        <f>VLOOKUP(DATEVALUE(KNeighbors_NOPCA!$A834), OKC_by_date!$A$2:$E$93, 4, FALSE)</f>
        <v>U</v>
      </c>
      <c r="Q834" t="str">
        <f>VLOOKUP(DATEVALUE(KNeighbors_NOPCA!$A834), OKC_by_date!$A$2:$E$93, 5, FALSE)</f>
        <v>210</v>
      </c>
    </row>
    <row r="835" spans="1:17" hidden="1">
      <c r="A835" s="10" t="s">
        <v>81</v>
      </c>
      <c r="B835" t="s">
        <v>18</v>
      </c>
      <c r="C835" s="9">
        <v>8.1999999999999993</v>
      </c>
      <c r="D835" s="9">
        <v>6</v>
      </c>
      <c r="E835" s="9">
        <f>IF(-I835 &lt;C835, 1, 0)</f>
        <v>0</v>
      </c>
      <c r="F835" t="str">
        <f>VLOOKUP(DATEVALUE(KNeighbors_NOPCA!$A835), OKC_by_date!$A$2:$E$93, 2, FALSE)</f>
        <v>L</v>
      </c>
      <c r="G835">
        <f>IF(F835="L",0,1)</f>
        <v>0</v>
      </c>
      <c r="H835">
        <f>IF(G835=E835,1,0)</f>
        <v>1</v>
      </c>
      <c r="I835">
        <f>VLOOKUP(DATEVALUE(KNeighbors_NOPCA!$A835), OKC_by_date!$A$2:$E$93, 3, FALSE)</f>
        <v>-9</v>
      </c>
      <c r="J835">
        <f>IF(I835&gt;0, 1, 0)</f>
        <v>0</v>
      </c>
      <c r="K835" t="str">
        <f>IF(J835,IF(OR(AND(C835&gt;0, ABS(D835) &gt; I835), OR(AND(C835&gt;-I835, D835&gt;-I835), AND(C835&lt;-I835,D835&lt;-I835) )), 1, 0),"N/A")</f>
        <v>N/A</v>
      </c>
      <c r="L835">
        <f>INT(NOT(J835))</f>
        <v>1</v>
      </c>
      <c r="M835">
        <f>IF(L835,IF(OR(AND(C835&lt;0, D835&lt; ABS(I835)), OR(AND(C835&gt;ABS(I835), D835&gt;ABS(I835)), AND(C835&lt;ABS(I835),D835&lt; ABS(I835)))), 1, 0),"N/A")</f>
        <v>1</v>
      </c>
      <c r="N835">
        <f>INT(OR(K835,M835))</f>
        <v>1</v>
      </c>
      <c r="O835">
        <f>IF(N835, 210, 0)</f>
        <v>210</v>
      </c>
      <c r="P835" t="str">
        <f>VLOOKUP(DATEVALUE(KNeighbors_NOPCA!$A835), OKC_by_date!$A$2:$E$93, 4, FALSE)</f>
        <v>U</v>
      </c>
      <c r="Q835" t="str">
        <f>VLOOKUP(DATEVALUE(KNeighbors_NOPCA!$A835), OKC_by_date!$A$2:$E$93, 5, FALSE)</f>
        <v>203</v>
      </c>
    </row>
    <row r="836" spans="1:17" hidden="1">
      <c r="A836" s="10" t="s">
        <v>84</v>
      </c>
      <c r="B836" t="s">
        <v>18</v>
      </c>
      <c r="C836" s="9">
        <v>1.4</v>
      </c>
      <c r="D836" s="9">
        <v>16</v>
      </c>
      <c r="E836" s="9">
        <f>IF(-I836 &lt;C836, 1, 0)</f>
        <v>0</v>
      </c>
      <c r="F836" t="str">
        <f>VLOOKUP(DATEVALUE(KNeighbors_NOPCA!$A836), OKC_by_date!$A$2:$E$93, 2, FALSE)</f>
        <v>W</v>
      </c>
      <c r="G836">
        <f>IF(F836="L",0,1)</f>
        <v>1</v>
      </c>
      <c r="H836">
        <f>IF(G836=E836,1,0)</f>
        <v>0</v>
      </c>
      <c r="I836">
        <f>VLOOKUP(DATEVALUE(KNeighbors_NOPCA!$A836), OKC_by_date!$A$2:$E$93, 3, FALSE)</f>
        <v>-10</v>
      </c>
      <c r="J836">
        <f>IF(I836&gt;0, 1, 0)</f>
        <v>0</v>
      </c>
      <c r="K836" t="str">
        <f>IF(J836,IF(OR(AND(C836&gt;0, ABS(D836) &gt; I836), OR(AND(C836&gt;-I836, D836&gt;-I836), AND(C836&lt;-I836,D836&lt;-I836) )), 1, 0),"N/A")</f>
        <v>N/A</v>
      </c>
      <c r="L836">
        <f>INT(NOT(J836))</f>
        <v>1</v>
      </c>
      <c r="M836">
        <f>IF(L836,IF(OR(AND(C836&lt;0, D836&lt; ABS(I836)), OR(AND(C836&gt;ABS(I836), D836&gt;ABS(I836)), AND(C836&lt;ABS(I836),D836&lt; ABS(I836)))), 1, 0),"N/A")</f>
        <v>0</v>
      </c>
      <c r="N836">
        <f>INT(OR(K836,M836))</f>
        <v>0</v>
      </c>
      <c r="O836">
        <f>IF(N836, 210, 0)</f>
        <v>0</v>
      </c>
      <c r="P836" t="str">
        <f>VLOOKUP(DATEVALUE(KNeighbors_NOPCA!$A836), OKC_by_date!$A$2:$E$93, 4, FALSE)</f>
        <v>U</v>
      </c>
      <c r="Q836" t="str">
        <f>VLOOKUP(DATEVALUE(KNeighbors_NOPCA!$A836), OKC_by_date!$A$2:$E$93, 5, FALSE)</f>
        <v>207.5</v>
      </c>
    </row>
    <row r="837" spans="1:17" hidden="1">
      <c r="A837" s="10" t="s">
        <v>87</v>
      </c>
      <c r="B837" t="s">
        <v>18</v>
      </c>
      <c r="C837" s="9">
        <v>7.6</v>
      </c>
      <c r="D837" s="9">
        <v>40</v>
      </c>
      <c r="E837" s="9">
        <f>IF(-I837 &lt;C837, 1, 0)</f>
        <v>0</v>
      </c>
      <c r="F837" t="str">
        <f>VLOOKUP(DATEVALUE(KNeighbors_NOPCA!$A837), OKC_by_date!$A$2:$E$93, 2, FALSE)</f>
        <v>W</v>
      </c>
      <c r="G837">
        <f>IF(F837="L",0,1)</f>
        <v>1</v>
      </c>
      <c r="H837">
        <f>IF(G837=E837,1,0)</f>
        <v>0</v>
      </c>
      <c r="I837">
        <f>VLOOKUP(DATEVALUE(KNeighbors_NOPCA!$A837), OKC_by_date!$A$2:$E$93, 3, FALSE)</f>
        <v>-16.5</v>
      </c>
      <c r="J837">
        <f>IF(I837&gt;0, 1, 0)</f>
        <v>0</v>
      </c>
      <c r="K837" t="str">
        <f>IF(J837,IF(OR(AND(C837&gt;0, ABS(D837) &gt; I837), OR(AND(C837&gt;-I837, D837&gt;-I837), AND(C837&lt;-I837,D837&lt;-I837) )), 1, 0),"N/A")</f>
        <v>N/A</v>
      </c>
      <c r="L837">
        <f>INT(NOT(J837))</f>
        <v>1</v>
      </c>
      <c r="M837">
        <f>IF(L837,IF(OR(AND(C837&lt;0, D837&lt; ABS(I837)), OR(AND(C837&gt;ABS(I837), D837&gt;ABS(I837)), AND(C837&lt;ABS(I837),D837&lt; ABS(I837)))), 1, 0),"N/A")</f>
        <v>0</v>
      </c>
      <c r="N837">
        <f>INT(OR(K837,M837))</f>
        <v>0</v>
      </c>
      <c r="O837">
        <f>IF(N837, 210, 0)</f>
        <v>0</v>
      </c>
      <c r="P837" t="str">
        <f>VLOOKUP(DATEVALUE(KNeighbors_NOPCA!$A837), OKC_by_date!$A$2:$E$93, 4, FALSE)</f>
        <v>U</v>
      </c>
      <c r="Q837" t="str">
        <f>VLOOKUP(DATEVALUE(KNeighbors_NOPCA!$A837), OKC_by_date!$A$2:$E$93, 5, FALSE)</f>
        <v>207</v>
      </c>
    </row>
    <row r="838" spans="1:17" hidden="1">
      <c r="A838" s="10" t="s">
        <v>92</v>
      </c>
      <c r="B838" t="s">
        <v>18</v>
      </c>
      <c r="C838" s="9">
        <v>3.2</v>
      </c>
      <c r="D838" s="9">
        <v>-9</v>
      </c>
      <c r="E838" s="9">
        <f>IF(-I838 &lt;C838, 1, 0)</f>
        <v>0</v>
      </c>
      <c r="F838" t="str">
        <f>VLOOKUP(DATEVALUE(KNeighbors_NOPCA!$A838), OKC_by_date!$A$2:$E$93, 2, FALSE)</f>
        <v>L</v>
      </c>
      <c r="G838">
        <f>IF(F838="L",0,1)</f>
        <v>0</v>
      </c>
      <c r="H838">
        <f>IF(G838=E838,1,0)</f>
        <v>1</v>
      </c>
      <c r="I838">
        <f>VLOOKUP(DATEVALUE(KNeighbors_NOPCA!$A838), OKC_by_date!$A$2:$E$93, 3, FALSE)</f>
        <v>-9.5</v>
      </c>
      <c r="J838">
        <f>IF(I838&gt;0, 1, 0)</f>
        <v>0</v>
      </c>
      <c r="K838" t="str">
        <f>IF(J838,IF(OR(AND(C838&gt;0, ABS(D838) &gt; I838), OR(AND(C838&gt;-I838, D838&gt;-I838), AND(C838&lt;-I838,D838&lt;-I838) )), 1, 0),"N/A")</f>
        <v>N/A</v>
      </c>
      <c r="L838">
        <f>INT(NOT(J838))</f>
        <v>1</v>
      </c>
      <c r="M838">
        <f>IF(L838,IF(OR(AND(C838&lt;0, D838&lt; ABS(I838)), OR(AND(C838&gt;ABS(I838), D838&gt;ABS(I838)), AND(C838&lt;ABS(I838),D838&lt; ABS(I838)))), 1, 0),"N/A")</f>
        <v>1</v>
      </c>
      <c r="N838">
        <f>INT(OR(K838,M838))</f>
        <v>1</v>
      </c>
      <c r="O838">
        <f>IF(N838, 210, 0)</f>
        <v>210</v>
      </c>
      <c r="P838" t="str">
        <f>VLOOKUP(DATEVALUE(KNeighbors_NOPCA!$A838), OKC_by_date!$A$2:$E$93, 4, FALSE)</f>
        <v>U</v>
      </c>
      <c r="Q838" t="str">
        <f>VLOOKUP(DATEVALUE(KNeighbors_NOPCA!$A838), OKC_by_date!$A$2:$E$93, 5, FALSE)</f>
        <v>206.5</v>
      </c>
    </row>
    <row r="839" spans="1:17" hidden="1">
      <c r="A839" s="10" t="s">
        <v>94</v>
      </c>
      <c r="B839" t="s">
        <v>18</v>
      </c>
      <c r="C839" s="9">
        <v>3.6</v>
      </c>
      <c r="D839" s="9">
        <v>10</v>
      </c>
      <c r="E839" s="9">
        <f>IF(-I839 &lt;C839, 1, 0)</f>
        <v>0</v>
      </c>
      <c r="F839" t="str">
        <f>VLOOKUP(DATEVALUE(KNeighbors_NOPCA!$A839), OKC_by_date!$A$2:$E$93, 2, FALSE)</f>
        <v>L</v>
      </c>
      <c r="G839">
        <f>IF(F839="L",0,1)</f>
        <v>0</v>
      </c>
      <c r="H839">
        <f>IF(G839=E839,1,0)</f>
        <v>1</v>
      </c>
      <c r="I839">
        <f>VLOOKUP(DATEVALUE(KNeighbors_NOPCA!$A839), OKC_by_date!$A$2:$E$93, 3, FALSE)</f>
        <v>-16.5</v>
      </c>
      <c r="J839">
        <f>IF(I839&gt;0, 1, 0)</f>
        <v>0</v>
      </c>
      <c r="K839" t="str">
        <f>IF(J839,IF(OR(AND(C839&gt;0, ABS(D839) &gt; I839), OR(AND(C839&gt;-I839, D839&gt;-I839), AND(C839&lt;-I839,D839&lt;-I839) )), 1, 0),"N/A")</f>
        <v>N/A</v>
      </c>
      <c r="L839">
        <f>INT(NOT(J839))</f>
        <v>1</v>
      </c>
      <c r="M839">
        <f>IF(L839,IF(OR(AND(C839&lt;0, D839&lt; ABS(I839)), OR(AND(C839&gt;ABS(I839), D839&gt;ABS(I839)), AND(C839&lt;ABS(I839),D839&lt; ABS(I839)))), 1, 0),"N/A")</f>
        <v>1</v>
      </c>
      <c r="N839">
        <f>INT(OR(K839,M839))</f>
        <v>1</v>
      </c>
      <c r="O839">
        <f>IF(N839, 210, 0)</f>
        <v>210</v>
      </c>
      <c r="P839" t="str">
        <f>VLOOKUP(DATEVALUE(KNeighbors_NOPCA!$A839), OKC_by_date!$A$2:$E$93, 4, FALSE)</f>
        <v>O</v>
      </c>
      <c r="Q839" t="str">
        <f>VLOOKUP(DATEVALUE(KNeighbors_NOPCA!$A839), OKC_by_date!$A$2:$E$93, 5, FALSE)</f>
        <v>207</v>
      </c>
    </row>
    <row r="840" spans="1:17" hidden="1">
      <c r="A840" s="10" t="s">
        <v>96</v>
      </c>
      <c r="B840" t="s">
        <v>18</v>
      </c>
      <c r="C840" s="9">
        <v>5.6</v>
      </c>
      <c r="D840" s="9">
        <v>8</v>
      </c>
      <c r="E840" s="9">
        <f>IF(-I840 &lt;C840, 1, 0)</f>
        <v>0</v>
      </c>
      <c r="F840" t="str">
        <f>VLOOKUP(DATEVALUE(KNeighbors_NOPCA!$A840), OKC_by_date!$A$2:$E$93, 2, FALSE)</f>
        <v>L</v>
      </c>
      <c r="G840">
        <f>IF(F840="L",0,1)</f>
        <v>0</v>
      </c>
      <c r="H840">
        <f>IF(G840=E840,1,0)</f>
        <v>1</v>
      </c>
      <c r="I840">
        <f>VLOOKUP(DATEVALUE(KNeighbors_NOPCA!$A840), OKC_by_date!$A$2:$E$93, 3, FALSE)</f>
        <v>-13.5</v>
      </c>
      <c r="J840">
        <f>IF(I840&gt;0, 1, 0)</f>
        <v>0</v>
      </c>
      <c r="K840" t="str">
        <f>IF(J840,IF(OR(AND(C840&gt;0, ABS(D840) &gt; I840), OR(AND(C840&gt;-I840, D840&gt;-I840), AND(C840&lt;-I840,D840&lt;-I840) )), 1, 0),"N/A")</f>
        <v>N/A</v>
      </c>
      <c r="L840">
        <f>INT(NOT(J840))</f>
        <v>1</v>
      </c>
      <c r="M840">
        <f>IF(L840,IF(OR(AND(C840&lt;0, D840&lt; ABS(I840)), OR(AND(C840&gt;ABS(I840), D840&gt;ABS(I840)), AND(C840&lt;ABS(I840),D840&lt; ABS(I840)))), 1, 0),"N/A")</f>
        <v>1</v>
      </c>
      <c r="N840">
        <f>INT(OR(K840,M840))</f>
        <v>1</v>
      </c>
      <c r="O840">
        <f>IF(N840, 210, 0)</f>
        <v>210</v>
      </c>
      <c r="P840" t="str">
        <f>VLOOKUP(DATEVALUE(KNeighbors_NOPCA!$A840), OKC_by_date!$A$2:$E$93, 4, FALSE)</f>
        <v>O</v>
      </c>
      <c r="Q840" t="str">
        <f>VLOOKUP(DATEVALUE(KNeighbors_NOPCA!$A840), OKC_by_date!$A$2:$E$93, 5, FALSE)</f>
        <v>207</v>
      </c>
    </row>
    <row r="841" spans="1:17" hidden="1">
      <c r="A841" s="10" t="s">
        <v>98</v>
      </c>
      <c r="B841" t="s">
        <v>18</v>
      </c>
      <c r="C841" s="9">
        <v>4.4000000000000004</v>
      </c>
      <c r="D841" s="9">
        <v>4</v>
      </c>
      <c r="E841" s="9">
        <f>IF(-I841 &lt;C841, 1, 0)</f>
        <v>0</v>
      </c>
      <c r="F841" t="str">
        <f>VLOOKUP(DATEVALUE(KNeighbors_NOPCA!$A841), OKC_by_date!$A$2:$E$93, 2, FALSE)</f>
        <v>L</v>
      </c>
      <c r="G841">
        <f>IF(F841="L",0,1)</f>
        <v>0</v>
      </c>
      <c r="H841">
        <f>IF(G841=E841,1,0)</f>
        <v>1</v>
      </c>
      <c r="I841">
        <f>VLOOKUP(DATEVALUE(KNeighbors_NOPCA!$A841), OKC_by_date!$A$2:$E$93, 3, FALSE)</f>
        <v>-15.5</v>
      </c>
      <c r="J841">
        <f>IF(I841&gt;0, 1, 0)</f>
        <v>0</v>
      </c>
      <c r="K841" t="str">
        <f>IF(J841,IF(OR(AND(C841&gt;0, ABS(D841) &gt; I841), OR(AND(C841&gt;-I841, D841&gt;-I841), AND(C841&lt;-I841,D841&lt;-I841) )), 1, 0),"N/A")</f>
        <v>N/A</v>
      </c>
      <c r="L841">
        <f>INT(NOT(J841))</f>
        <v>1</v>
      </c>
      <c r="M841">
        <f>IF(L841,IF(OR(AND(C841&lt;0, D841&lt; ABS(I841)), OR(AND(C841&gt;ABS(I841), D841&gt;ABS(I841)), AND(C841&lt;ABS(I841),D841&lt; ABS(I841)))), 1, 0),"N/A")</f>
        <v>1</v>
      </c>
      <c r="N841">
        <f>INT(OR(K841,M841))</f>
        <v>1</v>
      </c>
      <c r="O841">
        <f>IF(N841, 210, 0)</f>
        <v>210</v>
      </c>
      <c r="P841" t="str">
        <f>VLOOKUP(DATEVALUE(KNeighbors_NOPCA!$A841), OKC_by_date!$A$2:$E$93, 4, FALSE)</f>
        <v>O</v>
      </c>
      <c r="Q841" t="str">
        <f>VLOOKUP(DATEVALUE(KNeighbors_NOPCA!$A841), OKC_by_date!$A$2:$E$93, 5, FALSE)</f>
        <v>212</v>
      </c>
    </row>
    <row r="842" spans="1:17" hidden="1">
      <c r="A842" s="10" t="s">
        <v>102</v>
      </c>
      <c r="B842" t="s">
        <v>18</v>
      </c>
      <c r="C842" s="9">
        <v>4</v>
      </c>
      <c r="D842" s="9">
        <v>-12</v>
      </c>
      <c r="E842" s="9">
        <f>IF(-I842 &lt;C842, 1, 0)</f>
        <v>0</v>
      </c>
      <c r="F842" t="str">
        <f>VLOOKUP(DATEVALUE(KNeighbors_NOPCA!$A842), OKC_by_date!$A$2:$E$93, 2, FALSE)</f>
        <v>L</v>
      </c>
      <c r="G842">
        <f>IF(F842="L",0,1)</f>
        <v>0</v>
      </c>
      <c r="H842">
        <f>IF(G842=E842,1,0)</f>
        <v>1</v>
      </c>
      <c r="I842">
        <f>VLOOKUP(DATEVALUE(KNeighbors_NOPCA!$A842), OKC_by_date!$A$2:$E$93, 3, FALSE)</f>
        <v>-7.5</v>
      </c>
      <c r="J842">
        <f>IF(I842&gt;0, 1, 0)</f>
        <v>0</v>
      </c>
      <c r="K842" t="str">
        <f>IF(J842,IF(OR(AND(C842&gt;0, ABS(D842) &gt; I842), OR(AND(C842&gt;-I842, D842&gt;-I842), AND(C842&lt;-I842,D842&lt;-I842) )), 1, 0),"N/A")</f>
        <v>N/A</v>
      </c>
      <c r="L842">
        <f>INT(NOT(J842))</f>
        <v>1</v>
      </c>
      <c r="M842">
        <f>IF(L842,IF(OR(AND(C842&lt;0, D842&lt; ABS(I842)), OR(AND(C842&gt;ABS(I842), D842&gt;ABS(I842)), AND(C842&lt;ABS(I842),D842&lt; ABS(I842)))), 1, 0),"N/A")</f>
        <v>1</v>
      </c>
      <c r="N842">
        <f>INT(OR(K842,M842))</f>
        <v>1</v>
      </c>
      <c r="O842">
        <f>IF(N842, 210, 0)</f>
        <v>210</v>
      </c>
      <c r="P842" t="str">
        <f>VLOOKUP(DATEVALUE(KNeighbors_NOPCA!$A842), OKC_by_date!$A$2:$E$93, 4, FALSE)</f>
        <v>O</v>
      </c>
      <c r="Q842" t="str">
        <f>VLOOKUP(DATEVALUE(KNeighbors_NOPCA!$A842), OKC_by_date!$A$2:$E$93, 5, FALSE)</f>
        <v>214</v>
      </c>
    </row>
    <row r="843" spans="1:17" hidden="1">
      <c r="A843" s="10" t="s">
        <v>104</v>
      </c>
      <c r="B843" t="s">
        <v>18</v>
      </c>
      <c r="C843" s="9">
        <v>4.8</v>
      </c>
      <c r="D843" s="9">
        <v>18</v>
      </c>
      <c r="E843" s="9">
        <f>IF(-I843 &lt;C843, 1, 0)</f>
        <v>0</v>
      </c>
      <c r="F843" t="str">
        <f>VLOOKUP(DATEVALUE(KNeighbors_NOPCA!$A843), OKC_by_date!$A$2:$E$93, 2, FALSE)</f>
        <v>W</v>
      </c>
      <c r="G843">
        <f>IF(F843="L",0,1)</f>
        <v>1</v>
      </c>
      <c r="H843">
        <f>IF(G843=E843,1,0)</f>
        <v>0</v>
      </c>
      <c r="I843">
        <f>VLOOKUP(DATEVALUE(KNeighbors_NOPCA!$A843), OKC_by_date!$A$2:$E$93, 3, FALSE)</f>
        <v>-8</v>
      </c>
      <c r="J843">
        <f>IF(I843&gt;0, 1, 0)</f>
        <v>0</v>
      </c>
      <c r="K843" t="str">
        <f>IF(J843,IF(OR(AND(C843&gt;0, ABS(D843) &gt; I843), OR(AND(C843&gt;-I843, D843&gt;-I843), AND(C843&lt;-I843,D843&lt;-I843) )), 1, 0),"N/A")</f>
        <v>N/A</v>
      </c>
      <c r="L843">
        <f>INT(NOT(J843))</f>
        <v>1</v>
      </c>
      <c r="M843">
        <f>IF(L843,IF(OR(AND(C843&lt;0, D843&lt; ABS(I843)), OR(AND(C843&gt;ABS(I843), D843&gt;ABS(I843)), AND(C843&lt;ABS(I843),D843&lt; ABS(I843)))), 1, 0),"N/A")</f>
        <v>0</v>
      </c>
      <c r="N843">
        <f>INT(OR(K843,M843))</f>
        <v>0</v>
      </c>
      <c r="O843">
        <f>IF(N843, 210, 0)</f>
        <v>0</v>
      </c>
      <c r="P843" t="str">
        <f>VLOOKUP(DATEVALUE(KNeighbors_NOPCA!$A843), OKC_by_date!$A$2:$E$93, 4, FALSE)</f>
        <v>O</v>
      </c>
      <c r="Q843" t="str">
        <f>VLOOKUP(DATEVALUE(KNeighbors_NOPCA!$A843), OKC_by_date!$A$2:$E$93, 5, FALSE)</f>
        <v>199</v>
      </c>
    </row>
    <row r="844" spans="1:17" hidden="1">
      <c r="A844" s="10" t="s">
        <v>111</v>
      </c>
      <c r="B844" t="s">
        <v>18</v>
      </c>
      <c r="C844" s="9">
        <v>1</v>
      </c>
      <c r="D844" s="9">
        <v>19</v>
      </c>
      <c r="E844" s="9">
        <f>IF(-I844 &lt;C844, 1, 0)</f>
        <v>0</v>
      </c>
      <c r="F844" t="str">
        <f>VLOOKUP(DATEVALUE(KNeighbors_NOPCA!$A844), OKC_by_date!$A$2:$E$93, 2, FALSE)</f>
        <v>W</v>
      </c>
      <c r="G844">
        <f>IF(F844="L",0,1)</f>
        <v>1</v>
      </c>
      <c r="H844">
        <f>IF(G844=E844,1,0)</f>
        <v>0</v>
      </c>
      <c r="I844">
        <f>VLOOKUP(DATEVALUE(KNeighbors_NOPCA!$A844), OKC_by_date!$A$2:$E$93, 3, FALSE)</f>
        <v>-12.5</v>
      </c>
      <c r="J844">
        <f>IF(I844&gt;0, 1, 0)</f>
        <v>0</v>
      </c>
      <c r="K844" t="str">
        <f>IF(J844,IF(OR(AND(C844&gt;0, ABS(D844) &gt; I844), OR(AND(C844&gt;-I844, D844&gt;-I844), AND(C844&lt;-I844,D844&lt;-I844) )), 1, 0),"N/A")</f>
        <v>N/A</v>
      </c>
      <c r="L844">
        <f>INT(NOT(J844))</f>
        <v>1</v>
      </c>
      <c r="M844">
        <f>IF(L844,IF(OR(AND(C844&lt;0, D844&lt; ABS(I844)), OR(AND(C844&gt;ABS(I844), D844&gt;ABS(I844)), AND(C844&lt;ABS(I844),D844&lt; ABS(I844)))), 1, 0),"N/A")</f>
        <v>0</v>
      </c>
      <c r="N844">
        <f>INT(OR(K844,M844))</f>
        <v>0</v>
      </c>
      <c r="O844">
        <f>IF(N844, 210, 0)</f>
        <v>0</v>
      </c>
      <c r="P844" t="str">
        <f>VLOOKUP(DATEVALUE(KNeighbors_NOPCA!$A844), OKC_by_date!$A$2:$E$93, 4, FALSE)</f>
        <v>U</v>
      </c>
      <c r="Q844" t="str">
        <f>VLOOKUP(DATEVALUE(KNeighbors_NOPCA!$A844), OKC_by_date!$A$2:$E$93, 5, FALSE)</f>
        <v>207.5</v>
      </c>
    </row>
    <row r="845" spans="1:17" hidden="1">
      <c r="A845" s="10" t="s">
        <v>113</v>
      </c>
      <c r="B845" t="s">
        <v>18</v>
      </c>
      <c r="C845" s="9">
        <v>7.8</v>
      </c>
      <c r="D845" s="9">
        <v>20</v>
      </c>
      <c r="E845" s="9">
        <f>IF(-I845 &lt;C845, 1, 0)</f>
        <v>0</v>
      </c>
      <c r="F845" t="str">
        <f>VLOOKUP(DATEVALUE(KNeighbors_NOPCA!$A845), OKC_by_date!$A$2:$E$93, 2, FALSE)</f>
        <v>W</v>
      </c>
      <c r="G845">
        <f>IF(F845="L",0,1)</f>
        <v>1</v>
      </c>
      <c r="H845">
        <f>IF(G845=E845,1,0)</f>
        <v>0</v>
      </c>
      <c r="I845">
        <f>VLOOKUP(DATEVALUE(KNeighbors_NOPCA!$A845), OKC_by_date!$A$2:$E$93, 3, FALSE)</f>
        <v>-12.5</v>
      </c>
      <c r="J845">
        <f>IF(I845&gt;0, 1, 0)</f>
        <v>0</v>
      </c>
      <c r="K845" t="str">
        <f>IF(J845,IF(OR(AND(C845&gt;0, ABS(D845) &gt; I845), OR(AND(C845&gt;-I845, D845&gt;-I845), AND(C845&lt;-I845,D845&lt;-I845) )), 1, 0),"N/A")</f>
        <v>N/A</v>
      </c>
      <c r="L845">
        <f>INT(NOT(J845))</f>
        <v>1</v>
      </c>
      <c r="M845">
        <f>IF(L845,IF(OR(AND(C845&lt;0, D845&lt; ABS(I845)), OR(AND(C845&gt;ABS(I845), D845&gt;ABS(I845)), AND(C845&lt;ABS(I845),D845&lt; ABS(I845)))), 1, 0),"N/A")</f>
        <v>0</v>
      </c>
      <c r="N845">
        <f>INT(OR(K845,M845))</f>
        <v>0</v>
      </c>
      <c r="O845">
        <f>IF(N845, 210, 0)</f>
        <v>0</v>
      </c>
      <c r="P845" t="str">
        <f>VLOOKUP(DATEVALUE(KNeighbors_NOPCA!$A845), OKC_by_date!$A$2:$E$93, 4, FALSE)</f>
        <v>U</v>
      </c>
      <c r="Q845" t="str">
        <f>VLOOKUP(DATEVALUE(KNeighbors_NOPCA!$A845), OKC_by_date!$A$2:$E$93, 5, FALSE)</f>
        <v>209.5</v>
      </c>
    </row>
    <row r="846" spans="1:17" hidden="1">
      <c r="A846" s="10" t="s">
        <v>115</v>
      </c>
      <c r="B846" t="s">
        <v>18</v>
      </c>
      <c r="C846" s="9">
        <v>8.8000000000000007</v>
      </c>
      <c r="D846" s="9">
        <v>25</v>
      </c>
      <c r="E846" s="9">
        <f>IF(-I846 &lt;C846, 1, 0)</f>
        <v>0</v>
      </c>
      <c r="F846" t="str">
        <f>VLOOKUP(DATEVALUE(KNeighbors_NOPCA!$A846), OKC_by_date!$A$2:$E$93, 2, FALSE)</f>
        <v>W</v>
      </c>
      <c r="G846">
        <f>IF(F846="L",0,1)</f>
        <v>1</v>
      </c>
      <c r="H846">
        <f>IF(G846=E846,1,0)</f>
        <v>0</v>
      </c>
      <c r="I846">
        <f>VLOOKUP(DATEVALUE(KNeighbors_NOPCA!$A846), OKC_by_date!$A$2:$E$93, 3, FALSE)</f>
        <v>-9.5</v>
      </c>
      <c r="J846">
        <f>IF(I846&gt;0, 1, 0)</f>
        <v>0</v>
      </c>
      <c r="K846" t="str">
        <f>IF(J846,IF(OR(AND(C846&gt;0, ABS(D846) &gt; I846), OR(AND(C846&gt;-I846, D846&gt;-I846), AND(C846&lt;-I846,D846&lt;-I846) )), 1, 0),"N/A")</f>
        <v>N/A</v>
      </c>
      <c r="L846">
        <f>INT(NOT(J846))</f>
        <v>1</v>
      </c>
      <c r="M846">
        <f>IF(L846,IF(OR(AND(C846&lt;0, D846&lt; ABS(I846)), OR(AND(C846&gt;ABS(I846), D846&gt;ABS(I846)), AND(C846&lt;ABS(I846),D846&lt; ABS(I846)))), 1, 0),"N/A")</f>
        <v>0</v>
      </c>
      <c r="N846">
        <f>INT(OR(K846,M846))</f>
        <v>0</v>
      </c>
      <c r="O846">
        <f>IF(N846, 210, 0)</f>
        <v>0</v>
      </c>
      <c r="P846" t="str">
        <f>VLOOKUP(DATEVALUE(KNeighbors_NOPCA!$A846), OKC_by_date!$A$2:$E$93, 4, FALSE)</f>
        <v>U</v>
      </c>
      <c r="Q846" t="str">
        <f>VLOOKUP(DATEVALUE(KNeighbors_NOPCA!$A846), OKC_by_date!$A$2:$E$93, 5, FALSE)</f>
        <v>201.5</v>
      </c>
    </row>
    <row r="847" spans="1:17" hidden="1">
      <c r="A847" s="10" t="s">
        <v>118</v>
      </c>
      <c r="B847" t="s">
        <v>18</v>
      </c>
      <c r="C847" s="9">
        <v>6.2</v>
      </c>
      <c r="D847" s="9">
        <v>14</v>
      </c>
      <c r="E847" s="9">
        <f>IF(-I847 &lt;C847, 1, 0)</f>
        <v>0</v>
      </c>
      <c r="F847" t="str">
        <f>VLOOKUP(DATEVALUE(KNeighbors_NOPCA!$A847), OKC_by_date!$A$2:$E$93, 2, FALSE)</f>
        <v>W</v>
      </c>
      <c r="G847">
        <f>IF(F847="L",0,1)</f>
        <v>1</v>
      </c>
      <c r="H847">
        <f>IF(G847=E847,1,0)</f>
        <v>0</v>
      </c>
      <c r="I847">
        <f>VLOOKUP(DATEVALUE(KNeighbors_NOPCA!$A847), OKC_by_date!$A$2:$E$93, 3, FALSE)</f>
        <v>-9.5</v>
      </c>
      <c r="J847">
        <f>IF(I847&gt;0, 1, 0)</f>
        <v>0</v>
      </c>
      <c r="K847" t="str">
        <f>IF(J847,IF(OR(AND(C847&gt;0, ABS(D847) &gt; I847), OR(AND(C847&gt;-I847, D847&gt;-I847), AND(C847&lt;-I847,D847&lt;-I847) )), 1, 0),"N/A")</f>
        <v>N/A</v>
      </c>
      <c r="L847">
        <f>INT(NOT(J847))</f>
        <v>1</v>
      </c>
      <c r="M847">
        <f>IF(L847,IF(OR(AND(C847&lt;0, D847&lt; ABS(I847)), OR(AND(C847&gt;ABS(I847), D847&gt;ABS(I847)), AND(C847&lt;ABS(I847),D847&lt; ABS(I847)))), 1, 0),"N/A")</f>
        <v>0</v>
      </c>
      <c r="N847">
        <f>INT(OR(K847,M847))</f>
        <v>0</v>
      </c>
      <c r="O847">
        <f>IF(N847, 210, 0)</f>
        <v>0</v>
      </c>
      <c r="P847" t="str">
        <f>VLOOKUP(DATEVALUE(KNeighbors_NOPCA!$A847), OKC_by_date!$A$2:$E$93, 4, FALSE)</f>
        <v>U</v>
      </c>
      <c r="Q847" t="str">
        <f>VLOOKUP(DATEVALUE(KNeighbors_NOPCA!$A847), OKC_by_date!$A$2:$E$93, 5, FALSE)</f>
        <v>207</v>
      </c>
    </row>
    <row r="848" spans="1:17" hidden="1">
      <c r="A848" s="10" t="s">
        <v>127</v>
      </c>
      <c r="B848" t="s">
        <v>18</v>
      </c>
      <c r="C848" s="9">
        <v>1</v>
      </c>
      <c r="D848" s="9">
        <v>8</v>
      </c>
      <c r="E848" s="9">
        <f>IF(-I848 &lt;C848, 1, 0)</f>
        <v>0</v>
      </c>
      <c r="F848" t="str">
        <f>VLOOKUP(DATEVALUE(KNeighbors_NOPCA!$A848), OKC_by_date!$A$2:$E$93, 2, FALSE)</f>
        <v>L</v>
      </c>
      <c r="G848">
        <f>IF(F848="L",0,1)</f>
        <v>0</v>
      </c>
      <c r="H848">
        <f>IF(G848=E848,1,0)</f>
        <v>1</v>
      </c>
      <c r="I848">
        <f>VLOOKUP(DATEVALUE(KNeighbors_NOPCA!$A848), OKC_by_date!$A$2:$E$93, 3, FALSE)</f>
        <v>-8.5</v>
      </c>
      <c r="J848">
        <f>IF(I848&gt;0, 1, 0)</f>
        <v>0</v>
      </c>
      <c r="K848" t="str">
        <f>IF(J848,IF(OR(AND(C848&gt;0, ABS(D848) &gt; I848), OR(AND(C848&gt;-I848, D848&gt;-I848), AND(C848&lt;-I848,D848&lt;-I848) )), 1, 0),"N/A")</f>
        <v>N/A</v>
      </c>
      <c r="L848">
        <f>INT(NOT(J848))</f>
        <v>1</v>
      </c>
      <c r="M848">
        <f>IF(L848,IF(OR(AND(C848&lt;0, D848&lt; ABS(I848)), OR(AND(C848&gt;ABS(I848), D848&gt;ABS(I848)), AND(C848&lt;ABS(I848),D848&lt; ABS(I848)))), 1, 0),"N/A")</f>
        <v>1</v>
      </c>
      <c r="N848">
        <f>INT(OR(K848,M848))</f>
        <v>1</v>
      </c>
      <c r="O848">
        <f>IF(N848, 210, 0)</f>
        <v>210</v>
      </c>
      <c r="P848" t="str">
        <f>VLOOKUP(DATEVALUE(KNeighbors_NOPCA!$A848), OKC_by_date!$A$2:$E$93, 4, FALSE)</f>
        <v>O</v>
      </c>
      <c r="Q848" t="str">
        <f>VLOOKUP(DATEVALUE(KNeighbors_NOPCA!$A848), OKC_by_date!$A$2:$E$93, 5, FALSE)</f>
        <v>222.5</v>
      </c>
    </row>
    <row r="849" spans="1:17" hidden="1">
      <c r="A849" s="10" t="s">
        <v>130</v>
      </c>
      <c r="B849" t="s">
        <v>18</v>
      </c>
      <c r="C849" s="9">
        <v>10.199999999999999</v>
      </c>
      <c r="D849" s="9">
        <v>16</v>
      </c>
      <c r="E849" s="9">
        <f>IF(-I849 &lt;C849, 1, 0)</f>
        <v>1</v>
      </c>
      <c r="F849" t="str">
        <f>VLOOKUP(DATEVALUE(KNeighbors_NOPCA!$A849), OKC_by_date!$A$2:$E$93, 2, FALSE)</f>
        <v>W</v>
      </c>
      <c r="G849">
        <f>IF(F849="L",0,1)</f>
        <v>1</v>
      </c>
      <c r="H849">
        <f>IF(G849=E849,1,0)</f>
        <v>1</v>
      </c>
      <c r="I849">
        <f>VLOOKUP(DATEVALUE(KNeighbors_NOPCA!$A849), OKC_by_date!$A$2:$E$93, 3, FALSE)</f>
        <v>-10</v>
      </c>
      <c r="J849">
        <f>IF(I849&gt;0, 1, 0)</f>
        <v>0</v>
      </c>
      <c r="K849" t="str">
        <f>IF(J849,IF(OR(AND(C849&gt;0, ABS(D849) &gt; I849), OR(AND(C849&gt;-I849, D849&gt;-I849), AND(C849&lt;-I849,D849&lt;-I849) )), 1, 0),"N/A")</f>
        <v>N/A</v>
      </c>
      <c r="L849">
        <f>INT(NOT(J849))</f>
        <v>1</v>
      </c>
      <c r="M849">
        <f>IF(L849,IF(OR(AND(C849&lt;0, D849&lt; ABS(I849)), OR(AND(C849&gt;ABS(I849), D849&gt;ABS(I849)), AND(C849&lt;ABS(I849),D849&lt; ABS(I849)))), 1, 0),"N/A")</f>
        <v>1</v>
      </c>
      <c r="N849">
        <f>INT(OR(K849,M849))</f>
        <v>1</v>
      </c>
      <c r="O849">
        <f>IF(N849, 210, 0)</f>
        <v>210</v>
      </c>
      <c r="P849" t="str">
        <f>VLOOKUP(DATEVALUE(KNeighbors_NOPCA!$A849), OKC_by_date!$A$2:$E$93, 4, FALSE)</f>
        <v>U</v>
      </c>
      <c r="Q849" t="str">
        <f>VLOOKUP(DATEVALUE(KNeighbors_NOPCA!$A849), OKC_by_date!$A$2:$E$93, 5, FALSE)</f>
        <v>223</v>
      </c>
    </row>
    <row r="850" spans="1:17" hidden="1">
      <c r="A850" s="10" t="s">
        <v>132</v>
      </c>
      <c r="B850" t="s">
        <v>18</v>
      </c>
      <c r="C850" s="9">
        <v>11</v>
      </c>
      <c r="D850" s="9">
        <v>3</v>
      </c>
      <c r="E850" s="9">
        <f>IF(-I850 &lt;C850, 1, 0)</f>
        <v>0</v>
      </c>
      <c r="F850" t="str">
        <f>VLOOKUP(DATEVALUE(KNeighbors_NOPCA!$A850), OKC_by_date!$A$2:$E$93, 2, FALSE)</f>
        <v>L</v>
      </c>
      <c r="G850">
        <f>IF(F850="L",0,1)</f>
        <v>0</v>
      </c>
      <c r="H850">
        <f>IF(G850=E850,1,0)</f>
        <v>1</v>
      </c>
      <c r="I850">
        <f>VLOOKUP(DATEVALUE(KNeighbors_NOPCA!$A850), OKC_by_date!$A$2:$E$93, 3, FALSE)</f>
        <v>-11.5</v>
      </c>
      <c r="J850">
        <f>IF(I850&gt;0, 1, 0)</f>
        <v>0</v>
      </c>
      <c r="K850" t="str">
        <f>IF(J850,IF(OR(AND(C850&gt;0, ABS(D850) &gt; I850), OR(AND(C850&gt;-I850, D850&gt;-I850), AND(C850&lt;-I850,D850&lt;-I850) )), 1, 0),"N/A")</f>
        <v>N/A</v>
      </c>
      <c r="L850">
        <f>INT(NOT(J850))</f>
        <v>1</v>
      </c>
      <c r="M850">
        <f>IF(L850,IF(OR(AND(C850&lt;0, D850&lt; ABS(I850)), OR(AND(C850&gt;ABS(I850), D850&gt;ABS(I850)), AND(C850&lt;ABS(I850),D850&lt; ABS(I850)))), 1, 0),"N/A")</f>
        <v>1</v>
      </c>
      <c r="N850">
        <f>INT(OR(K850,M850))</f>
        <v>1</v>
      </c>
      <c r="O850">
        <f>IF(N850, 210, 0)</f>
        <v>210</v>
      </c>
      <c r="P850" t="str">
        <f>VLOOKUP(DATEVALUE(KNeighbors_NOPCA!$A850), OKC_by_date!$A$2:$E$93, 4, FALSE)</f>
        <v>O</v>
      </c>
      <c r="Q850" t="str">
        <f>VLOOKUP(DATEVALUE(KNeighbors_NOPCA!$A850), OKC_by_date!$A$2:$E$93, 5, FALSE)</f>
        <v>211.5</v>
      </c>
    </row>
    <row r="851" spans="1:17" hidden="1">
      <c r="A851" s="10" t="s">
        <v>140</v>
      </c>
      <c r="B851" t="s">
        <v>18</v>
      </c>
      <c r="C851" s="9">
        <v>8</v>
      </c>
      <c r="D851" s="9">
        <v>26</v>
      </c>
      <c r="E851" s="9">
        <f>IF(-I851 &lt;C851, 1, 0)</f>
        <v>0</v>
      </c>
      <c r="F851" t="str">
        <f>VLOOKUP(DATEVALUE(KNeighbors_NOPCA!$A851), OKC_by_date!$A$2:$E$93, 2, FALSE)</f>
        <v>W</v>
      </c>
      <c r="G851">
        <f>IF(F851="L",0,1)</f>
        <v>1</v>
      </c>
      <c r="H851">
        <f>IF(G851=E851,1,0)</f>
        <v>0</v>
      </c>
      <c r="I851">
        <f>VLOOKUP(DATEVALUE(KNeighbors_NOPCA!$A851), OKC_by_date!$A$2:$E$93, 3, FALSE)</f>
        <v>-12</v>
      </c>
      <c r="J851">
        <f>IF(I851&gt;0, 1, 0)</f>
        <v>0</v>
      </c>
      <c r="K851" t="str">
        <f>IF(J851,IF(OR(AND(C851&gt;0, ABS(D851) &gt; I851), OR(AND(C851&gt;-I851, D851&gt;-I851), AND(C851&lt;-I851,D851&lt;-I851) )), 1, 0),"N/A")</f>
        <v>N/A</v>
      </c>
      <c r="L851">
        <f>INT(NOT(J851))</f>
        <v>1</v>
      </c>
      <c r="M851">
        <f>IF(L851,IF(OR(AND(C851&lt;0, D851&lt; ABS(I851)), OR(AND(C851&gt;ABS(I851), D851&gt;ABS(I851)), AND(C851&lt;ABS(I851),D851&lt; ABS(I851)))), 1, 0),"N/A")</f>
        <v>0</v>
      </c>
      <c r="N851">
        <f>INT(OR(K851,M851))</f>
        <v>0</v>
      </c>
      <c r="O851">
        <f>IF(N851, 210, 0)</f>
        <v>0</v>
      </c>
      <c r="P851" t="str">
        <f>VLOOKUP(DATEVALUE(KNeighbors_NOPCA!$A851), OKC_by_date!$A$2:$E$93, 4, FALSE)</f>
        <v>U</v>
      </c>
      <c r="Q851" t="str">
        <f>VLOOKUP(DATEVALUE(KNeighbors_NOPCA!$A851), OKC_by_date!$A$2:$E$93, 5, FALSE)</f>
        <v>218</v>
      </c>
    </row>
    <row r="852" spans="1:17" hidden="1">
      <c r="A852" s="10" t="s">
        <v>142</v>
      </c>
      <c r="B852" t="s">
        <v>18</v>
      </c>
      <c r="C852" s="9">
        <v>9.1999999999999993</v>
      </c>
      <c r="D852" s="9">
        <v>-3</v>
      </c>
      <c r="E852" s="9">
        <f>IF(-I852 &lt;C852, 1, 0)</f>
        <v>1</v>
      </c>
      <c r="F852" t="str">
        <f>VLOOKUP(DATEVALUE(KNeighbors_NOPCA!$A852), OKC_by_date!$A$2:$E$93, 2, FALSE)</f>
        <v>L</v>
      </c>
      <c r="G852">
        <f>IF(F852="L",0,1)</f>
        <v>0</v>
      </c>
      <c r="H852">
        <f>IF(G852=E852,1,0)</f>
        <v>0</v>
      </c>
      <c r="I852">
        <f>VLOOKUP(DATEVALUE(KNeighbors_NOPCA!$A852), OKC_by_date!$A$2:$E$93, 3, FALSE)</f>
        <v>-7.5</v>
      </c>
      <c r="J852">
        <f>IF(I852&gt;0, 1, 0)</f>
        <v>0</v>
      </c>
      <c r="K852" t="str">
        <f>IF(J852,IF(OR(AND(C852&gt;0, ABS(D852) &gt; I852), OR(AND(C852&gt;-I852, D852&gt;-I852), AND(C852&lt;-I852,D852&lt;-I852) )), 1, 0),"N/A")</f>
        <v>N/A</v>
      </c>
      <c r="L852">
        <f>INT(NOT(J852))</f>
        <v>1</v>
      </c>
      <c r="M852">
        <f>IF(L852,IF(OR(AND(C852&lt;0, D852&lt; ABS(I852)), OR(AND(C852&gt;ABS(I852), D852&gt;ABS(I852)), AND(C852&lt;ABS(I852),D852&lt; ABS(I852)))), 1, 0),"N/A")</f>
        <v>0</v>
      </c>
      <c r="N852">
        <f>INT(OR(K852,M852))</f>
        <v>0</v>
      </c>
      <c r="O852">
        <f>IF(N852, 210, 0)</f>
        <v>0</v>
      </c>
      <c r="P852" t="str">
        <f>VLOOKUP(DATEVALUE(KNeighbors_NOPCA!$A852), OKC_by_date!$A$2:$E$93, 4, FALSE)</f>
        <v>U</v>
      </c>
      <c r="Q852" t="str">
        <f>VLOOKUP(DATEVALUE(KNeighbors_NOPCA!$A852), OKC_by_date!$A$2:$E$93, 5, FALSE)</f>
        <v>215</v>
      </c>
    </row>
    <row r="853" spans="1:17" hidden="1">
      <c r="A853" s="10" t="s">
        <v>144</v>
      </c>
      <c r="B853" t="s">
        <v>18</v>
      </c>
      <c r="C853" s="9">
        <v>5</v>
      </c>
      <c r="D853" s="9">
        <v>-23</v>
      </c>
      <c r="E853" s="9">
        <f>IF(-I853 &lt;C853, 1, 0)</f>
        <v>1</v>
      </c>
      <c r="F853" t="str">
        <f>VLOOKUP(DATEVALUE(KNeighbors_NOPCA!$A853), OKC_by_date!$A$2:$E$93, 2, FALSE)</f>
        <v>L</v>
      </c>
      <c r="G853">
        <f>IF(F853="L",0,1)</f>
        <v>0</v>
      </c>
      <c r="H853">
        <f>IF(G853=E853,1,0)</f>
        <v>0</v>
      </c>
      <c r="I853">
        <f>VLOOKUP(DATEVALUE(KNeighbors_NOPCA!$A853), OKC_by_date!$A$2:$E$93, 3, FALSE)</f>
        <v>-3</v>
      </c>
      <c r="J853">
        <f>IF(I853&gt;0, 1, 0)</f>
        <v>0</v>
      </c>
      <c r="K853" t="str">
        <f>IF(J853,IF(OR(AND(C853&gt;0, ABS(D853) &gt; I853), OR(AND(C853&gt;-I853, D853&gt;-I853), AND(C853&lt;-I853,D853&lt;-I853) )), 1, 0),"N/A")</f>
        <v>N/A</v>
      </c>
      <c r="L853">
        <f>INT(NOT(J853))</f>
        <v>1</v>
      </c>
      <c r="M853">
        <f>IF(L853,IF(OR(AND(C853&lt;0, D853&lt; ABS(I853)), OR(AND(C853&gt;ABS(I853), D853&gt;ABS(I853)), AND(C853&lt;ABS(I853),D853&lt; ABS(I853)))), 1, 0),"N/A")</f>
        <v>0</v>
      </c>
      <c r="N853">
        <f>INT(OR(K853,M853))</f>
        <v>0</v>
      </c>
      <c r="O853">
        <f>IF(N853, 210, 0)</f>
        <v>0</v>
      </c>
      <c r="P853" t="str">
        <f>VLOOKUP(DATEVALUE(KNeighbors_NOPCA!$A853), OKC_by_date!$A$2:$E$93, 4, FALSE)</f>
        <v>U</v>
      </c>
      <c r="Q853" t="str">
        <f>VLOOKUP(DATEVALUE(KNeighbors_NOPCA!$A853), OKC_by_date!$A$2:$E$93, 5, FALSE)</f>
        <v>218</v>
      </c>
    </row>
    <row r="854" spans="1:17" hidden="1">
      <c r="A854" s="10" t="s">
        <v>150</v>
      </c>
      <c r="B854" t="s">
        <v>18</v>
      </c>
      <c r="C854" s="9">
        <v>-1.4</v>
      </c>
      <c r="D854" s="9">
        <v>-3</v>
      </c>
      <c r="E854" s="9">
        <f>IF(-I854 &lt;C854, 1, 0)</f>
        <v>1</v>
      </c>
      <c r="F854" t="str">
        <f>VLOOKUP(DATEVALUE(KNeighbors_NOPCA!$A854), OKC_by_date!$A$2:$E$93, 2, FALSE)</f>
        <v>P</v>
      </c>
      <c r="G854">
        <f>IF(F854="L",0,1)</f>
        <v>1</v>
      </c>
      <c r="H854">
        <f>IF(G854=E854,1,0)</f>
        <v>1</v>
      </c>
      <c r="I854">
        <f>VLOOKUP(DATEVALUE(KNeighbors_NOPCA!$A854), OKC_by_date!$A$2:$E$93, 3, FALSE)</f>
        <v>3</v>
      </c>
      <c r="J854">
        <f>IF(I854&gt;0, 1, 0)</f>
        <v>1</v>
      </c>
      <c r="K854">
        <f>IF(J854,IF(OR(AND(C854&gt;0, ABS(D854) &gt; I854), OR(AND(C854&gt;-I854, D854&gt;-I854), AND(C854&lt;-I854,D854&lt;-I854) )), 1, 0),"N/A")</f>
        <v>0</v>
      </c>
      <c r="L854">
        <f>INT(NOT(J854))</f>
        <v>0</v>
      </c>
      <c r="M854" t="str">
        <f>IF(L854,IF(OR(AND(C854&lt;0, D854&lt; ABS(I854)), OR(AND(C854&gt;ABS(I854), D854&gt;ABS(I854)), AND(C854&lt;ABS(I854),D854&lt; ABS(I854)))), 1, 0),"N/A")</f>
        <v>N/A</v>
      </c>
      <c r="N854">
        <f>INT(OR(K854,M854))</f>
        <v>0</v>
      </c>
      <c r="O854">
        <f>IF(N854, 210, 0)</f>
        <v>0</v>
      </c>
      <c r="P854" t="str">
        <f>VLOOKUP(DATEVALUE(KNeighbors_NOPCA!$A854), OKC_by_date!$A$2:$E$93, 4, FALSE)</f>
        <v>O</v>
      </c>
      <c r="Q854" t="str">
        <f>VLOOKUP(DATEVALUE(KNeighbors_NOPCA!$A854), OKC_by_date!$A$2:$E$93, 5, FALSE)</f>
        <v>233</v>
      </c>
    </row>
    <row r="855" spans="1:17" hidden="1">
      <c r="A855" s="10" t="s">
        <v>161</v>
      </c>
      <c r="B855" t="s">
        <v>18</v>
      </c>
      <c r="C855" s="9">
        <v>-0.4</v>
      </c>
      <c r="D855" s="9">
        <v>12</v>
      </c>
      <c r="E855" s="9">
        <f>IF(-I855 &lt;C855, 1, 0)</f>
        <v>0</v>
      </c>
      <c r="F855" t="str">
        <f>VLOOKUP(DATEVALUE(KNeighbors_NOPCA!$A855), OKC_by_date!$A$2:$E$93, 2, FALSE)</f>
        <v>W</v>
      </c>
      <c r="G855">
        <f>IF(F855="L",0,1)</f>
        <v>1</v>
      </c>
      <c r="H855">
        <f>IF(G855=E855,1,0)</f>
        <v>0</v>
      </c>
      <c r="I855">
        <f>VLOOKUP(DATEVALUE(KNeighbors_NOPCA!$A855), OKC_by_date!$A$2:$E$93, 3, FALSE)</f>
        <v>-6</v>
      </c>
      <c r="J855">
        <f>IF(I855&gt;0, 1, 0)</f>
        <v>0</v>
      </c>
      <c r="K855" t="str">
        <f>IF(J855,IF(OR(AND(C855&gt;0, ABS(D855) &gt; I855), OR(AND(C855&gt;-I855, D855&gt;-I855), AND(C855&lt;-I855,D855&lt;-I855) )), 1, 0),"N/A")</f>
        <v>N/A</v>
      </c>
      <c r="L855">
        <f>INT(NOT(J855))</f>
        <v>1</v>
      </c>
      <c r="M855">
        <f>IF(L855,IF(OR(AND(C855&lt;0, D855&lt; ABS(I855)), OR(AND(C855&gt;ABS(I855), D855&gt;ABS(I855)), AND(C855&lt;ABS(I855),D855&lt; ABS(I855)))), 1, 0),"N/A")</f>
        <v>0</v>
      </c>
      <c r="N855">
        <f>INT(OR(K855,M855))</f>
        <v>0</v>
      </c>
      <c r="O855">
        <f>IF(N855, 210, 0)</f>
        <v>0</v>
      </c>
      <c r="P855" t="str">
        <f>VLOOKUP(DATEVALUE(KNeighbors_NOPCA!$A855), OKC_by_date!$A$2:$E$93, 4, FALSE)</f>
        <v>O</v>
      </c>
      <c r="Q855" t="str">
        <f>VLOOKUP(DATEVALUE(KNeighbors_NOPCA!$A855), OKC_by_date!$A$2:$E$93, 5, FALSE)</f>
        <v>215</v>
      </c>
    </row>
    <row r="856" spans="1:17" hidden="1">
      <c r="A856" s="10" t="s">
        <v>163</v>
      </c>
      <c r="B856" t="s">
        <v>18</v>
      </c>
      <c r="C856" s="9">
        <v>7.6</v>
      </c>
      <c r="D856" s="9">
        <v>-3</v>
      </c>
      <c r="E856" s="9">
        <f>IF(-I856 &lt;C856, 1, 0)</f>
        <v>0</v>
      </c>
      <c r="F856" t="str">
        <f>VLOOKUP(DATEVALUE(KNeighbors_NOPCA!$A856), OKC_by_date!$A$2:$E$93, 2, FALSE)</f>
        <v>L</v>
      </c>
      <c r="G856">
        <f>IF(F856="L",0,1)</f>
        <v>0</v>
      </c>
      <c r="H856">
        <f>IF(G856=E856,1,0)</f>
        <v>1</v>
      </c>
      <c r="I856">
        <f>VLOOKUP(DATEVALUE(KNeighbors_NOPCA!$A856), OKC_by_date!$A$2:$E$93, 3, FALSE)</f>
        <v>-12</v>
      </c>
      <c r="J856">
        <f>IF(I856&gt;0, 1, 0)</f>
        <v>0</v>
      </c>
      <c r="K856" t="str">
        <f>IF(J856,IF(OR(AND(C856&gt;0, ABS(D856) &gt; I856), OR(AND(C856&gt;-I856, D856&gt;-I856), AND(C856&lt;-I856,D856&lt;-I856) )), 1, 0),"N/A")</f>
        <v>N/A</v>
      </c>
      <c r="L856">
        <f>INT(NOT(J856))</f>
        <v>1</v>
      </c>
      <c r="M856">
        <f>IF(L856,IF(OR(AND(C856&lt;0, D856&lt; ABS(I856)), OR(AND(C856&gt;ABS(I856), D856&gt;ABS(I856)), AND(C856&lt;ABS(I856),D856&lt; ABS(I856)))), 1, 0),"N/A")</f>
        <v>1</v>
      </c>
      <c r="N856">
        <f>INT(OR(K856,M856))</f>
        <v>1</v>
      </c>
      <c r="O856">
        <f>IF(N856, 210, 0)</f>
        <v>210</v>
      </c>
      <c r="P856" t="str">
        <f>VLOOKUP(DATEVALUE(KNeighbors_NOPCA!$A856), OKC_by_date!$A$2:$E$93, 4, FALSE)</f>
        <v>U</v>
      </c>
      <c r="Q856" t="str">
        <f>VLOOKUP(DATEVALUE(KNeighbors_NOPCA!$A856), OKC_by_date!$A$2:$E$93, 5, FALSE)</f>
        <v>223.5</v>
      </c>
    </row>
    <row r="857" spans="1:17" hidden="1">
      <c r="A857" s="10" t="s">
        <v>166</v>
      </c>
      <c r="B857" t="s">
        <v>18</v>
      </c>
      <c r="C857" s="9">
        <v>-1.6</v>
      </c>
      <c r="D857" s="9">
        <v>34</v>
      </c>
      <c r="E857" s="9">
        <f>IF(-I857 &lt;C857, 1, 0)</f>
        <v>0</v>
      </c>
      <c r="F857" t="str">
        <f>VLOOKUP(DATEVALUE(KNeighbors_NOPCA!$A857), OKC_by_date!$A$2:$E$93, 2, FALSE)</f>
        <v>W</v>
      </c>
      <c r="G857">
        <f>IF(F857="L",0,1)</f>
        <v>1</v>
      </c>
      <c r="H857">
        <f>IF(G857=E857,1,0)</f>
        <v>0</v>
      </c>
      <c r="I857">
        <f>VLOOKUP(DATEVALUE(KNeighbors_NOPCA!$A857), OKC_by_date!$A$2:$E$93, 3, FALSE)</f>
        <v>-7.5</v>
      </c>
      <c r="J857">
        <f>IF(I857&gt;0, 1, 0)</f>
        <v>0</v>
      </c>
      <c r="K857" t="str">
        <f>IF(J857,IF(OR(AND(C857&gt;0, ABS(D857) &gt; I857), OR(AND(C857&gt;-I857, D857&gt;-I857), AND(C857&lt;-I857,D857&lt;-I857) )), 1, 0),"N/A")</f>
        <v>N/A</v>
      </c>
      <c r="L857">
        <f>INT(NOT(J857))</f>
        <v>1</v>
      </c>
      <c r="M857">
        <f>IF(L857,IF(OR(AND(C857&lt;0, D857&lt; ABS(I857)), OR(AND(C857&gt;ABS(I857), D857&gt;ABS(I857)), AND(C857&lt;ABS(I857),D857&lt; ABS(I857)))), 1, 0),"N/A")</f>
        <v>0</v>
      </c>
      <c r="N857">
        <f>INT(OR(K857,M857))</f>
        <v>0</v>
      </c>
      <c r="O857">
        <f>IF(N857, 210, 0)</f>
        <v>0</v>
      </c>
      <c r="P857" t="str">
        <f>VLOOKUP(DATEVALUE(KNeighbors_NOPCA!$A857), OKC_by_date!$A$2:$E$93, 4, FALSE)</f>
        <v>O</v>
      </c>
      <c r="Q857" t="str">
        <f>VLOOKUP(DATEVALUE(KNeighbors_NOPCA!$A857), OKC_by_date!$A$2:$E$93, 5, FALSE)</f>
        <v>217</v>
      </c>
    </row>
    <row r="858" spans="1:17" hidden="1">
      <c r="A858" s="10" t="s">
        <v>174</v>
      </c>
      <c r="B858" t="s">
        <v>18</v>
      </c>
      <c r="C858" s="9">
        <v>0.2</v>
      </c>
      <c r="D858" s="9">
        <v>4</v>
      </c>
      <c r="E858" s="9">
        <f>IF(-I858 &lt;C858, 1, 0)</f>
        <v>0</v>
      </c>
      <c r="F858" t="str">
        <f>VLOOKUP(DATEVALUE(KNeighbors_NOPCA!$A858), OKC_by_date!$A$2:$E$93, 2, FALSE)</f>
        <v>L</v>
      </c>
      <c r="G858">
        <f>IF(F858="L",0,1)</f>
        <v>0</v>
      </c>
      <c r="H858">
        <f>IF(G858=E858,1,0)</f>
        <v>1</v>
      </c>
      <c r="I858">
        <f>VLOOKUP(DATEVALUE(KNeighbors_NOPCA!$A858), OKC_by_date!$A$2:$E$93, 3, FALSE)</f>
        <v>-9</v>
      </c>
      <c r="J858">
        <f>IF(I858&gt;0, 1, 0)</f>
        <v>0</v>
      </c>
      <c r="K858" t="str">
        <f>IF(J858,IF(OR(AND(C858&gt;0, ABS(D858) &gt; I858), OR(AND(C858&gt;-I858, D858&gt;-I858), AND(C858&lt;-I858,D858&lt;-I858) )), 1, 0),"N/A")</f>
        <v>N/A</v>
      </c>
      <c r="L858">
        <f>INT(NOT(J858))</f>
        <v>1</v>
      </c>
      <c r="M858">
        <f>IF(L858,IF(OR(AND(C858&lt;0, D858&lt; ABS(I858)), OR(AND(C858&gt;ABS(I858), D858&gt;ABS(I858)), AND(C858&lt;ABS(I858),D858&lt; ABS(I858)))), 1, 0),"N/A")</f>
        <v>1</v>
      </c>
      <c r="N858">
        <f>INT(OR(K858,M858))</f>
        <v>1</v>
      </c>
      <c r="O858">
        <f>IF(N858, 210, 0)</f>
        <v>210</v>
      </c>
      <c r="P858" t="str">
        <f>VLOOKUP(DATEVALUE(KNeighbors_NOPCA!$A858), OKC_by_date!$A$2:$E$93, 4, FALSE)</f>
        <v>U</v>
      </c>
      <c r="Q858" t="str">
        <f>VLOOKUP(DATEVALUE(KNeighbors_NOPCA!$A858), OKC_by_date!$A$2:$E$93, 5, FALSE)</f>
        <v>226</v>
      </c>
    </row>
    <row r="859" spans="1:17" hidden="1">
      <c r="A859" s="10" t="s">
        <v>176</v>
      </c>
      <c r="B859" t="s">
        <v>18</v>
      </c>
      <c r="C859" s="9">
        <v>11</v>
      </c>
      <c r="D859" s="9">
        <v>22</v>
      </c>
      <c r="E859" s="9">
        <f>IF(-I859 &lt;C859, 1, 0)</f>
        <v>1</v>
      </c>
      <c r="F859" t="str">
        <f>VLOOKUP(DATEVALUE(KNeighbors_NOPCA!$A859), OKC_by_date!$A$2:$E$93, 2, FALSE)</f>
        <v>W</v>
      </c>
      <c r="G859">
        <f>IF(F859="L",0,1)</f>
        <v>1</v>
      </c>
      <c r="H859">
        <f>IF(G859=E859,1,0)</f>
        <v>1</v>
      </c>
      <c r="I859">
        <f>VLOOKUP(DATEVALUE(KNeighbors_NOPCA!$A859), OKC_by_date!$A$2:$E$93, 3, FALSE)</f>
        <v>-9.5</v>
      </c>
      <c r="J859">
        <f>IF(I859&gt;0, 1, 0)</f>
        <v>0</v>
      </c>
      <c r="K859" t="str">
        <f>IF(J859,IF(OR(AND(C859&gt;0, ABS(D859) &gt; I859), OR(AND(C859&gt;-I859, D859&gt;-I859), AND(C859&lt;-I859,D859&lt;-I859) )), 1, 0),"N/A")</f>
        <v>N/A</v>
      </c>
      <c r="L859">
        <f>INT(NOT(J859))</f>
        <v>1</v>
      </c>
      <c r="M859">
        <f>IF(L859,IF(OR(AND(C859&lt;0, D859&lt; ABS(I859)), OR(AND(C859&gt;ABS(I859), D859&gt;ABS(I859)), AND(C859&lt;ABS(I859),D859&lt; ABS(I859)))), 1, 0),"N/A")</f>
        <v>1</v>
      </c>
      <c r="N859">
        <f>INT(OR(K859,M859))</f>
        <v>1</v>
      </c>
      <c r="O859">
        <f>IF(N859, 210, 0)</f>
        <v>210</v>
      </c>
      <c r="P859" t="str">
        <f>VLOOKUP(DATEVALUE(KNeighbors_NOPCA!$A859), OKC_by_date!$A$2:$E$93, 4, FALSE)</f>
        <v>O</v>
      </c>
      <c r="Q859" t="str">
        <f>VLOOKUP(DATEVALUE(KNeighbors_NOPCA!$A859), OKC_by_date!$A$2:$E$93, 5, FALSE)</f>
        <v>199</v>
      </c>
    </row>
    <row r="860" spans="1:17" hidden="1">
      <c r="A860" s="10" t="s">
        <v>178</v>
      </c>
      <c r="B860" t="s">
        <v>18</v>
      </c>
      <c r="C860" s="9">
        <v>-5.2</v>
      </c>
      <c r="D860" s="9">
        <v>19</v>
      </c>
      <c r="E860" s="9">
        <f>IF(-I860 &lt;C860, 1, 0)</f>
        <v>0</v>
      </c>
      <c r="F860" t="str">
        <f>VLOOKUP(DATEVALUE(KNeighbors_NOPCA!$A860), OKC_by_date!$A$2:$E$93, 2, FALSE)</f>
        <v>W</v>
      </c>
      <c r="G860">
        <f>IF(F860="L",0,1)</f>
        <v>1</v>
      </c>
      <c r="H860">
        <f>IF(G860=E860,1,0)</f>
        <v>0</v>
      </c>
      <c r="I860">
        <f>VLOOKUP(DATEVALUE(KNeighbors_NOPCA!$A860), OKC_by_date!$A$2:$E$93, 3, FALSE)</f>
        <v>-12.5</v>
      </c>
      <c r="J860">
        <f>IF(I860&gt;0, 1, 0)</f>
        <v>0</v>
      </c>
      <c r="K860" t="str">
        <f>IF(J860,IF(OR(AND(C860&gt;0, ABS(D860) &gt; I860), OR(AND(C860&gt;-I860, D860&gt;-I860), AND(C860&lt;-I860,D860&lt;-I860) )), 1, 0),"N/A")</f>
        <v>N/A</v>
      </c>
      <c r="L860">
        <f>INT(NOT(J860))</f>
        <v>1</v>
      </c>
      <c r="M860">
        <f>IF(L860,IF(OR(AND(C860&lt;0, D860&lt; ABS(I860)), OR(AND(C860&gt;ABS(I860), D860&gt;ABS(I860)), AND(C860&lt;ABS(I860),D860&lt; ABS(I860)))), 1, 0),"N/A")</f>
        <v>0</v>
      </c>
      <c r="N860">
        <f>INT(OR(K860,M860))</f>
        <v>0</v>
      </c>
      <c r="O860">
        <f>IF(N860, 210, 0)</f>
        <v>0</v>
      </c>
      <c r="P860" t="str">
        <f>VLOOKUP(DATEVALUE(KNeighbors_NOPCA!$A860), OKC_by_date!$A$2:$E$93, 4, FALSE)</f>
        <v>U</v>
      </c>
      <c r="Q860" t="str">
        <f>VLOOKUP(DATEVALUE(KNeighbors_NOPCA!$A860), OKC_by_date!$A$2:$E$93, 5, FALSE)</f>
        <v>207</v>
      </c>
    </row>
    <row r="861" spans="1:17" hidden="1">
      <c r="A861" s="10" t="s">
        <v>183</v>
      </c>
      <c r="B861" t="s">
        <v>18</v>
      </c>
      <c r="C861" s="9">
        <v>1</v>
      </c>
      <c r="D861" s="9">
        <v>2</v>
      </c>
      <c r="E861" s="9">
        <f>IF(-I861 &lt;C861, 1, 0)</f>
        <v>0</v>
      </c>
      <c r="F861" t="str">
        <f>VLOOKUP(DATEVALUE(KNeighbors_NOPCA!$A861), OKC_by_date!$A$2:$E$93, 2, FALSE)</f>
        <v>L</v>
      </c>
      <c r="G861">
        <f>IF(F861="L",0,1)</f>
        <v>0</v>
      </c>
      <c r="H861">
        <f>IF(G861=E861,1,0)</f>
        <v>1</v>
      </c>
      <c r="I861">
        <f>VLOOKUP(DATEVALUE(KNeighbors_NOPCA!$A861), OKC_by_date!$A$2:$E$93, 3, FALSE)</f>
        <v>-16.5</v>
      </c>
      <c r="J861">
        <f>IF(I861&gt;0, 1, 0)</f>
        <v>0</v>
      </c>
      <c r="K861" t="str">
        <f>IF(J861,IF(OR(AND(C861&gt;0, ABS(D861) &gt; I861), OR(AND(C861&gt;-I861, D861&gt;-I861), AND(C861&lt;-I861,D861&lt;-I861) )), 1, 0),"N/A")</f>
        <v>N/A</v>
      </c>
      <c r="L861">
        <f>INT(NOT(J861))</f>
        <v>1</v>
      </c>
      <c r="M861">
        <f>IF(L861,IF(OR(AND(C861&lt;0, D861&lt; ABS(I861)), OR(AND(C861&gt;ABS(I861), D861&gt;ABS(I861)), AND(C861&lt;ABS(I861),D861&lt; ABS(I861)))), 1, 0),"N/A")</f>
        <v>1</v>
      </c>
      <c r="N861">
        <f>INT(OR(K861,M861))</f>
        <v>1</v>
      </c>
      <c r="O861">
        <f>IF(N861, 210, 0)</f>
        <v>210</v>
      </c>
      <c r="P861" t="str">
        <f>VLOOKUP(DATEVALUE(KNeighbors_NOPCA!$A861), OKC_by_date!$A$2:$E$93, 4, FALSE)</f>
        <v>O</v>
      </c>
      <c r="Q861" t="str">
        <f>VLOOKUP(DATEVALUE(KNeighbors_NOPCA!$A861), OKC_by_date!$A$2:$E$93, 5, FALSE)</f>
        <v>208.5</v>
      </c>
    </row>
    <row r="862" spans="1:17" hidden="1">
      <c r="A862" s="10" t="s">
        <v>193</v>
      </c>
      <c r="B862" t="s">
        <v>18</v>
      </c>
      <c r="C862" s="9">
        <v>10</v>
      </c>
      <c r="D862" s="9">
        <v>33</v>
      </c>
      <c r="E862" s="9">
        <f>IF(-I862 &lt;C862, 1, 0)</f>
        <v>0</v>
      </c>
      <c r="F862" t="str">
        <f>VLOOKUP(DATEVALUE(KNeighbors_NOPCA!$A862), OKC_by_date!$A$2:$E$93, 2, FALSE)</f>
        <v>W</v>
      </c>
      <c r="G862">
        <f>IF(F862="L",0,1)</f>
        <v>1</v>
      </c>
      <c r="H862">
        <f>IF(G862=E862,1,0)</f>
        <v>0</v>
      </c>
      <c r="I862">
        <f>VLOOKUP(DATEVALUE(KNeighbors_NOPCA!$A862), OKC_by_date!$A$2:$E$93, 3, FALSE)</f>
        <v>-16</v>
      </c>
      <c r="J862">
        <f>IF(I862&gt;0, 1, 0)</f>
        <v>0</v>
      </c>
      <c r="K862" t="str">
        <f>IF(J862,IF(OR(AND(C862&gt;0, ABS(D862) &gt; I862), OR(AND(C862&gt;-I862, D862&gt;-I862), AND(C862&lt;-I862,D862&lt;-I862) )), 1, 0),"N/A")</f>
        <v>N/A</v>
      </c>
      <c r="L862">
        <f>INT(NOT(J862))</f>
        <v>1</v>
      </c>
      <c r="M862">
        <f>IF(L862,IF(OR(AND(C862&lt;0, D862&lt; ABS(I862)), OR(AND(C862&gt;ABS(I862), D862&gt;ABS(I862)), AND(C862&lt;ABS(I862),D862&lt; ABS(I862)))), 1, 0),"N/A")</f>
        <v>0</v>
      </c>
      <c r="N862">
        <f>INT(OR(K862,M862))</f>
        <v>0</v>
      </c>
      <c r="O862">
        <f>IF(N862, 210, 0)</f>
        <v>0</v>
      </c>
      <c r="P862" t="str">
        <f>VLOOKUP(DATEVALUE(KNeighbors_NOPCA!$A862), OKC_by_date!$A$2:$E$93, 4, FALSE)</f>
        <v>U</v>
      </c>
      <c r="Q862" t="str">
        <f>VLOOKUP(DATEVALUE(KNeighbors_NOPCA!$A862), OKC_by_date!$A$2:$E$93, 5, FALSE)</f>
        <v>216</v>
      </c>
    </row>
    <row r="863" spans="1:17" hidden="1">
      <c r="A863" s="10" t="s">
        <v>9</v>
      </c>
      <c r="B863" t="s">
        <v>19</v>
      </c>
      <c r="C863" s="9">
        <v>-5.8</v>
      </c>
      <c r="D863" s="9">
        <v>-1</v>
      </c>
      <c r="E863" s="9">
        <f>IF(-I863 &lt;C863, 1, 0)</f>
        <v>0</v>
      </c>
      <c r="F863" t="str">
        <f>VLOOKUP(DATEVALUE(KNeighbors_NOPCA!$A863), ORL_by_date!$A$2:$E$93, 2, FALSE)</f>
        <v>W</v>
      </c>
      <c r="G863">
        <f>IF(F863="L",0,1)</f>
        <v>1</v>
      </c>
      <c r="H863">
        <f>IF(G863=E863,1,0)</f>
        <v>0</v>
      </c>
      <c r="I863">
        <f>VLOOKUP(DATEVALUE(KNeighbors_NOPCA!$A863), ORL_by_date!$A$2:$E$93, 3, FALSE)</f>
        <v>4.5</v>
      </c>
      <c r="J863">
        <f>IF(I863&gt;0, 1, 0)</f>
        <v>1</v>
      </c>
      <c r="K863">
        <f>IF(J863,IF(OR(AND(C863&gt;0, ABS(D863) &gt; I863), OR(AND(C863&gt;-I863, D863&gt;-I863), AND(C863&lt;-I863,D863&lt;-I863) )), 1, 0),"N/A")</f>
        <v>0</v>
      </c>
      <c r="L863">
        <f>INT(NOT(J863))</f>
        <v>0</v>
      </c>
      <c r="M863" t="str">
        <f>IF(L863,IF(OR(AND(C863&lt;0, D863&lt; ABS(I863)), OR(AND(C863&gt;ABS(I863), D863&gt;ABS(I863)), AND(C863&lt;ABS(I863),D863&lt; ABS(I863)))), 1, 0),"N/A")</f>
        <v>N/A</v>
      </c>
      <c r="N863">
        <f>INT(OR(K863,M863))</f>
        <v>0</v>
      </c>
      <c r="O863">
        <f>IF(N863, 210, 0)</f>
        <v>0</v>
      </c>
      <c r="P863" t="str">
        <f>VLOOKUP(DATEVALUE(KNeighbors_NOPCA!$A863), ORL_by_date!$A$2:$E$93, 4, FALSE)</f>
        <v>U</v>
      </c>
      <c r="Q863" t="str">
        <f>VLOOKUP(DATEVALUE(KNeighbors_NOPCA!$A863), ORL_by_date!$A$2:$E$93, 5, FALSE)</f>
        <v>202</v>
      </c>
    </row>
    <row r="864" spans="1:17" hidden="1">
      <c r="A864" s="10" t="s">
        <v>28</v>
      </c>
      <c r="B864" t="s">
        <v>19</v>
      </c>
      <c r="C864" s="9">
        <v>-7.4</v>
      </c>
      <c r="D864" s="9">
        <v>-3</v>
      </c>
      <c r="E864" s="9">
        <f>IF(-I864 &lt;C864, 1, 0)</f>
        <v>1</v>
      </c>
      <c r="F864" t="str">
        <f>VLOOKUP(DATEVALUE(KNeighbors_NOPCA!$A864), ORL_by_date!$A$2:$E$93, 2, FALSE)</f>
        <v>W</v>
      </c>
      <c r="G864">
        <f>IF(F864="L",0,1)</f>
        <v>1</v>
      </c>
      <c r="H864">
        <f>IF(G864=E864,1,0)</f>
        <v>1</v>
      </c>
      <c r="I864">
        <f>VLOOKUP(DATEVALUE(KNeighbors_NOPCA!$A864), ORL_by_date!$A$2:$E$93, 3, FALSE)</f>
        <v>7.5</v>
      </c>
      <c r="J864">
        <f>IF(I864&gt;0, 1, 0)</f>
        <v>1</v>
      </c>
      <c r="K864">
        <f>IF(J864,IF(OR(AND(C864&gt;0, ABS(D864) &gt; I864), OR(AND(C864&gt;-I864, D864&gt;-I864), AND(C864&lt;-I864,D864&lt;-I864) )), 1, 0),"N/A")</f>
        <v>1</v>
      </c>
      <c r="L864">
        <f>INT(NOT(J864))</f>
        <v>0</v>
      </c>
      <c r="M864" t="str">
        <f>IF(L864,IF(OR(AND(C864&lt;0, D864&lt; ABS(I864)), OR(AND(C864&gt;ABS(I864), D864&gt;ABS(I864)), AND(C864&lt;ABS(I864),D864&lt; ABS(I864)))), 1, 0),"N/A")</f>
        <v>N/A</v>
      </c>
      <c r="N864">
        <f>INT(OR(K864,M864))</f>
        <v>1</v>
      </c>
      <c r="O864">
        <f>IF(N864, 210, 0)</f>
        <v>210</v>
      </c>
      <c r="P864" t="str">
        <f>VLOOKUP(DATEVALUE(KNeighbors_NOPCA!$A864), ORL_by_date!$A$2:$E$93, 4, FALSE)</f>
        <v>O</v>
      </c>
      <c r="Q864" t="str">
        <f>VLOOKUP(DATEVALUE(KNeighbors_NOPCA!$A864), ORL_by_date!$A$2:$E$93, 5, FALSE)</f>
        <v>206.5</v>
      </c>
    </row>
    <row r="865" spans="1:17" hidden="1">
      <c r="A865" s="10" t="s">
        <v>45</v>
      </c>
      <c r="B865" t="s">
        <v>19</v>
      </c>
      <c r="C865" s="9">
        <v>-6.8</v>
      </c>
      <c r="D865" s="9">
        <v>5</v>
      </c>
      <c r="E865" s="9">
        <f>IF(-I865 &lt;C865, 1, 0)</f>
        <v>0</v>
      </c>
      <c r="F865" t="str">
        <f>VLOOKUP(DATEVALUE(KNeighbors_NOPCA!$A865), ORL_by_date!$A$2:$E$93, 2, FALSE)</f>
        <v>W</v>
      </c>
      <c r="G865">
        <f>IF(F865="L",0,1)</f>
        <v>1</v>
      </c>
      <c r="H865">
        <f>IF(G865=E865,1,0)</f>
        <v>0</v>
      </c>
      <c r="I865">
        <f>VLOOKUP(DATEVALUE(KNeighbors_NOPCA!$A865), ORL_by_date!$A$2:$E$93, 3, FALSE)</f>
        <v>6</v>
      </c>
      <c r="J865">
        <f>IF(I865&gt;0, 1, 0)</f>
        <v>1</v>
      </c>
      <c r="K865">
        <f>IF(J865,IF(OR(AND(C865&gt;0, ABS(D865) &gt; I865), OR(AND(C865&gt;-I865, D865&gt;-I865), AND(C865&lt;-I865,D865&lt;-I865) )), 1, 0),"N/A")</f>
        <v>0</v>
      </c>
      <c r="L865">
        <f>INT(NOT(J865))</f>
        <v>0</v>
      </c>
      <c r="M865" t="str">
        <f>IF(L865,IF(OR(AND(C865&lt;0, D865&lt; ABS(I865)), OR(AND(C865&gt;ABS(I865), D865&gt;ABS(I865)), AND(C865&lt;ABS(I865),D865&lt; ABS(I865)))), 1, 0),"N/A")</f>
        <v>N/A</v>
      </c>
      <c r="N865">
        <f>INT(OR(K865,M865))</f>
        <v>0</v>
      </c>
      <c r="O865">
        <f>IF(N865, 210, 0)</f>
        <v>0</v>
      </c>
      <c r="P865" t="str">
        <f>VLOOKUP(DATEVALUE(KNeighbors_NOPCA!$A865), ORL_by_date!$A$2:$E$93, 4, FALSE)</f>
        <v>U</v>
      </c>
      <c r="Q865" t="str">
        <f>VLOOKUP(DATEVALUE(KNeighbors_NOPCA!$A865), ORL_by_date!$A$2:$E$93, 5, FALSE)</f>
        <v>196.5</v>
      </c>
    </row>
    <row r="866" spans="1:17" hidden="1">
      <c r="A866" s="10" t="s">
        <v>50</v>
      </c>
      <c r="B866" t="s">
        <v>19</v>
      </c>
      <c r="C866" s="9">
        <v>-1.2</v>
      </c>
      <c r="D866" s="9">
        <v>2</v>
      </c>
      <c r="E866" s="9">
        <f>IF(-I866 &lt;C866, 1, 0)</f>
        <v>0</v>
      </c>
      <c r="F866" t="str">
        <f>VLOOKUP(DATEVALUE(KNeighbors_NOPCA!$A866), ORL_by_date!$A$2:$E$93, 2, FALSE)</f>
        <v>L</v>
      </c>
      <c r="G866">
        <f>IF(F866="L",0,1)</f>
        <v>0</v>
      </c>
      <c r="H866">
        <f>IF(G866=E866,1,0)</f>
        <v>1</v>
      </c>
      <c r="I866">
        <f>VLOOKUP(DATEVALUE(KNeighbors_NOPCA!$A866), ORL_by_date!$A$2:$E$93, 3, FALSE)</f>
        <v>-8</v>
      </c>
      <c r="J866">
        <f>IF(I866&gt;0, 1, 0)</f>
        <v>0</v>
      </c>
      <c r="K866" t="str">
        <f>IF(J866,IF(OR(AND(C866&gt;0, ABS(D866) &gt; I866), OR(AND(C866&gt;-I866, D866&gt;-I866), AND(C866&lt;-I866,D866&lt;-I866) )), 1, 0),"N/A")</f>
        <v>N/A</v>
      </c>
      <c r="L866">
        <f>INT(NOT(J866))</f>
        <v>1</v>
      </c>
      <c r="M866">
        <f>IF(L866,IF(OR(AND(C866&lt;0, D866&lt; ABS(I866)), OR(AND(C866&gt;ABS(I866), D866&gt;ABS(I866)), AND(C866&lt;ABS(I866),D866&lt; ABS(I866)))), 1, 0),"N/A")</f>
        <v>1</v>
      </c>
      <c r="N866">
        <f>INT(OR(K866,M866))</f>
        <v>1</v>
      </c>
      <c r="O866">
        <f>IF(N866, 210, 0)</f>
        <v>210</v>
      </c>
      <c r="P866" t="str">
        <f>VLOOKUP(DATEVALUE(KNeighbors_NOPCA!$A866), ORL_by_date!$A$2:$E$93, 4, FALSE)</f>
        <v>U</v>
      </c>
      <c r="Q866" t="str">
        <f>VLOOKUP(DATEVALUE(KNeighbors_NOPCA!$A866), ORL_by_date!$A$2:$E$93, 5, FALSE)</f>
        <v>201</v>
      </c>
    </row>
    <row r="867" spans="1:17" hidden="1">
      <c r="A867" s="10" t="s">
        <v>52</v>
      </c>
      <c r="B867" t="s">
        <v>19</v>
      </c>
      <c r="C867" s="9">
        <v>-6.4</v>
      </c>
      <c r="D867" s="9">
        <v>9</v>
      </c>
      <c r="E867" s="9">
        <f>IF(-I867 &lt;C867, 1, 0)</f>
        <v>0</v>
      </c>
      <c r="F867" t="str">
        <f>VLOOKUP(DATEVALUE(KNeighbors_NOPCA!$A867), ORL_by_date!$A$2:$E$93, 2, FALSE)</f>
        <v>W</v>
      </c>
      <c r="G867">
        <f>IF(F867="L",0,1)</f>
        <v>1</v>
      </c>
      <c r="H867">
        <f>IF(G867=E867,1,0)</f>
        <v>0</v>
      </c>
      <c r="I867">
        <f>VLOOKUP(DATEVALUE(KNeighbors_NOPCA!$A867), ORL_by_date!$A$2:$E$93, 3, FALSE)</f>
        <v>1.5</v>
      </c>
      <c r="J867">
        <f>IF(I867&gt;0, 1, 0)</f>
        <v>1</v>
      </c>
      <c r="K867">
        <f>IF(J867,IF(OR(AND(C867&gt;0, ABS(D867) &gt; I867), OR(AND(C867&gt;-I867, D867&gt;-I867), AND(C867&lt;-I867,D867&lt;-I867) )), 1, 0),"N/A")</f>
        <v>0</v>
      </c>
      <c r="L867">
        <f>INT(NOT(J867))</f>
        <v>0</v>
      </c>
      <c r="M867" t="str">
        <f>IF(L867,IF(OR(AND(C867&lt;0, D867&lt; ABS(I867)), OR(AND(C867&gt;ABS(I867), D867&gt;ABS(I867)), AND(C867&lt;ABS(I867),D867&lt; ABS(I867)))), 1, 0),"N/A")</f>
        <v>N/A</v>
      </c>
      <c r="N867">
        <f>INT(OR(K867,M867))</f>
        <v>0</v>
      </c>
      <c r="O867">
        <f>IF(N867, 210, 0)</f>
        <v>0</v>
      </c>
      <c r="P867" t="str">
        <f>VLOOKUP(DATEVALUE(KNeighbors_NOPCA!$A867), ORL_by_date!$A$2:$E$93, 4, FALSE)</f>
        <v>O</v>
      </c>
      <c r="Q867" t="str">
        <f>VLOOKUP(DATEVALUE(KNeighbors_NOPCA!$A867), ORL_by_date!$A$2:$E$93, 5, FALSE)</f>
        <v>188.5</v>
      </c>
    </row>
    <row r="868" spans="1:17" hidden="1">
      <c r="A868" s="10" t="s">
        <v>57</v>
      </c>
      <c r="B868" t="s">
        <v>19</v>
      </c>
      <c r="C868" s="9">
        <v>-4.8</v>
      </c>
      <c r="D868" s="9">
        <v>3</v>
      </c>
      <c r="E868" s="9">
        <f>IF(-I868 &lt;C868, 1, 0)</f>
        <v>0</v>
      </c>
      <c r="F868" t="str">
        <f>VLOOKUP(DATEVALUE(KNeighbors_NOPCA!$A868), ORL_by_date!$A$2:$E$93, 2, FALSE)</f>
        <v>L</v>
      </c>
      <c r="G868">
        <f>IF(F868="L",0,1)</f>
        <v>0</v>
      </c>
      <c r="H868">
        <f>IF(G868=E868,1,0)</f>
        <v>1</v>
      </c>
      <c r="I868">
        <f>VLOOKUP(DATEVALUE(KNeighbors_NOPCA!$A868), ORL_by_date!$A$2:$E$93, 3, FALSE)</f>
        <v>-5</v>
      </c>
      <c r="J868">
        <f>IF(I868&gt;0, 1, 0)</f>
        <v>0</v>
      </c>
      <c r="K868" t="str">
        <f>IF(J868,IF(OR(AND(C868&gt;0, ABS(D868) &gt; I868), OR(AND(C868&gt;-I868, D868&gt;-I868), AND(C868&lt;-I868,D868&lt;-I868) )), 1, 0),"N/A")</f>
        <v>N/A</v>
      </c>
      <c r="L868">
        <f>INT(NOT(J868))</f>
        <v>1</v>
      </c>
      <c r="M868">
        <f>IF(L868,IF(OR(AND(C868&lt;0, D868&lt; ABS(I868)), OR(AND(C868&gt;ABS(I868), D868&gt;ABS(I868)), AND(C868&lt;ABS(I868),D868&lt; ABS(I868)))), 1, 0),"N/A")</f>
        <v>1</v>
      </c>
      <c r="N868">
        <f>INT(OR(K868,M868))</f>
        <v>1</v>
      </c>
      <c r="O868">
        <f>IF(N868, 210, 0)</f>
        <v>210</v>
      </c>
      <c r="P868" t="str">
        <f>VLOOKUP(DATEVALUE(KNeighbors_NOPCA!$A868), ORL_by_date!$A$2:$E$93, 4, FALSE)</f>
        <v>O</v>
      </c>
      <c r="Q868" t="str">
        <f>VLOOKUP(DATEVALUE(KNeighbors_NOPCA!$A868), ORL_by_date!$A$2:$E$93, 5, FALSE)</f>
        <v>204</v>
      </c>
    </row>
    <row r="869" spans="1:17" hidden="1">
      <c r="A869" s="10" t="s">
        <v>60</v>
      </c>
      <c r="B869" t="s">
        <v>19</v>
      </c>
      <c r="C869" s="9">
        <v>-8</v>
      </c>
      <c r="D869" s="9">
        <v>-6</v>
      </c>
      <c r="E869" s="9">
        <f>IF(-I869 &lt;C869, 1, 0)</f>
        <v>0</v>
      </c>
      <c r="F869" t="str">
        <f>VLOOKUP(DATEVALUE(KNeighbors_NOPCA!$A869), ORL_by_date!$A$2:$E$93, 2, FALSE)</f>
        <v>L</v>
      </c>
      <c r="G869">
        <f>IF(F869="L",0,1)</f>
        <v>0</v>
      </c>
      <c r="H869">
        <f>IF(G869=E869,1,0)</f>
        <v>1</v>
      </c>
      <c r="I869">
        <f>VLOOKUP(DATEVALUE(KNeighbors_NOPCA!$A869), ORL_by_date!$A$2:$E$93, 3, FALSE)</f>
        <v>-3</v>
      </c>
      <c r="J869">
        <f>IF(I869&gt;0, 1, 0)</f>
        <v>0</v>
      </c>
      <c r="K869" t="str">
        <f>IF(J869,IF(OR(AND(C869&gt;0, ABS(D869) &gt; I869), OR(AND(C869&gt;-I869, D869&gt;-I869), AND(C869&lt;-I869,D869&lt;-I869) )), 1, 0),"N/A")</f>
        <v>N/A</v>
      </c>
      <c r="L869">
        <f>INT(NOT(J869))</f>
        <v>1</v>
      </c>
      <c r="M869">
        <f>IF(L869,IF(OR(AND(C869&lt;0, D869&lt; ABS(I869)), OR(AND(C869&gt;ABS(I869), D869&gt;ABS(I869)), AND(C869&lt;ABS(I869),D869&lt; ABS(I869)))), 1, 0),"N/A")</f>
        <v>1</v>
      </c>
      <c r="N869">
        <f>INT(OR(K869,M869))</f>
        <v>1</v>
      </c>
      <c r="O869">
        <f>IF(N869, 210, 0)</f>
        <v>210</v>
      </c>
      <c r="P869" t="str">
        <f>VLOOKUP(DATEVALUE(KNeighbors_NOPCA!$A869), ORL_by_date!$A$2:$E$93, 4, FALSE)</f>
        <v>U</v>
      </c>
      <c r="Q869" t="str">
        <f>VLOOKUP(DATEVALUE(KNeighbors_NOPCA!$A869), ORL_by_date!$A$2:$E$93, 5, FALSE)</f>
        <v>209</v>
      </c>
    </row>
    <row r="870" spans="1:17" hidden="1">
      <c r="A870" s="10" t="s">
        <v>64</v>
      </c>
      <c r="B870" t="s">
        <v>19</v>
      </c>
      <c r="C870" s="9">
        <v>0.4</v>
      </c>
      <c r="D870" s="9">
        <v>9</v>
      </c>
      <c r="E870" s="9">
        <f>IF(-I870 &lt;C870, 1, 0)</f>
        <v>0</v>
      </c>
      <c r="F870" t="str">
        <f>VLOOKUP(DATEVALUE(KNeighbors_NOPCA!$A870), ORL_by_date!$A$2:$E$93, 2, FALSE)</f>
        <v>W</v>
      </c>
      <c r="G870">
        <f>IF(F870="L",0,1)</f>
        <v>1</v>
      </c>
      <c r="H870">
        <f>IF(G870=E870,1,0)</f>
        <v>0</v>
      </c>
      <c r="I870">
        <f>VLOOKUP(DATEVALUE(KNeighbors_NOPCA!$A870), ORL_by_date!$A$2:$E$93, 3, FALSE)</f>
        <v>-1.5</v>
      </c>
      <c r="J870">
        <f>IF(I870&gt;0, 1, 0)</f>
        <v>0</v>
      </c>
      <c r="K870" t="str">
        <f>IF(J870,IF(OR(AND(C870&gt;0, ABS(D870) &gt; I870), OR(AND(C870&gt;-I870, D870&gt;-I870), AND(C870&lt;-I870,D870&lt;-I870) )), 1, 0),"N/A")</f>
        <v>N/A</v>
      </c>
      <c r="L870">
        <f>INT(NOT(J870))</f>
        <v>1</v>
      </c>
      <c r="M870">
        <f>IF(L870,IF(OR(AND(C870&lt;0, D870&lt; ABS(I870)), OR(AND(C870&gt;ABS(I870), D870&gt;ABS(I870)), AND(C870&lt;ABS(I870),D870&lt; ABS(I870)))), 1, 0),"N/A")</f>
        <v>0</v>
      </c>
      <c r="N870">
        <f>INT(OR(K870,M870))</f>
        <v>0</v>
      </c>
      <c r="O870">
        <f>IF(N870, 210, 0)</f>
        <v>0</v>
      </c>
      <c r="P870" t="str">
        <f>VLOOKUP(DATEVALUE(KNeighbors_NOPCA!$A870), ORL_by_date!$A$2:$E$93, 4, FALSE)</f>
        <v>U</v>
      </c>
      <c r="Q870" t="str">
        <f>VLOOKUP(DATEVALUE(KNeighbors_NOPCA!$A870), ORL_by_date!$A$2:$E$93, 5, FALSE)</f>
        <v>194.5</v>
      </c>
    </row>
    <row r="871" spans="1:17" hidden="1">
      <c r="A871" s="10" t="s">
        <v>65</v>
      </c>
      <c r="B871" t="s">
        <v>19</v>
      </c>
      <c r="C871" s="9">
        <v>-0.6</v>
      </c>
      <c r="D871" s="9">
        <v>24</v>
      </c>
      <c r="E871" s="9">
        <f>IF(-I871 &lt;C871, 1, 0)</f>
        <v>0</v>
      </c>
      <c r="F871" t="str">
        <f>VLOOKUP(DATEVALUE(KNeighbors_NOPCA!$A871), ORL_by_date!$A$2:$E$93, 2, FALSE)</f>
        <v>W</v>
      </c>
      <c r="G871">
        <f>IF(F871="L",0,1)</f>
        <v>1</v>
      </c>
      <c r="H871">
        <f>IF(G871=E871,1,0)</f>
        <v>0</v>
      </c>
      <c r="I871">
        <f>VLOOKUP(DATEVALUE(KNeighbors_NOPCA!$A871), ORL_by_date!$A$2:$E$93, 3, FALSE)</f>
        <v>-3.5</v>
      </c>
      <c r="J871">
        <f>IF(I871&gt;0, 1, 0)</f>
        <v>0</v>
      </c>
      <c r="K871" t="str">
        <f>IF(J871,IF(OR(AND(C871&gt;0, ABS(D871) &gt; I871), OR(AND(C871&gt;-I871, D871&gt;-I871), AND(C871&lt;-I871,D871&lt;-I871) )), 1, 0),"N/A")</f>
        <v>N/A</v>
      </c>
      <c r="L871">
        <f>INT(NOT(J871))</f>
        <v>1</v>
      </c>
      <c r="M871">
        <f>IF(L871,IF(OR(AND(C871&lt;0, D871&lt; ABS(I871)), OR(AND(C871&gt;ABS(I871), D871&gt;ABS(I871)), AND(C871&lt;ABS(I871),D871&lt; ABS(I871)))), 1, 0),"N/A")</f>
        <v>0</v>
      </c>
      <c r="N871">
        <f>INT(OR(K871,M871))</f>
        <v>0</v>
      </c>
      <c r="O871">
        <f>IF(N871, 210, 0)</f>
        <v>0</v>
      </c>
      <c r="P871" t="str">
        <f>VLOOKUP(DATEVALUE(KNeighbors_NOPCA!$A871), ORL_by_date!$A$2:$E$93, 4, FALSE)</f>
        <v>O</v>
      </c>
      <c r="Q871" t="str">
        <f>VLOOKUP(DATEVALUE(KNeighbors_NOPCA!$A871), ORL_by_date!$A$2:$E$93, 5, FALSE)</f>
        <v>199</v>
      </c>
    </row>
    <row r="872" spans="1:17" hidden="1">
      <c r="A872" s="10" t="s">
        <v>67</v>
      </c>
      <c r="B872" t="s">
        <v>19</v>
      </c>
      <c r="C872" s="9">
        <v>-3.6</v>
      </c>
      <c r="D872" s="9">
        <v>19</v>
      </c>
      <c r="E872" s="9">
        <f>IF(-I872 &lt;C872, 1, 0)</f>
        <v>0</v>
      </c>
      <c r="F872" t="str">
        <f>VLOOKUP(DATEVALUE(KNeighbors_NOPCA!$A872), ORL_by_date!$A$2:$E$93, 2, FALSE)</f>
        <v>W</v>
      </c>
      <c r="G872">
        <f>IF(F872="L",0,1)</f>
        <v>1</v>
      </c>
      <c r="H872">
        <f>IF(G872=E872,1,0)</f>
        <v>0</v>
      </c>
      <c r="I872">
        <f>VLOOKUP(DATEVALUE(KNeighbors_NOPCA!$A872), ORL_by_date!$A$2:$E$93, 3, FALSE)</f>
        <v>2</v>
      </c>
      <c r="J872">
        <f>IF(I872&gt;0, 1, 0)</f>
        <v>1</v>
      </c>
      <c r="K872">
        <f>IF(J872,IF(OR(AND(C872&gt;0, ABS(D872) &gt; I872), OR(AND(C872&gt;-I872, D872&gt;-I872), AND(C872&lt;-I872,D872&lt;-I872) )), 1, 0),"N/A")</f>
        <v>0</v>
      </c>
      <c r="L872">
        <f>INT(NOT(J872))</f>
        <v>0</v>
      </c>
      <c r="M872" t="str">
        <f>IF(L872,IF(OR(AND(C872&lt;0, D872&lt; ABS(I872)), OR(AND(C872&gt;ABS(I872), D872&gt;ABS(I872)), AND(C872&lt;ABS(I872),D872&lt; ABS(I872)))), 1, 0),"N/A")</f>
        <v>N/A</v>
      </c>
      <c r="N872">
        <f>INT(OR(K872,M872))</f>
        <v>0</v>
      </c>
      <c r="O872">
        <f>IF(N872, 210, 0)</f>
        <v>0</v>
      </c>
      <c r="P872" t="str">
        <f>VLOOKUP(DATEVALUE(KNeighbors_NOPCA!$A872), ORL_by_date!$A$2:$E$93, 4, FALSE)</f>
        <v>U</v>
      </c>
      <c r="Q872" t="str">
        <f>VLOOKUP(DATEVALUE(KNeighbors_NOPCA!$A872), ORL_by_date!$A$2:$E$93, 5, FALSE)</f>
        <v>201.5</v>
      </c>
    </row>
    <row r="873" spans="1:17" hidden="1">
      <c r="A873" s="10" t="s">
        <v>79</v>
      </c>
      <c r="B873" t="s">
        <v>19</v>
      </c>
      <c r="C873" s="9">
        <v>-6</v>
      </c>
      <c r="D873" s="9">
        <v>-35</v>
      </c>
      <c r="E873" s="9">
        <f>IF(-I873 &lt;C873, 1, 0)</f>
        <v>0</v>
      </c>
      <c r="F873" t="str">
        <f>VLOOKUP(DATEVALUE(KNeighbors_NOPCA!$A873), ORL_by_date!$A$2:$E$93, 2, FALSE)</f>
        <v>L</v>
      </c>
      <c r="G873">
        <f>IF(F873="L",0,1)</f>
        <v>0</v>
      </c>
      <c r="H873">
        <f>IF(G873=E873,1,0)</f>
        <v>1</v>
      </c>
      <c r="I873">
        <f>VLOOKUP(DATEVALUE(KNeighbors_NOPCA!$A873), ORL_by_date!$A$2:$E$93, 3, FALSE)</f>
        <v>2.5</v>
      </c>
      <c r="J873">
        <f>IF(I873&gt;0, 1, 0)</f>
        <v>1</v>
      </c>
      <c r="K873">
        <f>IF(J873,IF(OR(AND(C873&gt;0, ABS(D873) &gt; I873), OR(AND(C873&gt;-I873, D873&gt;-I873), AND(C873&lt;-I873,D873&lt;-I873) )), 1, 0),"N/A")</f>
        <v>1</v>
      </c>
      <c r="L873">
        <f>INT(NOT(J873))</f>
        <v>0</v>
      </c>
      <c r="M873" t="str">
        <f>IF(L873,IF(OR(AND(C873&lt;0, D873&lt; ABS(I873)), OR(AND(C873&gt;ABS(I873), D873&gt;ABS(I873)), AND(C873&lt;ABS(I873),D873&lt; ABS(I873)))), 1, 0),"N/A")</f>
        <v>N/A</v>
      </c>
      <c r="N873">
        <f>INT(OR(K873,M873))</f>
        <v>1</v>
      </c>
      <c r="O873">
        <f>IF(N873, 210, 0)</f>
        <v>210</v>
      </c>
      <c r="P873" t="str">
        <f>VLOOKUP(DATEVALUE(KNeighbors_NOPCA!$A873), ORL_by_date!$A$2:$E$93, 4, FALSE)</f>
        <v>U</v>
      </c>
      <c r="Q873" t="str">
        <f>VLOOKUP(DATEVALUE(KNeighbors_NOPCA!$A873), ORL_by_date!$A$2:$E$93, 5, FALSE)</f>
        <v>197</v>
      </c>
    </row>
    <row r="874" spans="1:17" hidden="1">
      <c r="A874" s="10" t="s">
        <v>84</v>
      </c>
      <c r="B874" t="s">
        <v>19</v>
      </c>
      <c r="C874" s="9">
        <v>2</v>
      </c>
      <c r="D874" s="9">
        <v>15</v>
      </c>
      <c r="E874" s="9">
        <f>IF(-I874 &lt;C874, 1, 0)</f>
        <v>1</v>
      </c>
      <c r="F874" t="str">
        <f>VLOOKUP(DATEVALUE(KNeighbors_NOPCA!$A874), ORL_by_date!$A$2:$E$93, 2, FALSE)</f>
        <v>W</v>
      </c>
      <c r="G874">
        <f>IF(F874="L",0,1)</f>
        <v>1</v>
      </c>
      <c r="H874">
        <f>IF(G874=E874,1,0)</f>
        <v>1</v>
      </c>
      <c r="I874">
        <f>VLOOKUP(DATEVALUE(KNeighbors_NOPCA!$A874), ORL_by_date!$A$2:$E$93, 3, FALSE)</f>
        <v>1</v>
      </c>
      <c r="J874">
        <f>IF(I874&gt;0, 1, 0)</f>
        <v>1</v>
      </c>
      <c r="K874">
        <f>IF(J874,IF(OR(AND(C874&gt;0, ABS(D874) &gt; I874), OR(AND(C874&gt;-I874, D874&gt;-I874), AND(C874&lt;-I874,D874&lt;-I874) )), 1, 0),"N/A")</f>
        <v>1</v>
      </c>
      <c r="L874">
        <f>INT(NOT(J874))</f>
        <v>0</v>
      </c>
      <c r="M874" t="str">
        <f>IF(L874,IF(OR(AND(C874&lt;0, D874&lt; ABS(I874)), OR(AND(C874&gt;ABS(I874), D874&gt;ABS(I874)), AND(C874&lt;ABS(I874),D874&lt; ABS(I874)))), 1, 0),"N/A")</f>
        <v>N/A</v>
      </c>
      <c r="N874">
        <f>INT(OR(K874,M874))</f>
        <v>1</v>
      </c>
      <c r="O874">
        <f>IF(N874, 210, 0)</f>
        <v>210</v>
      </c>
      <c r="P874" t="str">
        <f>VLOOKUP(DATEVALUE(KNeighbors_NOPCA!$A874), ORL_by_date!$A$2:$E$93, 4, FALSE)</f>
        <v>O</v>
      </c>
      <c r="Q874" t="str">
        <f>VLOOKUP(DATEVALUE(KNeighbors_NOPCA!$A874), ORL_by_date!$A$2:$E$93, 5, FALSE)</f>
        <v>198</v>
      </c>
    </row>
    <row r="875" spans="1:17" hidden="1">
      <c r="A875" s="10" t="s">
        <v>86</v>
      </c>
      <c r="B875" t="s">
        <v>19</v>
      </c>
      <c r="C875" s="9">
        <v>-5.8</v>
      </c>
      <c r="D875" s="9">
        <v>8</v>
      </c>
      <c r="E875" s="9">
        <f>IF(-I875 &lt;C875, 1, 0)</f>
        <v>0</v>
      </c>
      <c r="F875" t="str">
        <f>VLOOKUP(DATEVALUE(KNeighbors_NOPCA!$A875), ORL_by_date!$A$2:$E$93, 2, FALSE)</f>
        <v>W</v>
      </c>
      <c r="G875">
        <f>IF(F875="L",0,1)</f>
        <v>1</v>
      </c>
      <c r="H875">
        <f>IF(G875=E875,1,0)</f>
        <v>0</v>
      </c>
      <c r="I875">
        <f>VLOOKUP(DATEVALUE(KNeighbors_NOPCA!$A875), ORL_by_date!$A$2:$E$93, 3, FALSE)</f>
        <v>-4.5</v>
      </c>
      <c r="J875">
        <f>IF(I875&gt;0, 1, 0)</f>
        <v>0</v>
      </c>
      <c r="K875" t="str">
        <f>IF(J875,IF(OR(AND(C875&gt;0, ABS(D875) &gt; I875), OR(AND(C875&gt;-I875, D875&gt;-I875), AND(C875&lt;-I875,D875&lt;-I875) )), 1, 0),"N/A")</f>
        <v>N/A</v>
      </c>
      <c r="L875">
        <f>INT(NOT(J875))</f>
        <v>1</v>
      </c>
      <c r="M875">
        <f>IF(L875,IF(OR(AND(C875&lt;0, D875&lt; ABS(I875)), OR(AND(C875&gt;ABS(I875), D875&gt;ABS(I875)), AND(C875&lt;ABS(I875),D875&lt; ABS(I875)))), 1, 0),"N/A")</f>
        <v>0</v>
      </c>
      <c r="N875">
        <f>INT(OR(K875,M875))</f>
        <v>0</v>
      </c>
      <c r="O875">
        <f>IF(N875, 210, 0)</f>
        <v>0</v>
      </c>
      <c r="P875" t="str">
        <f>VLOOKUP(DATEVALUE(KNeighbors_NOPCA!$A875), ORL_by_date!$A$2:$E$93, 4, FALSE)</f>
        <v>U</v>
      </c>
      <c r="Q875" t="str">
        <f>VLOOKUP(DATEVALUE(KNeighbors_NOPCA!$A875), ORL_by_date!$A$2:$E$93, 5, FALSE)</f>
        <v>201</v>
      </c>
    </row>
    <row r="876" spans="1:17" hidden="1">
      <c r="A876" s="10" t="s">
        <v>88</v>
      </c>
      <c r="B876" t="s">
        <v>19</v>
      </c>
      <c r="C876" s="9">
        <v>-6</v>
      </c>
      <c r="D876" s="9">
        <v>-3</v>
      </c>
      <c r="E876" s="9">
        <f>IF(-I876 &lt;C876, 1, 0)</f>
        <v>0</v>
      </c>
      <c r="F876" t="str">
        <f>VLOOKUP(DATEVALUE(KNeighbors_NOPCA!$A876), ORL_by_date!$A$2:$E$93, 2, FALSE)</f>
        <v>L</v>
      </c>
      <c r="G876">
        <f>IF(F876="L",0,1)</f>
        <v>0</v>
      </c>
      <c r="H876">
        <f>IF(G876=E876,1,0)</f>
        <v>1</v>
      </c>
      <c r="I876">
        <f>VLOOKUP(DATEVALUE(KNeighbors_NOPCA!$A876), ORL_by_date!$A$2:$E$93, 3, FALSE)</f>
        <v>1.5</v>
      </c>
      <c r="J876">
        <f>IF(I876&gt;0, 1, 0)</f>
        <v>1</v>
      </c>
      <c r="K876">
        <f>IF(J876,IF(OR(AND(C876&gt;0, ABS(D876) &gt; I876), OR(AND(C876&gt;-I876, D876&gt;-I876), AND(C876&lt;-I876,D876&lt;-I876) )), 1, 0),"N/A")</f>
        <v>1</v>
      </c>
      <c r="L876">
        <f>INT(NOT(J876))</f>
        <v>0</v>
      </c>
      <c r="M876" t="str">
        <f>IF(L876,IF(OR(AND(C876&lt;0, D876&lt; ABS(I876)), OR(AND(C876&gt;ABS(I876), D876&gt;ABS(I876)), AND(C876&lt;ABS(I876),D876&lt; ABS(I876)))), 1, 0),"N/A")</f>
        <v>N/A</v>
      </c>
      <c r="N876">
        <f>INT(OR(K876,M876))</f>
        <v>1</v>
      </c>
      <c r="O876">
        <f>IF(N876, 210, 0)</f>
        <v>210</v>
      </c>
      <c r="P876" t="str">
        <f>VLOOKUP(DATEVALUE(KNeighbors_NOPCA!$A876), ORL_by_date!$A$2:$E$93, 4, FALSE)</f>
        <v>O</v>
      </c>
      <c r="Q876" t="str">
        <f>VLOOKUP(DATEVALUE(KNeighbors_NOPCA!$A876), ORL_by_date!$A$2:$E$93, 5, FALSE)</f>
        <v>201</v>
      </c>
    </row>
    <row r="877" spans="1:17" hidden="1">
      <c r="A877" s="10" t="s">
        <v>91</v>
      </c>
      <c r="B877" t="s">
        <v>19</v>
      </c>
      <c r="C877" s="9">
        <v>-6</v>
      </c>
      <c r="D877" s="9">
        <v>3</v>
      </c>
      <c r="E877" s="9">
        <f>IF(-I877 &lt;C877, 1, 0)</f>
        <v>0</v>
      </c>
      <c r="F877" t="str">
        <f>VLOOKUP(DATEVALUE(KNeighbors_NOPCA!$A877), ORL_by_date!$A$2:$E$93, 2, FALSE)</f>
        <v>W</v>
      </c>
      <c r="G877">
        <f>IF(F877="L",0,1)</f>
        <v>1</v>
      </c>
      <c r="H877">
        <f>IF(G877=E877,1,0)</f>
        <v>0</v>
      </c>
      <c r="I877">
        <f>VLOOKUP(DATEVALUE(KNeighbors_NOPCA!$A877), ORL_by_date!$A$2:$E$93, 3, FALSE)</f>
        <v>-1</v>
      </c>
      <c r="J877">
        <f>IF(I877&gt;0, 1, 0)</f>
        <v>0</v>
      </c>
      <c r="K877" t="str">
        <f>IF(J877,IF(OR(AND(C877&gt;0, ABS(D877) &gt; I877), OR(AND(C877&gt;-I877, D877&gt;-I877), AND(C877&lt;-I877,D877&lt;-I877) )), 1, 0),"N/A")</f>
        <v>N/A</v>
      </c>
      <c r="L877">
        <f>INT(NOT(J877))</f>
        <v>1</v>
      </c>
      <c r="M877">
        <f>IF(L877,IF(OR(AND(C877&lt;0, D877&lt; ABS(I877)), OR(AND(C877&gt;ABS(I877), D877&gt;ABS(I877)), AND(C877&lt;ABS(I877),D877&lt; ABS(I877)))), 1, 0),"N/A")</f>
        <v>0</v>
      </c>
      <c r="N877">
        <f>INT(OR(K877,M877))</f>
        <v>0</v>
      </c>
      <c r="O877">
        <f>IF(N877, 210, 0)</f>
        <v>0</v>
      </c>
      <c r="P877" t="str">
        <f>VLOOKUP(DATEVALUE(KNeighbors_NOPCA!$A877), ORL_by_date!$A$2:$E$93, 4, FALSE)</f>
        <v>U</v>
      </c>
      <c r="Q877" t="str">
        <f>VLOOKUP(DATEVALUE(KNeighbors_NOPCA!$A877), ORL_by_date!$A$2:$E$93, 5, FALSE)</f>
        <v>207</v>
      </c>
    </row>
    <row r="878" spans="1:17" hidden="1">
      <c r="A878" s="10" t="s">
        <v>93</v>
      </c>
      <c r="B878" t="s">
        <v>19</v>
      </c>
      <c r="C878" s="9">
        <v>-1</v>
      </c>
      <c r="D878" s="9">
        <v>-7</v>
      </c>
      <c r="E878" s="9">
        <f>IF(-I878 &lt;C878, 1, 0)</f>
        <v>0</v>
      </c>
      <c r="F878" t="str">
        <f>VLOOKUP(DATEVALUE(KNeighbors_NOPCA!$A878), ORL_by_date!$A$2:$E$93, 2, FALSE)</f>
        <v>L</v>
      </c>
      <c r="G878">
        <f>IF(F878="L",0,1)</f>
        <v>0</v>
      </c>
      <c r="H878">
        <f>IF(G878=E878,1,0)</f>
        <v>1</v>
      </c>
      <c r="I878">
        <f>VLOOKUP(DATEVALUE(KNeighbors_NOPCA!$A878), ORL_by_date!$A$2:$E$93, 3, FALSE)</f>
        <v>-5</v>
      </c>
      <c r="J878">
        <f>IF(I878&gt;0, 1, 0)</f>
        <v>0</v>
      </c>
      <c r="K878" t="str">
        <f>IF(J878,IF(OR(AND(C878&gt;0, ABS(D878) &gt; I878), OR(AND(C878&gt;-I878, D878&gt;-I878), AND(C878&lt;-I878,D878&lt;-I878) )), 1, 0),"N/A")</f>
        <v>N/A</v>
      </c>
      <c r="L878">
        <f>INT(NOT(J878))</f>
        <v>1</v>
      </c>
      <c r="M878">
        <f>IF(L878,IF(OR(AND(C878&lt;0, D878&lt; ABS(I878)), OR(AND(C878&gt;ABS(I878), D878&gt;ABS(I878)), AND(C878&lt;ABS(I878),D878&lt; ABS(I878)))), 1, 0),"N/A")</f>
        <v>1</v>
      </c>
      <c r="N878">
        <f>INT(OR(K878,M878))</f>
        <v>1</v>
      </c>
      <c r="O878">
        <f>IF(N878, 210, 0)</f>
        <v>210</v>
      </c>
      <c r="P878" t="str">
        <f>VLOOKUP(DATEVALUE(KNeighbors_NOPCA!$A878), ORL_by_date!$A$2:$E$93, 4, FALSE)</f>
        <v>O</v>
      </c>
      <c r="Q878" t="str">
        <f>VLOOKUP(DATEVALUE(KNeighbors_NOPCA!$A878), ORL_by_date!$A$2:$E$93, 5, FALSE)</f>
        <v>193</v>
      </c>
    </row>
    <row r="879" spans="1:17" hidden="1">
      <c r="A879" s="10" t="s">
        <v>95</v>
      </c>
      <c r="B879" t="s">
        <v>19</v>
      </c>
      <c r="C879" s="9">
        <v>-5</v>
      </c>
      <c r="D879" s="9">
        <v>15</v>
      </c>
      <c r="E879" s="9">
        <f>IF(-I879 &lt;C879, 1, 0)</f>
        <v>0</v>
      </c>
      <c r="F879" t="str">
        <f>VLOOKUP(DATEVALUE(KNeighbors_NOPCA!$A879), ORL_by_date!$A$2:$E$93, 2, FALSE)</f>
        <v>W</v>
      </c>
      <c r="G879">
        <f>IF(F879="L",0,1)</f>
        <v>1</v>
      </c>
      <c r="H879">
        <f>IF(G879=E879,1,0)</f>
        <v>0</v>
      </c>
      <c r="I879">
        <f>VLOOKUP(DATEVALUE(KNeighbors_NOPCA!$A879), ORL_by_date!$A$2:$E$93, 3, FALSE)</f>
        <v>-4</v>
      </c>
      <c r="J879">
        <f>IF(I879&gt;0, 1, 0)</f>
        <v>0</v>
      </c>
      <c r="K879" t="str">
        <f>IF(J879,IF(OR(AND(C879&gt;0, ABS(D879) &gt; I879), OR(AND(C879&gt;-I879, D879&gt;-I879), AND(C879&lt;-I879,D879&lt;-I879) )), 1, 0),"N/A")</f>
        <v>N/A</v>
      </c>
      <c r="L879">
        <f>INT(NOT(J879))</f>
        <v>1</v>
      </c>
      <c r="M879">
        <f>IF(L879,IF(OR(AND(C879&lt;0, D879&lt; ABS(I879)), OR(AND(C879&gt;ABS(I879), D879&gt;ABS(I879)), AND(C879&lt;ABS(I879),D879&lt; ABS(I879)))), 1, 0),"N/A")</f>
        <v>0</v>
      </c>
      <c r="N879">
        <f>INT(OR(K879,M879))</f>
        <v>0</v>
      </c>
      <c r="O879">
        <f>IF(N879, 210, 0)</f>
        <v>0</v>
      </c>
      <c r="P879" t="str">
        <f>VLOOKUP(DATEVALUE(KNeighbors_NOPCA!$A879), ORL_by_date!$A$2:$E$93, 4, FALSE)</f>
        <v>U</v>
      </c>
      <c r="Q879" t="str">
        <f>VLOOKUP(DATEVALUE(KNeighbors_NOPCA!$A879), ORL_by_date!$A$2:$E$93, 5, FALSE)</f>
        <v>204</v>
      </c>
    </row>
    <row r="880" spans="1:17" hidden="1">
      <c r="A880" s="10" t="s">
        <v>97</v>
      </c>
      <c r="B880" t="s">
        <v>19</v>
      </c>
      <c r="C880" s="9">
        <v>-0.4</v>
      </c>
      <c r="D880" s="9">
        <v>7</v>
      </c>
      <c r="E880" s="9">
        <f>IF(-I880 &lt;C880, 1, 0)</f>
        <v>0</v>
      </c>
      <c r="F880" t="str">
        <f>VLOOKUP(DATEVALUE(KNeighbors_NOPCA!$A880), ORL_by_date!$A$2:$E$93, 2, FALSE)</f>
        <v>L</v>
      </c>
      <c r="G880">
        <f>IF(F880="L",0,1)</f>
        <v>0</v>
      </c>
      <c r="H880">
        <f>IF(G880=E880,1,0)</f>
        <v>1</v>
      </c>
      <c r="I880">
        <f>VLOOKUP(DATEVALUE(KNeighbors_NOPCA!$A880), ORL_by_date!$A$2:$E$93, 3, FALSE)</f>
        <v>-7.5</v>
      </c>
      <c r="J880">
        <f>IF(I880&gt;0, 1, 0)</f>
        <v>0</v>
      </c>
      <c r="K880" t="str">
        <f>IF(J880,IF(OR(AND(C880&gt;0, ABS(D880) &gt; I880), OR(AND(C880&gt;-I880, D880&gt;-I880), AND(C880&lt;-I880,D880&lt;-I880) )), 1, 0),"N/A")</f>
        <v>N/A</v>
      </c>
      <c r="L880">
        <f>INT(NOT(J880))</f>
        <v>1</v>
      </c>
      <c r="M880">
        <f>IF(L880,IF(OR(AND(C880&lt;0, D880&lt; ABS(I880)), OR(AND(C880&gt;ABS(I880), D880&gt;ABS(I880)), AND(C880&lt;ABS(I880),D880&lt; ABS(I880)))), 1, 0),"N/A")</f>
        <v>1</v>
      </c>
      <c r="N880">
        <f>INT(OR(K880,M880))</f>
        <v>1</v>
      </c>
      <c r="O880">
        <f>IF(N880, 210, 0)</f>
        <v>210</v>
      </c>
      <c r="P880" t="str">
        <f>VLOOKUP(DATEVALUE(KNeighbors_NOPCA!$A880), ORL_by_date!$A$2:$E$93, 4, FALSE)</f>
        <v>U</v>
      </c>
      <c r="Q880" t="str">
        <f>VLOOKUP(DATEVALUE(KNeighbors_NOPCA!$A880), ORL_by_date!$A$2:$E$93, 5, FALSE)</f>
        <v>199</v>
      </c>
    </row>
    <row r="881" spans="1:17" hidden="1">
      <c r="A881" s="10" t="s">
        <v>104</v>
      </c>
      <c r="B881" t="s">
        <v>19</v>
      </c>
      <c r="C881" s="9">
        <v>-4.2</v>
      </c>
      <c r="D881" s="9">
        <v>-9</v>
      </c>
      <c r="E881" s="9">
        <f>IF(-I881 &lt;C881, 1, 0)</f>
        <v>0</v>
      </c>
      <c r="F881" t="str">
        <f>VLOOKUP(DATEVALUE(KNeighbors_NOPCA!$A881), ORL_by_date!$A$2:$E$93, 2, FALSE)</f>
        <v>L</v>
      </c>
      <c r="G881">
        <f>IF(F881="L",0,1)</f>
        <v>0</v>
      </c>
      <c r="H881">
        <f>IF(G881=E881,1,0)</f>
        <v>1</v>
      </c>
      <c r="I881">
        <f>VLOOKUP(DATEVALUE(KNeighbors_NOPCA!$A881), ORL_by_date!$A$2:$E$93, 3, FALSE)</f>
        <v>3.5</v>
      </c>
      <c r="J881">
        <f>IF(I881&gt;0, 1, 0)</f>
        <v>1</v>
      </c>
      <c r="K881">
        <f>IF(J881,IF(OR(AND(C881&gt;0, ABS(D881) &gt; I881), OR(AND(C881&gt;-I881, D881&gt;-I881), AND(C881&lt;-I881,D881&lt;-I881) )), 1, 0),"N/A")</f>
        <v>1</v>
      </c>
      <c r="L881">
        <f>INT(NOT(J881))</f>
        <v>0</v>
      </c>
      <c r="M881" t="str">
        <f>IF(L881,IF(OR(AND(C881&lt;0, D881&lt; ABS(I881)), OR(AND(C881&gt;ABS(I881), D881&gt;ABS(I881)), AND(C881&lt;ABS(I881),D881&lt; ABS(I881)))), 1, 0),"N/A")</f>
        <v>N/A</v>
      </c>
      <c r="N881">
        <f>INT(OR(K881,M881))</f>
        <v>1</v>
      </c>
      <c r="O881">
        <f>IF(N881, 210, 0)</f>
        <v>210</v>
      </c>
      <c r="P881" t="str">
        <f>VLOOKUP(DATEVALUE(KNeighbors_NOPCA!$A881), ORL_by_date!$A$2:$E$93, 4, FALSE)</f>
        <v>U</v>
      </c>
      <c r="Q881" t="str">
        <f>VLOOKUP(DATEVALUE(KNeighbors_NOPCA!$A881), ORL_by_date!$A$2:$E$93, 5, FALSE)</f>
        <v>198.5</v>
      </c>
    </row>
    <row r="882" spans="1:17" hidden="1">
      <c r="A882" s="10" t="s">
        <v>107</v>
      </c>
      <c r="B882" t="s">
        <v>19</v>
      </c>
      <c r="C882" s="9">
        <v>-6.4</v>
      </c>
      <c r="D882" s="9">
        <v>-6</v>
      </c>
      <c r="E882" s="9">
        <f>IF(-I882 &lt;C882, 1, 0)</f>
        <v>0</v>
      </c>
      <c r="F882" t="str">
        <f>VLOOKUP(DATEVALUE(KNeighbors_NOPCA!$A882), ORL_by_date!$A$2:$E$93, 2, FALSE)</f>
        <v>L</v>
      </c>
      <c r="G882">
        <f>IF(F882="L",0,1)</f>
        <v>0</v>
      </c>
      <c r="H882">
        <f>IF(G882=E882,1,0)</f>
        <v>1</v>
      </c>
      <c r="I882">
        <f>VLOOKUP(DATEVALUE(KNeighbors_NOPCA!$A882), ORL_by_date!$A$2:$E$93, 3, FALSE)</f>
        <v>-3.5</v>
      </c>
      <c r="J882">
        <f>IF(I882&gt;0, 1, 0)</f>
        <v>0</v>
      </c>
      <c r="K882" t="str">
        <f>IF(J882,IF(OR(AND(C882&gt;0, ABS(D882) &gt; I882), OR(AND(C882&gt;-I882, D882&gt;-I882), AND(C882&lt;-I882,D882&lt;-I882) )), 1, 0),"N/A")</f>
        <v>N/A</v>
      </c>
      <c r="L882">
        <f>INT(NOT(J882))</f>
        <v>1</v>
      </c>
      <c r="M882">
        <f>IF(L882,IF(OR(AND(C882&lt;0, D882&lt; ABS(I882)), OR(AND(C882&gt;ABS(I882), D882&gt;ABS(I882)), AND(C882&lt;ABS(I882),D882&lt; ABS(I882)))), 1, 0),"N/A")</f>
        <v>1</v>
      </c>
      <c r="N882">
        <f>INT(OR(K882,M882))</f>
        <v>1</v>
      </c>
      <c r="O882">
        <f>IF(N882, 210, 0)</f>
        <v>210</v>
      </c>
      <c r="P882" t="str">
        <f>VLOOKUP(DATEVALUE(KNeighbors_NOPCA!$A882), ORL_by_date!$A$2:$E$93, 4, FALSE)</f>
        <v>O</v>
      </c>
      <c r="Q882" t="str">
        <f>VLOOKUP(DATEVALUE(KNeighbors_NOPCA!$A882), ORL_by_date!$A$2:$E$93, 5, FALSE)</f>
        <v>199.5</v>
      </c>
    </row>
    <row r="883" spans="1:17" hidden="1">
      <c r="A883" s="10" t="s">
        <v>112</v>
      </c>
      <c r="B883" t="s">
        <v>19</v>
      </c>
      <c r="C883" s="9">
        <v>-5.6</v>
      </c>
      <c r="D883" s="9">
        <v>-3</v>
      </c>
      <c r="E883" s="9">
        <f>IF(-I883 &lt;C883, 1, 0)</f>
        <v>0</v>
      </c>
      <c r="F883" t="str">
        <f>VLOOKUP(DATEVALUE(KNeighbors_NOPCA!$A883), ORL_by_date!$A$2:$E$93, 2, FALSE)</f>
        <v>W</v>
      </c>
      <c r="G883">
        <f>IF(F883="L",0,1)</f>
        <v>1</v>
      </c>
      <c r="H883">
        <f>IF(G883=E883,1,0)</f>
        <v>0</v>
      </c>
      <c r="I883">
        <f>VLOOKUP(DATEVALUE(KNeighbors_NOPCA!$A883), ORL_by_date!$A$2:$E$93, 3, FALSE)</f>
        <v>4.5</v>
      </c>
      <c r="J883">
        <f>IF(I883&gt;0, 1, 0)</f>
        <v>1</v>
      </c>
      <c r="K883">
        <f>IF(J883,IF(OR(AND(C883&gt;0, ABS(D883) &gt; I883), OR(AND(C883&gt;-I883, D883&gt;-I883), AND(C883&lt;-I883,D883&lt;-I883) )), 1, 0),"N/A")</f>
        <v>0</v>
      </c>
      <c r="L883">
        <f>INT(NOT(J883))</f>
        <v>0</v>
      </c>
      <c r="M883" t="str">
        <f>IF(L883,IF(OR(AND(C883&lt;0, D883&lt; ABS(I883)), OR(AND(C883&gt;ABS(I883), D883&gt;ABS(I883)), AND(C883&lt;ABS(I883),D883&lt; ABS(I883)))), 1, 0),"N/A")</f>
        <v>N/A</v>
      </c>
      <c r="N883">
        <f>INT(OR(K883,M883))</f>
        <v>0</v>
      </c>
      <c r="O883">
        <f>IF(N883, 210, 0)</f>
        <v>0</v>
      </c>
      <c r="P883" t="str">
        <f>VLOOKUP(DATEVALUE(KNeighbors_NOPCA!$A883), ORL_by_date!$A$2:$E$93, 4, FALSE)</f>
        <v>O</v>
      </c>
      <c r="Q883" t="str">
        <f>VLOOKUP(DATEVALUE(KNeighbors_NOPCA!$A883), ORL_by_date!$A$2:$E$93, 5, FALSE)</f>
        <v>193.5</v>
      </c>
    </row>
    <row r="884" spans="1:17" hidden="1">
      <c r="A884" s="10" t="s">
        <v>118</v>
      </c>
      <c r="B884" t="s">
        <v>19</v>
      </c>
      <c r="C884" s="9">
        <v>1.4</v>
      </c>
      <c r="D884" s="9">
        <v>-9</v>
      </c>
      <c r="E884" s="9">
        <f>IF(-I884 &lt;C884, 1, 0)</f>
        <v>0</v>
      </c>
      <c r="F884" t="str">
        <f>VLOOKUP(DATEVALUE(KNeighbors_NOPCA!$A884), ORL_by_date!$A$2:$E$93, 2, FALSE)</f>
        <v>L</v>
      </c>
      <c r="G884">
        <f>IF(F884="L",0,1)</f>
        <v>0</v>
      </c>
      <c r="H884">
        <f>IF(G884=E884,1,0)</f>
        <v>1</v>
      </c>
      <c r="I884">
        <f>VLOOKUP(DATEVALUE(KNeighbors_NOPCA!$A884), ORL_by_date!$A$2:$E$93, 3, FALSE)</f>
        <v>-7</v>
      </c>
      <c r="J884">
        <f>IF(I884&gt;0, 1, 0)</f>
        <v>0</v>
      </c>
      <c r="K884" t="str">
        <f>IF(J884,IF(OR(AND(C884&gt;0, ABS(D884) &gt; I884), OR(AND(C884&gt;-I884, D884&gt;-I884), AND(C884&lt;-I884,D884&lt;-I884) )), 1, 0),"N/A")</f>
        <v>N/A</v>
      </c>
      <c r="L884">
        <f>INT(NOT(J884))</f>
        <v>1</v>
      </c>
      <c r="M884">
        <f>IF(L884,IF(OR(AND(C884&lt;0, D884&lt; ABS(I884)), OR(AND(C884&gt;ABS(I884), D884&gt;ABS(I884)), AND(C884&lt;ABS(I884),D884&lt; ABS(I884)))), 1, 0),"N/A")</f>
        <v>1</v>
      </c>
      <c r="N884">
        <f>INT(OR(K884,M884))</f>
        <v>1</v>
      </c>
      <c r="O884">
        <f>IF(N884, 210, 0)</f>
        <v>210</v>
      </c>
      <c r="P884" t="str">
        <f>VLOOKUP(DATEVALUE(KNeighbors_NOPCA!$A884), ORL_by_date!$A$2:$E$93, 4, FALSE)</f>
        <v>U</v>
      </c>
      <c r="Q884" t="str">
        <f>VLOOKUP(DATEVALUE(KNeighbors_NOPCA!$A884), ORL_by_date!$A$2:$E$93, 5, FALSE)</f>
        <v>195.5</v>
      </c>
    </row>
    <row r="885" spans="1:17" hidden="1">
      <c r="A885" s="10" t="s">
        <v>120</v>
      </c>
      <c r="B885" t="s">
        <v>19</v>
      </c>
      <c r="C885" s="9">
        <v>2.2000000000000002</v>
      </c>
      <c r="D885" s="9">
        <v>-4</v>
      </c>
      <c r="E885" s="9">
        <f>IF(-I885 &lt;C885, 1, 0)</f>
        <v>0</v>
      </c>
      <c r="F885" t="str">
        <f>VLOOKUP(DATEVALUE(KNeighbors_NOPCA!$A885), ORL_by_date!$A$2:$E$93, 2, FALSE)</f>
        <v>L</v>
      </c>
      <c r="G885">
        <f>IF(F885="L",0,1)</f>
        <v>0</v>
      </c>
      <c r="H885">
        <f>IF(G885=E885,1,0)</f>
        <v>1</v>
      </c>
      <c r="I885">
        <f>VLOOKUP(DATEVALUE(KNeighbors_NOPCA!$A885), ORL_by_date!$A$2:$E$93, 3, FALSE)</f>
        <v>-5</v>
      </c>
      <c r="J885">
        <f>IF(I885&gt;0, 1, 0)</f>
        <v>0</v>
      </c>
      <c r="K885" t="str">
        <f>IF(J885,IF(OR(AND(C885&gt;0, ABS(D885) &gt; I885), OR(AND(C885&gt;-I885, D885&gt;-I885), AND(C885&lt;-I885,D885&lt;-I885) )), 1, 0),"N/A")</f>
        <v>N/A</v>
      </c>
      <c r="L885">
        <f>INT(NOT(J885))</f>
        <v>1</v>
      </c>
      <c r="M885">
        <f>IF(L885,IF(OR(AND(C885&lt;0, D885&lt; ABS(I885)), OR(AND(C885&gt;ABS(I885), D885&gt;ABS(I885)), AND(C885&lt;ABS(I885),D885&lt; ABS(I885)))), 1, 0),"N/A")</f>
        <v>1</v>
      </c>
      <c r="N885">
        <f>INT(OR(K885,M885))</f>
        <v>1</v>
      </c>
      <c r="O885">
        <f>IF(N885, 210, 0)</f>
        <v>210</v>
      </c>
      <c r="P885" t="str">
        <f>VLOOKUP(DATEVALUE(KNeighbors_NOPCA!$A885), ORL_by_date!$A$2:$E$93, 4, FALSE)</f>
        <v>O</v>
      </c>
      <c r="Q885" t="str">
        <f>VLOOKUP(DATEVALUE(KNeighbors_NOPCA!$A885), ORL_by_date!$A$2:$E$93, 5, FALSE)</f>
        <v>196.5</v>
      </c>
    </row>
    <row r="886" spans="1:17" hidden="1">
      <c r="A886" s="10" t="s">
        <v>129</v>
      </c>
      <c r="B886" t="s">
        <v>19</v>
      </c>
      <c r="C886" s="9">
        <v>-3.6</v>
      </c>
      <c r="D886" s="9">
        <v>5</v>
      </c>
      <c r="E886" s="9">
        <f>IF(-I886 &lt;C886, 1, 0)</f>
        <v>1</v>
      </c>
      <c r="F886" t="str">
        <f>VLOOKUP(DATEVALUE(KNeighbors_NOPCA!$A886), ORL_by_date!$A$2:$E$93, 2, FALSE)</f>
        <v>W</v>
      </c>
      <c r="G886">
        <f>IF(F886="L",0,1)</f>
        <v>1</v>
      </c>
      <c r="H886">
        <f>IF(G886=E886,1,0)</f>
        <v>1</v>
      </c>
      <c r="I886">
        <f>VLOOKUP(DATEVALUE(KNeighbors_NOPCA!$A886), ORL_by_date!$A$2:$E$93, 3, FALSE)</f>
        <v>4.5</v>
      </c>
      <c r="J886">
        <f>IF(I886&gt;0, 1, 0)</f>
        <v>1</v>
      </c>
      <c r="K886">
        <f>IF(J886,IF(OR(AND(C886&gt;0, ABS(D886) &gt; I886), OR(AND(C886&gt;-I886, D886&gt;-I886), AND(C886&lt;-I886,D886&lt;-I886) )), 1, 0),"N/A")</f>
        <v>1</v>
      </c>
      <c r="L886">
        <f>INT(NOT(J886))</f>
        <v>0</v>
      </c>
      <c r="M886" t="str">
        <f>IF(L886,IF(OR(AND(C886&lt;0, D886&lt; ABS(I886)), OR(AND(C886&gt;ABS(I886), D886&gt;ABS(I886)), AND(C886&lt;ABS(I886),D886&lt; ABS(I886)))), 1, 0),"N/A")</f>
        <v>N/A</v>
      </c>
      <c r="N886">
        <f>INT(OR(K886,M886))</f>
        <v>1</v>
      </c>
      <c r="O886">
        <f>IF(N886, 210, 0)</f>
        <v>210</v>
      </c>
      <c r="P886" t="str">
        <f>VLOOKUP(DATEVALUE(KNeighbors_NOPCA!$A886), ORL_by_date!$A$2:$E$93, 4, FALSE)</f>
        <v>O</v>
      </c>
      <c r="Q886" t="str">
        <f>VLOOKUP(DATEVALUE(KNeighbors_NOPCA!$A886), ORL_by_date!$A$2:$E$93, 5, FALSE)</f>
        <v>203.5</v>
      </c>
    </row>
    <row r="887" spans="1:17" hidden="1">
      <c r="A887" s="10" t="s">
        <v>134</v>
      </c>
      <c r="B887" t="s">
        <v>19</v>
      </c>
      <c r="C887" s="9">
        <v>-9.4</v>
      </c>
      <c r="D887" s="9">
        <v>-14</v>
      </c>
      <c r="E887" s="9">
        <f>IF(-I887 &lt;C887, 1, 0)</f>
        <v>0</v>
      </c>
      <c r="F887" t="str">
        <f>VLOOKUP(DATEVALUE(KNeighbors_NOPCA!$A887), ORL_by_date!$A$2:$E$93, 2, FALSE)</f>
        <v>L</v>
      </c>
      <c r="G887">
        <f>IF(F887="L",0,1)</f>
        <v>0</v>
      </c>
      <c r="H887">
        <f>IF(G887=E887,1,0)</f>
        <v>1</v>
      </c>
      <c r="I887">
        <f>VLOOKUP(DATEVALUE(KNeighbors_NOPCA!$A887), ORL_by_date!$A$2:$E$93, 3, FALSE)</f>
        <v>3</v>
      </c>
      <c r="J887">
        <f>IF(I887&gt;0, 1, 0)</f>
        <v>1</v>
      </c>
      <c r="K887">
        <f>IF(J887,IF(OR(AND(C887&gt;0, ABS(D887) &gt; I887), OR(AND(C887&gt;-I887, D887&gt;-I887), AND(C887&lt;-I887,D887&lt;-I887) )), 1, 0),"N/A")</f>
        <v>1</v>
      </c>
      <c r="L887">
        <f>INT(NOT(J887))</f>
        <v>0</v>
      </c>
      <c r="M887" t="str">
        <f>IF(L887,IF(OR(AND(C887&lt;0, D887&lt; ABS(I887)), OR(AND(C887&gt;ABS(I887), D887&gt;ABS(I887)), AND(C887&lt;ABS(I887),D887&lt; ABS(I887)))), 1, 0),"N/A")</f>
        <v>N/A</v>
      </c>
      <c r="N887">
        <f>INT(OR(K887,M887))</f>
        <v>1</v>
      </c>
      <c r="O887">
        <f>IF(N887, 210, 0)</f>
        <v>210</v>
      </c>
      <c r="P887" t="str">
        <f>VLOOKUP(DATEVALUE(KNeighbors_NOPCA!$A887), ORL_by_date!$A$2:$E$93, 4, FALSE)</f>
        <v>U</v>
      </c>
      <c r="Q887" t="str">
        <f>VLOOKUP(DATEVALUE(KNeighbors_NOPCA!$A887), ORL_by_date!$A$2:$E$93, 5, FALSE)</f>
        <v>204.5</v>
      </c>
    </row>
    <row r="888" spans="1:17" hidden="1">
      <c r="A888" s="10" t="s">
        <v>136</v>
      </c>
      <c r="B888" t="s">
        <v>19</v>
      </c>
      <c r="C888" s="9">
        <v>-6.4</v>
      </c>
      <c r="D888" s="9">
        <v>2</v>
      </c>
      <c r="E888" s="9">
        <f>IF(-I888 &lt;C888, 1, 0)</f>
        <v>0</v>
      </c>
      <c r="F888" t="str">
        <f>VLOOKUP(DATEVALUE(KNeighbors_NOPCA!$A888), ORL_by_date!$A$2:$E$93, 2, FALSE)</f>
        <v>W</v>
      </c>
      <c r="G888">
        <f>IF(F888="L",0,1)</f>
        <v>1</v>
      </c>
      <c r="H888">
        <f>IF(G888=E888,1,0)</f>
        <v>0</v>
      </c>
      <c r="I888">
        <f>VLOOKUP(DATEVALUE(KNeighbors_NOPCA!$A888), ORL_by_date!$A$2:$E$93, 3, FALSE)</f>
        <v>3.5</v>
      </c>
      <c r="J888">
        <f>IF(I888&gt;0, 1, 0)</f>
        <v>1</v>
      </c>
      <c r="K888">
        <f>IF(J888,IF(OR(AND(C888&gt;0, ABS(D888) &gt; I888), OR(AND(C888&gt;-I888, D888&gt;-I888), AND(C888&lt;-I888,D888&lt;-I888) )), 1, 0),"N/A")</f>
        <v>0</v>
      </c>
      <c r="L888">
        <f>INT(NOT(J888))</f>
        <v>0</v>
      </c>
      <c r="M888" t="str">
        <f>IF(L888,IF(OR(AND(C888&lt;0, D888&lt; ABS(I888)), OR(AND(C888&gt;ABS(I888), D888&gt;ABS(I888)), AND(C888&lt;ABS(I888),D888&lt; ABS(I888)))), 1, 0),"N/A")</f>
        <v>N/A</v>
      </c>
      <c r="N888">
        <f>INT(OR(K888,M888))</f>
        <v>0</v>
      </c>
      <c r="O888">
        <f>IF(N888, 210, 0)</f>
        <v>0</v>
      </c>
      <c r="P888" t="str">
        <f>VLOOKUP(DATEVALUE(KNeighbors_NOPCA!$A888), ORL_by_date!$A$2:$E$93, 4, FALSE)</f>
        <v>U</v>
      </c>
      <c r="Q888" t="str">
        <f>VLOOKUP(DATEVALUE(KNeighbors_NOPCA!$A888), ORL_by_date!$A$2:$E$93, 5, FALSE)</f>
        <v>202.5</v>
      </c>
    </row>
    <row r="889" spans="1:17" hidden="1">
      <c r="A889" s="10" t="s">
        <v>139</v>
      </c>
      <c r="B889" t="s">
        <v>19</v>
      </c>
      <c r="C889" s="9">
        <v>-8</v>
      </c>
      <c r="D889" s="9">
        <v>-2</v>
      </c>
      <c r="E889" s="9">
        <f>IF(-I889 &lt;C889, 1, 0)</f>
        <v>1</v>
      </c>
      <c r="F889" t="str">
        <f>VLOOKUP(DATEVALUE(KNeighbors_NOPCA!$A889), ORL_by_date!$A$2:$E$93, 2, FALSE)</f>
        <v>W</v>
      </c>
      <c r="G889">
        <f>IF(F889="L",0,1)</f>
        <v>1</v>
      </c>
      <c r="H889">
        <f>IF(G889=E889,1,0)</f>
        <v>1</v>
      </c>
      <c r="I889">
        <f>VLOOKUP(DATEVALUE(KNeighbors_NOPCA!$A889), ORL_by_date!$A$2:$E$93, 3, FALSE)</f>
        <v>8.5</v>
      </c>
      <c r="J889">
        <f>IF(I889&gt;0, 1, 0)</f>
        <v>1</v>
      </c>
      <c r="K889">
        <f>IF(J889,IF(OR(AND(C889&gt;0, ABS(D889) &gt; I889), OR(AND(C889&gt;-I889, D889&gt;-I889), AND(C889&lt;-I889,D889&lt;-I889) )), 1, 0),"N/A")</f>
        <v>1</v>
      </c>
      <c r="L889">
        <f>INT(NOT(J889))</f>
        <v>0</v>
      </c>
      <c r="M889" t="str">
        <f>IF(L889,IF(OR(AND(C889&lt;0, D889&lt; ABS(I889)), OR(AND(C889&gt;ABS(I889), D889&gt;ABS(I889)), AND(C889&lt;ABS(I889),D889&lt; ABS(I889)))), 1, 0),"N/A")</f>
        <v>N/A</v>
      </c>
      <c r="N889">
        <f>INT(OR(K889,M889))</f>
        <v>1</v>
      </c>
      <c r="O889">
        <f>IF(N889, 210, 0)</f>
        <v>210</v>
      </c>
      <c r="P889" t="str">
        <f>VLOOKUP(DATEVALUE(KNeighbors_NOPCA!$A889), ORL_by_date!$A$2:$E$93, 4, FALSE)</f>
        <v>U</v>
      </c>
      <c r="Q889" t="str">
        <f>VLOOKUP(DATEVALUE(KNeighbors_NOPCA!$A889), ORL_by_date!$A$2:$E$93, 5, FALSE)</f>
        <v>203</v>
      </c>
    </row>
    <row r="890" spans="1:17" hidden="1">
      <c r="A890" s="10" t="s">
        <v>142</v>
      </c>
      <c r="B890" t="s">
        <v>19</v>
      </c>
      <c r="C890" s="9">
        <v>-7.8</v>
      </c>
      <c r="D890" s="9">
        <v>6</v>
      </c>
      <c r="E890" s="9">
        <f>IF(-I890 &lt;C890, 1, 0)</f>
        <v>0</v>
      </c>
      <c r="F890" t="str">
        <f>VLOOKUP(DATEVALUE(KNeighbors_NOPCA!$A890), ORL_by_date!$A$2:$E$93, 2, FALSE)</f>
        <v>W</v>
      </c>
      <c r="G890">
        <f>IF(F890="L",0,1)</f>
        <v>1</v>
      </c>
      <c r="H890">
        <f>IF(G890=E890,1,0)</f>
        <v>0</v>
      </c>
      <c r="I890">
        <f>VLOOKUP(DATEVALUE(KNeighbors_NOPCA!$A890), ORL_by_date!$A$2:$E$93, 3, FALSE)</f>
        <v>-1.5</v>
      </c>
      <c r="J890">
        <f>IF(I890&gt;0, 1, 0)</f>
        <v>0</v>
      </c>
      <c r="K890" t="str">
        <f>IF(J890,IF(OR(AND(C890&gt;0, ABS(D890) &gt; I890), OR(AND(C890&gt;-I890, D890&gt;-I890), AND(C890&lt;-I890,D890&lt;-I890) )), 1, 0),"N/A")</f>
        <v>N/A</v>
      </c>
      <c r="L890">
        <f>INT(NOT(J890))</f>
        <v>1</v>
      </c>
      <c r="M890">
        <f>IF(L890,IF(OR(AND(C890&lt;0, D890&lt; ABS(I890)), OR(AND(C890&gt;ABS(I890), D890&gt;ABS(I890)), AND(C890&lt;ABS(I890),D890&lt; ABS(I890)))), 1, 0),"N/A")</f>
        <v>0</v>
      </c>
      <c r="N890">
        <f>INT(OR(K890,M890))</f>
        <v>0</v>
      </c>
      <c r="O890">
        <f>IF(N890, 210, 0)</f>
        <v>0</v>
      </c>
      <c r="P890" t="str">
        <f>VLOOKUP(DATEVALUE(KNeighbors_NOPCA!$A890), ORL_by_date!$A$2:$E$93, 4, FALSE)</f>
        <v>O</v>
      </c>
      <c r="Q890" t="str">
        <f>VLOOKUP(DATEVALUE(KNeighbors_NOPCA!$A890), ORL_by_date!$A$2:$E$93, 5, FALSE)</f>
        <v>201.5</v>
      </c>
    </row>
    <row r="891" spans="1:17" hidden="1">
      <c r="A891" s="10" t="s">
        <v>144</v>
      </c>
      <c r="B891" t="s">
        <v>19</v>
      </c>
      <c r="C891" s="9">
        <v>-6.6</v>
      </c>
      <c r="D891" s="9">
        <v>-3</v>
      </c>
      <c r="E891" s="9">
        <f>IF(-I891 &lt;C891, 1, 0)</f>
        <v>0</v>
      </c>
      <c r="F891" t="str">
        <f>VLOOKUP(DATEVALUE(KNeighbors_NOPCA!$A891), ORL_by_date!$A$2:$E$93, 2, FALSE)</f>
        <v>L</v>
      </c>
      <c r="G891">
        <f>IF(F891="L",0,1)</f>
        <v>0</v>
      </c>
      <c r="H891">
        <f>IF(G891=E891,1,0)</f>
        <v>1</v>
      </c>
      <c r="I891">
        <f>VLOOKUP(DATEVALUE(KNeighbors_NOPCA!$A891), ORL_by_date!$A$2:$E$93, 3, FALSE)</f>
        <v>1.5</v>
      </c>
      <c r="J891">
        <f>IF(I891&gt;0, 1, 0)</f>
        <v>1</v>
      </c>
      <c r="K891">
        <f>IF(J891,IF(OR(AND(C891&gt;0, ABS(D891) &gt; I891), OR(AND(C891&gt;-I891, D891&gt;-I891), AND(C891&lt;-I891,D891&lt;-I891) )), 1, 0),"N/A")</f>
        <v>1</v>
      </c>
      <c r="L891">
        <f>INT(NOT(J891))</f>
        <v>0</v>
      </c>
      <c r="M891" t="str">
        <f>IF(L891,IF(OR(AND(C891&lt;0, D891&lt; ABS(I891)), OR(AND(C891&gt;ABS(I891), D891&gt;ABS(I891)), AND(C891&lt;ABS(I891),D891&lt; ABS(I891)))), 1, 0),"N/A")</f>
        <v>N/A</v>
      </c>
      <c r="N891">
        <f>INT(OR(K891,M891))</f>
        <v>1</v>
      </c>
      <c r="O891">
        <f>IF(N891, 210, 0)</f>
        <v>210</v>
      </c>
      <c r="P891" t="str">
        <f>VLOOKUP(DATEVALUE(KNeighbors_NOPCA!$A891), ORL_by_date!$A$2:$E$93, 4, FALSE)</f>
        <v>O</v>
      </c>
      <c r="Q891" t="str">
        <f>VLOOKUP(DATEVALUE(KNeighbors_NOPCA!$A891), ORL_by_date!$A$2:$E$93, 5, FALSE)</f>
        <v>203</v>
      </c>
    </row>
    <row r="892" spans="1:17" hidden="1">
      <c r="A892" s="10" t="s">
        <v>148</v>
      </c>
      <c r="B892" t="s">
        <v>19</v>
      </c>
      <c r="C892" s="9">
        <v>-12</v>
      </c>
      <c r="D892" s="9">
        <v>-16</v>
      </c>
      <c r="E892" s="9">
        <f>IF(-I892 &lt;C892, 1, 0)</f>
        <v>0</v>
      </c>
      <c r="F892" t="str">
        <f>VLOOKUP(DATEVALUE(KNeighbors_NOPCA!$A892), ORL_by_date!$A$2:$E$93, 2, FALSE)</f>
        <v>L</v>
      </c>
      <c r="G892">
        <f>IF(F892="L",0,1)</f>
        <v>0</v>
      </c>
      <c r="H892">
        <f>IF(G892=E892,1,0)</f>
        <v>1</v>
      </c>
      <c r="I892">
        <f>VLOOKUP(DATEVALUE(KNeighbors_NOPCA!$A892), ORL_by_date!$A$2:$E$93, 3, FALSE)</f>
        <v>8</v>
      </c>
      <c r="J892">
        <f>IF(I892&gt;0, 1, 0)</f>
        <v>1</v>
      </c>
      <c r="K892">
        <f>IF(J892,IF(OR(AND(C892&gt;0, ABS(D892) &gt; I892), OR(AND(C892&gt;-I892, D892&gt;-I892), AND(C892&lt;-I892,D892&lt;-I892) )), 1, 0),"N/A")</f>
        <v>1</v>
      </c>
      <c r="L892">
        <f>INT(NOT(J892))</f>
        <v>0</v>
      </c>
      <c r="M892" t="str">
        <f>IF(L892,IF(OR(AND(C892&lt;0, D892&lt; ABS(I892)), OR(AND(C892&gt;ABS(I892), D892&gt;ABS(I892)), AND(C892&lt;ABS(I892),D892&lt; ABS(I892)))), 1, 0),"N/A")</f>
        <v>N/A</v>
      </c>
      <c r="N892">
        <f>INT(OR(K892,M892))</f>
        <v>1</v>
      </c>
      <c r="O892">
        <f>IF(N892, 210, 0)</f>
        <v>210</v>
      </c>
      <c r="P892" t="str">
        <f>VLOOKUP(DATEVALUE(KNeighbors_NOPCA!$A892), ORL_by_date!$A$2:$E$93, 4, FALSE)</f>
        <v>O</v>
      </c>
      <c r="Q892" t="str">
        <f>VLOOKUP(DATEVALUE(KNeighbors_NOPCA!$A892), ORL_by_date!$A$2:$E$93, 5, FALSE)</f>
        <v>224</v>
      </c>
    </row>
    <row r="893" spans="1:17" hidden="1">
      <c r="A893" s="10" t="s">
        <v>151</v>
      </c>
      <c r="B893" t="s">
        <v>19</v>
      </c>
      <c r="C893" s="9">
        <v>1.2</v>
      </c>
      <c r="D893" s="9">
        <v>14</v>
      </c>
      <c r="E893" s="9">
        <f>IF(-I893 &lt;C893, 1, 0)</f>
        <v>0</v>
      </c>
      <c r="F893" t="str">
        <f>VLOOKUP(DATEVALUE(KNeighbors_NOPCA!$A893), ORL_by_date!$A$2:$E$93, 2, FALSE)</f>
        <v>W</v>
      </c>
      <c r="G893">
        <f>IF(F893="L",0,1)</f>
        <v>1</v>
      </c>
      <c r="H893">
        <f>IF(G893=E893,1,0)</f>
        <v>0</v>
      </c>
      <c r="I893">
        <f>VLOOKUP(DATEVALUE(KNeighbors_NOPCA!$A893), ORL_by_date!$A$2:$E$93, 3, FALSE)</f>
        <v>-9</v>
      </c>
      <c r="J893">
        <f>IF(I893&gt;0, 1, 0)</f>
        <v>0</v>
      </c>
      <c r="K893" t="str">
        <f>IF(J893,IF(OR(AND(C893&gt;0, ABS(D893) &gt; I893), OR(AND(C893&gt;-I893, D893&gt;-I893), AND(C893&lt;-I893,D893&lt;-I893) )), 1, 0),"N/A")</f>
        <v>N/A</v>
      </c>
      <c r="L893">
        <f>INT(NOT(J893))</f>
        <v>1</v>
      </c>
      <c r="M893">
        <f>IF(L893,IF(OR(AND(C893&lt;0, D893&lt; ABS(I893)), OR(AND(C893&gt;ABS(I893), D893&gt;ABS(I893)), AND(C893&lt;ABS(I893),D893&lt; ABS(I893)))), 1, 0),"N/A")</f>
        <v>0</v>
      </c>
      <c r="N893">
        <f>INT(OR(K893,M893))</f>
        <v>0</v>
      </c>
      <c r="O893">
        <f>IF(N893, 210, 0)</f>
        <v>0</v>
      </c>
      <c r="P893" t="str">
        <f>VLOOKUP(DATEVALUE(KNeighbors_NOPCA!$A893), ORL_by_date!$A$2:$E$93, 4, FALSE)</f>
        <v>O</v>
      </c>
      <c r="Q893" t="str">
        <f>VLOOKUP(DATEVALUE(KNeighbors_NOPCA!$A893), ORL_by_date!$A$2:$E$93, 5, FALSE)</f>
        <v>214.5</v>
      </c>
    </row>
    <row r="894" spans="1:17" hidden="1">
      <c r="A894" s="10" t="s">
        <v>154</v>
      </c>
      <c r="B894" t="s">
        <v>19</v>
      </c>
      <c r="C894" s="9">
        <v>-7.4</v>
      </c>
      <c r="D894" s="9">
        <v>13</v>
      </c>
      <c r="E894" s="9">
        <f>IF(-I894 &lt;C894, 1, 0)</f>
        <v>0</v>
      </c>
      <c r="F894" t="str">
        <f>VLOOKUP(DATEVALUE(KNeighbors_NOPCA!$A894), ORL_by_date!$A$2:$E$93, 2, FALSE)</f>
        <v>W</v>
      </c>
      <c r="G894">
        <f>IF(F894="L",0,1)</f>
        <v>1</v>
      </c>
      <c r="H894">
        <f>IF(G894=E894,1,0)</f>
        <v>0</v>
      </c>
      <c r="I894">
        <f>VLOOKUP(DATEVALUE(KNeighbors_NOPCA!$A894), ORL_by_date!$A$2:$E$93, 3, FALSE)</f>
        <v>-4.5</v>
      </c>
      <c r="J894">
        <f>IF(I894&gt;0, 1, 0)</f>
        <v>0</v>
      </c>
      <c r="K894" t="str">
        <f>IF(J894,IF(OR(AND(C894&gt;0, ABS(D894) &gt; I894), OR(AND(C894&gt;-I894, D894&gt;-I894), AND(C894&lt;-I894,D894&lt;-I894) )), 1, 0),"N/A")</f>
        <v>N/A</v>
      </c>
      <c r="L894">
        <f>INT(NOT(J894))</f>
        <v>1</v>
      </c>
      <c r="M894">
        <f>IF(L894,IF(OR(AND(C894&lt;0, D894&lt; ABS(I894)), OR(AND(C894&gt;ABS(I894), D894&gt;ABS(I894)), AND(C894&lt;ABS(I894),D894&lt; ABS(I894)))), 1, 0),"N/A")</f>
        <v>0</v>
      </c>
      <c r="N894">
        <f>INT(OR(K894,M894))</f>
        <v>0</v>
      </c>
      <c r="O894">
        <f>IF(N894, 210, 0)</f>
        <v>0</v>
      </c>
      <c r="P894" t="str">
        <f>VLOOKUP(DATEVALUE(KNeighbors_NOPCA!$A894), ORL_by_date!$A$2:$E$93, 4, FALSE)</f>
        <v>U</v>
      </c>
      <c r="Q894" t="str">
        <f>VLOOKUP(DATEVALUE(KNeighbors_NOPCA!$A894), ORL_by_date!$A$2:$E$93, 5, FALSE)</f>
        <v>216</v>
      </c>
    </row>
    <row r="895" spans="1:17" hidden="1">
      <c r="A895" s="10" t="s">
        <v>156</v>
      </c>
      <c r="B895" t="s">
        <v>19</v>
      </c>
      <c r="C895" s="9">
        <v>-5.6</v>
      </c>
      <c r="D895" s="9">
        <v>-18</v>
      </c>
      <c r="E895" s="9">
        <f>IF(-I895 &lt;C895, 1, 0)</f>
        <v>0</v>
      </c>
      <c r="F895" t="str">
        <f>VLOOKUP(DATEVALUE(KNeighbors_NOPCA!$A895), ORL_by_date!$A$2:$E$93, 2, FALSE)</f>
        <v>L</v>
      </c>
      <c r="G895">
        <f>IF(F895="L",0,1)</f>
        <v>0</v>
      </c>
      <c r="H895">
        <f>IF(G895=E895,1,0)</f>
        <v>1</v>
      </c>
      <c r="I895">
        <f>VLOOKUP(DATEVALUE(KNeighbors_NOPCA!$A895), ORL_by_date!$A$2:$E$93, 3, FALSE)</f>
        <v>-12.5</v>
      </c>
      <c r="J895">
        <f>IF(I895&gt;0, 1, 0)</f>
        <v>0</v>
      </c>
      <c r="K895" t="str">
        <f>IF(J895,IF(OR(AND(C895&gt;0, ABS(D895) &gt; I895), OR(AND(C895&gt;-I895, D895&gt;-I895), AND(C895&lt;-I895,D895&lt;-I895) )), 1, 0),"N/A")</f>
        <v>N/A</v>
      </c>
      <c r="L895">
        <f>INT(NOT(J895))</f>
        <v>1</v>
      </c>
      <c r="M895">
        <f>IF(L895,IF(OR(AND(C895&lt;0, D895&lt; ABS(I895)), OR(AND(C895&gt;ABS(I895), D895&gt;ABS(I895)), AND(C895&lt;ABS(I895),D895&lt; ABS(I895)))), 1, 0),"N/A")</f>
        <v>1</v>
      </c>
      <c r="N895">
        <f>INT(OR(K895,M895))</f>
        <v>1</v>
      </c>
      <c r="O895">
        <f>IF(N895, 210, 0)</f>
        <v>210</v>
      </c>
      <c r="P895" t="str">
        <f>VLOOKUP(DATEVALUE(KNeighbors_NOPCA!$A895), ORL_by_date!$A$2:$E$93, 4, FALSE)</f>
        <v>U</v>
      </c>
      <c r="Q895" t="str">
        <f>VLOOKUP(DATEVALUE(KNeighbors_NOPCA!$A895), ORL_by_date!$A$2:$E$93, 5, FALSE)</f>
        <v>216.5</v>
      </c>
    </row>
    <row r="896" spans="1:17" hidden="1">
      <c r="A896" s="10" t="s">
        <v>167</v>
      </c>
      <c r="B896" t="s">
        <v>19</v>
      </c>
      <c r="C896" s="9">
        <v>-6.8</v>
      </c>
      <c r="D896" s="9">
        <v>6</v>
      </c>
      <c r="E896" s="9">
        <f>IF(-I896 &lt;C896, 1, 0)</f>
        <v>0</v>
      </c>
      <c r="F896" t="str">
        <f>VLOOKUP(DATEVALUE(KNeighbors_NOPCA!$A896), ORL_by_date!$A$2:$E$93, 2, FALSE)</f>
        <v>W</v>
      </c>
      <c r="G896">
        <f>IF(F896="L",0,1)</f>
        <v>1</v>
      </c>
      <c r="H896">
        <f>IF(G896=E896,1,0)</f>
        <v>0</v>
      </c>
      <c r="I896">
        <f>VLOOKUP(DATEVALUE(KNeighbors_NOPCA!$A896), ORL_by_date!$A$2:$E$93, 3, FALSE)</f>
        <v>-3.5</v>
      </c>
      <c r="J896">
        <f>IF(I896&gt;0, 1, 0)</f>
        <v>0</v>
      </c>
      <c r="K896" t="str">
        <f>IF(J896,IF(OR(AND(C896&gt;0, ABS(D896) &gt; I896), OR(AND(C896&gt;-I896, D896&gt;-I896), AND(C896&lt;-I896,D896&lt;-I896) )), 1, 0),"N/A")</f>
        <v>N/A</v>
      </c>
      <c r="L896">
        <f>INT(NOT(J896))</f>
        <v>1</v>
      </c>
      <c r="M896">
        <f>IF(L896,IF(OR(AND(C896&lt;0, D896&lt; ABS(I896)), OR(AND(C896&gt;ABS(I896), D896&gt;ABS(I896)), AND(C896&lt;ABS(I896),D896&lt; ABS(I896)))), 1, 0),"N/A")</f>
        <v>0</v>
      </c>
      <c r="N896">
        <f>INT(OR(K896,M896))</f>
        <v>0</v>
      </c>
      <c r="O896">
        <f>IF(N896, 210, 0)</f>
        <v>0</v>
      </c>
      <c r="P896" t="str">
        <f>VLOOKUP(DATEVALUE(KNeighbors_NOPCA!$A896), ORL_by_date!$A$2:$E$93, 4, FALSE)</f>
        <v>O</v>
      </c>
      <c r="Q896" t="str">
        <f>VLOOKUP(DATEVALUE(KNeighbors_NOPCA!$A896), ORL_by_date!$A$2:$E$93, 5, FALSE)</f>
        <v>215.5</v>
      </c>
    </row>
    <row r="897" spans="1:17">
      <c r="A897" s="10" t="s">
        <v>170</v>
      </c>
      <c r="B897" t="s">
        <v>19</v>
      </c>
      <c r="C897" s="9">
        <v>-6.8</v>
      </c>
      <c r="D897" s="9">
        <v>-6</v>
      </c>
      <c r="E897" s="9">
        <f>IF(-I897 &lt;C897, 1, 0)</f>
        <v>1</v>
      </c>
      <c r="F897" t="str">
        <f>VLOOKUP(DATEVALUE(KNeighbors_NOPCA!$A897), ORL_by_date!$A$2:$E$93, 2, FALSE)</f>
        <v>W</v>
      </c>
      <c r="G897">
        <f>IF(F897="L",0,1)</f>
        <v>1</v>
      </c>
      <c r="H897">
        <f>IF(G897=E897,1,0)</f>
        <v>1</v>
      </c>
      <c r="I897">
        <f>VLOOKUP(DATEVALUE(KNeighbors_NOPCA!$A897), ORL_by_date!$A$2:$E$93, 3, FALSE)</f>
        <v>10</v>
      </c>
      <c r="J897">
        <f>IF(I897&gt;0, 1, 0)</f>
        <v>1</v>
      </c>
      <c r="K897">
        <f>IF(J897,IF(OR(AND(C897&gt;0, ABS(D897) &gt; I897), OR(AND(C897&gt;-I897, D897&gt;-I897), AND(C897&lt;-I897,D897&lt;-I897) )), 1, 0),"N/A")</f>
        <v>1</v>
      </c>
      <c r="L897">
        <f>INT(NOT(J897))</f>
        <v>0</v>
      </c>
      <c r="M897" t="str">
        <f>IF(L897,IF(OR(AND(C897&lt;0, D897&lt; ABS(I897)), OR(AND(C897&gt;ABS(I897), D897&gt;ABS(I897)), AND(C897&lt;ABS(I897),D897&lt; ABS(I897)))), 1, 0),"N/A")</f>
        <v>N/A</v>
      </c>
      <c r="N897">
        <f>INT(OR(K897,M897))</f>
        <v>1</v>
      </c>
      <c r="O897">
        <f>IF(N897, 210, 0)</f>
        <v>210</v>
      </c>
      <c r="P897" t="str">
        <f>VLOOKUP(DATEVALUE(KNeighbors_NOPCA!$A897), ORL_by_date!$A$2:$E$93, 4, FALSE)</f>
        <v>O</v>
      </c>
      <c r="Q897" t="str">
        <f>VLOOKUP(DATEVALUE(KNeighbors_NOPCA!$A897), ORL_by_date!$A$2:$E$93, 5, FALSE)</f>
        <v>211.5</v>
      </c>
    </row>
    <row r="898" spans="1:17" hidden="1">
      <c r="A898" s="10" t="s">
        <v>178</v>
      </c>
      <c r="B898" t="s">
        <v>19</v>
      </c>
      <c r="C898" s="9">
        <v>-7.4</v>
      </c>
      <c r="D898" s="9">
        <v>22</v>
      </c>
      <c r="E898" s="9">
        <f>IF(-I898 &lt;C898, 1, 0)</f>
        <v>0</v>
      </c>
      <c r="F898" t="str">
        <f>VLOOKUP(DATEVALUE(KNeighbors_NOPCA!$A898), ORL_by_date!$A$2:$E$93, 2, FALSE)</f>
        <v>W</v>
      </c>
      <c r="G898">
        <f>IF(F898="L",0,1)</f>
        <v>1</v>
      </c>
      <c r="H898">
        <f>IF(G898=E898,1,0)</f>
        <v>0</v>
      </c>
      <c r="I898">
        <f>VLOOKUP(DATEVALUE(KNeighbors_NOPCA!$A898), ORL_by_date!$A$2:$E$93, 3, FALSE)</f>
        <v>7</v>
      </c>
      <c r="J898">
        <f>IF(I898&gt;0, 1, 0)</f>
        <v>1</v>
      </c>
      <c r="K898">
        <f>IF(J898,IF(OR(AND(C898&gt;0, ABS(D898) &gt; I898), OR(AND(C898&gt;-I898, D898&gt;-I898), AND(C898&lt;-I898,D898&lt;-I898) )), 1, 0),"N/A")</f>
        <v>0</v>
      </c>
      <c r="L898">
        <f>INT(NOT(J898))</f>
        <v>0</v>
      </c>
      <c r="M898" t="str">
        <f>IF(L898,IF(OR(AND(C898&lt;0, D898&lt; ABS(I898)), OR(AND(C898&gt;ABS(I898), D898&gt;ABS(I898)), AND(C898&lt;ABS(I898),D898&lt; ABS(I898)))), 1, 0),"N/A")</f>
        <v>N/A</v>
      </c>
      <c r="N898">
        <f>INT(OR(K898,M898))</f>
        <v>0</v>
      </c>
      <c r="O898">
        <f>IF(N898, 210, 0)</f>
        <v>0</v>
      </c>
      <c r="P898" t="str">
        <f>VLOOKUP(DATEVALUE(KNeighbors_NOPCA!$A898), ORL_by_date!$A$2:$E$93, 4, FALSE)</f>
        <v>U</v>
      </c>
      <c r="Q898" t="str">
        <f>VLOOKUP(DATEVALUE(KNeighbors_NOPCA!$A898), ORL_by_date!$A$2:$E$93, 5, FALSE)</f>
        <v>208</v>
      </c>
    </row>
    <row r="899" spans="1:17" hidden="1">
      <c r="A899" s="10" t="s">
        <v>181</v>
      </c>
      <c r="B899" t="s">
        <v>19</v>
      </c>
      <c r="C899" s="9">
        <v>1.8</v>
      </c>
      <c r="D899" s="9">
        <v>34</v>
      </c>
      <c r="E899" s="9">
        <f>IF(-I899 &lt;C899, 1, 0)</f>
        <v>0</v>
      </c>
      <c r="F899" t="str">
        <f>VLOOKUP(DATEVALUE(KNeighbors_NOPCA!$A899), ORL_by_date!$A$2:$E$93, 2, FALSE)</f>
        <v>W</v>
      </c>
      <c r="G899">
        <f>IF(F899="L",0,1)</f>
        <v>1</v>
      </c>
      <c r="H899">
        <f>IF(G899=E899,1,0)</f>
        <v>0</v>
      </c>
      <c r="I899">
        <f>VLOOKUP(DATEVALUE(KNeighbors_NOPCA!$A899), ORL_by_date!$A$2:$E$93, 3, FALSE)</f>
        <v>-8</v>
      </c>
      <c r="J899">
        <f>IF(I899&gt;0, 1, 0)</f>
        <v>0</v>
      </c>
      <c r="K899" t="str">
        <f>IF(J899,IF(OR(AND(C899&gt;0, ABS(D899) &gt; I899), OR(AND(C899&gt;-I899, D899&gt;-I899), AND(C899&lt;-I899,D899&lt;-I899) )), 1, 0),"N/A")</f>
        <v>N/A</v>
      </c>
      <c r="L899">
        <f>INT(NOT(J899))</f>
        <v>1</v>
      </c>
      <c r="M899">
        <f>IF(L899,IF(OR(AND(C899&lt;0, D899&lt; ABS(I899)), OR(AND(C899&gt;ABS(I899), D899&gt;ABS(I899)), AND(C899&lt;ABS(I899),D899&lt; ABS(I899)))), 1, 0),"N/A")</f>
        <v>0</v>
      </c>
      <c r="N899">
        <f>INT(OR(K899,M899))</f>
        <v>0</v>
      </c>
      <c r="O899">
        <f>IF(N899, 210, 0)</f>
        <v>0</v>
      </c>
      <c r="P899" t="str">
        <f>VLOOKUP(DATEVALUE(KNeighbors_NOPCA!$A899), ORL_by_date!$A$2:$E$93, 4, FALSE)</f>
        <v>O</v>
      </c>
      <c r="Q899" t="str">
        <f>VLOOKUP(DATEVALUE(KNeighbors_NOPCA!$A899), ORL_by_date!$A$2:$E$93, 5, FALSE)</f>
        <v>209.5</v>
      </c>
    </row>
    <row r="900" spans="1:17" hidden="1">
      <c r="A900" s="10" t="s">
        <v>186</v>
      </c>
      <c r="B900" t="s">
        <v>19</v>
      </c>
      <c r="C900" s="9">
        <v>-0.8</v>
      </c>
      <c r="D900" s="9">
        <v>12</v>
      </c>
      <c r="E900" s="9">
        <f>IF(-I900 &lt;C900, 1, 0)</f>
        <v>0</v>
      </c>
      <c r="F900" t="str">
        <f>VLOOKUP(DATEVALUE(KNeighbors_NOPCA!$A900), ORL_by_date!$A$2:$E$93, 2, FALSE)</f>
        <v>W</v>
      </c>
      <c r="G900">
        <f>IF(F900="L",0,1)</f>
        <v>1</v>
      </c>
      <c r="H900">
        <f>IF(G900=E900,1,0)</f>
        <v>0</v>
      </c>
      <c r="I900">
        <f>VLOOKUP(DATEVALUE(KNeighbors_NOPCA!$A900), ORL_by_date!$A$2:$E$93, 3, FALSE)</f>
        <v>-4.5</v>
      </c>
      <c r="J900">
        <f>IF(I900&gt;0, 1, 0)</f>
        <v>0</v>
      </c>
      <c r="K900" t="str">
        <f>IF(J900,IF(OR(AND(C900&gt;0, ABS(D900) &gt; I900), OR(AND(C900&gt;-I900, D900&gt;-I900), AND(C900&lt;-I900,D900&lt;-I900) )), 1, 0),"N/A")</f>
        <v>N/A</v>
      </c>
      <c r="L900">
        <f>INT(NOT(J900))</f>
        <v>1</v>
      </c>
      <c r="M900">
        <f>IF(L900,IF(OR(AND(C900&lt;0, D900&lt; ABS(I900)), OR(AND(C900&gt;ABS(I900), D900&gt;ABS(I900)), AND(C900&lt;ABS(I900),D900&lt; ABS(I900)))), 1, 0),"N/A")</f>
        <v>0</v>
      </c>
      <c r="N900">
        <f>INT(OR(K900,M900))</f>
        <v>0</v>
      </c>
      <c r="O900">
        <f>IF(N900, 210, 0)</f>
        <v>0</v>
      </c>
      <c r="P900" t="str">
        <f>VLOOKUP(DATEVALUE(KNeighbors_NOPCA!$A900), ORL_by_date!$A$2:$E$93, 4, FALSE)</f>
        <v>O</v>
      </c>
      <c r="Q900" t="str">
        <f>VLOOKUP(DATEVALUE(KNeighbors_NOPCA!$A900), ORL_by_date!$A$2:$E$93, 5, FALSE)</f>
        <v>206.5</v>
      </c>
    </row>
    <row r="901" spans="1:17" hidden="1">
      <c r="A901" s="10" t="s">
        <v>188</v>
      </c>
      <c r="B901" t="s">
        <v>19</v>
      </c>
      <c r="C901" s="9">
        <v>-2</v>
      </c>
      <c r="D901" s="9">
        <v>-4</v>
      </c>
      <c r="E901" s="9">
        <f>IF(-I901 &lt;C901, 1, 0)</f>
        <v>0</v>
      </c>
      <c r="F901" t="str">
        <f>VLOOKUP(DATEVALUE(KNeighbors_NOPCA!$A901), ORL_by_date!$A$2:$E$93, 2, FALSE)</f>
        <v>L</v>
      </c>
      <c r="G901">
        <f>IF(F901="L",0,1)</f>
        <v>0</v>
      </c>
      <c r="H901">
        <f>IF(G901=E901,1,0)</f>
        <v>1</v>
      </c>
      <c r="I901">
        <f>VLOOKUP(DATEVALUE(KNeighbors_NOPCA!$A901), ORL_by_date!$A$2:$E$93, 3, FALSE)</f>
        <v>-3</v>
      </c>
      <c r="J901">
        <f>IF(I901&gt;0, 1, 0)</f>
        <v>0</v>
      </c>
      <c r="K901" t="str">
        <f>IF(J901,IF(OR(AND(C901&gt;0, ABS(D901) &gt; I901), OR(AND(C901&gt;-I901, D901&gt;-I901), AND(C901&lt;-I901,D901&lt;-I901) )), 1, 0),"N/A")</f>
        <v>N/A</v>
      </c>
      <c r="L901">
        <f>INT(NOT(J901))</f>
        <v>1</v>
      </c>
      <c r="M901">
        <f>IF(L901,IF(OR(AND(C901&lt;0, D901&lt; ABS(I901)), OR(AND(C901&gt;ABS(I901), D901&gt;ABS(I901)), AND(C901&lt;ABS(I901),D901&lt; ABS(I901)))), 1, 0),"N/A")</f>
        <v>1</v>
      </c>
      <c r="N901">
        <f>INT(OR(K901,M901))</f>
        <v>1</v>
      </c>
      <c r="O901">
        <f>IF(N901, 210, 0)</f>
        <v>210</v>
      </c>
      <c r="P901" t="str">
        <f>VLOOKUP(DATEVALUE(KNeighbors_NOPCA!$A901), ORL_by_date!$A$2:$E$93, 4, FALSE)</f>
        <v>O</v>
      </c>
      <c r="Q901" t="str">
        <f>VLOOKUP(DATEVALUE(KNeighbors_NOPCA!$A901), ORL_by_date!$A$2:$E$93, 5, FALSE)</f>
        <v>208.5</v>
      </c>
    </row>
    <row r="902" spans="1:17" hidden="1">
      <c r="A902" s="10" t="s">
        <v>190</v>
      </c>
      <c r="B902" t="s">
        <v>19</v>
      </c>
      <c r="C902" s="9">
        <v>0</v>
      </c>
      <c r="D902" s="9">
        <v>3</v>
      </c>
      <c r="E902" s="9">
        <f>IF(-I902 &lt;C902, 1, 0)</f>
        <v>1</v>
      </c>
      <c r="F902" t="str">
        <f>VLOOKUP(DATEVALUE(KNeighbors_NOPCA!$A902), ORL_by_date!$A$2:$E$93, 2, FALSE)</f>
        <v>W</v>
      </c>
      <c r="G902">
        <f>IF(F902="L",0,1)</f>
        <v>1</v>
      </c>
      <c r="H902">
        <f>IF(G902=E902,1,0)</f>
        <v>1</v>
      </c>
      <c r="I902">
        <f>VLOOKUP(DATEVALUE(KNeighbors_NOPCA!$A902), ORL_by_date!$A$2:$E$93, 3, FALSE)</f>
        <v>1</v>
      </c>
      <c r="J902">
        <f>IF(I902&gt;0, 1, 0)</f>
        <v>1</v>
      </c>
      <c r="K902">
        <f>IF(J902,IF(OR(AND(C902&gt;0, ABS(D902) &gt; I902), OR(AND(C902&gt;-I902, D902&gt;-I902), AND(C902&lt;-I902,D902&lt;-I902) )), 1, 0),"N/A")</f>
        <v>1</v>
      </c>
      <c r="L902">
        <f>INT(NOT(J902))</f>
        <v>0</v>
      </c>
      <c r="M902" t="str">
        <f>IF(L902,IF(OR(AND(C902&lt;0, D902&lt; ABS(I902)), OR(AND(C902&gt;ABS(I902), D902&gt;ABS(I902)), AND(C902&lt;ABS(I902),D902&lt; ABS(I902)))), 1, 0),"N/A")</f>
        <v>N/A</v>
      </c>
      <c r="N902">
        <f>INT(OR(K902,M902))</f>
        <v>1</v>
      </c>
      <c r="O902">
        <f>IF(N902, 210, 0)</f>
        <v>210</v>
      </c>
      <c r="P902" t="str">
        <f>VLOOKUP(DATEVALUE(KNeighbors_NOPCA!$A902), ORL_by_date!$A$2:$E$93, 4, FALSE)</f>
        <v>O</v>
      </c>
      <c r="Q902" t="str">
        <f>VLOOKUP(DATEVALUE(KNeighbors_NOPCA!$A902), ORL_by_date!$A$2:$E$93, 5, FALSE)</f>
        <v>208</v>
      </c>
    </row>
    <row r="903" spans="1:17" hidden="1">
      <c r="A903" s="10" t="s">
        <v>193</v>
      </c>
      <c r="B903" t="s">
        <v>19</v>
      </c>
      <c r="C903" s="9">
        <v>-1.6</v>
      </c>
      <c r="D903" s="9">
        <v>9</v>
      </c>
      <c r="E903" s="9">
        <f>IF(-I903 &lt;C903, 1, 0)</f>
        <v>0</v>
      </c>
      <c r="F903" t="str">
        <f>VLOOKUP(DATEVALUE(KNeighbors_NOPCA!$A903), ORL_by_date!$A$2:$E$93, 2, FALSE)</f>
        <v>W</v>
      </c>
      <c r="G903">
        <f>IF(F903="L",0,1)</f>
        <v>1</v>
      </c>
      <c r="H903">
        <f>IF(G903=E903,1,0)</f>
        <v>0</v>
      </c>
      <c r="I903">
        <f>VLOOKUP(DATEVALUE(KNeighbors_NOPCA!$A903), ORL_by_date!$A$2:$E$93, 3, FALSE)</f>
        <v>-2.5</v>
      </c>
      <c r="J903">
        <f>IF(I903&gt;0, 1, 0)</f>
        <v>0</v>
      </c>
      <c r="K903" t="str">
        <f>IF(J903,IF(OR(AND(C903&gt;0, ABS(D903) &gt; I903), OR(AND(C903&gt;-I903, D903&gt;-I903), AND(C903&lt;-I903,D903&lt;-I903) )), 1, 0),"N/A")</f>
        <v>N/A</v>
      </c>
      <c r="L903">
        <f>INT(NOT(J903))</f>
        <v>1</v>
      </c>
      <c r="M903">
        <f>IF(L903,IF(OR(AND(C903&lt;0, D903&lt; ABS(I903)), OR(AND(C903&gt;ABS(I903), D903&gt;ABS(I903)), AND(C903&lt;ABS(I903),D903&lt; ABS(I903)))), 1, 0),"N/A")</f>
        <v>0</v>
      </c>
      <c r="N903">
        <f>INT(OR(K903,M903))</f>
        <v>0</v>
      </c>
      <c r="O903">
        <f>IF(N903, 210, 0)</f>
        <v>0</v>
      </c>
      <c r="P903" t="str">
        <f>VLOOKUP(DATEVALUE(KNeighbors_NOPCA!$A903), ORL_by_date!$A$2:$E$93, 4, FALSE)</f>
        <v>U</v>
      </c>
      <c r="Q903" t="str">
        <f>VLOOKUP(DATEVALUE(KNeighbors_NOPCA!$A903), ORL_by_date!$A$2:$E$93, 5, FALSE)</f>
        <v>209.5</v>
      </c>
    </row>
    <row r="904" spans="1:17" hidden="1">
      <c r="A904" s="10" t="s">
        <v>28</v>
      </c>
      <c r="B904" t="s">
        <v>31</v>
      </c>
      <c r="C904" s="9">
        <v>-4.2</v>
      </c>
      <c r="D904" s="9">
        <v>-28</v>
      </c>
      <c r="E904" s="9">
        <f>IF(-I904 &lt;C904, 1, 0)</f>
        <v>1</v>
      </c>
      <c r="F904" t="str">
        <f>VLOOKUP(DATEVALUE(KNeighbors_NOPCA!$A904), PHI_by_date!$A$2:$E$93, 2, FALSE)</f>
        <v>L</v>
      </c>
      <c r="G904">
        <f>IF(F904="L",0,1)</f>
        <v>0</v>
      </c>
      <c r="H904">
        <f>IF(G904=E904,1,0)</f>
        <v>0</v>
      </c>
      <c r="I904">
        <f>VLOOKUP(DATEVALUE(KNeighbors_NOPCA!$A904), PHI_by_date!$A$2:$E$93, 3, FALSE)</f>
        <v>7.5</v>
      </c>
      <c r="J904">
        <f>IF(I904&gt;0, 1, 0)</f>
        <v>1</v>
      </c>
      <c r="K904">
        <f>IF(J904,IF(OR(AND(C904&gt;0, ABS(D904) &gt; I904), OR(AND(C904&gt;-I904, D904&gt;-I904), AND(C904&lt;-I904,D904&lt;-I904) )), 1, 0),"N/A")</f>
        <v>0</v>
      </c>
      <c r="L904">
        <f>INT(NOT(J904))</f>
        <v>0</v>
      </c>
      <c r="M904" t="str">
        <f>IF(L904,IF(OR(AND(C904&lt;0, D904&lt; ABS(I904)), OR(AND(C904&gt;ABS(I904), D904&gt;ABS(I904)), AND(C904&lt;ABS(I904),D904&lt; ABS(I904)))), 1, 0),"N/A")</f>
        <v>N/A</v>
      </c>
      <c r="N904">
        <f>INT(OR(K904,M904))</f>
        <v>0</v>
      </c>
      <c r="O904">
        <f>IF(N904, 210, 0)</f>
        <v>0</v>
      </c>
      <c r="P904" t="str">
        <f>VLOOKUP(DATEVALUE(KNeighbors_NOPCA!$A904), PHI_by_date!$A$2:$E$93, 4, FALSE)</f>
        <v>U</v>
      </c>
      <c r="Q904" t="str">
        <f>VLOOKUP(DATEVALUE(KNeighbors_NOPCA!$A904), PHI_by_date!$A$2:$E$93, 5, FALSE)</f>
        <v>186</v>
      </c>
    </row>
    <row r="905" spans="1:17">
      <c r="A905" s="10" t="s">
        <v>38</v>
      </c>
      <c r="B905" t="s">
        <v>31</v>
      </c>
      <c r="C905" s="9">
        <v>-6.8</v>
      </c>
      <c r="D905" s="9">
        <v>-7</v>
      </c>
      <c r="E905" s="9">
        <f>IF(-I905 &lt;C905, 1, 0)</f>
        <v>1</v>
      </c>
      <c r="F905" t="str">
        <f>VLOOKUP(DATEVALUE(KNeighbors_NOPCA!$A905), PHI_by_date!$A$2:$E$93, 2, FALSE)</f>
        <v>W</v>
      </c>
      <c r="G905">
        <f>IF(F905="L",0,1)</f>
        <v>1</v>
      </c>
      <c r="H905">
        <f>IF(G905=E905,1,0)</f>
        <v>1</v>
      </c>
      <c r="I905">
        <f>VLOOKUP(DATEVALUE(KNeighbors_NOPCA!$A905), PHI_by_date!$A$2:$E$93, 3, FALSE)</f>
        <v>12.5</v>
      </c>
      <c r="J905">
        <f>IF(I905&gt;0, 1, 0)</f>
        <v>1</v>
      </c>
      <c r="K905">
        <f>IF(J905,IF(OR(AND(C905&gt;0, ABS(D905) &gt; I905), OR(AND(C905&gt;-I905, D905&gt;-I905), AND(C905&lt;-I905,D905&lt;-I905) )), 1, 0),"N/A")</f>
        <v>1</v>
      </c>
      <c r="L905">
        <f>INT(NOT(J905))</f>
        <v>0</v>
      </c>
      <c r="M905" t="str">
        <f>IF(L905,IF(OR(AND(C905&lt;0, D905&lt; ABS(I905)), OR(AND(C905&gt;ABS(I905), D905&gt;ABS(I905)), AND(C905&lt;ABS(I905),D905&lt; ABS(I905)))), 1, 0),"N/A")</f>
        <v>N/A</v>
      </c>
      <c r="N905">
        <f>INT(OR(K905,M905))</f>
        <v>1</v>
      </c>
      <c r="O905">
        <f>IF(N905, 210, 0)</f>
        <v>210</v>
      </c>
      <c r="P905" t="str">
        <f>VLOOKUP(DATEVALUE(KNeighbors_NOPCA!$A905), PHI_by_date!$A$2:$E$93, 4, FALSE)</f>
        <v>O</v>
      </c>
      <c r="Q905" t="str">
        <f>VLOOKUP(DATEVALUE(KNeighbors_NOPCA!$A905), PHI_by_date!$A$2:$E$93, 5, FALSE)</f>
        <v>195</v>
      </c>
    </row>
    <row r="906" spans="1:17" hidden="1">
      <c r="A906" s="10" t="s">
        <v>46</v>
      </c>
      <c r="B906" t="s">
        <v>31</v>
      </c>
      <c r="C906" s="9">
        <v>-5.4</v>
      </c>
      <c r="D906" s="9">
        <v>-8</v>
      </c>
      <c r="E906" s="9">
        <f>IF(-I906 &lt;C906, 1, 0)</f>
        <v>0</v>
      </c>
      <c r="F906" t="str">
        <f>VLOOKUP(DATEVALUE(KNeighbors_NOPCA!$A906), PHI_by_date!$A$2:$E$93, 2, FALSE)</f>
        <v>L</v>
      </c>
      <c r="G906">
        <f>IF(F906="L",0,1)</f>
        <v>0</v>
      </c>
      <c r="H906">
        <f>IF(G906=E906,1,0)</f>
        <v>1</v>
      </c>
      <c r="I906">
        <f>VLOOKUP(DATEVALUE(KNeighbors_NOPCA!$A906), PHI_by_date!$A$2:$E$93, 3, FALSE)</f>
        <v>3</v>
      </c>
      <c r="J906">
        <f>IF(I906&gt;0, 1, 0)</f>
        <v>1</v>
      </c>
      <c r="K906">
        <f>IF(J906,IF(OR(AND(C906&gt;0, ABS(D906) &gt; I906), OR(AND(C906&gt;-I906, D906&gt;-I906), AND(C906&lt;-I906,D906&lt;-I906) )), 1, 0),"N/A")</f>
        <v>1</v>
      </c>
      <c r="L906">
        <f>INT(NOT(J906))</f>
        <v>0</v>
      </c>
      <c r="M906" t="str">
        <f>IF(L906,IF(OR(AND(C906&lt;0, D906&lt; ABS(I906)), OR(AND(C906&gt;ABS(I906), D906&gt;ABS(I906)), AND(C906&lt;ABS(I906),D906&lt; ABS(I906)))), 1, 0),"N/A")</f>
        <v>N/A</v>
      </c>
      <c r="N906">
        <f>INT(OR(K906,M906))</f>
        <v>1</v>
      </c>
      <c r="O906">
        <f>IF(N906, 210, 0)</f>
        <v>210</v>
      </c>
      <c r="P906" t="str">
        <f>VLOOKUP(DATEVALUE(KNeighbors_NOPCA!$A906), PHI_by_date!$A$2:$E$93, 4, FALSE)</f>
        <v>O</v>
      </c>
      <c r="Q906" t="str">
        <f>VLOOKUP(DATEVALUE(KNeighbors_NOPCA!$A906), PHI_by_date!$A$2:$E$93, 5, FALSE)</f>
        <v>191</v>
      </c>
    </row>
    <row r="907" spans="1:17">
      <c r="A907" s="10" t="s">
        <v>48</v>
      </c>
      <c r="B907" t="s">
        <v>31</v>
      </c>
      <c r="C907" s="9">
        <v>-8</v>
      </c>
      <c r="D907" s="9">
        <v>-23</v>
      </c>
      <c r="E907" s="9">
        <f>IF(-I907 &lt;C907, 1, 0)</f>
        <v>1</v>
      </c>
      <c r="F907" t="str">
        <f>VLOOKUP(DATEVALUE(KNeighbors_NOPCA!$A907), PHI_by_date!$A$2:$E$93, 2, FALSE)</f>
        <v>L</v>
      </c>
      <c r="G907">
        <f>IF(F907="L",0,1)</f>
        <v>0</v>
      </c>
      <c r="H907">
        <f>IF(G907=E907,1,0)</f>
        <v>0</v>
      </c>
      <c r="I907">
        <f>VLOOKUP(DATEVALUE(KNeighbors_NOPCA!$A907), PHI_by_date!$A$2:$E$93, 3, FALSE)</f>
        <v>10.5</v>
      </c>
      <c r="J907">
        <f>IF(I907&gt;0, 1, 0)</f>
        <v>1</v>
      </c>
      <c r="K907">
        <f>IF(J907,IF(OR(AND(C907&gt;0, ABS(D907) &gt; I907), OR(AND(C907&gt;-I907, D907&gt;-I907), AND(C907&lt;-I907,D907&lt;-I907) )), 1, 0),"N/A")</f>
        <v>0</v>
      </c>
      <c r="L907">
        <f>INT(NOT(J907))</f>
        <v>0</v>
      </c>
      <c r="M907" t="str">
        <f>IF(L907,IF(OR(AND(C907&lt;0, D907&lt; ABS(I907)), OR(AND(C907&gt;ABS(I907), D907&gt;ABS(I907)), AND(C907&lt;ABS(I907),D907&lt; ABS(I907)))), 1, 0),"N/A")</f>
        <v>N/A</v>
      </c>
      <c r="N907">
        <f>INT(OR(K907,M907))</f>
        <v>0</v>
      </c>
      <c r="O907">
        <f>IF(N907, 210, 0)</f>
        <v>0</v>
      </c>
      <c r="P907" t="str">
        <f>VLOOKUP(DATEVALUE(KNeighbors_NOPCA!$A907), PHI_by_date!$A$2:$E$93, 4, FALSE)</f>
        <v>O</v>
      </c>
      <c r="Q907" t="str">
        <f>VLOOKUP(DATEVALUE(KNeighbors_NOPCA!$A907), PHI_by_date!$A$2:$E$93, 5, FALSE)</f>
        <v>198</v>
      </c>
    </row>
    <row r="908" spans="1:17" hidden="1">
      <c r="A908" s="10" t="s">
        <v>50</v>
      </c>
      <c r="B908" t="s">
        <v>31</v>
      </c>
      <c r="C908" s="9">
        <v>-8.1999999999999993</v>
      </c>
      <c r="D908" s="9">
        <v>-16</v>
      </c>
      <c r="E908" s="9">
        <f>IF(-I908 &lt;C908, 1, 0)</f>
        <v>1</v>
      </c>
      <c r="F908" t="str">
        <f>VLOOKUP(DATEVALUE(KNeighbors_NOPCA!$A908), PHI_by_date!$A$2:$E$93, 2, FALSE)</f>
        <v>L</v>
      </c>
      <c r="G908">
        <f>IF(F908="L",0,1)</f>
        <v>0</v>
      </c>
      <c r="H908">
        <f>IF(G908=E908,1,0)</f>
        <v>0</v>
      </c>
      <c r="I908">
        <f>VLOOKUP(DATEVALUE(KNeighbors_NOPCA!$A908), PHI_by_date!$A$2:$E$93, 3, FALSE)</f>
        <v>9.5</v>
      </c>
      <c r="J908">
        <f>IF(I908&gt;0, 1, 0)</f>
        <v>1</v>
      </c>
      <c r="K908">
        <f>IF(J908,IF(OR(AND(C908&gt;0, ABS(D908) &gt; I908), OR(AND(C908&gt;-I908, D908&gt;-I908), AND(C908&lt;-I908,D908&lt;-I908) )), 1, 0),"N/A")</f>
        <v>0</v>
      </c>
      <c r="L908">
        <f>INT(NOT(J908))</f>
        <v>0</v>
      </c>
      <c r="M908" t="str">
        <f>IF(L908,IF(OR(AND(C908&lt;0, D908&lt; ABS(I908)), OR(AND(C908&gt;ABS(I908), D908&gt;ABS(I908)), AND(C908&lt;ABS(I908),D908&lt; ABS(I908)))), 1, 0),"N/A")</f>
        <v>N/A</v>
      </c>
      <c r="N908">
        <f>INT(OR(K908,M908))</f>
        <v>0</v>
      </c>
      <c r="O908">
        <f>IF(N908, 210, 0)</f>
        <v>0</v>
      </c>
      <c r="P908" t="str">
        <f>VLOOKUP(DATEVALUE(KNeighbors_NOPCA!$A908), PHI_by_date!$A$2:$E$93, 4, FALSE)</f>
        <v>O</v>
      </c>
      <c r="Q908" t="str">
        <f>VLOOKUP(DATEVALUE(KNeighbors_NOPCA!$A908), PHI_by_date!$A$2:$E$93, 5, FALSE)</f>
        <v>196</v>
      </c>
    </row>
    <row r="909" spans="1:17" hidden="1">
      <c r="A909" s="10" t="s">
        <v>55</v>
      </c>
      <c r="B909" t="s">
        <v>31</v>
      </c>
      <c r="C909" s="9">
        <v>-9.1999999999999993</v>
      </c>
      <c r="D909" s="9">
        <v>-6</v>
      </c>
      <c r="E909" s="9">
        <f>IF(-I909 &lt;C909, 1, 0)</f>
        <v>0</v>
      </c>
      <c r="F909" t="str">
        <f>VLOOKUP(DATEVALUE(KNeighbors_NOPCA!$A909), PHI_by_date!$A$2:$E$93, 2, FALSE)</f>
        <v>W</v>
      </c>
      <c r="G909">
        <f>IF(F909="L",0,1)</f>
        <v>1</v>
      </c>
      <c r="H909">
        <f>IF(G909=E909,1,0)</f>
        <v>0</v>
      </c>
      <c r="I909">
        <f>VLOOKUP(DATEVALUE(KNeighbors_NOPCA!$A909), PHI_by_date!$A$2:$E$93, 3, FALSE)</f>
        <v>8</v>
      </c>
      <c r="J909">
        <f>IF(I909&gt;0, 1, 0)</f>
        <v>1</v>
      </c>
      <c r="K909">
        <f>IF(J909,IF(OR(AND(C909&gt;0, ABS(D909) &gt; I909), OR(AND(C909&gt;-I909, D909&gt;-I909), AND(C909&lt;-I909,D909&lt;-I909) )), 1, 0),"N/A")</f>
        <v>0</v>
      </c>
      <c r="L909">
        <f>INT(NOT(J909))</f>
        <v>0</v>
      </c>
      <c r="M909" t="str">
        <f>IF(L909,IF(OR(AND(C909&lt;0, D909&lt; ABS(I909)), OR(AND(C909&gt;ABS(I909), D909&gt;ABS(I909)), AND(C909&lt;ABS(I909),D909&lt; ABS(I909)))), 1, 0),"N/A")</f>
        <v>N/A</v>
      </c>
      <c r="N909">
        <f>INT(OR(K909,M909))</f>
        <v>0</v>
      </c>
      <c r="O909">
        <f>IF(N909, 210, 0)</f>
        <v>0</v>
      </c>
      <c r="P909" t="str">
        <f>VLOOKUP(DATEVALUE(KNeighbors_NOPCA!$A909), PHI_by_date!$A$2:$E$93, 4, FALSE)</f>
        <v>U</v>
      </c>
      <c r="Q909" t="str">
        <f>VLOOKUP(DATEVALUE(KNeighbors_NOPCA!$A909), PHI_by_date!$A$2:$E$93, 5, FALSE)</f>
        <v>203</v>
      </c>
    </row>
    <row r="910" spans="1:17" hidden="1">
      <c r="A910" s="10" t="s">
        <v>57</v>
      </c>
      <c r="B910" t="s">
        <v>31</v>
      </c>
      <c r="C910" s="9">
        <v>-7.2</v>
      </c>
      <c r="D910" s="9">
        <v>-27</v>
      </c>
      <c r="E910" s="9">
        <f>IF(-I910 &lt;C910, 1, 0)</f>
        <v>0</v>
      </c>
      <c r="F910" t="str">
        <f>VLOOKUP(DATEVALUE(KNeighbors_NOPCA!$A910), PHI_by_date!$A$2:$E$93, 2, FALSE)</f>
        <v>L</v>
      </c>
      <c r="G910">
        <f>IF(F910="L",0,1)</f>
        <v>0</v>
      </c>
      <c r="H910">
        <f>IF(G910=E910,1,0)</f>
        <v>1</v>
      </c>
      <c r="I910">
        <f>VLOOKUP(DATEVALUE(KNeighbors_NOPCA!$A910), PHI_by_date!$A$2:$E$93, 3, FALSE)</f>
        <v>6.5</v>
      </c>
      <c r="J910">
        <f>IF(I910&gt;0, 1, 0)</f>
        <v>1</v>
      </c>
      <c r="K910">
        <f>IF(J910,IF(OR(AND(C910&gt;0, ABS(D910) &gt; I910), OR(AND(C910&gt;-I910, D910&gt;-I910), AND(C910&lt;-I910,D910&lt;-I910) )), 1, 0),"N/A")</f>
        <v>1</v>
      </c>
      <c r="L910">
        <f>INT(NOT(J910))</f>
        <v>0</v>
      </c>
      <c r="M910" t="str">
        <f>IF(L910,IF(OR(AND(C910&lt;0, D910&lt; ABS(I910)), OR(AND(C910&gt;ABS(I910), D910&gt;ABS(I910)), AND(C910&lt;ABS(I910),D910&lt; ABS(I910)))), 1, 0),"N/A")</f>
        <v>N/A</v>
      </c>
      <c r="N910">
        <f>INT(OR(K910,M910))</f>
        <v>1</v>
      </c>
      <c r="O910">
        <f>IF(N910, 210, 0)</f>
        <v>210</v>
      </c>
      <c r="P910" t="str">
        <f>VLOOKUP(DATEVALUE(KNeighbors_NOPCA!$A910), PHI_by_date!$A$2:$E$93, 4, FALSE)</f>
        <v>O</v>
      </c>
      <c r="Q910" t="str">
        <f>VLOOKUP(DATEVALUE(KNeighbors_NOPCA!$A910), PHI_by_date!$A$2:$E$93, 5, FALSE)</f>
        <v>191.5</v>
      </c>
    </row>
    <row r="911" spans="1:17" hidden="1">
      <c r="A911" s="10" t="s">
        <v>69</v>
      </c>
      <c r="B911" t="s">
        <v>31</v>
      </c>
      <c r="C911" s="9">
        <v>-7.6</v>
      </c>
      <c r="D911" s="9">
        <v>12</v>
      </c>
      <c r="E911" s="9">
        <f>IF(-I911 &lt;C911, 1, 0)</f>
        <v>0</v>
      </c>
      <c r="F911" t="str">
        <f>VLOOKUP(DATEVALUE(KNeighbors_NOPCA!$A911), PHI_by_date!$A$2:$E$93, 2, FALSE)</f>
        <v>W</v>
      </c>
      <c r="G911">
        <f>IF(F911="L",0,1)</f>
        <v>1</v>
      </c>
      <c r="H911">
        <f>IF(G911=E911,1,0)</f>
        <v>0</v>
      </c>
      <c r="I911">
        <f>VLOOKUP(DATEVALUE(KNeighbors_NOPCA!$A911), PHI_by_date!$A$2:$E$93, 3, FALSE)</f>
        <v>-1</v>
      </c>
      <c r="J911">
        <f>IF(I911&gt;0, 1, 0)</f>
        <v>0</v>
      </c>
      <c r="K911" t="str">
        <f>IF(J911,IF(OR(AND(C911&gt;0, ABS(D911) &gt; I911), OR(AND(C911&gt;-I911, D911&gt;-I911), AND(C911&lt;-I911,D911&lt;-I911) )), 1, 0),"N/A")</f>
        <v>N/A</v>
      </c>
      <c r="L911">
        <f>INT(NOT(J911))</f>
        <v>1</v>
      </c>
      <c r="M911">
        <f>IF(L911,IF(OR(AND(C911&lt;0, D911&lt; ABS(I911)), OR(AND(C911&gt;ABS(I911), D911&gt;ABS(I911)), AND(C911&lt;ABS(I911),D911&lt; ABS(I911)))), 1, 0),"N/A")</f>
        <v>0</v>
      </c>
      <c r="N911">
        <f>INT(OR(K911,M911))</f>
        <v>0</v>
      </c>
      <c r="O911">
        <f>IF(N911, 210, 0)</f>
        <v>0</v>
      </c>
      <c r="P911" t="str">
        <f>VLOOKUP(DATEVALUE(KNeighbors_NOPCA!$A911), PHI_by_date!$A$2:$E$93, 4, FALSE)</f>
        <v>U</v>
      </c>
      <c r="Q911" t="str">
        <f>VLOOKUP(DATEVALUE(KNeighbors_NOPCA!$A911), PHI_by_date!$A$2:$E$93, 5, FALSE)</f>
        <v>195</v>
      </c>
    </row>
    <row r="912" spans="1:17" hidden="1">
      <c r="A912" s="10" t="s">
        <v>73</v>
      </c>
      <c r="B912" t="s">
        <v>31</v>
      </c>
      <c r="C912" s="9">
        <v>-7.2</v>
      </c>
      <c r="D912" s="9">
        <v>-3</v>
      </c>
      <c r="E912" s="9">
        <f>IF(-I912 &lt;C912, 1, 0)</f>
        <v>0</v>
      </c>
      <c r="F912" t="str">
        <f>VLOOKUP(DATEVALUE(KNeighbors_NOPCA!$A912), PHI_by_date!$A$2:$E$93, 2, FALSE)</f>
        <v>P</v>
      </c>
      <c r="G912">
        <f>IF(F912="L",0,1)</f>
        <v>1</v>
      </c>
      <c r="H912">
        <f>IF(G912=E912,1,0)</f>
        <v>0</v>
      </c>
      <c r="I912">
        <f>VLOOKUP(DATEVALUE(KNeighbors_NOPCA!$A912), PHI_by_date!$A$2:$E$93, 3, FALSE)</f>
        <v>3</v>
      </c>
      <c r="J912">
        <f>IF(I912&gt;0, 1, 0)</f>
        <v>1</v>
      </c>
      <c r="K912">
        <f>IF(J912,IF(OR(AND(C912&gt;0, ABS(D912) &gt; I912), OR(AND(C912&gt;-I912, D912&gt;-I912), AND(C912&lt;-I912,D912&lt;-I912) )), 1, 0),"N/A")</f>
        <v>0</v>
      </c>
      <c r="L912">
        <f>INT(NOT(J912))</f>
        <v>0</v>
      </c>
      <c r="M912" t="str">
        <f>IF(L912,IF(OR(AND(C912&lt;0, D912&lt; ABS(I912)), OR(AND(C912&gt;ABS(I912), D912&gt;ABS(I912)), AND(C912&lt;ABS(I912),D912&lt; ABS(I912)))), 1, 0),"N/A")</f>
        <v>N/A</v>
      </c>
      <c r="N912">
        <f>INT(OR(K912,M912))</f>
        <v>0</v>
      </c>
      <c r="O912">
        <f>IF(N912, 210, 0)</f>
        <v>0</v>
      </c>
      <c r="P912" t="str">
        <f>VLOOKUP(DATEVALUE(KNeighbors_NOPCA!$A912), PHI_by_date!$A$2:$E$93, 4, FALSE)</f>
        <v>O</v>
      </c>
      <c r="Q912" t="str">
        <f>VLOOKUP(DATEVALUE(KNeighbors_NOPCA!$A912), PHI_by_date!$A$2:$E$93, 5, FALSE)</f>
        <v>193.5</v>
      </c>
    </row>
    <row r="913" spans="1:17">
      <c r="A913" s="10" t="s">
        <v>75</v>
      </c>
      <c r="B913" t="s">
        <v>31</v>
      </c>
      <c r="C913" s="9">
        <v>-12.6</v>
      </c>
      <c r="D913" s="9">
        <v>-51</v>
      </c>
      <c r="E913" s="9">
        <f>IF(-I913 &lt;C913, 1, 0)</f>
        <v>0</v>
      </c>
      <c r="F913" t="str">
        <f>VLOOKUP(DATEVALUE(KNeighbors_NOPCA!$A913), PHI_by_date!$A$2:$E$93, 2, FALSE)</f>
        <v>L</v>
      </c>
      <c r="G913">
        <f>IF(F913="L",0,1)</f>
        <v>0</v>
      </c>
      <c r="H913">
        <f>IF(G913=E913,1,0)</f>
        <v>1</v>
      </c>
      <c r="I913">
        <f>VLOOKUP(DATEVALUE(KNeighbors_NOPCA!$A913), PHI_by_date!$A$2:$E$93, 3, FALSE)</f>
        <v>10</v>
      </c>
      <c r="J913">
        <f>IF(I913&gt;0, 1, 0)</f>
        <v>1</v>
      </c>
      <c r="K913">
        <f>IF(J913,IF(OR(AND(C913&gt;0, ABS(D913) &gt; I913), OR(AND(C913&gt;-I913, D913&gt;-I913), AND(C913&lt;-I913,D913&lt;-I913) )), 1, 0),"N/A")</f>
        <v>1</v>
      </c>
      <c r="L913">
        <f>INT(NOT(J913))</f>
        <v>0</v>
      </c>
      <c r="M913" t="str">
        <f>IF(L913,IF(OR(AND(C913&lt;0, D913&lt; ABS(I913)), OR(AND(C913&gt;ABS(I913), D913&gt;ABS(I913)), AND(C913&lt;ABS(I913),D913&lt; ABS(I913)))), 1, 0),"N/A")</f>
        <v>N/A</v>
      </c>
      <c r="N913">
        <f>INT(OR(K913,M913))</f>
        <v>1</v>
      </c>
      <c r="O913">
        <f>IF(N913, 210, 0)</f>
        <v>210</v>
      </c>
      <c r="P913" t="str">
        <f>VLOOKUP(DATEVALUE(KNeighbors_NOPCA!$A913), PHI_by_date!$A$2:$E$93, 4, FALSE)</f>
        <v>U</v>
      </c>
      <c r="Q913" t="str">
        <f>VLOOKUP(DATEVALUE(KNeighbors_NOPCA!$A913), PHI_by_date!$A$2:$E$93, 5, FALSE)</f>
        <v>189</v>
      </c>
    </row>
    <row r="914" spans="1:17" hidden="1">
      <c r="A914" s="10" t="s">
        <v>79</v>
      </c>
      <c r="B914" t="s">
        <v>31</v>
      </c>
      <c r="C914" s="9">
        <v>-6.8</v>
      </c>
      <c r="D914" s="9">
        <v>-12</v>
      </c>
      <c r="E914" s="9">
        <f>IF(-I914 &lt;C914, 1, 0)</f>
        <v>1</v>
      </c>
      <c r="F914" t="str">
        <f>VLOOKUP(DATEVALUE(KNeighbors_NOPCA!$A914), PHI_by_date!$A$2:$E$93, 2, FALSE)</f>
        <v>L</v>
      </c>
      <c r="G914">
        <f>IF(F914="L",0,1)</f>
        <v>0</v>
      </c>
      <c r="H914">
        <f>IF(G914=E914,1,0)</f>
        <v>0</v>
      </c>
      <c r="I914">
        <f>VLOOKUP(DATEVALUE(KNeighbors_NOPCA!$A914), PHI_by_date!$A$2:$E$93, 3, FALSE)</f>
        <v>9</v>
      </c>
      <c r="J914">
        <f>IF(I914&gt;0, 1, 0)</f>
        <v>1</v>
      </c>
      <c r="K914">
        <f>IF(J914,IF(OR(AND(C914&gt;0, ABS(D914) &gt; I914), OR(AND(C914&gt;-I914, D914&gt;-I914), AND(C914&lt;-I914,D914&lt;-I914) )), 1, 0),"N/A")</f>
        <v>0</v>
      </c>
      <c r="L914">
        <f>INT(NOT(J914))</f>
        <v>0</v>
      </c>
      <c r="M914" t="str">
        <f>IF(L914,IF(OR(AND(C914&lt;0, D914&lt; ABS(I914)), OR(AND(C914&gt;ABS(I914), D914&gt;ABS(I914)), AND(C914&lt;ABS(I914),D914&lt; ABS(I914)))), 1, 0),"N/A")</f>
        <v>N/A</v>
      </c>
      <c r="N914">
        <f>INT(OR(K914,M914))</f>
        <v>0</v>
      </c>
      <c r="O914">
        <f>IF(N914, 210, 0)</f>
        <v>0</v>
      </c>
      <c r="P914" t="str">
        <f>VLOOKUP(DATEVALUE(KNeighbors_NOPCA!$A914), PHI_by_date!$A$2:$E$93, 4, FALSE)</f>
        <v>O</v>
      </c>
      <c r="Q914" t="str">
        <f>VLOOKUP(DATEVALUE(KNeighbors_NOPCA!$A914), PHI_by_date!$A$2:$E$93, 5, FALSE)</f>
        <v>192.5</v>
      </c>
    </row>
    <row r="915" spans="1:17" hidden="1">
      <c r="A915" s="10" t="s">
        <v>86</v>
      </c>
      <c r="B915" t="s">
        <v>31</v>
      </c>
      <c r="C915" s="9">
        <v>-5.4</v>
      </c>
      <c r="D915" s="9">
        <v>-10</v>
      </c>
      <c r="E915" s="9">
        <f>IF(-I915 &lt;C915, 1, 0)</f>
        <v>1</v>
      </c>
      <c r="F915" t="str">
        <f>VLOOKUP(DATEVALUE(KNeighbors_NOPCA!$A915), PHI_by_date!$A$2:$E$93, 2, FALSE)</f>
        <v>L</v>
      </c>
      <c r="G915">
        <f>IF(F915="L",0,1)</f>
        <v>0</v>
      </c>
      <c r="H915">
        <f>IF(G915=E915,1,0)</f>
        <v>0</v>
      </c>
      <c r="I915">
        <f>VLOOKUP(DATEVALUE(KNeighbors_NOPCA!$A915), PHI_by_date!$A$2:$E$93, 3, FALSE)</f>
        <v>6</v>
      </c>
      <c r="J915">
        <f>IF(I915&gt;0, 1, 0)</f>
        <v>1</v>
      </c>
      <c r="K915">
        <f>IF(J915,IF(OR(AND(C915&gt;0, ABS(D915) &gt; I915), OR(AND(C915&gt;-I915, D915&gt;-I915), AND(C915&lt;-I915,D915&lt;-I915) )), 1, 0),"N/A")</f>
        <v>0</v>
      </c>
      <c r="L915">
        <f>INT(NOT(J915))</f>
        <v>0</v>
      </c>
      <c r="M915" t="str">
        <f>IF(L915,IF(OR(AND(C915&lt;0, D915&lt; ABS(I915)), OR(AND(C915&gt;ABS(I915), D915&gt;ABS(I915)), AND(C915&lt;ABS(I915),D915&lt; ABS(I915)))), 1, 0),"N/A")</f>
        <v>N/A</v>
      </c>
      <c r="N915">
        <f>INT(OR(K915,M915))</f>
        <v>0</v>
      </c>
      <c r="O915">
        <f>IF(N915, 210, 0)</f>
        <v>0</v>
      </c>
      <c r="P915" t="str">
        <f>VLOOKUP(DATEVALUE(KNeighbors_NOPCA!$A915), PHI_by_date!$A$2:$E$93, 4, FALSE)</f>
        <v>O</v>
      </c>
      <c r="Q915" t="str">
        <f>VLOOKUP(DATEVALUE(KNeighbors_NOPCA!$A915), PHI_by_date!$A$2:$E$93, 5, FALSE)</f>
        <v>196</v>
      </c>
    </row>
    <row r="916" spans="1:17">
      <c r="A916" s="10" t="s">
        <v>90</v>
      </c>
      <c r="B916" t="s">
        <v>31</v>
      </c>
      <c r="C916" s="9">
        <v>-11.4</v>
      </c>
      <c r="D916" s="9">
        <v>-14</v>
      </c>
      <c r="E916" s="9">
        <f>IF(-I916 &lt;C916, 1, 0)</f>
        <v>0</v>
      </c>
      <c r="F916" t="str">
        <f>VLOOKUP(DATEVALUE(KNeighbors_NOPCA!$A916), PHI_by_date!$A$2:$E$93, 2, FALSE)</f>
        <v>L</v>
      </c>
      <c r="G916">
        <f>IF(F916="L",0,1)</f>
        <v>0</v>
      </c>
      <c r="H916">
        <f>IF(G916=E916,1,0)</f>
        <v>1</v>
      </c>
      <c r="I916">
        <f>VLOOKUP(DATEVALUE(KNeighbors_NOPCA!$A916), PHI_by_date!$A$2:$E$93, 3, FALSE)</f>
        <v>10</v>
      </c>
      <c r="J916">
        <f>IF(I916&gt;0, 1, 0)</f>
        <v>1</v>
      </c>
      <c r="K916">
        <f>IF(J916,IF(OR(AND(C916&gt;0, ABS(D916) &gt; I916), OR(AND(C916&gt;-I916, D916&gt;-I916), AND(C916&lt;-I916,D916&lt;-I916) )), 1, 0),"N/A")</f>
        <v>1</v>
      </c>
      <c r="L916">
        <f>INT(NOT(J916))</f>
        <v>0</v>
      </c>
      <c r="M916" t="str">
        <f>IF(L916,IF(OR(AND(C916&lt;0, D916&lt; ABS(I916)), OR(AND(C916&gt;ABS(I916), D916&gt;ABS(I916)), AND(C916&lt;ABS(I916),D916&lt; ABS(I916)))), 1, 0),"N/A")</f>
        <v>N/A</v>
      </c>
      <c r="N916">
        <f>INT(OR(K916,M916))</f>
        <v>1</v>
      </c>
      <c r="O916">
        <f>IF(N916, 210, 0)</f>
        <v>210</v>
      </c>
      <c r="P916" t="str">
        <f>VLOOKUP(DATEVALUE(KNeighbors_NOPCA!$A916), PHI_by_date!$A$2:$E$93, 4, FALSE)</f>
        <v>O</v>
      </c>
      <c r="Q916" t="str">
        <f>VLOOKUP(DATEVALUE(KNeighbors_NOPCA!$A916), PHI_by_date!$A$2:$E$93, 5, FALSE)</f>
        <v>193.5</v>
      </c>
    </row>
    <row r="917" spans="1:17" hidden="1">
      <c r="A917" s="10" t="s">
        <v>102</v>
      </c>
      <c r="B917" t="s">
        <v>31</v>
      </c>
      <c r="C917" s="9">
        <v>-8.8000000000000007</v>
      </c>
      <c r="D917" s="9">
        <v>10</v>
      </c>
      <c r="E917" s="9">
        <f>IF(-I917 &lt;C917, 1, 0)</f>
        <v>0</v>
      </c>
      <c r="F917" t="str">
        <f>VLOOKUP(DATEVALUE(KNeighbors_NOPCA!$A917), PHI_by_date!$A$2:$E$93, 2, FALSE)</f>
        <v>W</v>
      </c>
      <c r="G917">
        <f>IF(F917="L",0,1)</f>
        <v>1</v>
      </c>
      <c r="H917">
        <f>IF(G917=E917,1,0)</f>
        <v>0</v>
      </c>
      <c r="I917">
        <f>VLOOKUP(DATEVALUE(KNeighbors_NOPCA!$A917), PHI_by_date!$A$2:$E$93, 3, FALSE)</f>
        <v>6.5</v>
      </c>
      <c r="J917">
        <f>IF(I917&gt;0, 1, 0)</f>
        <v>1</v>
      </c>
      <c r="K917">
        <f>IF(J917,IF(OR(AND(C917&gt;0, ABS(D917) &gt; I917), OR(AND(C917&gt;-I917, D917&gt;-I917), AND(C917&lt;-I917,D917&lt;-I917) )), 1, 0),"N/A")</f>
        <v>0</v>
      </c>
      <c r="L917">
        <f>INT(NOT(J917))</f>
        <v>0</v>
      </c>
      <c r="M917" t="str">
        <f>IF(L917,IF(OR(AND(C917&lt;0, D917&lt; ABS(I917)), OR(AND(C917&gt;ABS(I917), D917&gt;ABS(I917)), AND(C917&lt;ABS(I917),D917&lt; ABS(I917)))), 1, 0),"N/A")</f>
        <v>N/A</v>
      </c>
      <c r="N917">
        <f>INT(OR(K917,M917))</f>
        <v>0</v>
      </c>
      <c r="O917">
        <f>IF(N917, 210, 0)</f>
        <v>0</v>
      </c>
      <c r="P917" t="str">
        <f>VLOOKUP(DATEVALUE(KNeighbors_NOPCA!$A917), PHI_by_date!$A$2:$E$93, 4, FALSE)</f>
        <v>O</v>
      </c>
      <c r="Q917" t="str">
        <f>VLOOKUP(DATEVALUE(KNeighbors_NOPCA!$A917), PHI_by_date!$A$2:$E$93, 5, FALSE)</f>
        <v>204</v>
      </c>
    </row>
    <row r="918" spans="1:17" hidden="1">
      <c r="A918" s="10" t="s">
        <v>105</v>
      </c>
      <c r="B918" t="s">
        <v>31</v>
      </c>
      <c r="C918" s="9">
        <v>-7.4</v>
      </c>
      <c r="D918" s="9">
        <v>-28</v>
      </c>
      <c r="E918" s="9">
        <f>IF(-I918 &lt;C918, 1, 0)</f>
        <v>1</v>
      </c>
      <c r="F918" t="str">
        <f>VLOOKUP(DATEVALUE(KNeighbors_NOPCA!$A918), PHI_by_date!$A$2:$E$93, 2, FALSE)</f>
        <v>L</v>
      </c>
      <c r="G918">
        <f>IF(F918="L",0,1)</f>
        <v>0</v>
      </c>
      <c r="H918">
        <f>IF(G918=E918,1,0)</f>
        <v>0</v>
      </c>
      <c r="I918">
        <f>VLOOKUP(DATEVALUE(KNeighbors_NOPCA!$A918), PHI_by_date!$A$2:$E$93, 3, FALSE)</f>
        <v>9.5</v>
      </c>
      <c r="J918">
        <f>IF(I918&gt;0, 1, 0)</f>
        <v>1</v>
      </c>
      <c r="K918">
        <f>IF(J918,IF(OR(AND(C918&gt;0, ABS(D918) &gt; I918), OR(AND(C918&gt;-I918, D918&gt;-I918), AND(C918&lt;-I918,D918&lt;-I918) )), 1, 0),"N/A")</f>
        <v>0</v>
      </c>
      <c r="L918">
        <f>INT(NOT(J918))</f>
        <v>0</v>
      </c>
      <c r="M918" t="str">
        <f>IF(L918,IF(OR(AND(C918&lt;0, D918&lt; ABS(I918)), OR(AND(C918&gt;ABS(I918), D918&gt;ABS(I918)), AND(C918&lt;ABS(I918),D918&lt; ABS(I918)))), 1, 0),"N/A")</f>
        <v>N/A</v>
      </c>
      <c r="N918">
        <f>INT(OR(K918,M918))</f>
        <v>0</v>
      </c>
      <c r="O918">
        <f>IF(N918, 210, 0)</f>
        <v>0</v>
      </c>
      <c r="P918" t="str">
        <f>VLOOKUP(DATEVALUE(KNeighbors_NOPCA!$A918), PHI_by_date!$A$2:$E$93, 4, FALSE)</f>
        <v>O</v>
      </c>
      <c r="Q918" t="str">
        <f>VLOOKUP(DATEVALUE(KNeighbors_NOPCA!$A918), PHI_by_date!$A$2:$E$93, 5, FALSE)</f>
        <v>208</v>
      </c>
    </row>
    <row r="919" spans="1:17" hidden="1">
      <c r="A919" s="10" t="s">
        <v>107</v>
      </c>
      <c r="B919" t="s">
        <v>31</v>
      </c>
      <c r="C919" s="9">
        <v>-8</v>
      </c>
      <c r="D919" s="9">
        <v>-13</v>
      </c>
      <c r="E919" s="9">
        <f>IF(-I919 &lt;C919, 1, 0)</f>
        <v>1</v>
      </c>
      <c r="F919" t="str">
        <f>VLOOKUP(DATEVALUE(KNeighbors_NOPCA!$A919), PHI_by_date!$A$2:$E$93, 2, FALSE)</f>
        <v>L</v>
      </c>
      <c r="G919">
        <f>IF(F919="L",0,1)</f>
        <v>0</v>
      </c>
      <c r="H919">
        <f>IF(G919=E919,1,0)</f>
        <v>0</v>
      </c>
      <c r="I919">
        <f>VLOOKUP(DATEVALUE(KNeighbors_NOPCA!$A919), PHI_by_date!$A$2:$E$93, 3, FALSE)</f>
        <v>9</v>
      </c>
      <c r="J919">
        <f>IF(I919&gt;0, 1, 0)</f>
        <v>1</v>
      </c>
      <c r="K919">
        <f>IF(J919,IF(OR(AND(C919&gt;0, ABS(D919) &gt; I919), OR(AND(C919&gt;-I919, D919&gt;-I919), AND(C919&lt;-I919,D919&lt;-I919) )), 1, 0),"N/A")</f>
        <v>0</v>
      </c>
      <c r="L919">
        <f>INT(NOT(J919))</f>
        <v>0</v>
      </c>
      <c r="M919" t="str">
        <f>IF(L919,IF(OR(AND(C919&lt;0, D919&lt; ABS(I919)), OR(AND(C919&gt;ABS(I919), D919&gt;ABS(I919)), AND(C919&lt;ABS(I919),D919&lt; ABS(I919)))), 1, 0),"N/A")</f>
        <v>N/A</v>
      </c>
      <c r="N919">
        <f>INT(OR(K919,M919))</f>
        <v>0</v>
      </c>
      <c r="O919">
        <f>IF(N919, 210, 0)</f>
        <v>0</v>
      </c>
      <c r="P919" t="str">
        <f>VLOOKUP(DATEVALUE(KNeighbors_NOPCA!$A919), PHI_by_date!$A$2:$E$93, 4, FALSE)</f>
        <v>O</v>
      </c>
      <c r="Q919" t="str">
        <f>VLOOKUP(DATEVALUE(KNeighbors_NOPCA!$A919), PHI_by_date!$A$2:$E$93, 5, FALSE)</f>
        <v>202.5</v>
      </c>
    </row>
    <row r="920" spans="1:17">
      <c r="A920" s="10" t="s">
        <v>108</v>
      </c>
      <c r="B920" t="s">
        <v>31</v>
      </c>
      <c r="C920" s="9">
        <v>-8.4</v>
      </c>
      <c r="D920" s="9">
        <v>-10</v>
      </c>
      <c r="E920" s="9">
        <f>IF(-I920 &lt;C920, 1, 0)</f>
        <v>1</v>
      </c>
      <c r="F920" t="str">
        <f>VLOOKUP(DATEVALUE(KNeighbors_NOPCA!$A920), PHI_by_date!$A$2:$E$93, 2, FALSE)</f>
        <v>W</v>
      </c>
      <c r="G920">
        <f>IF(F920="L",0,1)</f>
        <v>1</v>
      </c>
      <c r="H920">
        <f>IF(G920=E920,1,0)</f>
        <v>1</v>
      </c>
      <c r="I920">
        <f>VLOOKUP(DATEVALUE(KNeighbors_NOPCA!$A920), PHI_by_date!$A$2:$E$93, 3, FALSE)</f>
        <v>16</v>
      </c>
      <c r="J920">
        <f>IF(I920&gt;0, 1, 0)</f>
        <v>1</v>
      </c>
      <c r="K920">
        <f>IF(J920,IF(OR(AND(C920&gt;0, ABS(D920) &gt; I920), OR(AND(C920&gt;-I920, D920&gt;-I920), AND(C920&lt;-I920,D920&lt;-I920) )), 1, 0),"N/A")</f>
        <v>1</v>
      </c>
      <c r="L920">
        <f>INT(NOT(J920))</f>
        <v>0</v>
      </c>
      <c r="M920" t="str">
        <f>IF(L920,IF(OR(AND(C920&lt;0, D920&lt; ABS(I920)), OR(AND(C920&gt;ABS(I920), D920&gt;ABS(I920)), AND(C920&lt;ABS(I920),D920&lt; ABS(I920)))), 1, 0),"N/A")</f>
        <v>N/A</v>
      </c>
      <c r="N920">
        <f>INT(OR(K920,M920))</f>
        <v>1</v>
      </c>
      <c r="O920">
        <f>IF(N920, 210, 0)</f>
        <v>210</v>
      </c>
      <c r="P920" t="str">
        <f>VLOOKUP(DATEVALUE(KNeighbors_NOPCA!$A920), PHI_by_date!$A$2:$E$93, 4, FALSE)</f>
        <v>U</v>
      </c>
      <c r="Q920" t="str">
        <f>VLOOKUP(DATEVALUE(KNeighbors_NOPCA!$A920), PHI_by_date!$A$2:$E$93, 5, FALSE)</f>
        <v>205.5</v>
      </c>
    </row>
    <row r="921" spans="1:17" hidden="1">
      <c r="A921" s="10" t="s">
        <v>112</v>
      </c>
      <c r="B921" t="s">
        <v>31</v>
      </c>
      <c r="C921" s="9">
        <v>-8.8000000000000007</v>
      </c>
      <c r="D921" s="9">
        <v>-4</v>
      </c>
      <c r="E921" s="9">
        <f>IF(-I921 &lt;C921, 1, 0)</f>
        <v>0</v>
      </c>
      <c r="F921" t="str">
        <f>VLOOKUP(DATEVALUE(KNeighbors_NOPCA!$A921), PHI_by_date!$A$2:$E$93, 2, FALSE)</f>
        <v>W</v>
      </c>
      <c r="G921">
        <f>IF(F921="L",0,1)</f>
        <v>1</v>
      </c>
      <c r="H921">
        <f>IF(G921=E921,1,0)</f>
        <v>0</v>
      </c>
      <c r="I921">
        <f>VLOOKUP(DATEVALUE(KNeighbors_NOPCA!$A921), PHI_by_date!$A$2:$E$93, 3, FALSE)</f>
        <v>8.5</v>
      </c>
      <c r="J921">
        <f>IF(I921&gt;0, 1, 0)</f>
        <v>1</v>
      </c>
      <c r="K921">
        <f>IF(J921,IF(OR(AND(C921&gt;0, ABS(D921) &gt; I921), OR(AND(C921&gt;-I921, D921&gt;-I921), AND(C921&lt;-I921,D921&lt;-I921) )), 1, 0),"N/A")</f>
        <v>0</v>
      </c>
      <c r="L921">
        <f>INT(NOT(J921))</f>
        <v>0</v>
      </c>
      <c r="M921" t="str">
        <f>IF(L921,IF(OR(AND(C921&lt;0, D921&lt; ABS(I921)), OR(AND(C921&gt;ABS(I921), D921&gt;ABS(I921)), AND(C921&lt;ABS(I921),D921&lt; ABS(I921)))), 1, 0),"N/A")</f>
        <v>N/A</v>
      </c>
      <c r="N921">
        <f>INT(OR(K921,M921))</f>
        <v>0</v>
      </c>
      <c r="O921">
        <f>IF(N921, 210, 0)</f>
        <v>0</v>
      </c>
      <c r="P921" t="str">
        <f>VLOOKUP(DATEVALUE(KNeighbors_NOPCA!$A921), PHI_by_date!$A$2:$E$93, 4, FALSE)</f>
        <v>O</v>
      </c>
      <c r="Q921" t="str">
        <f>VLOOKUP(DATEVALUE(KNeighbors_NOPCA!$A921), PHI_by_date!$A$2:$E$93, 5, FALSE)</f>
        <v>204.5</v>
      </c>
    </row>
    <row r="922" spans="1:17" hidden="1">
      <c r="A922" s="10" t="s">
        <v>114</v>
      </c>
      <c r="B922" t="s">
        <v>31</v>
      </c>
      <c r="C922" s="9">
        <v>-6.6</v>
      </c>
      <c r="D922" s="9">
        <v>25</v>
      </c>
      <c r="E922" s="9">
        <f>IF(-I922 &lt;C922, 1, 0)</f>
        <v>0</v>
      </c>
      <c r="F922" t="str">
        <f>VLOOKUP(DATEVALUE(KNeighbors_NOPCA!$A922), PHI_by_date!$A$2:$E$93, 2, FALSE)</f>
        <v>W</v>
      </c>
      <c r="G922">
        <f>IF(F922="L",0,1)</f>
        <v>1</v>
      </c>
      <c r="H922">
        <f>IF(G922=E922,1,0)</f>
        <v>0</v>
      </c>
      <c r="I922">
        <f>VLOOKUP(DATEVALUE(KNeighbors_NOPCA!$A922), PHI_by_date!$A$2:$E$93, 3, FALSE)</f>
        <v>6</v>
      </c>
      <c r="J922">
        <f>IF(I922&gt;0, 1, 0)</f>
        <v>1</v>
      </c>
      <c r="K922">
        <f>IF(J922,IF(OR(AND(C922&gt;0, ABS(D922) &gt; I922), OR(AND(C922&gt;-I922, D922&gt;-I922), AND(C922&lt;-I922,D922&lt;-I922) )), 1, 0),"N/A")</f>
        <v>0</v>
      </c>
      <c r="L922">
        <f>INT(NOT(J922))</f>
        <v>0</v>
      </c>
      <c r="M922" t="str">
        <f>IF(L922,IF(OR(AND(C922&lt;0, D922&lt; ABS(I922)), OR(AND(C922&gt;ABS(I922), D922&gt;ABS(I922)), AND(C922&lt;ABS(I922),D922&lt; ABS(I922)))), 1, 0),"N/A")</f>
        <v>N/A</v>
      </c>
      <c r="N922">
        <f>INT(OR(K922,M922))</f>
        <v>0</v>
      </c>
      <c r="O922">
        <f>IF(N922, 210, 0)</f>
        <v>0</v>
      </c>
      <c r="P922" t="str">
        <f>VLOOKUP(DATEVALUE(KNeighbors_NOPCA!$A922), PHI_by_date!$A$2:$E$93, 4, FALSE)</f>
        <v>U</v>
      </c>
      <c r="Q922" t="str">
        <f>VLOOKUP(DATEVALUE(KNeighbors_NOPCA!$A922), PHI_by_date!$A$2:$E$93, 5, FALSE)</f>
        <v>207</v>
      </c>
    </row>
    <row r="923" spans="1:17" hidden="1">
      <c r="A923" s="10" t="s">
        <v>122</v>
      </c>
      <c r="B923" t="s">
        <v>31</v>
      </c>
      <c r="C923" s="9">
        <v>-7.6</v>
      </c>
      <c r="D923" s="9">
        <v>-20</v>
      </c>
      <c r="E923" s="9">
        <f>IF(-I923 &lt;C923, 1, 0)</f>
        <v>0</v>
      </c>
      <c r="F923" t="str">
        <f>VLOOKUP(DATEVALUE(KNeighbors_NOPCA!$A923), PHI_by_date!$A$2:$E$93, 2, FALSE)</f>
        <v>L</v>
      </c>
      <c r="G923">
        <f>IF(F923="L",0,1)</f>
        <v>0</v>
      </c>
      <c r="H923">
        <f>IF(G923=E923,1,0)</f>
        <v>1</v>
      </c>
      <c r="I923">
        <f>VLOOKUP(DATEVALUE(KNeighbors_NOPCA!$A923), PHI_by_date!$A$2:$E$93, 3, FALSE)</f>
        <v>7.5</v>
      </c>
      <c r="J923">
        <f>IF(I923&gt;0, 1, 0)</f>
        <v>1</v>
      </c>
      <c r="K923">
        <f>IF(J923,IF(OR(AND(C923&gt;0, ABS(D923) &gt; I923), OR(AND(C923&gt;-I923, D923&gt;-I923), AND(C923&lt;-I923,D923&lt;-I923) )), 1, 0),"N/A")</f>
        <v>1</v>
      </c>
      <c r="L923">
        <f>INT(NOT(J923))</f>
        <v>0</v>
      </c>
      <c r="M923" t="str">
        <f>IF(L923,IF(OR(AND(C923&lt;0, D923&lt; ABS(I923)), OR(AND(C923&gt;ABS(I923), D923&gt;ABS(I923)), AND(C923&lt;ABS(I923),D923&lt; ABS(I923)))), 1, 0),"N/A")</f>
        <v>N/A</v>
      </c>
      <c r="N923">
        <f>INT(OR(K923,M923))</f>
        <v>1</v>
      </c>
      <c r="O923">
        <f>IF(N923, 210, 0)</f>
        <v>210</v>
      </c>
      <c r="P923" t="str">
        <f>VLOOKUP(DATEVALUE(KNeighbors_NOPCA!$A923), PHI_by_date!$A$2:$E$93, 4, FALSE)</f>
        <v>U</v>
      </c>
      <c r="Q923" t="str">
        <f>VLOOKUP(DATEVALUE(KNeighbors_NOPCA!$A923), PHI_by_date!$A$2:$E$93, 5, FALSE)</f>
        <v>206</v>
      </c>
    </row>
    <row r="924" spans="1:17" hidden="1">
      <c r="A924" s="10" t="s">
        <v>124</v>
      </c>
      <c r="B924" t="s">
        <v>31</v>
      </c>
      <c r="C924" s="9">
        <v>-9</v>
      </c>
      <c r="D924" s="9">
        <v>10</v>
      </c>
      <c r="E924" s="9">
        <f>IF(-I924 &lt;C924, 1, 0)</f>
        <v>0</v>
      </c>
      <c r="F924" t="str">
        <f>VLOOKUP(DATEVALUE(KNeighbors_NOPCA!$A924), PHI_by_date!$A$2:$E$93, 2, FALSE)</f>
        <v>W</v>
      </c>
      <c r="G924">
        <f>IF(F924="L",0,1)</f>
        <v>1</v>
      </c>
      <c r="H924">
        <f>IF(G924=E924,1,0)</f>
        <v>0</v>
      </c>
      <c r="I924">
        <f>VLOOKUP(DATEVALUE(KNeighbors_NOPCA!$A924), PHI_by_date!$A$2:$E$93, 3, FALSE)</f>
        <v>-2</v>
      </c>
      <c r="J924">
        <f>IF(I924&gt;0, 1, 0)</f>
        <v>0</v>
      </c>
      <c r="K924" t="str">
        <f>IF(J924,IF(OR(AND(C924&gt;0, ABS(D924) &gt; I924), OR(AND(C924&gt;-I924, D924&gt;-I924), AND(C924&lt;-I924,D924&lt;-I924) )), 1, 0),"N/A")</f>
        <v>N/A</v>
      </c>
      <c r="L924">
        <f>INT(NOT(J924))</f>
        <v>1</v>
      </c>
      <c r="M924">
        <f>IF(L924,IF(OR(AND(C924&lt;0, D924&lt; ABS(I924)), OR(AND(C924&gt;ABS(I924), D924&gt;ABS(I924)), AND(C924&lt;ABS(I924),D924&lt; ABS(I924)))), 1, 0),"N/A")</f>
        <v>0</v>
      </c>
      <c r="N924">
        <f>INT(OR(K924,M924))</f>
        <v>0</v>
      </c>
      <c r="O924">
        <f>IF(N924, 210, 0)</f>
        <v>0</v>
      </c>
      <c r="P924" t="str">
        <f>VLOOKUP(DATEVALUE(KNeighbors_NOPCA!$A924), PHI_by_date!$A$2:$E$93, 4, FALSE)</f>
        <v>O</v>
      </c>
      <c r="Q924" t="str">
        <f>VLOOKUP(DATEVALUE(KNeighbors_NOPCA!$A924), PHI_by_date!$A$2:$E$93, 5, FALSE)</f>
        <v>204.5</v>
      </c>
    </row>
    <row r="925" spans="1:17">
      <c r="A925" s="10" t="s">
        <v>128</v>
      </c>
      <c r="B925" t="s">
        <v>31</v>
      </c>
      <c r="C925" s="9">
        <v>-11.6</v>
      </c>
      <c r="D925" s="9">
        <v>-3</v>
      </c>
      <c r="E925" s="9">
        <f>IF(-I925 &lt;C925, 1, 0)</f>
        <v>1</v>
      </c>
      <c r="F925" t="str">
        <f>VLOOKUP(DATEVALUE(KNeighbors_NOPCA!$A925), PHI_by_date!$A$2:$E$93, 2, FALSE)</f>
        <v>W</v>
      </c>
      <c r="G925">
        <f>IF(F925="L",0,1)</f>
        <v>1</v>
      </c>
      <c r="H925">
        <f>IF(G925=E925,1,0)</f>
        <v>1</v>
      </c>
      <c r="I925">
        <f>VLOOKUP(DATEVALUE(KNeighbors_NOPCA!$A925), PHI_by_date!$A$2:$E$93, 3, FALSE)</f>
        <v>16.5</v>
      </c>
      <c r="J925">
        <f>IF(I925&gt;0, 1, 0)</f>
        <v>1</v>
      </c>
      <c r="K925">
        <f>IF(J925,IF(OR(AND(C925&gt;0, ABS(D925) &gt; I925), OR(AND(C925&gt;-I925, D925&gt;-I925), AND(C925&lt;-I925,D925&lt;-I925) )), 1, 0),"N/A")</f>
        <v>1</v>
      </c>
      <c r="L925">
        <f>INT(NOT(J925))</f>
        <v>0</v>
      </c>
      <c r="M925" t="str">
        <f>IF(L925,IF(OR(AND(C925&lt;0, D925&lt; ABS(I925)), OR(AND(C925&gt;ABS(I925), D925&gt;ABS(I925)), AND(C925&lt;ABS(I925),D925&lt; ABS(I925)))), 1, 0),"N/A")</f>
        <v>N/A</v>
      </c>
      <c r="N925">
        <f>INT(OR(K925,M925))</f>
        <v>1</v>
      </c>
      <c r="O925">
        <f>IF(N925, 210, 0)</f>
        <v>210</v>
      </c>
      <c r="P925" t="str">
        <f>VLOOKUP(DATEVALUE(KNeighbors_NOPCA!$A925), PHI_by_date!$A$2:$E$93, 4, FALSE)</f>
        <v>U</v>
      </c>
      <c r="Q925" t="str">
        <f>VLOOKUP(DATEVALUE(KNeighbors_NOPCA!$A925), PHI_by_date!$A$2:$E$93, 5, FALSE)</f>
        <v>218</v>
      </c>
    </row>
    <row r="926" spans="1:17" hidden="1">
      <c r="A926" s="10" t="s">
        <v>132</v>
      </c>
      <c r="B926" t="s">
        <v>31</v>
      </c>
      <c r="C926" s="9">
        <v>-6.4</v>
      </c>
      <c r="D926" s="9">
        <v>-38</v>
      </c>
      <c r="E926" s="9">
        <f>IF(-I926 &lt;C926, 1, 0)</f>
        <v>1</v>
      </c>
      <c r="F926" t="str">
        <f>VLOOKUP(DATEVALUE(KNeighbors_NOPCA!$A926), PHI_by_date!$A$2:$E$93, 2, FALSE)</f>
        <v>L</v>
      </c>
      <c r="G926">
        <f>IF(F926="L",0,1)</f>
        <v>0</v>
      </c>
      <c r="H926">
        <f>IF(G926=E926,1,0)</f>
        <v>0</v>
      </c>
      <c r="I926">
        <f>VLOOKUP(DATEVALUE(KNeighbors_NOPCA!$A926), PHI_by_date!$A$2:$E$93, 3, FALSE)</f>
        <v>7.5</v>
      </c>
      <c r="J926">
        <f>IF(I926&gt;0, 1, 0)</f>
        <v>1</v>
      </c>
      <c r="K926">
        <f>IF(J926,IF(OR(AND(C926&gt;0, ABS(D926) &gt; I926), OR(AND(C926&gt;-I926, D926&gt;-I926), AND(C926&lt;-I926,D926&lt;-I926) )), 1, 0),"N/A")</f>
        <v>0</v>
      </c>
      <c r="L926">
        <f>INT(NOT(J926))</f>
        <v>0</v>
      </c>
      <c r="M926" t="str">
        <f>IF(L926,IF(OR(AND(C926&lt;0, D926&lt; ABS(I926)), OR(AND(C926&gt;ABS(I926), D926&gt;ABS(I926)), AND(C926&lt;ABS(I926),D926&lt; ABS(I926)))), 1, 0),"N/A")</f>
        <v>N/A</v>
      </c>
      <c r="N926">
        <f>INT(OR(K926,M926))</f>
        <v>0</v>
      </c>
      <c r="O926">
        <f>IF(N926, 210, 0)</f>
        <v>0</v>
      </c>
      <c r="P926" t="str">
        <f>VLOOKUP(DATEVALUE(KNeighbors_NOPCA!$A926), PHI_by_date!$A$2:$E$93, 4, FALSE)</f>
        <v>O</v>
      </c>
      <c r="Q926" t="str">
        <f>VLOOKUP(DATEVALUE(KNeighbors_NOPCA!$A926), PHI_by_date!$A$2:$E$93, 5, FALSE)</f>
        <v>209</v>
      </c>
    </row>
    <row r="927" spans="1:17" hidden="1">
      <c r="A927" s="10" t="s">
        <v>135</v>
      </c>
      <c r="B927" t="s">
        <v>31</v>
      </c>
      <c r="C927" s="9">
        <v>-5.8</v>
      </c>
      <c r="D927" s="9">
        <v>5</v>
      </c>
      <c r="E927" s="9">
        <f>IF(-I927 &lt;C927, 1, 0)</f>
        <v>0</v>
      </c>
      <c r="F927" t="str">
        <f>VLOOKUP(DATEVALUE(KNeighbors_NOPCA!$A927), PHI_by_date!$A$2:$E$93, 2, FALSE)</f>
        <v>W</v>
      </c>
      <c r="G927">
        <f>IF(F927="L",0,1)</f>
        <v>1</v>
      </c>
      <c r="H927">
        <f>IF(G927=E927,1,0)</f>
        <v>0</v>
      </c>
      <c r="I927">
        <f>VLOOKUP(DATEVALUE(KNeighbors_NOPCA!$A927), PHI_by_date!$A$2:$E$93, 3, FALSE)</f>
        <v>-1</v>
      </c>
      <c r="J927">
        <f>IF(I927&gt;0, 1, 0)</f>
        <v>0</v>
      </c>
      <c r="K927" t="str">
        <f>IF(J927,IF(OR(AND(C927&gt;0, ABS(D927) &gt; I927), OR(AND(C927&gt;-I927, D927&gt;-I927), AND(C927&lt;-I927,D927&lt;-I927) )), 1, 0),"N/A")</f>
        <v>N/A</v>
      </c>
      <c r="L927">
        <f>INT(NOT(J927))</f>
        <v>1</v>
      </c>
      <c r="M927">
        <f>IF(L927,IF(OR(AND(C927&lt;0, D927&lt; ABS(I927)), OR(AND(C927&gt;ABS(I927), D927&gt;ABS(I927)), AND(C927&lt;ABS(I927),D927&lt; ABS(I927)))), 1, 0),"N/A")</f>
        <v>0</v>
      </c>
      <c r="N927">
        <f>INT(OR(K927,M927))</f>
        <v>0</v>
      </c>
      <c r="O927">
        <f>IF(N927, 210, 0)</f>
        <v>0</v>
      </c>
      <c r="P927" t="str">
        <f>VLOOKUP(DATEVALUE(KNeighbors_NOPCA!$A927), PHI_by_date!$A$2:$E$93, 4, FALSE)</f>
        <v>U</v>
      </c>
      <c r="Q927" t="str">
        <f>VLOOKUP(DATEVALUE(KNeighbors_NOPCA!$A927), PHI_by_date!$A$2:$E$93, 5, FALSE)</f>
        <v>205.5</v>
      </c>
    </row>
    <row r="928" spans="1:17" hidden="1">
      <c r="A928" s="10" t="s">
        <v>137</v>
      </c>
      <c r="B928" t="s">
        <v>31</v>
      </c>
      <c r="C928" s="9">
        <v>-8</v>
      </c>
      <c r="D928" s="9">
        <v>-6</v>
      </c>
      <c r="E928" s="9">
        <f>IF(-I928 &lt;C928, 1, 0)</f>
        <v>1</v>
      </c>
      <c r="F928" t="str">
        <f>VLOOKUP(DATEVALUE(KNeighbors_NOPCA!$A928), PHI_by_date!$A$2:$E$93, 2, FALSE)</f>
        <v>W</v>
      </c>
      <c r="G928">
        <f>IF(F928="L",0,1)</f>
        <v>1</v>
      </c>
      <c r="H928">
        <f>IF(G928=E928,1,0)</f>
        <v>1</v>
      </c>
      <c r="I928">
        <f>VLOOKUP(DATEVALUE(KNeighbors_NOPCA!$A928), PHI_by_date!$A$2:$E$93, 3, FALSE)</f>
        <v>9</v>
      </c>
      <c r="J928">
        <f>IF(I928&gt;0, 1, 0)</f>
        <v>1</v>
      </c>
      <c r="K928">
        <f>IF(J928,IF(OR(AND(C928&gt;0, ABS(D928) &gt; I928), OR(AND(C928&gt;-I928, D928&gt;-I928), AND(C928&lt;-I928,D928&lt;-I928) )), 1, 0),"N/A")</f>
        <v>1</v>
      </c>
      <c r="L928">
        <f>INT(NOT(J928))</f>
        <v>0</v>
      </c>
      <c r="M928" t="str">
        <f>IF(L928,IF(OR(AND(C928&lt;0, D928&lt; ABS(I928)), OR(AND(C928&gt;ABS(I928), D928&gt;ABS(I928)), AND(C928&lt;ABS(I928),D928&lt; ABS(I928)))), 1, 0),"N/A")</f>
        <v>N/A</v>
      </c>
      <c r="N928">
        <f>INT(OR(K928,M928))</f>
        <v>1</v>
      </c>
      <c r="O928">
        <f>IF(N928, 210, 0)</f>
        <v>210</v>
      </c>
      <c r="P928" t="str">
        <f>VLOOKUP(DATEVALUE(KNeighbors_NOPCA!$A928), PHI_by_date!$A$2:$E$93, 4, FALSE)</f>
        <v>U</v>
      </c>
      <c r="Q928" t="str">
        <f>VLOOKUP(DATEVALUE(KNeighbors_NOPCA!$A928), PHI_by_date!$A$2:$E$93, 5, FALSE)</f>
        <v>207.5</v>
      </c>
    </row>
    <row r="929" spans="1:17" hidden="1">
      <c r="A929" s="10" t="s">
        <v>139</v>
      </c>
      <c r="B929" t="s">
        <v>31</v>
      </c>
      <c r="C929" s="9">
        <v>-10</v>
      </c>
      <c r="D929" s="9">
        <v>-4</v>
      </c>
      <c r="E929" s="9">
        <f>IF(-I929 &lt;C929, 1, 0)</f>
        <v>0</v>
      </c>
      <c r="F929" t="str">
        <f>VLOOKUP(DATEVALUE(KNeighbors_NOPCA!$A929), PHI_by_date!$A$2:$E$93, 2, FALSE)</f>
        <v>W</v>
      </c>
      <c r="G929">
        <f>IF(F929="L",0,1)</f>
        <v>1</v>
      </c>
      <c r="H929">
        <f>IF(G929=E929,1,0)</f>
        <v>0</v>
      </c>
      <c r="I929">
        <f>VLOOKUP(DATEVALUE(KNeighbors_NOPCA!$A929), PHI_by_date!$A$2:$E$93, 3, FALSE)</f>
        <v>5.5</v>
      </c>
      <c r="J929">
        <f>IF(I929&gt;0, 1, 0)</f>
        <v>1</v>
      </c>
      <c r="K929">
        <f>IF(J929,IF(OR(AND(C929&gt;0, ABS(D929) &gt; I929), OR(AND(C929&gt;-I929, D929&gt;-I929), AND(C929&lt;-I929,D929&lt;-I929) )), 1, 0),"N/A")</f>
        <v>0</v>
      </c>
      <c r="L929">
        <f>INT(NOT(J929))</f>
        <v>0</v>
      </c>
      <c r="M929" t="str">
        <f>IF(L929,IF(OR(AND(C929&lt;0, D929&lt; ABS(I929)), OR(AND(C929&gt;ABS(I929), D929&gt;ABS(I929)), AND(C929&lt;ABS(I929),D929&lt; ABS(I929)))), 1, 0),"N/A")</f>
        <v>N/A</v>
      </c>
      <c r="N929">
        <f>INT(OR(K929,M929))</f>
        <v>0</v>
      </c>
      <c r="O929">
        <f>IF(N929, 210, 0)</f>
        <v>0</v>
      </c>
      <c r="P929" t="str">
        <f>VLOOKUP(DATEVALUE(KNeighbors_NOPCA!$A929), PHI_by_date!$A$2:$E$93, 4, FALSE)</f>
        <v>O</v>
      </c>
      <c r="Q929" t="str">
        <f>VLOOKUP(DATEVALUE(KNeighbors_NOPCA!$A929), PHI_by_date!$A$2:$E$93, 5, FALSE)</f>
        <v>220</v>
      </c>
    </row>
    <row r="930" spans="1:17" hidden="1">
      <c r="A930" s="10" t="s">
        <v>146</v>
      </c>
      <c r="B930" t="s">
        <v>31</v>
      </c>
      <c r="C930" s="9">
        <v>-6.6</v>
      </c>
      <c r="D930" s="9">
        <v>-9</v>
      </c>
      <c r="E930" s="9">
        <f>IF(-I930 &lt;C930, 1, 0)</f>
        <v>0</v>
      </c>
      <c r="F930" t="str">
        <f>VLOOKUP(DATEVALUE(KNeighbors_NOPCA!$A930), PHI_by_date!$A$2:$E$93, 2, FALSE)</f>
        <v>L</v>
      </c>
      <c r="G930">
        <f>IF(F930="L",0,1)</f>
        <v>0</v>
      </c>
      <c r="H930">
        <f>IF(G930=E930,1,0)</f>
        <v>1</v>
      </c>
      <c r="I930">
        <f>VLOOKUP(DATEVALUE(KNeighbors_NOPCA!$A930), PHI_by_date!$A$2:$E$93, 3, FALSE)</f>
        <v>5.5</v>
      </c>
      <c r="J930">
        <f>IF(I930&gt;0, 1, 0)</f>
        <v>1</v>
      </c>
      <c r="K930">
        <f>IF(J930,IF(OR(AND(C930&gt;0, ABS(D930) &gt; I930), OR(AND(C930&gt;-I930, D930&gt;-I930), AND(C930&lt;-I930,D930&lt;-I930) )), 1, 0),"N/A")</f>
        <v>1</v>
      </c>
      <c r="L930">
        <f>INT(NOT(J930))</f>
        <v>0</v>
      </c>
      <c r="M930" t="str">
        <f>IF(L930,IF(OR(AND(C930&lt;0, D930&lt; ABS(I930)), OR(AND(C930&gt;ABS(I930), D930&gt;ABS(I930)), AND(C930&lt;ABS(I930),D930&lt; ABS(I930)))), 1, 0),"N/A")</f>
        <v>N/A</v>
      </c>
      <c r="N930">
        <f>INT(OR(K930,M930))</f>
        <v>1</v>
      </c>
      <c r="O930">
        <f>IF(N930, 210, 0)</f>
        <v>210</v>
      </c>
      <c r="P930" t="str">
        <f>VLOOKUP(DATEVALUE(KNeighbors_NOPCA!$A930), PHI_by_date!$A$2:$E$93, 4, FALSE)</f>
        <v>O</v>
      </c>
      <c r="Q930" t="str">
        <f>VLOOKUP(DATEVALUE(KNeighbors_NOPCA!$A930), PHI_by_date!$A$2:$E$93, 5, FALSE)</f>
        <v>208.5</v>
      </c>
    </row>
    <row r="931" spans="1:17" hidden="1">
      <c r="A931" s="10" t="s">
        <v>149</v>
      </c>
      <c r="B931" t="s">
        <v>31</v>
      </c>
      <c r="C931" s="9">
        <v>-6</v>
      </c>
      <c r="D931" s="9">
        <v>-9</v>
      </c>
      <c r="E931" s="9">
        <f>IF(-I931 &lt;C931, 1, 0)</f>
        <v>1</v>
      </c>
      <c r="F931" t="str">
        <f>VLOOKUP(DATEVALUE(KNeighbors_NOPCA!$A931), PHI_by_date!$A$2:$E$93, 2, FALSE)</f>
        <v>L</v>
      </c>
      <c r="G931">
        <f>IF(F931="L",0,1)</f>
        <v>0</v>
      </c>
      <c r="H931">
        <f>IF(G931=E931,1,0)</f>
        <v>0</v>
      </c>
      <c r="I931">
        <f>VLOOKUP(DATEVALUE(KNeighbors_NOPCA!$A931), PHI_by_date!$A$2:$E$93, 3, FALSE)</f>
        <v>7.5</v>
      </c>
      <c r="J931">
        <f>IF(I931&gt;0, 1, 0)</f>
        <v>1</v>
      </c>
      <c r="K931">
        <f>IF(J931,IF(OR(AND(C931&gt;0, ABS(D931) &gt; I931), OR(AND(C931&gt;-I931, D931&gt;-I931), AND(C931&lt;-I931,D931&lt;-I931) )), 1, 0),"N/A")</f>
        <v>0</v>
      </c>
      <c r="L931">
        <f>INT(NOT(J931))</f>
        <v>0</v>
      </c>
      <c r="M931" t="str">
        <f>IF(L931,IF(OR(AND(C931&lt;0, D931&lt; ABS(I931)), OR(AND(C931&gt;ABS(I931), D931&gt;ABS(I931)), AND(C931&lt;ABS(I931),D931&lt; ABS(I931)))), 1, 0),"N/A")</f>
        <v>N/A</v>
      </c>
      <c r="N931">
        <f>INT(OR(K931,M931))</f>
        <v>0</v>
      </c>
      <c r="O931">
        <f>IF(N931, 210, 0)</f>
        <v>0</v>
      </c>
      <c r="P931" t="str">
        <f>VLOOKUP(DATEVALUE(KNeighbors_NOPCA!$A931), PHI_by_date!$A$2:$E$93, 4, FALSE)</f>
        <v>U</v>
      </c>
      <c r="Q931" t="str">
        <f>VLOOKUP(DATEVALUE(KNeighbors_NOPCA!$A931), PHI_by_date!$A$2:$E$93, 5, FALSE)</f>
        <v>217.5</v>
      </c>
    </row>
    <row r="932" spans="1:17">
      <c r="A932" s="10" t="s">
        <v>154</v>
      </c>
      <c r="B932" t="s">
        <v>31</v>
      </c>
      <c r="C932" s="9">
        <v>-7.6</v>
      </c>
      <c r="D932" s="9">
        <v>-20</v>
      </c>
      <c r="E932" s="9">
        <f>IF(-I932 &lt;C932, 1, 0)</f>
        <v>1</v>
      </c>
      <c r="F932" t="str">
        <f>VLOOKUP(DATEVALUE(KNeighbors_NOPCA!$A932), PHI_by_date!$A$2:$E$93, 2, FALSE)</f>
        <v>L</v>
      </c>
      <c r="G932">
        <f>IF(F932="L",0,1)</f>
        <v>0</v>
      </c>
      <c r="H932">
        <f>IF(G932=E932,1,0)</f>
        <v>0</v>
      </c>
      <c r="I932">
        <f>VLOOKUP(DATEVALUE(KNeighbors_NOPCA!$A932), PHI_by_date!$A$2:$E$93, 3, FALSE)</f>
        <v>10</v>
      </c>
      <c r="J932">
        <f>IF(I932&gt;0, 1, 0)</f>
        <v>1</v>
      </c>
      <c r="K932">
        <f>IF(J932,IF(OR(AND(C932&gt;0, ABS(D932) &gt; I932), OR(AND(C932&gt;-I932, D932&gt;-I932), AND(C932&lt;-I932,D932&lt;-I932) )), 1, 0),"N/A")</f>
        <v>0</v>
      </c>
      <c r="L932">
        <f>INT(NOT(J932))</f>
        <v>0</v>
      </c>
      <c r="M932" t="str">
        <f>IF(L932,IF(OR(AND(C932&lt;0, D932&lt; ABS(I932)), OR(AND(C932&gt;ABS(I932), D932&gt;ABS(I932)), AND(C932&lt;ABS(I932),D932&lt; ABS(I932)))), 1, 0),"N/A")</f>
        <v>N/A</v>
      </c>
      <c r="N932">
        <f>INT(OR(K932,M932))</f>
        <v>0</v>
      </c>
      <c r="O932">
        <f>IF(N932, 210, 0)</f>
        <v>0</v>
      </c>
      <c r="P932" t="str">
        <f>VLOOKUP(DATEVALUE(KNeighbors_NOPCA!$A932), PHI_by_date!$A$2:$E$93, 4, FALSE)</f>
        <v>O</v>
      </c>
      <c r="Q932" t="str">
        <f>VLOOKUP(DATEVALUE(KNeighbors_NOPCA!$A932), PHI_by_date!$A$2:$E$93, 5, FALSE)</f>
        <v>209</v>
      </c>
    </row>
    <row r="933" spans="1:17" hidden="1">
      <c r="A933" s="10" t="s">
        <v>156</v>
      </c>
      <c r="B933" t="s">
        <v>31</v>
      </c>
      <c r="C933" s="9">
        <v>-7.4</v>
      </c>
      <c r="D933" s="9">
        <v>-10</v>
      </c>
      <c r="E933" s="9">
        <f>IF(-I933 &lt;C933, 1, 0)</f>
        <v>1</v>
      </c>
      <c r="F933" t="str">
        <f>VLOOKUP(DATEVALUE(KNeighbors_NOPCA!$A933), PHI_by_date!$A$2:$E$93, 2, FALSE)</f>
        <v>L</v>
      </c>
      <c r="G933">
        <f>IF(F933="L",0,1)</f>
        <v>0</v>
      </c>
      <c r="H933">
        <f>IF(G933=E933,1,0)</f>
        <v>0</v>
      </c>
      <c r="I933">
        <f>VLOOKUP(DATEVALUE(KNeighbors_NOPCA!$A933), PHI_by_date!$A$2:$E$93, 3, FALSE)</f>
        <v>9.5</v>
      </c>
      <c r="J933">
        <f>IF(I933&gt;0, 1, 0)</f>
        <v>1</v>
      </c>
      <c r="K933">
        <f>IF(J933,IF(OR(AND(C933&gt;0, ABS(D933) &gt; I933), OR(AND(C933&gt;-I933, D933&gt;-I933), AND(C933&lt;-I933,D933&lt;-I933) )), 1, 0),"N/A")</f>
        <v>0</v>
      </c>
      <c r="L933">
        <f>INT(NOT(J933))</f>
        <v>0</v>
      </c>
      <c r="M933" t="str">
        <f>IF(L933,IF(OR(AND(C933&lt;0, D933&lt; ABS(I933)), OR(AND(C933&gt;ABS(I933), D933&gt;ABS(I933)), AND(C933&lt;ABS(I933),D933&lt; ABS(I933)))), 1, 0),"N/A")</f>
        <v>N/A</v>
      </c>
      <c r="N933">
        <f>INT(OR(K933,M933))</f>
        <v>0</v>
      </c>
      <c r="O933">
        <f>IF(N933, 210, 0)</f>
        <v>0</v>
      </c>
      <c r="P933" t="str">
        <f>VLOOKUP(DATEVALUE(KNeighbors_NOPCA!$A933), PHI_by_date!$A$2:$E$93, 4, FALSE)</f>
        <v>O</v>
      </c>
      <c r="Q933" t="str">
        <f>VLOOKUP(DATEVALUE(KNeighbors_NOPCA!$A933), PHI_by_date!$A$2:$E$93, 5, FALSE)</f>
        <v>209</v>
      </c>
    </row>
    <row r="934" spans="1:17" hidden="1">
      <c r="A934" s="10" t="s">
        <v>161</v>
      </c>
      <c r="B934" t="s">
        <v>31</v>
      </c>
      <c r="C934" s="9">
        <v>-8</v>
      </c>
      <c r="D934" s="9">
        <v>-14</v>
      </c>
      <c r="E934" s="9">
        <f>IF(-I934 &lt;C934, 1, 0)</f>
        <v>1</v>
      </c>
      <c r="F934" t="str">
        <f>VLOOKUP(DATEVALUE(KNeighbors_NOPCA!$A934), PHI_by_date!$A$2:$E$93, 2, FALSE)</f>
        <v>L</v>
      </c>
      <c r="G934">
        <f>IF(F934="L",0,1)</f>
        <v>0</v>
      </c>
      <c r="H934">
        <f>IF(G934=E934,1,0)</f>
        <v>0</v>
      </c>
      <c r="I934">
        <f>VLOOKUP(DATEVALUE(KNeighbors_NOPCA!$A934), PHI_by_date!$A$2:$E$93, 3, FALSE)</f>
        <v>9.5</v>
      </c>
      <c r="J934">
        <f>IF(I934&gt;0, 1, 0)</f>
        <v>1</v>
      </c>
      <c r="K934">
        <f>IF(J934,IF(OR(AND(C934&gt;0, ABS(D934) &gt; I934), OR(AND(C934&gt;-I934, D934&gt;-I934), AND(C934&lt;-I934,D934&lt;-I934) )), 1, 0),"N/A")</f>
        <v>0</v>
      </c>
      <c r="L934">
        <f>INT(NOT(J934))</f>
        <v>0</v>
      </c>
      <c r="M934" t="str">
        <f>IF(L934,IF(OR(AND(C934&lt;0, D934&lt; ABS(I934)), OR(AND(C934&gt;ABS(I934), D934&gt;ABS(I934)), AND(C934&lt;ABS(I934),D934&lt; ABS(I934)))), 1, 0),"N/A")</f>
        <v>N/A</v>
      </c>
      <c r="N934">
        <f>INT(OR(K934,M934))</f>
        <v>0</v>
      </c>
      <c r="O934">
        <f>IF(N934, 210, 0)</f>
        <v>0</v>
      </c>
      <c r="P934" t="str">
        <f>VLOOKUP(DATEVALUE(KNeighbors_NOPCA!$A934), PHI_by_date!$A$2:$E$93, 4, FALSE)</f>
        <v>O</v>
      </c>
      <c r="Q934" t="str">
        <f>VLOOKUP(DATEVALUE(KNeighbors_NOPCA!$A934), PHI_by_date!$A$2:$E$93, 5, FALSE)</f>
        <v>221</v>
      </c>
    </row>
    <row r="935" spans="1:17" hidden="1">
      <c r="A935" s="10" t="s">
        <v>163</v>
      </c>
      <c r="B935" t="s">
        <v>31</v>
      </c>
      <c r="C935" s="9">
        <v>-3.4</v>
      </c>
      <c r="D935" s="9">
        <v>6</v>
      </c>
      <c r="E935" s="9">
        <f>IF(-I935 &lt;C935, 1, 0)</f>
        <v>0</v>
      </c>
      <c r="F935" t="str">
        <f>VLOOKUP(DATEVALUE(KNeighbors_NOPCA!$A935), PHI_by_date!$A$2:$E$93, 2, FALSE)</f>
        <v>W</v>
      </c>
      <c r="G935">
        <f>IF(F935="L",0,1)</f>
        <v>1</v>
      </c>
      <c r="H935">
        <f>IF(G935=E935,1,0)</f>
        <v>0</v>
      </c>
      <c r="I935">
        <f>VLOOKUP(DATEVALUE(KNeighbors_NOPCA!$A935), PHI_by_date!$A$2:$E$93, 3, FALSE)</f>
        <v>2</v>
      </c>
      <c r="J935">
        <f>IF(I935&gt;0, 1, 0)</f>
        <v>1</v>
      </c>
      <c r="K935">
        <f>IF(J935,IF(OR(AND(C935&gt;0, ABS(D935) &gt; I935), OR(AND(C935&gt;-I935, D935&gt;-I935), AND(C935&lt;-I935,D935&lt;-I935) )), 1, 0),"N/A")</f>
        <v>0</v>
      </c>
      <c r="L935">
        <f>INT(NOT(J935))</f>
        <v>0</v>
      </c>
      <c r="M935" t="str">
        <f>IF(L935,IF(OR(AND(C935&lt;0, D935&lt; ABS(I935)), OR(AND(C935&gt;ABS(I935), D935&gt;ABS(I935)), AND(C935&lt;ABS(I935),D935&lt; ABS(I935)))), 1, 0),"N/A")</f>
        <v>N/A</v>
      </c>
      <c r="N935">
        <f>INT(OR(K935,M935))</f>
        <v>0</v>
      </c>
      <c r="O935">
        <f>IF(N935, 210, 0)</f>
        <v>0</v>
      </c>
      <c r="P935" t="str">
        <f>VLOOKUP(DATEVALUE(KNeighbors_NOPCA!$A935), PHI_by_date!$A$2:$E$93, 4, FALSE)</f>
        <v>U</v>
      </c>
      <c r="Q935" t="str">
        <f>VLOOKUP(DATEVALUE(KNeighbors_NOPCA!$A935), PHI_by_date!$A$2:$E$93, 5, FALSE)</f>
        <v>209</v>
      </c>
    </row>
    <row r="936" spans="1:17">
      <c r="A936" s="10" t="s">
        <v>164</v>
      </c>
      <c r="B936" t="s">
        <v>31</v>
      </c>
      <c r="C936" s="9">
        <v>-7</v>
      </c>
      <c r="D936" s="9">
        <v>-14</v>
      </c>
      <c r="E936" s="9">
        <f>IF(-I936 &lt;C936, 1, 0)</f>
        <v>1</v>
      </c>
      <c r="F936" t="str">
        <f>VLOOKUP(DATEVALUE(KNeighbors_NOPCA!$A936), PHI_by_date!$A$2:$E$93, 2, FALSE)</f>
        <v>L</v>
      </c>
      <c r="G936">
        <f>IF(F936="L",0,1)</f>
        <v>0</v>
      </c>
      <c r="H936">
        <f>IF(G936=E936,1,0)</f>
        <v>0</v>
      </c>
      <c r="I936">
        <f>VLOOKUP(DATEVALUE(KNeighbors_NOPCA!$A936), PHI_by_date!$A$2:$E$93, 3, FALSE)</f>
        <v>11</v>
      </c>
      <c r="J936">
        <f>IF(I936&gt;0, 1, 0)</f>
        <v>1</v>
      </c>
      <c r="K936">
        <f>IF(J936,IF(OR(AND(C936&gt;0, ABS(D936) &gt; I936), OR(AND(C936&gt;-I936, D936&gt;-I936), AND(C936&lt;-I936,D936&lt;-I936) )), 1, 0),"N/A")</f>
        <v>0</v>
      </c>
      <c r="L936">
        <f>INT(NOT(J936))</f>
        <v>0</v>
      </c>
      <c r="M936" t="str">
        <f>IF(L936,IF(OR(AND(C936&lt;0, D936&lt; ABS(I936)), OR(AND(C936&gt;ABS(I936), D936&gt;ABS(I936)), AND(C936&lt;ABS(I936),D936&lt; ABS(I936)))), 1, 0),"N/A")</f>
        <v>N/A</v>
      </c>
      <c r="N936">
        <f>INT(OR(K936,M936))</f>
        <v>0</v>
      </c>
      <c r="O936">
        <f>IF(N936, 210, 0)</f>
        <v>0</v>
      </c>
      <c r="P936" t="str">
        <f>VLOOKUP(DATEVALUE(KNeighbors_NOPCA!$A936), PHI_by_date!$A$2:$E$93, 4, FALSE)</f>
        <v>O</v>
      </c>
      <c r="Q936" t="str">
        <f>VLOOKUP(DATEVALUE(KNeighbors_NOPCA!$A936), PHI_by_date!$A$2:$E$93, 5, FALSE)</f>
        <v>206</v>
      </c>
    </row>
    <row r="937" spans="1:17" hidden="1">
      <c r="A937" s="10" t="s">
        <v>169</v>
      </c>
      <c r="B937" t="s">
        <v>31</v>
      </c>
      <c r="C937" s="9">
        <v>-7</v>
      </c>
      <c r="D937" s="9">
        <v>-5</v>
      </c>
      <c r="E937" s="9">
        <f>IF(-I937 &lt;C937, 1, 0)</f>
        <v>1</v>
      </c>
      <c r="F937" t="str">
        <f>VLOOKUP(DATEVALUE(KNeighbors_NOPCA!$A937), PHI_by_date!$A$2:$E$93, 2, FALSE)</f>
        <v>W</v>
      </c>
      <c r="G937">
        <f>IF(F937="L",0,1)</f>
        <v>1</v>
      </c>
      <c r="H937">
        <f>IF(G937=E937,1,0)</f>
        <v>1</v>
      </c>
      <c r="I937">
        <f>VLOOKUP(DATEVALUE(KNeighbors_NOPCA!$A937), PHI_by_date!$A$2:$E$93, 3, FALSE)</f>
        <v>9</v>
      </c>
      <c r="J937">
        <f>IF(I937&gt;0, 1, 0)</f>
        <v>1</v>
      </c>
      <c r="K937">
        <f>IF(J937,IF(OR(AND(C937&gt;0, ABS(D937) &gt; I937), OR(AND(C937&gt;-I937, D937&gt;-I937), AND(C937&lt;-I937,D937&lt;-I937) )), 1, 0),"N/A")</f>
        <v>1</v>
      </c>
      <c r="L937">
        <f>INT(NOT(J937))</f>
        <v>0</v>
      </c>
      <c r="M937" t="str">
        <f>IF(L937,IF(OR(AND(C937&lt;0, D937&lt; ABS(I937)), OR(AND(C937&gt;ABS(I937), D937&gt;ABS(I937)), AND(C937&lt;ABS(I937),D937&lt; ABS(I937)))), 1, 0),"N/A")</f>
        <v>N/A</v>
      </c>
      <c r="N937">
        <f>INT(OR(K937,M937))</f>
        <v>1</v>
      </c>
      <c r="O937">
        <f>IF(N937, 210, 0)</f>
        <v>210</v>
      </c>
      <c r="P937" t="str">
        <f>VLOOKUP(DATEVALUE(KNeighbors_NOPCA!$A937), PHI_by_date!$A$2:$E$93, 4, FALSE)</f>
        <v>U</v>
      </c>
      <c r="Q937" t="str">
        <f>VLOOKUP(DATEVALUE(KNeighbors_NOPCA!$A937), PHI_by_date!$A$2:$E$93, 5, FALSE)</f>
        <v>214.5</v>
      </c>
    </row>
    <row r="938" spans="1:17">
      <c r="A938" s="10" t="s">
        <v>170</v>
      </c>
      <c r="B938" t="s">
        <v>31</v>
      </c>
      <c r="C938" s="9">
        <v>-9</v>
      </c>
      <c r="D938" s="9">
        <v>-14</v>
      </c>
      <c r="E938" s="9">
        <f>IF(-I938 &lt;C938, 1, 0)</f>
        <v>1</v>
      </c>
      <c r="F938" t="str">
        <f>VLOOKUP(DATEVALUE(KNeighbors_NOPCA!$A938), PHI_by_date!$A$2:$E$93, 2, FALSE)</f>
        <v>W</v>
      </c>
      <c r="G938">
        <f>IF(F938="L",0,1)</f>
        <v>1</v>
      </c>
      <c r="H938">
        <f>IF(G938=E938,1,0)</f>
        <v>1</v>
      </c>
      <c r="I938">
        <f>VLOOKUP(DATEVALUE(KNeighbors_NOPCA!$A938), PHI_by_date!$A$2:$E$93, 3, FALSE)</f>
        <v>15.5</v>
      </c>
      <c r="J938">
        <f>IF(I938&gt;0, 1, 0)</f>
        <v>1</v>
      </c>
      <c r="K938">
        <f>IF(J938,IF(OR(AND(C938&gt;0, ABS(D938) &gt; I938), OR(AND(C938&gt;-I938, D938&gt;-I938), AND(C938&lt;-I938,D938&lt;-I938) )), 1, 0),"N/A")</f>
        <v>1</v>
      </c>
      <c r="L938">
        <f>INT(NOT(J938))</f>
        <v>0</v>
      </c>
      <c r="M938" t="str">
        <f>IF(L938,IF(OR(AND(C938&lt;0, D938&lt; ABS(I938)), OR(AND(C938&gt;ABS(I938), D938&gt;ABS(I938)), AND(C938&lt;ABS(I938),D938&lt; ABS(I938)))), 1, 0),"N/A")</f>
        <v>N/A</v>
      </c>
      <c r="N938">
        <f>INT(OR(K938,M938))</f>
        <v>1</v>
      </c>
      <c r="O938">
        <f>IF(N938, 210, 0)</f>
        <v>210</v>
      </c>
      <c r="P938" t="str">
        <f>VLOOKUP(DATEVALUE(KNeighbors_NOPCA!$A938), PHI_by_date!$A$2:$E$93, 4, FALSE)</f>
        <v>U</v>
      </c>
      <c r="Q938" t="str">
        <f>VLOOKUP(DATEVALUE(KNeighbors_NOPCA!$A938), PHI_by_date!$A$2:$E$93, 5, FALSE)</f>
        <v>219.5</v>
      </c>
    </row>
    <row r="939" spans="1:17">
      <c r="A939" s="10" t="s">
        <v>172</v>
      </c>
      <c r="B939" t="s">
        <v>31</v>
      </c>
      <c r="C939" s="9">
        <v>-12</v>
      </c>
      <c r="D939" s="9">
        <v>-15</v>
      </c>
      <c r="E939" s="9">
        <f>IF(-I939 &lt;C939, 1, 0)</f>
        <v>0</v>
      </c>
      <c r="F939" t="str">
        <f>VLOOKUP(DATEVALUE(KNeighbors_NOPCA!$A939), PHI_by_date!$A$2:$E$93, 2, FALSE)</f>
        <v>L</v>
      </c>
      <c r="G939">
        <f>IF(F939="L",0,1)</f>
        <v>0</v>
      </c>
      <c r="H939">
        <f>IF(G939=E939,1,0)</f>
        <v>1</v>
      </c>
      <c r="I939">
        <f>VLOOKUP(DATEVALUE(KNeighbors_NOPCA!$A939), PHI_by_date!$A$2:$E$93, 3, FALSE)</f>
        <v>12</v>
      </c>
      <c r="J939">
        <f>IF(I939&gt;0, 1, 0)</f>
        <v>1</v>
      </c>
      <c r="K939">
        <f>IF(J939,IF(OR(AND(C939&gt;0, ABS(D939) &gt; I939), OR(AND(C939&gt;-I939, D939&gt;-I939), AND(C939&lt;-I939,D939&lt;-I939) )), 1, 0),"N/A")</f>
        <v>0</v>
      </c>
      <c r="L939">
        <f>INT(NOT(J939))</f>
        <v>0</v>
      </c>
      <c r="M939" t="str">
        <f>IF(L939,IF(OR(AND(C939&lt;0, D939&lt; ABS(I939)), OR(AND(C939&gt;ABS(I939), D939&gt;ABS(I939)), AND(C939&lt;ABS(I939),D939&lt; ABS(I939)))), 1, 0),"N/A")</f>
        <v>N/A</v>
      </c>
      <c r="N939">
        <f>INT(OR(K939,M939))</f>
        <v>0</v>
      </c>
      <c r="O939">
        <f>IF(N939, 210, 0)</f>
        <v>0</v>
      </c>
      <c r="P939" t="str">
        <f>VLOOKUP(DATEVALUE(KNeighbors_NOPCA!$A939), PHI_by_date!$A$2:$E$93, 4, FALSE)</f>
        <v>O</v>
      </c>
      <c r="Q939" t="str">
        <f>VLOOKUP(DATEVALUE(KNeighbors_NOPCA!$A939), PHI_by_date!$A$2:$E$93, 5, FALSE)</f>
        <v>214</v>
      </c>
    </row>
    <row r="940" spans="1:17">
      <c r="A940" s="10" t="s">
        <v>181</v>
      </c>
      <c r="B940" t="s">
        <v>31</v>
      </c>
      <c r="C940" s="9">
        <v>-5.8</v>
      </c>
      <c r="D940" s="9">
        <v>-15</v>
      </c>
      <c r="E940" s="9">
        <f>IF(-I940 &lt;C940, 1, 0)</f>
        <v>1</v>
      </c>
      <c r="F940" t="str">
        <f>VLOOKUP(DATEVALUE(KNeighbors_NOPCA!$A940), PHI_by_date!$A$2:$E$93, 2, FALSE)</f>
        <v>L</v>
      </c>
      <c r="G940">
        <f>IF(F940="L",0,1)</f>
        <v>0</v>
      </c>
      <c r="H940">
        <f>IF(G940=E940,1,0)</f>
        <v>0</v>
      </c>
      <c r="I940">
        <f>VLOOKUP(DATEVALUE(KNeighbors_NOPCA!$A940), PHI_by_date!$A$2:$E$93, 3, FALSE)</f>
        <v>11.5</v>
      </c>
      <c r="J940">
        <f>IF(I940&gt;0, 1, 0)</f>
        <v>1</v>
      </c>
      <c r="K940">
        <f>IF(J940,IF(OR(AND(C940&gt;0, ABS(D940) &gt; I940), OR(AND(C940&gt;-I940, D940&gt;-I940), AND(C940&lt;-I940,D940&lt;-I940) )), 1, 0),"N/A")</f>
        <v>0</v>
      </c>
      <c r="L940">
        <f>INT(NOT(J940))</f>
        <v>0</v>
      </c>
      <c r="M940" t="str">
        <f>IF(L940,IF(OR(AND(C940&lt;0, D940&lt; ABS(I940)), OR(AND(C940&gt;ABS(I940), D940&gt;ABS(I940)), AND(C940&lt;ABS(I940),D940&lt; ABS(I940)))), 1, 0),"N/A")</f>
        <v>N/A</v>
      </c>
      <c r="N940">
        <f>INT(OR(K940,M940))</f>
        <v>0</v>
      </c>
      <c r="O940">
        <f>IF(N940, 210, 0)</f>
        <v>0</v>
      </c>
      <c r="P940" t="str">
        <f>VLOOKUP(DATEVALUE(KNeighbors_NOPCA!$A940), PHI_by_date!$A$2:$E$93, 4, FALSE)</f>
        <v>U</v>
      </c>
      <c r="Q940" t="str">
        <f>VLOOKUP(DATEVALUE(KNeighbors_NOPCA!$A940), PHI_by_date!$A$2:$E$93, 5, FALSE)</f>
        <v>210</v>
      </c>
    </row>
    <row r="941" spans="1:17">
      <c r="A941" s="10" t="s">
        <v>185</v>
      </c>
      <c r="B941" t="s">
        <v>31</v>
      </c>
      <c r="C941" s="9">
        <v>-5.2</v>
      </c>
      <c r="D941" s="9">
        <v>-13</v>
      </c>
      <c r="E941" s="9">
        <f>IF(-I941 &lt;C941, 1, 0)</f>
        <v>1</v>
      </c>
      <c r="F941" t="str">
        <f>VLOOKUP(DATEVALUE(KNeighbors_NOPCA!$A941), PHI_by_date!$A$2:$E$93, 2, FALSE)</f>
        <v>L</v>
      </c>
      <c r="G941">
        <f>IF(F941="L",0,1)</f>
        <v>0</v>
      </c>
      <c r="H941">
        <f>IF(G941=E941,1,0)</f>
        <v>0</v>
      </c>
      <c r="I941">
        <f>VLOOKUP(DATEVALUE(KNeighbors_NOPCA!$A941), PHI_by_date!$A$2:$E$93, 3, FALSE)</f>
        <v>11</v>
      </c>
      <c r="J941">
        <f>IF(I941&gt;0, 1, 0)</f>
        <v>1</v>
      </c>
      <c r="K941">
        <f>IF(J941,IF(OR(AND(C941&gt;0, ABS(D941) &gt; I941), OR(AND(C941&gt;-I941, D941&gt;-I941), AND(C941&lt;-I941,D941&lt;-I941) )), 1, 0),"N/A")</f>
        <v>0</v>
      </c>
      <c r="L941">
        <f>INT(NOT(J941))</f>
        <v>0</v>
      </c>
      <c r="M941" t="str">
        <f>IF(L941,IF(OR(AND(C941&lt;0, D941&lt; ABS(I941)), OR(AND(C941&gt;ABS(I941), D941&gt;ABS(I941)), AND(C941&lt;ABS(I941),D941&lt; ABS(I941)))), 1, 0),"N/A")</f>
        <v>N/A</v>
      </c>
      <c r="N941">
        <f>INT(OR(K941,M941))</f>
        <v>0</v>
      </c>
      <c r="O941">
        <f>IF(N941, 210, 0)</f>
        <v>0</v>
      </c>
      <c r="P941" t="str">
        <f>VLOOKUP(DATEVALUE(KNeighbors_NOPCA!$A941), PHI_by_date!$A$2:$E$93, 4, FALSE)</f>
        <v>O</v>
      </c>
      <c r="Q941" t="str">
        <f>VLOOKUP(DATEVALUE(KNeighbors_NOPCA!$A941), PHI_by_date!$A$2:$E$93, 5, FALSE)</f>
        <v>202</v>
      </c>
    </row>
    <row r="942" spans="1:17" hidden="1">
      <c r="A942" s="10" t="s">
        <v>187</v>
      </c>
      <c r="B942" t="s">
        <v>31</v>
      </c>
      <c r="C942" s="9">
        <v>-7.6</v>
      </c>
      <c r="D942" s="9">
        <v>14</v>
      </c>
      <c r="E942" s="9">
        <f>IF(-I942 &lt;C942, 1, 0)</f>
        <v>0</v>
      </c>
      <c r="F942" t="str">
        <f>VLOOKUP(DATEVALUE(KNeighbors_NOPCA!$A942), PHI_by_date!$A$2:$E$93, 2, FALSE)</f>
        <v>W</v>
      </c>
      <c r="G942">
        <f>IF(F942="L",0,1)</f>
        <v>1</v>
      </c>
      <c r="H942">
        <f>IF(G942=E942,1,0)</f>
        <v>0</v>
      </c>
      <c r="I942">
        <f>VLOOKUP(DATEVALUE(KNeighbors_NOPCA!$A942), PHI_by_date!$A$2:$E$93, 3, FALSE)</f>
        <v>-2.5</v>
      </c>
      <c r="J942">
        <f>IF(I942&gt;0, 1, 0)</f>
        <v>0</v>
      </c>
      <c r="K942" t="str">
        <f>IF(J942,IF(OR(AND(C942&gt;0, ABS(D942) &gt; I942), OR(AND(C942&gt;-I942, D942&gt;-I942), AND(C942&lt;-I942,D942&lt;-I942) )), 1, 0),"N/A")</f>
        <v>N/A</v>
      </c>
      <c r="L942">
        <f>INT(NOT(J942))</f>
        <v>1</v>
      </c>
      <c r="M942">
        <f>IF(L942,IF(OR(AND(C942&lt;0, D942&lt; ABS(I942)), OR(AND(C942&gt;ABS(I942), D942&gt;ABS(I942)), AND(C942&lt;ABS(I942),D942&lt; ABS(I942)))), 1, 0),"N/A")</f>
        <v>0</v>
      </c>
      <c r="N942">
        <f>INT(OR(K942,M942))</f>
        <v>0</v>
      </c>
      <c r="O942">
        <f>IF(N942, 210, 0)</f>
        <v>0</v>
      </c>
      <c r="P942" t="str">
        <f>VLOOKUP(DATEVALUE(KNeighbors_NOPCA!$A942), PHI_by_date!$A$2:$E$93, 4, FALSE)</f>
        <v>U</v>
      </c>
      <c r="Q942" t="str">
        <f>VLOOKUP(DATEVALUE(KNeighbors_NOPCA!$A942), PHI_by_date!$A$2:$E$93, 5, FALSE)</f>
        <v>207.5</v>
      </c>
    </row>
    <row r="943" spans="1:17" hidden="1">
      <c r="A943" s="10" t="s">
        <v>190</v>
      </c>
      <c r="B943" t="s">
        <v>31</v>
      </c>
      <c r="C943" s="9">
        <v>-4.4000000000000004</v>
      </c>
      <c r="D943" s="9">
        <v>-7</v>
      </c>
      <c r="E943" s="9">
        <f>IF(-I943 &lt;C943, 1, 0)</f>
        <v>0</v>
      </c>
      <c r="F943" t="str">
        <f>VLOOKUP(DATEVALUE(KNeighbors_NOPCA!$A943), PHI_by_date!$A$2:$E$93, 2, FALSE)</f>
        <v>L</v>
      </c>
      <c r="G943">
        <f>IF(F943="L",0,1)</f>
        <v>0</v>
      </c>
      <c r="H943">
        <f>IF(G943=E943,1,0)</f>
        <v>1</v>
      </c>
      <c r="I943">
        <f>VLOOKUP(DATEVALUE(KNeighbors_NOPCA!$A943), PHI_by_date!$A$2:$E$93, 3, FALSE)</f>
        <v>2.5</v>
      </c>
      <c r="J943">
        <f>IF(I943&gt;0, 1, 0)</f>
        <v>1</v>
      </c>
      <c r="K943">
        <f>IF(J943,IF(OR(AND(C943&gt;0, ABS(D943) &gt; I943), OR(AND(C943&gt;-I943, D943&gt;-I943), AND(C943&lt;-I943,D943&lt;-I943) )), 1, 0),"N/A")</f>
        <v>1</v>
      </c>
      <c r="L943">
        <f>INT(NOT(J943))</f>
        <v>0</v>
      </c>
      <c r="M943" t="str">
        <f>IF(L943,IF(OR(AND(C943&lt;0, D943&lt; ABS(I943)), OR(AND(C943&gt;ABS(I943), D943&gt;ABS(I943)), AND(C943&lt;ABS(I943),D943&lt; ABS(I943)))), 1, 0),"N/A")</f>
        <v>N/A</v>
      </c>
      <c r="N943">
        <f>INT(OR(K943,M943))</f>
        <v>1</v>
      </c>
      <c r="O943">
        <f>IF(N943, 210, 0)</f>
        <v>210</v>
      </c>
      <c r="P943" t="str">
        <f>VLOOKUP(DATEVALUE(KNeighbors_NOPCA!$A943), PHI_by_date!$A$2:$E$93, 4, FALSE)</f>
        <v>O</v>
      </c>
      <c r="Q943" t="str">
        <f>VLOOKUP(DATEVALUE(KNeighbors_NOPCA!$A943), PHI_by_date!$A$2:$E$93, 5, FALSE)</f>
        <v>203</v>
      </c>
    </row>
    <row r="944" spans="1:17" hidden="1">
      <c r="A944" s="10" t="s">
        <v>192</v>
      </c>
      <c r="B944" t="s">
        <v>31</v>
      </c>
      <c r="C944" s="9">
        <v>-4.5999999999999996</v>
      </c>
      <c r="D944" s="9">
        <v>-1</v>
      </c>
      <c r="E944" s="9">
        <f>IF(-I944 &lt;C944, 1, 0)</f>
        <v>0</v>
      </c>
      <c r="F944" t="str">
        <f>VLOOKUP(DATEVALUE(KNeighbors_NOPCA!$A944), PHI_by_date!$A$2:$E$93, 2, FALSE)</f>
        <v>W</v>
      </c>
      <c r="G944">
        <f>IF(F944="L",0,1)</f>
        <v>1</v>
      </c>
      <c r="H944">
        <f>IF(G944=E944,1,0)</f>
        <v>0</v>
      </c>
      <c r="I944">
        <f>VLOOKUP(DATEVALUE(KNeighbors_NOPCA!$A944), PHI_by_date!$A$2:$E$93, 3, FALSE)</f>
        <v>4.5</v>
      </c>
      <c r="J944">
        <f>IF(I944&gt;0, 1, 0)</f>
        <v>1</v>
      </c>
      <c r="K944">
        <f>IF(J944,IF(OR(AND(C944&gt;0, ABS(D944) &gt; I944), OR(AND(C944&gt;-I944, D944&gt;-I944), AND(C944&lt;-I944,D944&lt;-I944) )), 1, 0),"N/A")</f>
        <v>0</v>
      </c>
      <c r="L944">
        <f>INT(NOT(J944))</f>
        <v>0</v>
      </c>
      <c r="M944" t="str">
        <f>IF(L944,IF(OR(AND(C944&lt;0, D944&lt; ABS(I944)), OR(AND(C944&gt;ABS(I944), D944&gt;ABS(I944)), AND(C944&lt;ABS(I944),D944&lt; ABS(I944)))), 1, 0),"N/A")</f>
        <v>N/A</v>
      </c>
      <c r="N944">
        <f>INT(OR(K944,M944))</f>
        <v>0</v>
      </c>
      <c r="O944">
        <f>IF(N944, 210, 0)</f>
        <v>0</v>
      </c>
      <c r="P944" t="str">
        <f>VLOOKUP(DATEVALUE(KNeighbors_NOPCA!$A944), PHI_by_date!$A$2:$E$93, 4, FALSE)</f>
        <v>O</v>
      </c>
      <c r="Q944" t="str">
        <f>VLOOKUP(DATEVALUE(KNeighbors_NOPCA!$A944), PHI_by_date!$A$2:$E$93, 5, FALSE)</f>
        <v>205.5</v>
      </c>
    </row>
    <row r="945" spans="1:17" hidden="1">
      <c r="A945" s="10" t="s">
        <v>9</v>
      </c>
      <c r="B945" t="s">
        <v>20</v>
      </c>
      <c r="C945" s="9">
        <v>-1</v>
      </c>
      <c r="D945" s="9">
        <v>-16</v>
      </c>
      <c r="E945" s="9">
        <f>IF(-I945 &lt;C945, 1, 0)</f>
        <v>0</v>
      </c>
      <c r="F945" t="str">
        <f>VLOOKUP(DATEVALUE(KNeighbors_NOPCA!$A945), PHO_by_date!$A$2:$E$93, 2, FALSE)</f>
        <v>L</v>
      </c>
      <c r="G945">
        <f>IF(F945="L",0,1)</f>
        <v>0</v>
      </c>
      <c r="H945">
        <f>IF(G945=E945,1,0)</f>
        <v>1</v>
      </c>
      <c r="I945">
        <f>VLOOKUP(DATEVALUE(KNeighbors_NOPCA!$A945), PHO_by_date!$A$2:$E$93, 3, FALSE)</f>
        <v>-6</v>
      </c>
      <c r="J945">
        <f>IF(I945&gt;0, 1, 0)</f>
        <v>0</v>
      </c>
      <c r="K945" t="str">
        <f>IF(J945,IF(OR(AND(C945&gt;0, ABS(D945) &gt; I945), OR(AND(C945&gt;-I945, D945&gt;-I945), AND(C945&lt;-I945,D945&lt;-I945) )), 1, 0),"N/A")</f>
        <v>N/A</v>
      </c>
      <c r="L945">
        <f>INT(NOT(J945))</f>
        <v>1</v>
      </c>
      <c r="M945">
        <f>IF(L945,IF(OR(AND(C945&lt;0, D945&lt; ABS(I945)), OR(AND(C945&gt;ABS(I945), D945&gt;ABS(I945)), AND(C945&lt;ABS(I945),D945&lt; ABS(I945)))), 1, 0),"N/A")</f>
        <v>1</v>
      </c>
      <c r="N945">
        <f>INT(OR(K945,M945))</f>
        <v>1</v>
      </c>
      <c r="O945">
        <f>IF(N945, 210, 0)</f>
        <v>210</v>
      </c>
      <c r="P945" t="str">
        <f>VLOOKUP(DATEVALUE(KNeighbors_NOPCA!$A945), PHO_by_date!$A$2:$E$93, 4, FALSE)</f>
        <v>O</v>
      </c>
      <c r="Q945" t="str">
        <f>VLOOKUP(DATEVALUE(KNeighbors_NOPCA!$A945), PHO_by_date!$A$2:$E$93, 5, FALSE)</f>
        <v>203.5</v>
      </c>
    </row>
    <row r="946" spans="1:17" hidden="1">
      <c r="A946" s="10" t="s">
        <v>28</v>
      </c>
      <c r="B946" t="s">
        <v>20</v>
      </c>
      <c r="C946" s="9">
        <v>-5</v>
      </c>
      <c r="D946" s="9">
        <v>18</v>
      </c>
      <c r="E946" s="9">
        <f>IF(-I946 &lt;C946, 1, 0)</f>
        <v>0</v>
      </c>
      <c r="F946" t="str">
        <f>VLOOKUP(DATEVALUE(KNeighbors_NOPCA!$A946), PHO_by_date!$A$2:$E$93, 2, FALSE)</f>
        <v>W</v>
      </c>
      <c r="G946">
        <f>IF(F946="L",0,1)</f>
        <v>1</v>
      </c>
      <c r="H946">
        <f>IF(G946=E946,1,0)</f>
        <v>0</v>
      </c>
      <c r="I946">
        <f>VLOOKUP(DATEVALUE(KNeighbors_NOPCA!$A946), PHO_by_date!$A$2:$E$93, 3, FALSE)</f>
        <v>-4.5</v>
      </c>
      <c r="J946">
        <f>IF(I946&gt;0, 1, 0)</f>
        <v>0</v>
      </c>
      <c r="K946" t="str">
        <f>IF(J946,IF(OR(AND(C946&gt;0, ABS(D946) &gt; I946), OR(AND(C946&gt;-I946, D946&gt;-I946), AND(C946&lt;-I946,D946&lt;-I946) )), 1, 0),"N/A")</f>
        <v>N/A</v>
      </c>
      <c r="L946">
        <f>INT(NOT(J946))</f>
        <v>1</v>
      </c>
      <c r="M946">
        <f>IF(L946,IF(OR(AND(C946&lt;0, D946&lt; ABS(I946)), OR(AND(C946&gt;ABS(I946), D946&gt;ABS(I946)), AND(C946&lt;ABS(I946),D946&lt; ABS(I946)))), 1, 0),"N/A")</f>
        <v>0</v>
      </c>
      <c r="N946">
        <f>INT(OR(K946,M946))</f>
        <v>0</v>
      </c>
      <c r="O946">
        <f>IF(N946, 210, 0)</f>
        <v>0</v>
      </c>
      <c r="P946" t="str">
        <f>VLOOKUP(DATEVALUE(KNeighbors_NOPCA!$A946), PHO_by_date!$A$2:$E$93, 4, FALSE)</f>
        <v>U</v>
      </c>
      <c r="Q946" t="str">
        <f>VLOOKUP(DATEVALUE(KNeighbors_NOPCA!$A946), PHO_by_date!$A$2:$E$93, 5, FALSE)</f>
        <v>204.5</v>
      </c>
    </row>
    <row r="947" spans="1:17" hidden="1">
      <c r="A947" s="10" t="s">
        <v>42</v>
      </c>
      <c r="B947" t="s">
        <v>20</v>
      </c>
      <c r="C947" s="9">
        <v>-3.6</v>
      </c>
      <c r="D947" s="9">
        <v>21</v>
      </c>
      <c r="E947" s="9">
        <f>IF(-I947 &lt;C947, 1, 0)</f>
        <v>0</v>
      </c>
      <c r="F947" t="str">
        <f>VLOOKUP(DATEVALUE(KNeighbors_NOPCA!$A947), PHO_by_date!$A$2:$E$93, 2, FALSE)</f>
        <v>W</v>
      </c>
      <c r="G947">
        <f>IF(F947="L",0,1)</f>
        <v>1</v>
      </c>
      <c r="H947">
        <f>IF(G947=E947,1,0)</f>
        <v>0</v>
      </c>
      <c r="I947">
        <f>VLOOKUP(DATEVALUE(KNeighbors_NOPCA!$A947), PHO_by_date!$A$2:$E$93, 3, FALSE)</f>
        <v>-9.5</v>
      </c>
      <c r="J947">
        <f>IF(I947&gt;0, 1, 0)</f>
        <v>0</v>
      </c>
      <c r="K947" t="str">
        <f>IF(J947,IF(OR(AND(C947&gt;0, ABS(D947) &gt; I947), OR(AND(C947&gt;-I947, D947&gt;-I947), AND(C947&lt;-I947,D947&lt;-I947) )), 1, 0),"N/A")</f>
        <v>N/A</v>
      </c>
      <c r="L947">
        <f>INT(NOT(J947))</f>
        <v>1</v>
      </c>
      <c r="M947">
        <f>IF(L947,IF(OR(AND(C947&lt;0, D947&lt; ABS(I947)), OR(AND(C947&gt;ABS(I947), D947&gt;ABS(I947)), AND(C947&lt;ABS(I947),D947&lt; ABS(I947)))), 1, 0),"N/A")</f>
        <v>0</v>
      </c>
      <c r="N947">
        <f>INT(OR(K947,M947))</f>
        <v>0</v>
      </c>
      <c r="O947">
        <f>IF(N947, 210, 0)</f>
        <v>0</v>
      </c>
      <c r="P947" t="str">
        <f>VLOOKUP(DATEVALUE(KNeighbors_NOPCA!$A947), PHO_by_date!$A$2:$E$93, 4, FALSE)</f>
        <v>O</v>
      </c>
      <c r="Q947" t="str">
        <f>VLOOKUP(DATEVALUE(KNeighbors_NOPCA!$A947), PHO_by_date!$A$2:$E$93, 5, FALSE)</f>
        <v>209</v>
      </c>
    </row>
    <row r="948" spans="1:17" hidden="1">
      <c r="A948" s="10" t="s">
        <v>45</v>
      </c>
      <c r="B948" t="s">
        <v>20</v>
      </c>
      <c r="C948" s="9">
        <v>-1.8</v>
      </c>
      <c r="D948" s="9">
        <v>-8</v>
      </c>
      <c r="E948" s="9">
        <f>IF(-I948 &lt;C948, 1, 0)</f>
        <v>0</v>
      </c>
      <c r="F948" t="str">
        <f>VLOOKUP(DATEVALUE(KNeighbors_NOPCA!$A948), PHO_by_date!$A$2:$E$93, 2, FALSE)</f>
        <v>L</v>
      </c>
      <c r="G948">
        <f>IF(F948="L",0,1)</f>
        <v>0</v>
      </c>
      <c r="H948">
        <f>IF(G948=E948,1,0)</f>
        <v>1</v>
      </c>
      <c r="I948">
        <f>VLOOKUP(DATEVALUE(KNeighbors_NOPCA!$A948), PHO_by_date!$A$2:$E$93, 3, FALSE)</f>
        <v>-4.5</v>
      </c>
      <c r="J948">
        <f>IF(I948&gt;0, 1, 0)</f>
        <v>0</v>
      </c>
      <c r="K948" t="str">
        <f>IF(J948,IF(OR(AND(C948&gt;0, ABS(D948) &gt; I948), OR(AND(C948&gt;-I948, D948&gt;-I948), AND(C948&lt;-I948,D948&lt;-I948) )), 1, 0),"N/A")</f>
        <v>N/A</v>
      </c>
      <c r="L948">
        <f>INT(NOT(J948))</f>
        <v>1</v>
      </c>
      <c r="M948">
        <f>IF(L948,IF(OR(AND(C948&lt;0, D948&lt; ABS(I948)), OR(AND(C948&gt;ABS(I948), D948&gt;ABS(I948)), AND(C948&lt;ABS(I948),D948&lt; ABS(I948)))), 1, 0),"N/A")</f>
        <v>1</v>
      </c>
      <c r="N948">
        <f>INT(OR(K948,M948))</f>
        <v>1</v>
      </c>
      <c r="O948">
        <f>IF(N948, 210, 0)</f>
        <v>210</v>
      </c>
      <c r="P948" t="str">
        <f>VLOOKUP(DATEVALUE(KNeighbors_NOPCA!$A948), PHO_by_date!$A$2:$E$93, 4, FALSE)</f>
        <v>U</v>
      </c>
      <c r="Q948" t="str">
        <f>VLOOKUP(DATEVALUE(KNeighbors_NOPCA!$A948), PHO_by_date!$A$2:$E$93, 5, FALSE)</f>
        <v>199</v>
      </c>
    </row>
    <row r="949" spans="1:17" hidden="1">
      <c r="A949" s="10" t="s">
        <v>51</v>
      </c>
      <c r="B949" t="s">
        <v>20</v>
      </c>
      <c r="C949" s="9">
        <v>-3.6</v>
      </c>
      <c r="D949" s="9">
        <v>14</v>
      </c>
      <c r="E949" s="9">
        <f>IF(-I949 &lt;C949, 1, 0)</f>
        <v>0</v>
      </c>
      <c r="F949" t="str">
        <f>VLOOKUP(DATEVALUE(KNeighbors_NOPCA!$A949), PHO_by_date!$A$2:$E$93, 2, FALSE)</f>
        <v>W</v>
      </c>
      <c r="G949">
        <f>IF(F949="L",0,1)</f>
        <v>1</v>
      </c>
      <c r="H949">
        <f>IF(G949=E949,1,0)</f>
        <v>0</v>
      </c>
      <c r="I949">
        <f>VLOOKUP(DATEVALUE(KNeighbors_NOPCA!$A949), PHO_by_date!$A$2:$E$93, 3, FALSE)</f>
        <v>-2</v>
      </c>
      <c r="J949">
        <f>IF(I949&gt;0, 1, 0)</f>
        <v>0</v>
      </c>
      <c r="K949" t="str">
        <f>IF(J949,IF(OR(AND(C949&gt;0, ABS(D949) &gt; I949), OR(AND(C949&gt;-I949, D949&gt;-I949), AND(C949&lt;-I949,D949&lt;-I949) )), 1, 0),"N/A")</f>
        <v>N/A</v>
      </c>
      <c r="L949">
        <f>INT(NOT(J949))</f>
        <v>1</v>
      </c>
      <c r="M949">
        <f>IF(L949,IF(OR(AND(C949&lt;0, D949&lt; ABS(I949)), OR(AND(C949&gt;ABS(I949), D949&gt;ABS(I949)), AND(C949&lt;ABS(I949),D949&lt; ABS(I949)))), 1, 0),"N/A")</f>
        <v>0</v>
      </c>
      <c r="N949">
        <f>INT(OR(K949,M949))</f>
        <v>0</v>
      </c>
      <c r="O949">
        <f>IF(N949, 210, 0)</f>
        <v>0</v>
      </c>
      <c r="P949" t="str">
        <f>VLOOKUP(DATEVALUE(KNeighbors_NOPCA!$A949), PHO_by_date!$A$2:$E$93, 4, FALSE)</f>
        <v>O</v>
      </c>
      <c r="Q949" t="str">
        <f>VLOOKUP(DATEVALUE(KNeighbors_NOPCA!$A949), PHO_by_date!$A$2:$E$93, 5, FALSE)</f>
        <v>206</v>
      </c>
    </row>
    <row r="950" spans="1:17" hidden="1">
      <c r="A950" s="10" t="s">
        <v>53</v>
      </c>
      <c r="B950" t="s">
        <v>20</v>
      </c>
      <c r="C950" s="9">
        <v>-3.6</v>
      </c>
      <c r="D950" s="9">
        <v>24</v>
      </c>
      <c r="E950" s="9">
        <f>IF(-I950 &lt;C950, 1, 0)</f>
        <v>0</v>
      </c>
      <c r="F950" t="str">
        <f>VLOOKUP(DATEVALUE(KNeighbors_NOPCA!$A950), PHO_by_date!$A$2:$E$93, 2, FALSE)</f>
        <v>W</v>
      </c>
      <c r="G950">
        <f>IF(F950="L",0,1)</f>
        <v>1</v>
      </c>
      <c r="H950">
        <f>IF(G950=E950,1,0)</f>
        <v>0</v>
      </c>
      <c r="I950">
        <f>VLOOKUP(DATEVALUE(KNeighbors_NOPCA!$A950), PHO_by_date!$A$2:$E$93, 3, FALSE)</f>
        <v>-7.5</v>
      </c>
      <c r="J950">
        <f>IF(I950&gt;0, 1, 0)</f>
        <v>0</v>
      </c>
      <c r="K950" t="str">
        <f>IF(J950,IF(OR(AND(C950&gt;0, ABS(D950) &gt; I950), OR(AND(C950&gt;-I950, D950&gt;-I950), AND(C950&lt;-I950,D950&lt;-I950) )), 1, 0),"N/A")</f>
        <v>N/A</v>
      </c>
      <c r="L950">
        <f>INT(NOT(J950))</f>
        <v>1</v>
      </c>
      <c r="M950">
        <f>IF(L950,IF(OR(AND(C950&lt;0, D950&lt; ABS(I950)), OR(AND(C950&gt;ABS(I950), D950&gt;ABS(I950)), AND(C950&lt;ABS(I950),D950&lt; ABS(I950)))), 1, 0),"N/A")</f>
        <v>0</v>
      </c>
      <c r="N950">
        <f>INT(OR(K950,M950))</f>
        <v>0</v>
      </c>
      <c r="O950">
        <f>IF(N950, 210, 0)</f>
        <v>0</v>
      </c>
      <c r="P950" t="str">
        <f>VLOOKUP(DATEVALUE(KNeighbors_NOPCA!$A950), PHO_by_date!$A$2:$E$93, 4, FALSE)</f>
        <v>U</v>
      </c>
      <c r="Q950" t="str">
        <f>VLOOKUP(DATEVALUE(KNeighbors_NOPCA!$A950), PHO_by_date!$A$2:$E$93, 5, FALSE)</f>
        <v>204.5</v>
      </c>
    </row>
    <row r="951" spans="1:17" hidden="1">
      <c r="A951" s="10" t="s">
        <v>55</v>
      </c>
      <c r="B951" t="s">
        <v>20</v>
      </c>
      <c r="C951" s="9">
        <v>0</v>
      </c>
      <c r="D951" s="9">
        <v>19</v>
      </c>
      <c r="E951" s="9">
        <f>IF(-I951 &lt;C951, 1, 0)</f>
        <v>0</v>
      </c>
      <c r="F951" t="str">
        <f>VLOOKUP(DATEVALUE(KNeighbors_NOPCA!$A951), PHO_by_date!$A$2:$E$93, 2, FALSE)</f>
        <v>W</v>
      </c>
      <c r="G951">
        <f>IF(F951="L",0,1)</f>
        <v>1</v>
      </c>
      <c r="H951">
        <f>IF(G951=E951,1,0)</f>
        <v>0</v>
      </c>
      <c r="I951">
        <f>VLOOKUP(DATEVALUE(KNeighbors_NOPCA!$A951), PHO_by_date!$A$2:$E$93, 3, FALSE)</f>
        <v>-11</v>
      </c>
      <c r="J951">
        <f>IF(I951&gt;0, 1, 0)</f>
        <v>0</v>
      </c>
      <c r="K951" t="str">
        <f>IF(J951,IF(OR(AND(C951&gt;0, ABS(D951) &gt; I951), OR(AND(C951&gt;-I951, D951&gt;-I951), AND(C951&lt;-I951,D951&lt;-I951) )), 1, 0),"N/A")</f>
        <v>N/A</v>
      </c>
      <c r="L951">
        <f>INT(NOT(J951))</f>
        <v>1</v>
      </c>
      <c r="M951">
        <f>IF(L951,IF(OR(AND(C951&lt;0, D951&lt; ABS(I951)), OR(AND(C951&gt;ABS(I951), D951&gt;ABS(I951)), AND(C951&lt;ABS(I951),D951&lt; ABS(I951)))), 1, 0),"N/A")</f>
        <v>0</v>
      </c>
      <c r="N951">
        <f>INT(OR(K951,M951))</f>
        <v>0</v>
      </c>
      <c r="O951">
        <f>IF(N951, 210, 0)</f>
        <v>0</v>
      </c>
      <c r="P951" t="str">
        <f>VLOOKUP(DATEVALUE(KNeighbors_NOPCA!$A951), PHO_by_date!$A$2:$E$93, 4, FALSE)</f>
        <v>O</v>
      </c>
      <c r="Q951" t="str">
        <f>VLOOKUP(DATEVALUE(KNeighbors_NOPCA!$A951), PHO_by_date!$A$2:$E$93, 5, FALSE)</f>
        <v>205</v>
      </c>
    </row>
    <row r="952" spans="1:17" hidden="1">
      <c r="A952" s="10" t="s">
        <v>57</v>
      </c>
      <c r="B952" t="s">
        <v>20</v>
      </c>
      <c r="C952" s="9">
        <v>3.8</v>
      </c>
      <c r="D952" s="9">
        <v>-6</v>
      </c>
      <c r="E952" s="9">
        <f>IF(-I952 &lt;C952, 1, 0)</f>
        <v>1</v>
      </c>
      <c r="F952" t="str">
        <f>VLOOKUP(DATEVALUE(KNeighbors_NOPCA!$A952), PHO_by_date!$A$2:$E$93, 2, FALSE)</f>
        <v>L</v>
      </c>
      <c r="G952">
        <f>IF(F952="L",0,1)</f>
        <v>0</v>
      </c>
      <c r="H952">
        <f>IF(G952=E952,1,0)</f>
        <v>0</v>
      </c>
      <c r="I952">
        <f>VLOOKUP(DATEVALUE(KNeighbors_NOPCA!$A952), PHO_by_date!$A$2:$E$93, 3, FALSE)</f>
        <v>-3</v>
      </c>
      <c r="J952">
        <f>IF(I952&gt;0, 1, 0)</f>
        <v>0</v>
      </c>
      <c r="K952" t="str">
        <f>IF(J952,IF(OR(AND(C952&gt;0, ABS(D952) &gt; I952), OR(AND(C952&gt;-I952, D952&gt;-I952), AND(C952&lt;-I952,D952&lt;-I952) )), 1, 0),"N/A")</f>
        <v>N/A</v>
      </c>
      <c r="L952">
        <f>INT(NOT(J952))</f>
        <v>1</v>
      </c>
      <c r="M952">
        <f>IF(L952,IF(OR(AND(C952&lt;0, D952&lt; ABS(I952)), OR(AND(C952&gt;ABS(I952), D952&gt;ABS(I952)), AND(C952&lt;ABS(I952),D952&lt; ABS(I952)))), 1, 0),"N/A")</f>
        <v>0</v>
      </c>
      <c r="N952">
        <f>INT(OR(K952,M952))</f>
        <v>0</v>
      </c>
      <c r="O952">
        <f>IF(N952, 210, 0)</f>
        <v>0</v>
      </c>
      <c r="P952" t="str">
        <f>VLOOKUP(DATEVALUE(KNeighbors_NOPCA!$A952), PHO_by_date!$A$2:$E$93, 4, FALSE)</f>
        <v>U</v>
      </c>
      <c r="Q952" t="str">
        <f>VLOOKUP(DATEVALUE(KNeighbors_NOPCA!$A952), PHO_by_date!$A$2:$E$93, 5, FALSE)</f>
        <v>203</v>
      </c>
    </row>
    <row r="953" spans="1:17" hidden="1">
      <c r="A953" s="10" t="s">
        <v>64</v>
      </c>
      <c r="B953" t="s">
        <v>20</v>
      </c>
      <c r="C953" s="9">
        <v>-4.4000000000000004</v>
      </c>
      <c r="D953" s="9">
        <v>-6</v>
      </c>
      <c r="E953" s="9">
        <f>IF(-I953 &lt;C953, 1, 0)</f>
        <v>0</v>
      </c>
      <c r="F953" t="str">
        <f>VLOOKUP(DATEVALUE(KNeighbors_NOPCA!$A953), PHO_by_date!$A$2:$E$93, 2, FALSE)</f>
        <v>L</v>
      </c>
      <c r="G953">
        <f>IF(F953="L",0,1)</f>
        <v>0</v>
      </c>
      <c r="H953">
        <f>IF(G953=E953,1,0)</f>
        <v>1</v>
      </c>
      <c r="I953">
        <f>VLOOKUP(DATEVALUE(KNeighbors_NOPCA!$A953), PHO_by_date!$A$2:$E$93, 3, FALSE)</f>
        <v>-4</v>
      </c>
      <c r="J953">
        <f>IF(I953&gt;0, 1, 0)</f>
        <v>0</v>
      </c>
      <c r="K953" t="str">
        <f>IF(J953,IF(OR(AND(C953&gt;0, ABS(D953) &gt; I953), OR(AND(C953&gt;-I953, D953&gt;-I953), AND(C953&lt;-I953,D953&lt;-I953) )), 1, 0),"N/A")</f>
        <v>N/A</v>
      </c>
      <c r="L953">
        <f>INT(NOT(J953))</f>
        <v>1</v>
      </c>
      <c r="M953">
        <f>IF(L953,IF(OR(AND(C953&lt;0, D953&lt; ABS(I953)), OR(AND(C953&gt;ABS(I953), D953&gt;ABS(I953)), AND(C953&lt;ABS(I953),D953&lt; ABS(I953)))), 1, 0),"N/A")</f>
        <v>1</v>
      </c>
      <c r="N953">
        <f>INT(OR(K953,M953))</f>
        <v>1</v>
      </c>
      <c r="O953">
        <f>IF(N953, 210, 0)</f>
        <v>210</v>
      </c>
      <c r="P953" t="str">
        <f>VLOOKUP(DATEVALUE(KNeighbors_NOPCA!$A953), PHO_by_date!$A$2:$E$93, 4, FALSE)</f>
        <v>O</v>
      </c>
      <c r="Q953" t="str">
        <f>VLOOKUP(DATEVALUE(KNeighbors_NOPCA!$A953), PHO_by_date!$A$2:$E$93, 5, FALSE)</f>
        <v>211.5</v>
      </c>
    </row>
    <row r="954" spans="1:17" hidden="1">
      <c r="A954" s="10" t="s">
        <v>65</v>
      </c>
      <c r="B954" t="s">
        <v>20</v>
      </c>
      <c r="C954" s="9">
        <v>-5.2</v>
      </c>
      <c r="D954" s="9">
        <v>-19</v>
      </c>
      <c r="E954" s="9">
        <f>IF(-I954 &lt;C954, 1, 0)</f>
        <v>1</v>
      </c>
      <c r="F954" t="str">
        <f>VLOOKUP(DATEVALUE(KNeighbors_NOPCA!$A954), PHO_by_date!$A$2:$E$93, 2, FALSE)</f>
        <v>L</v>
      </c>
      <c r="G954">
        <f>IF(F954="L",0,1)</f>
        <v>0</v>
      </c>
      <c r="H954">
        <f>IF(G954=E954,1,0)</f>
        <v>0</v>
      </c>
      <c r="I954">
        <f>VLOOKUP(DATEVALUE(KNeighbors_NOPCA!$A954), PHO_by_date!$A$2:$E$93, 3, FALSE)</f>
        <v>8</v>
      </c>
      <c r="J954">
        <f>IF(I954&gt;0, 1, 0)</f>
        <v>1</v>
      </c>
      <c r="K954">
        <f>IF(J954,IF(OR(AND(C954&gt;0, ABS(D954) &gt; I954), OR(AND(C954&gt;-I954, D954&gt;-I954), AND(C954&lt;-I954,D954&lt;-I954) )), 1, 0),"N/A")</f>
        <v>0</v>
      </c>
      <c r="L954">
        <f>INT(NOT(J954))</f>
        <v>0</v>
      </c>
      <c r="M954" t="str">
        <f>IF(L954,IF(OR(AND(C954&lt;0, D954&lt; ABS(I954)), OR(AND(C954&gt;ABS(I954), D954&gt;ABS(I954)), AND(C954&lt;ABS(I954),D954&lt; ABS(I954)))), 1, 0),"N/A")</f>
        <v>N/A</v>
      </c>
      <c r="N954">
        <f>INT(OR(K954,M954))</f>
        <v>0</v>
      </c>
      <c r="O954">
        <f>IF(N954, 210, 0)</f>
        <v>0</v>
      </c>
      <c r="P954" t="str">
        <f>VLOOKUP(DATEVALUE(KNeighbors_NOPCA!$A954), PHO_by_date!$A$2:$E$93, 4, FALSE)</f>
        <v>O</v>
      </c>
      <c r="Q954" t="str">
        <f>VLOOKUP(DATEVALUE(KNeighbors_NOPCA!$A954), PHO_by_date!$A$2:$E$93, 5, FALSE)</f>
        <v>216.5</v>
      </c>
    </row>
    <row r="955" spans="1:17" hidden="1">
      <c r="A955" s="10" t="s">
        <v>77</v>
      </c>
      <c r="B955" t="s">
        <v>20</v>
      </c>
      <c r="C955" s="9">
        <v>0.4</v>
      </c>
      <c r="D955" s="9">
        <v>3</v>
      </c>
      <c r="E955" s="9">
        <f>IF(-I955 &lt;C955, 1, 0)</f>
        <v>0</v>
      </c>
      <c r="F955" t="str">
        <f>VLOOKUP(DATEVALUE(KNeighbors_NOPCA!$A955), PHO_by_date!$A$2:$E$93, 2, FALSE)</f>
        <v>L</v>
      </c>
      <c r="G955">
        <f>IF(F955="L",0,1)</f>
        <v>0</v>
      </c>
      <c r="H955">
        <f>IF(G955=E955,1,0)</f>
        <v>1</v>
      </c>
      <c r="I955">
        <f>VLOOKUP(DATEVALUE(KNeighbors_NOPCA!$A955), PHO_by_date!$A$2:$E$93, 3, FALSE)</f>
        <v>-4.5</v>
      </c>
      <c r="J955">
        <f>IF(I955&gt;0, 1, 0)</f>
        <v>0</v>
      </c>
      <c r="K955" t="str">
        <f>IF(J955,IF(OR(AND(C955&gt;0, ABS(D955) &gt; I955), OR(AND(C955&gt;-I955, D955&gt;-I955), AND(C955&lt;-I955,D955&lt;-I955) )), 1, 0),"N/A")</f>
        <v>N/A</v>
      </c>
      <c r="L955">
        <f>INT(NOT(J955))</f>
        <v>1</v>
      </c>
      <c r="M955">
        <f>IF(L955,IF(OR(AND(C955&lt;0, D955&lt; ABS(I955)), OR(AND(C955&gt;ABS(I955), D955&gt;ABS(I955)), AND(C955&lt;ABS(I955),D955&lt; ABS(I955)))), 1, 0),"N/A")</f>
        <v>1</v>
      </c>
      <c r="N955">
        <f>INT(OR(K955,M955))</f>
        <v>1</v>
      </c>
      <c r="O955">
        <f>IF(N955, 210, 0)</f>
        <v>210</v>
      </c>
      <c r="P955" t="str">
        <f>VLOOKUP(DATEVALUE(KNeighbors_NOPCA!$A955), PHO_by_date!$A$2:$E$93, 4, FALSE)</f>
        <v>O</v>
      </c>
      <c r="Q955" t="str">
        <f>VLOOKUP(DATEVALUE(KNeighbors_NOPCA!$A955), PHO_by_date!$A$2:$E$93, 5, FALSE)</f>
        <v>206.5</v>
      </c>
    </row>
    <row r="956" spans="1:17" hidden="1">
      <c r="A956" s="10" t="s">
        <v>79</v>
      </c>
      <c r="B956" t="s">
        <v>20</v>
      </c>
      <c r="C956" s="9">
        <v>-3.4</v>
      </c>
      <c r="D956" s="9">
        <v>-10</v>
      </c>
      <c r="E956" s="9">
        <f>IF(-I956 &lt;C956, 1, 0)</f>
        <v>0</v>
      </c>
      <c r="F956" t="str">
        <f>VLOOKUP(DATEVALUE(KNeighbors_NOPCA!$A956), PHO_by_date!$A$2:$E$93, 2, FALSE)</f>
        <v>L</v>
      </c>
      <c r="G956">
        <f>IF(F956="L",0,1)</f>
        <v>0</v>
      </c>
      <c r="H956">
        <f>IF(G956=E956,1,0)</f>
        <v>1</v>
      </c>
      <c r="I956">
        <f>VLOOKUP(DATEVALUE(KNeighbors_NOPCA!$A956), PHO_by_date!$A$2:$E$93, 3, FALSE)</f>
        <v>-4</v>
      </c>
      <c r="J956">
        <f>IF(I956&gt;0, 1, 0)</f>
        <v>0</v>
      </c>
      <c r="K956" t="str">
        <f>IF(J956,IF(OR(AND(C956&gt;0, ABS(D956) &gt; I956), OR(AND(C956&gt;-I956, D956&gt;-I956), AND(C956&lt;-I956,D956&lt;-I956) )), 1, 0),"N/A")</f>
        <v>N/A</v>
      </c>
      <c r="L956">
        <f>INT(NOT(J956))</f>
        <v>1</v>
      </c>
      <c r="M956">
        <f>IF(L956,IF(OR(AND(C956&lt;0, D956&lt; ABS(I956)), OR(AND(C956&gt;ABS(I956), D956&gt;ABS(I956)), AND(C956&lt;ABS(I956),D956&lt; ABS(I956)))), 1, 0),"N/A")</f>
        <v>1</v>
      </c>
      <c r="N956">
        <f>INT(OR(K956,M956))</f>
        <v>1</v>
      </c>
      <c r="O956">
        <f>IF(N956, 210, 0)</f>
        <v>210</v>
      </c>
      <c r="P956" t="str">
        <f>VLOOKUP(DATEVALUE(KNeighbors_NOPCA!$A956), PHO_by_date!$A$2:$E$93, 4, FALSE)</f>
        <v>U</v>
      </c>
      <c r="Q956" t="str">
        <f>VLOOKUP(DATEVALUE(KNeighbors_NOPCA!$A956), PHO_by_date!$A$2:$E$93, 5, FALSE)</f>
        <v>210</v>
      </c>
    </row>
    <row r="957" spans="1:17" hidden="1">
      <c r="A957" s="10" t="s">
        <v>81</v>
      </c>
      <c r="B957" t="s">
        <v>20</v>
      </c>
      <c r="C957" s="9">
        <v>1.4</v>
      </c>
      <c r="D957" s="9">
        <v>7</v>
      </c>
      <c r="E957" s="9">
        <f>IF(-I957 &lt;C957, 1, 0)</f>
        <v>0</v>
      </c>
      <c r="F957" t="str">
        <f>VLOOKUP(DATEVALUE(KNeighbors_NOPCA!$A957), PHO_by_date!$A$2:$E$93, 2, FALSE)</f>
        <v>W</v>
      </c>
      <c r="G957">
        <f>IF(F957="L",0,1)</f>
        <v>1</v>
      </c>
      <c r="H957">
        <f>IF(G957=E957,1,0)</f>
        <v>0</v>
      </c>
      <c r="I957">
        <f>VLOOKUP(DATEVALUE(KNeighbors_NOPCA!$A957), PHO_by_date!$A$2:$E$93, 3, FALSE)</f>
        <v>-5.5</v>
      </c>
      <c r="J957">
        <f>IF(I957&gt;0, 1, 0)</f>
        <v>0</v>
      </c>
      <c r="K957" t="str">
        <f>IF(J957,IF(OR(AND(C957&gt;0, ABS(D957) &gt; I957), OR(AND(C957&gt;-I957, D957&gt;-I957), AND(C957&lt;-I957,D957&lt;-I957) )), 1, 0),"N/A")</f>
        <v>N/A</v>
      </c>
      <c r="L957">
        <f>INT(NOT(J957))</f>
        <v>1</v>
      </c>
      <c r="M957">
        <f>IF(L957,IF(OR(AND(C957&lt;0, D957&lt; ABS(I957)), OR(AND(C957&gt;ABS(I957), D957&gt;ABS(I957)), AND(C957&lt;ABS(I957),D957&lt; ABS(I957)))), 1, 0),"N/A")</f>
        <v>0</v>
      </c>
      <c r="N957">
        <f>INT(OR(K957,M957))</f>
        <v>0</v>
      </c>
      <c r="O957">
        <f>IF(N957, 210, 0)</f>
        <v>0</v>
      </c>
      <c r="P957" t="str">
        <f>VLOOKUP(DATEVALUE(KNeighbors_NOPCA!$A957), PHO_by_date!$A$2:$E$93, 4, FALSE)</f>
        <v>U</v>
      </c>
      <c r="Q957" t="str">
        <f>VLOOKUP(DATEVALUE(KNeighbors_NOPCA!$A957), PHO_by_date!$A$2:$E$93, 5, FALSE)</f>
        <v>209.5</v>
      </c>
    </row>
    <row r="958" spans="1:17" hidden="1">
      <c r="A958" s="10" t="s">
        <v>86</v>
      </c>
      <c r="B958" t="s">
        <v>20</v>
      </c>
      <c r="C958" s="9">
        <v>-6</v>
      </c>
      <c r="D958" s="9">
        <v>16</v>
      </c>
      <c r="E958" s="9">
        <f>IF(-I958 &lt;C958, 1, 0)</f>
        <v>0</v>
      </c>
      <c r="F958" t="str">
        <f>VLOOKUP(DATEVALUE(KNeighbors_NOPCA!$A958), PHO_by_date!$A$2:$E$93, 2, FALSE)</f>
        <v>W</v>
      </c>
      <c r="G958">
        <f>IF(F958="L",0,1)</f>
        <v>1</v>
      </c>
      <c r="H958">
        <f>IF(G958=E958,1,0)</f>
        <v>0</v>
      </c>
      <c r="I958">
        <f>VLOOKUP(DATEVALUE(KNeighbors_NOPCA!$A958), PHO_by_date!$A$2:$E$93, 3, FALSE)</f>
        <v>-3</v>
      </c>
      <c r="J958">
        <f>IF(I958&gt;0, 1, 0)</f>
        <v>0</v>
      </c>
      <c r="K958" t="str">
        <f>IF(J958,IF(OR(AND(C958&gt;0, ABS(D958) &gt; I958), OR(AND(C958&gt;-I958, D958&gt;-I958), AND(C958&lt;-I958,D958&lt;-I958) )), 1, 0),"N/A")</f>
        <v>N/A</v>
      </c>
      <c r="L958">
        <f>INT(NOT(J958))</f>
        <v>1</v>
      </c>
      <c r="M958">
        <f>IF(L958,IF(OR(AND(C958&lt;0, D958&lt; ABS(I958)), OR(AND(C958&gt;ABS(I958), D958&gt;ABS(I958)), AND(C958&lt;ABS(I958),D958&lt; ABS(I958)))), 1, 0),"N/A")</f>
        <v>0</v>
      </c>
      <c r="N958">
        <f>INT(OR(K958,M958))</f>
        <v>0</v>
      </c>
      <c r="O958">
        <f>IF(N958, 210, 0)</f>
        <v>0</v>
      </c>
      <c r="P958" t="str">
        <f>VLOOKUP(DATEVALUE(KNeighbors_NOPCA!$A958), PHO_by_date!$A$2:$E$93, 4, FALSE)</f>
        <v>U</v>
      </c>
      <c r="Q958" t="str">
        <f>VLOOKUP(DATEVALUE(KNeighbors_NOPCA!$A958), PHO_by_date!$A$2:$E$93, 5, FALSE)</f>
        <v>213.5</v>
      </c>
    </row>
    <row r="959" spans="1:17" hidden="1">
      <c r="A959" s="10" t="s">
        <v>88</v>
      </c>
      <c r="B959" t="s">
        <v>20</v>
      </c>
      <c r="C959" s="9">
        <v>-4.4000000000000004</v>
      </c>
      <c r="D959" s="9">
        <v>-6</v>
      </c>
      <c r="E959" s="9">
        <f>IF(-I959 &lt;C959, 1, 0)</f>
        <v>0</v>
      </c>
      <c r="F959" t="str">
        <f>VLOOKUP(DATEVALUE(KNeighbors_NOPCA!$A959), PHO_by_date!$A$2:$E$93, 2, FALSE)</f>
        <v>L</v>
      </c>
      <c r="G959">
        <f>IF(F959="L",0,1)</f>
        <v>0</v>
      </c>
      <c r="H959">
        <f>IF(G959=E959,1,0)</f>
        <v>1</v>
      </c>
      <c r="I959">
        <f>VLOOKUP(DATEVALUE(KNeighbors_NOPCA!$A959), PHO_by_date!$A$2:$E$93, 3, FALSE)</f>
        <v>-7.5</v>
      </c>
      <c r="J959">
        <f>IF(I959&gt;0, 1, 0)</f>
        <v>0</v>
      </c>
      <c r="K959" t="str">
        <f>IF(J959,IF(OR(AND(C959&gt;0, ABS(D959) &gt; I959), OR(AND(C959&gt;-I959, D959&gt;-I959), AND(C959&lt;-I959,D959&lt;-I959) )), 1, 0),"N/A")</f>
        <v>N/A</v>
      </c>
      <c r="L959">
        <f>INT(NOT(J959))</f>
        <v>1</v>
      </c>
      <c r="M959">
        <f>IF(L959,IF(OR(AND(C959&lt;0, D959&lt; ABS(I959)), OR(AND(C959&gt;ABS(I959), D959&gt;ABS(I959)), AND(C959&lt;ABS(I959),D959&lt; ABS(I959)))), 1, 0),"N/A")</f>
        <v>1</v>
      </c>
      <c r="N959">
        <f>INT(OR(K959,M959))</f>
        <v>1</v>
      </c>
      <c r="O959">
        <f>IF(N959, 210, 0)</f>
        <v>210</v>
      </c>
      <c r="P959" t="str">
        <f>VLOOKUP(DATEVALUE(KNeighbors_NOPCA!$A959), PHO_by_date!$A$2:$E$93, 4, FALSE)</f>
        <v>U</v>
      </c>
      <c r="Q959" t="str">
        <f>VLOOKUP(DATEVALUE(KNeighbors_NOPCA!$A959), PHO_by_date!$A$2:$E$93, 5, FALSE)</f>
        <v>203.5</v>
      </c>
    </row>
    <row r="960" spans="1:17" hidden="1">
      <c r="A960" s="10" t="s">
        <v>91</v>
      </c>
      <c r="B960" t="s">
        <v>20</v>
      </c>
      <c r="C960" s="9">
        <v>-3.6</v>
      </c>
      <c r="D960" s="9">
        <v>-8</v>
      </c>
      <c r="E960" s="9">
        <f>IF(-I960 &lt;C960, 1, 0)</f>
        <v>0</v>
      </c>
      <c r="F960" t="str">
        <f>VLOOKUP(DATEVALUE(KNeighbors_NOPCA!$A960), PHO_by_date!$A$2:$E$93, 2, FALSE)</f>
        <v>L</v>
      </c>
      <c r="G960">
        <f>IF(F960="L",0,1)</f>
        <v>0</v>
      </c>
      <c r="H960">
        <f>IF(G960=E960,1,0)</f>
        <v>1</v>
      </c>
      <c r="I960">
        <f>VLOOKUP(DATEVALUE(KNeighbors_NOPCA!$A960), PHO_by_date!$A$2:$E$93, 3, FALSE)</f>
        <v>-9</v>
      </c>
      <c r="J960">
        <f>IF(I960&gt;0, 1, 0)</f>
        <v>0</v>
      </c>
      <c r="K960" t="str">
        <f>IF(J960,IF(OR(AND(C960&gt;0, ABS(D960) &gt; I960), OR(AND(C960&gt;-I960, D960&gt;-I960), AND(C960&lt;-I960,D960&lt;-I960) )), 1, 0),"N/A")</f>
        <v>N/A</v>
      </c>
      <c r="L960">
        <f>INT(NOT(J960))</f>
        <v>1</v>
      </c>
      <c r="M960">
        <f>IF(L960,IF(OR(AND(C960&lt;0, D960&lt; ABS(I960)), OR(AND(C960&gt;ABS(I960), D960&gt;ABS(I960)), AND(C960&lt;ABS(I960),D960&lt; ABS(I960)))), 1, 0),"N/A")</f>
        <v>1</v>
      </c>
      <c r="N960">
        <f>INT(OR(K960,M960))</f>
        <v>1</v>
      </c>
      <c r="O960">
        <f>IF(N960, 210, 0)</f>
        <v>210</v>
      </c>
      <c r="P960" t="str">
        <f>VLOOKUP(DATEVALUE(KNeighbors_NOPCA!$A960), PHO_by_date!$A$2:$E$93, 4, FALSE)</f>
        <v>U</v>
      </c>
      <c r="Q960" t="str">
        <f>VLOOKUP(DATEVALUE(KNeighbors_NOPCA!$A960), PHO_by_date!$A$2:$E$93, 5, FALSE)</f>
        <v>207.5</v>
      </c>
    </row>
    <row r="961" spans="1:17" hidden="1">
      <c r="A961" s="10" t="s">
        <v>93</v>
      </c>
      <c r="B961" t="s">
        <v>20</v>
      </c>
      <c r="C961" s="9">
        <v>6.2</v>
      </c>
      <c r="D961" s="9">
        <v>-7</v>
      </c>
      <c r="E961" s="9">
        <f>IF(-I961 &lt;C961, 1, 0)</f>
        <v>0</v>
      </c>
      <c r="F961" t="str">
        <f>VLOOKUP(DATEVALUE(KNeighbors_NOPCA!$A961), PHO_by_date!$A$2:$E$93, 2, FALSE)</f>
        <v>L</v>
      </c>
      <c r="G961">
        <f>IF(F961="L",0,1)</f>
        <v>0</v>
      </c>
      <c r="H961">
        <f>IF(G961=E961,1,0)</f>
        <v>1</v>
      </c>
      <c r="I961">
        <f>VLOOKUP(DATEVALUE(KNeighbors_NOPCA!$A961), PHO_by_date!$A$2:$E$93, 3, FALSE)</f>
        <v>-11.5</v>
      </c>
      <c r="J961">
        <f>IF(I961&gt;0, 1, 0)</f>
        <v>0</v>
      </c>
      <c r="K961" t="str">
        <f>IF(J961,IF(OR(AND(C961&gt;0, ABS(D961) &gt; I961), OR(AND(C961&gt;-I961, D961&gt;-I961), AND(C961&lt;-I961,D961&lt;-I961) )), 1, 0),"N/A")</f>
        <v>N/A</v>
      </c>
      <c r="L961">
        <f>INT(NOT(J961))</f>
        <v>1</v>
      </c>
      <c r="M961">
        <f>IF(L961,IF(OR(AND(C961&lt;0, D961&lt; ABS(I961)), OR(AND(C961&gt;ABS(I961), D961&gt;ABS(I961)), AND(C961&lt;ABS(I961),D961&lt; ABS(I961)))), 1, 0),"N/A")</f>
        <v>1</v>
      </c>
      <c r="N961">
        <f>INT(OR(K961,M961))</f>
        <v>1</v>
      </c>
      <c r="O961">
        <f>IF(N961, 210, 0)</f>
        <v>210</v>
      </c>
      <c r="P961" t="str">
        <f>VLOOKUP(DATEVALUE(KNeighbors_NOPCA!$A961), PHO_by_date!$A$2:$E$93, 4, FALSE)</f>
        <v>O</v>
      </c>
      <c r="Q961" t="str">
        <f>VLOOKUP(DATEVALUE(KNeighbors_NOPCA!$A961), PHO_by_date!$A$2:$E$93, 5, FALSE)</f>
        <v>205</v>
      </c>
    </row>
    <row r="962" spans="1:17" hidden="1">
      <c r="A962" s="10" t="s">
        <v>95</v>
      </c>
      <c r="B962" t="s">
        <v>20</v>
      </c>
      <c r="C962" s="9">
        <v>-3</v>
      </c>
      <c r="D962" s="9">
        <v>-4</v>
      </c>
      <c r="E962" s="9">
        <f>IF(-I962 &lt;C962, 1, 0)</f>
        <v>1</v>
      </c>
      <c r="F962" t="str">
        <f>VLOOKUP(DATEVALUE(KNeighbors_NOPCA!$A962), PHO_by_date!$A$2:$E$93, 2, FALSE)</f>
        <v>W</v>
      </c>
      <c r="G962">
        <f>IF(F962="L",0,1)</f>
        <v>1</v>
      </c>
      <c r="H962">
        <f>IF(G962=E962,1,0)</f>
        <v>1</v>
      </c>
      <c r="I962">
        <f>VLOOKUP(DATEVALUE(KNeighbors_NOPCA!$A962), PHO_by_date!$A$2:$E$93, 3, FALSE)</f>
        <v>9.5</v>
      </c>
      <c r="J962">
        <f>IF(I962&gt;0, 1, 0)</f>
        <v>1</v>
      </c>
      <c r="K962">
        <f>IF(J962,IF(OR(AND(C962&gt;0, ABS(D962) &gt; I962), OR(AND(C962&gt;-I962, D962&gt;-I962), AND(C962&lt;-I962,D962&lt;-I962) )), 1, 0),"N/A")</f>
        <v>1</v>
      </c>
      <c r="L962">
        <f>INT(NOT(J962))</f>
        <v>0</v>
      </c>
      <c r="M962" t="str">
        <f>IF(L962,IF(OR(AND(C962&lt;0, D962&lt; ABS(I962)), OR(AND(C962&gt;ABS(I962), D962&gt;ABS(I962)), AND(C962&lt;ABS(I962),D962&lt; ABS(I962)))), 1, 0),"N/A")</f>
        <v>N/A</v>
      </c>
      <c r="N962">
        <f>INT(OR(K962,M962))</f>
        <v>1</v>
      </c>
      <c r="O962">
        <f>IF(N962, 210, 0)</f>
        <v>210</v>
      </c>
      <c r="P962" t="str">
        <f>VLOOKUP(DATEVALUE(KNeighbors_NOPCA!$A962), PHO_by_date!$A$2:$E$93, 4, FALSE)</f>
        <v>U</v>
      </c>
      <c r="Q962" t="str">
        <f>VLOOKUP(DATEVALUE(KNeighbors_NOPCA!$A962), PHO_by_date!$A$2:$E$93, 5, FALSE)</f>
        <v>199</v>
      </c>
    </row>
    <row r="963" spans="1:17" hidden="1">
      <c r="A963" s="10" t="s">
        <v>104</v>
      </c>
      <c r="B963" t="s">
        <v>20</v>
      </c>
      <c r="C963" s="9">
        <v>4.2</v>
      </c>
      <c r="D963" s="9">
        <v>9</v>
      </c>
      <c r="E963" s="9">
        <f>IF(-I963 &lt;C963, 1, 0)</f>
        <v>1</v>
      </c>
      <c r="F963" t="str">
        <f>VLOOKUP(DATEVALUE(KNeighbors_NOPCA!$A963), PHO_by_date!$A$2:$E$93, 2, FALSE)</f>
        <v>W</v>
      </c>
      <c r="G963">
        <f>IF(F963="L",0,1)</f>
        <v>1</v>
      </c>
      <c r="H963">
        <f>IF(G963=E963,1,0)</f>
        <v>1</v>
      </c>
      <c r="I963">
        <f>VLOOKUP(DATEVALUE(KNeighbors_NOPCA!$A963), PHO_by_date!$A$2:$E$93, 3, FALSE)</f>
        <v>2</v>
      </c>
      <c r="J963">
        <f>IF(I963&gt;0, 1, 0)</f>
        <v>1</v>
      </c>
      <c r="K963">
        <f>IF(J963,IF(OR(AND(C963&gt;0, ABS(D963) &gt; I963), OR(AND(C963&gt;-I963, D963&gt;-I963), AND(C963&lt;-I963,D963&lt;-I963) )), 1, 0),"N/A")</f>
        <v>1</v>
      </c>
      <c r="L963">
        <f>INT(NOT(J963))</f>
        <v>0</v>
      </c>
      <c r="M963" t="str">
        <f>IF(L963,IF(OR(AND(C963&lt;0, D963&lt; ABS(I963)), OR(AND(C963&gt;ABS(I963), D963&gt;ABS(I963)), AND(C963&lt;ABS(I963),D963&lt; ABS(I963)))), 1, 0),"N/A")</f>
        <v>N/A</v>
      </c>
      <c r="N963">
        <f>INT(OR(K963,M963))</f>
        <v>1</v>
      </c>
      <c r="O963">
        <f>IF(N963, 210, 0)</f>
        <v>210</v>
      </c>
      <c r="P963" t="str">
        <f>VLOOKUP(DATEVALUE(KNeighbors_NOPCA!$A963), PHO_by_date!$A$2:$E$93, 4, FALSE)</f>
        <v>O</v>
      </c>
      <c r="Q963" t="str">
        <f>VLOOKUP(DATEVALUE(KNeighbors_NOPCA!$A963), PHO_by_date!$A$2:$E$93, 5, FALSE)</f>
        <v>203.5</v>
      </c>
    </row>
    <row r="964" spans="1:17" hidden="1">
      <c r="A964" s="10" t="s">
        <v>106</v>
      </c>
      <c r="B964" t="s">
        <v>20</v>
      </c>
      <c r="C964" s="9">
        <v>3.2</v>
      </c>
      <c r="D964" s="9">
        <v>-8</v>
      </c>
      <c r="E964" s="9">
        <f>IF(-I964 &lt;C964, 1, 0)</f>
        <v>1</v>
      </c>
      <c r="F964" t="str">
        <f>VLOOKUP(DATEVALUE(KNeighbors_NOPCA!$A964), PHO_by_date!$A$2:$E$93, 2, FALSE)</f>
        <v>L</v>
      </c>
      <c r="G964">
        <f>IF(F964="L",0,1)</f>
        <v>0</v>
      </c>
      <c r="H964">
        <f>IF(G964=E964,1,0)</f>
        <v>0</v>
      </c>
      <c r="I964">
        <f>VLOOKUP(DATEVALUE(KNeighbors_NOPCA!$A964), PHO_by_date!$A$2:$E$93, 3, FALSE)</f>
        <v>5</v>
      </c>
      <c r="J964">
        <f>IF(I964&gt;0, 1, 0)</f>
        <v>1</v>
      </c>
      <c r="K964">
        <f>IF(J964,IF(OR(AND(C964&gt;0, ABS(D964) &gt; I964), OR(AND(C964&gt;-I964, D964&gt;-I964), AND(C964&lt;-I964,D964&lt;-I964) )), 1, 0),"N/A")</f>
        <v>1</v>
      </c>
      <c r="L964">
        <f>INT(NOT(J964))</f>
        <v>0</v>
      </c>
      <c r="M964" t="str">
        <f>IF(L964,IF(OR(AND(C964&lt;0, D964&lt; ABS(I964)), OR(AND(C964&gt;ABS(I964), D964&gt;ABS(I964)), AND(C964&lt;ABS(I964),D964&lt; ABS(I964)))), 1, 0),"N/A")</f>
        <v>N/A</v>
      </c>
      <c r="N964">
        <f>INT(OR(K964,M964))</f>
        <v>1</v>
      </c>
      <c r="O964">
        <f>IF(N964, 210, 0)</f>
        <v>210</v>
      </c>
      <c r="P964" t="str">
        <f>VLOOKUP(DATEVALUE(KNeighbors_NOPCA!$A964), PHO_by_date!$A$2:$E$93, 4, FALSE)</f>
        <v>O</v>
      </c>
      <c r="Q964" t="str">
        <f>VLOOKUP(DATEVALUE(KNeighbors_NOPCA!$A964), PHO_by_date!$A$2:$E$93, 5, FALSE)</f>
        <v>197.5</v>
      </c>
    </row>
    <row r="965" spans="1:17" hidden="1">
      <c r="A965" s="10" t="s">
        <v>117</v>
      </c>
      <c r="B965" t="s">
        <v>20</v>
      </c>
      <c r="C965" s="9">
        <v>-4.4000000000000004</v>
      </c>
      <c r="D965" s="9">
        <v>-3</v>
      </c>
      <c r="E965" s="9">
        <f>IF(-I965 &lt;C965, 1, 0)</f>
        <v>1</v>
      </c>
      <c r="F965" t="str">
        <f>VLOOKUP(DATEVALUE(KNeighbors_NOPCA!$A965), PHO_by_date!$A$2:$E$93, 2, FALSE)</f>
        <v>W</v>
      </c>
      <c r="G965">
        <f>IF(F965="L",0,1)</f>
        <v>1</v>
      </c>
      <c r="H965">
        <f>IF(G965=E965,1,0)</f>
        <v>1</v>
      </c>
      <c r="I965">
        <f>VLOOKUP(DATEVALUE(KNeighbors_NOPCA!$A965), PHO_by_date!$A$2:$E$93, 3, FALSE)</f>
        <v>5.5</v>
      </c>
      <c r="J965">
        <f>IF(I965&gt;0, 1, 0)</f>
        <v>1</v>
      </c>
      <c r="K965">
        <f>IF(J965,IF(OR(AND(C965&gt;0, ABS(D965) &gt; I965), OR(AND(C965&gt;-I965, D965&gt;-I965), AND(C965&lt;-I965,D965&lt;-I965) )), 1, 0),"N/A")</f>
        <v>1</v>
      </c>
      <c r="L965">
        <f>INT(NOT(J965))</f>
        <v>0</v>
      </c>
      <c r="M965" t="str">
        <f>IF(L965,IF(OR(AND(C965&lt;0, D965&lt; ABS(I965)), OR(AND(C965&gt;ABS(I965), D965&gt;ABS(I965)), AND(C965&lt;ABS(I965),D965&lt; ABS(I965)))), 1, 0),"N/A")</f>
        <v>N/A</v>
      </c>
      <c r="N965">
        <f>INT(OR(K965,M965))</f>
        <v>1</v>
      </c>
      <c r="O965">
        <f>IF(N965, 210, 0)</f>
        <v>210</v>
      </c>
      <c r="P965" t="str">
        <f>VLOOKUP(DATEVALUE(KNeighbors_NOPCA!$A965), PHO_by_date!$A$2:$E$93, 4, FALSE)</f>
        <v>U</v>
      </c>
      <c r="Q965" t="str">
        <f>VLOOKUP(DATEVALUE(KNeighbors_NOPCA!$A965), PHO_by_date!$A$2:$E$93, 5, FALSE)</f>
        <v>207.5</v>
      </c>
    </row>
    <row r="966" spans="1:17">
      <c r="A966" s="10" t="s">
        <v>119</v>
      </c>
      <c r="B966" t="s">
        <v>20</v>
      </c>
      <c r="C966" s="9">
        <v>-8</v>
      </c>
      <c r="D966" s="9">
        <v>-28</v>
      </c>
      <c r="E966" s="9">
        <f>IF(-I966 &lt;C966, 1, 0)</f>
        <v>1</v>
      </c>
      <c r="F966" t="str">
        <f>VLOOKUP(DATEVALUE(KNeighbors_NOPCA!$A966), PHO_by_date!$A$2:$E$93, 2, FALSE)</f>
        <v>L</v>
      </c>
      <c r="G966">
        <f>IF(F966="L",0,1)</f>
        <v>0</v>
      </c>
      <c r="H966">
        <f>IF(G966=E966,1,0)</f>
        <v>0</v>
      </c>
      <c r="I966">
        <f>VLOOKUP(DATEVALUE(KNeighbors_NOPCA!$A966), PHO_by_date!$A$2:$E$93, 3, FALSE)</f>
        <v>16</v>
      </c>
      <c r="J966">
        <f>IF(I966&gt;0, 1, 0)</f>
        <v>1</v>
      </c>
      <c r="K966">
        <f>IF(J966,IF(OR(AND(C966&gt;0, ABS(D966) &gt; I966), OR(AND(C966&gt;-I966, D966&gt;-I966), AND(C966&lt;-I966,D966&lt;-I966) )), 1, 0),"N/A")</f>
        <v>0</v>
      </c>
      <c r="L966">
        <f>INT(NOT(J966))</f>
        <v>0</v>
      </c>
      <c r="M966" t="str">
        <f>IF(L966,IF(OR(AND(C966&lt;0, D966&lt; ABS(I966)), OR(AND(C966&gt;ABS(I966), D966&gt;ABS(I966)), AND(C966&lt;ABS(I966),D966&lt; ABS(I966)))), 1, 0),"N/A")</f>
        <v>N/A</v>
      </c>
      <c r="N966">
        <f>INT(OR(K966,M966))</f>
        <v>0</v>
      </c>
      <c r="O966">
        <f>IF(N966, 210, 0)</f>
        <v>0</v>
      </c>
      <c r="P966" t="str">
        <f>VLOOKUP(DATEVALUE(KNeighbors_NOPCA!$A966), PHO_by_date!$A$2:$E$93, 4, FALSE)</f>
        <v>O</v>
      </c>
      <c r="Q966" t="str">
        <f>VLOOKUP(DATEVALUE(KNeighbors_NOPCA!$A966), PHO_by_date!$A$2:$E$93, 5, FALSE)</f>
        <v>200</v>
      </c>
    </row>
    <row r="967" spans="1:17">
      <c r="A967" s="10" t="s">
        <v>121</v>
      </c>
      <c r="B967" t="s">
        <v>20</v>
      </c>
      <c r="C967" s="9">
        <v>-5.8</v>
      </c>
      <c r="D967" s="9">
        <v>3</v>
      </c>
      <c r="E967" s="9">
        <f>IF(-I967 &lt;C967, 1, 0)</f>
        <v>1</v>
      </c>
      <c r="F967" t="str">
        <f>VLOOKUP(DATEVALUE(KNeighbors_NOPCA!$A967), PHO_by_date!$A$2:$E$93, 2, FALSE)</f>
        <v>W</v>
      </c>
      <c r="G967">
        <f>IF(F967="L",0,1)</f>
        <v>1</v>
      </c>
      <c r="H967">
        <f>IF(G967=E967,1,0)</f>
        <v>1</v>
      </c>
      <c r="I967">
        <f>VLOOKUP(DATEVALUE(KNeighbors_NOPCA!$A967), PHO_by_date!$A$2:$E$93, 3, FALSE)</f>
        <v>10.5</v>
      </c>
      <c r="J967">
        <f>IF(I967&gt;0, 1, 0)</f>
        <v>1</v>
      </c>
      <c r="K967">
        <f>IF(J967,IF(OR(AND(C967&gt;0, ABS(D967) &gt; I967), OR(AND(C967&gt;-I967, D967&gt;-I967), AND(C967&lt;-I967,D967&lt;-I967) )), 1, 0),"N/A")</f>
        <v>1</v>
      </c>
      <c r="L967">
        <f>INT(NOT(J967))</f>
        <v>0</v>
      </c>
      <c r="M967" t="str">
        <f>IF(L967,IF(OR(AND(C967&lt;0, D967&lt; ABS(I967)), OR(AND(C967&gt;ABS(I967), D967&gt;ABS(I967)), AND(C967&lt;ABS(I967),D967&lt; ABS(I967)))), 1, 0),"N/A")</f>
        <v>N/A</v>
      </c>
      <c r="N967">
        <f>INT(OR(K967,M967))</f>
        <v>1</v>
      </c>
      <c r="O967">
        <f>IF(N967, 210, 0)</f>
        <v>210</v>
      </c>
      <c r="P967" t="str">
        <f>VLOOKUP(DATEVALUE(KNeighbors_NOPCA!$A967), PHO_by_date!$A$2:$E$93, 4, FALSE)</f>
        <v>U</v>
      </c>
      <c r="Q967" t="str">
        <f>VLOOKUP(DATEVALUE(KNeighbors_NOPCA!$A967), PHO_by_date!$A$2:$E$93, 5, FALSE)</f>
        <v>204</v>
      </c>
    </row>
    <row r="968" spans="1:17" hidden="1">
      <c r="A968" s="10" t="s">
        <v>131</v>
      </c>
      <c r="B968" t="s">
        <v>20</v>
      </c>
      <c r="C968" s="9">
        <v>-6.6</v>
      </c>
      <c r="D968" s="9">
        <v>-7</v>
      </c>
      <c r="E968" s="9">
        <f>IF(-I968 &lt;C968, 1, 0)</f>
        <v>1</v>
      </c>
      <c r="F968" t="str">
        <f>VLOOKUP(DATEVALUE(KNeighbors_NOPCA!$A968), PHO_by_date!$A$2:$E$93, 2, FALSE)</f>
        <v>W</v>
      </c>
      <c r="G968">
        <f>IF(F968="L",0,1)</f>
        <v>1</v>
      </c>
      <c r="H968">
        <f>IF(G968=E968,1,0)</f>
        <v>1</v>
      </c>
      <c r="I968">
        <f>VLOOKUP(DATEVALUE(KNeighbors_NOPCA!$A968), PHO_by_date!$A$2:$E$93, 3, FALSE)</f>
        <v>9</v>
      </c>
      <c r="J968">
        <f>IF(I968&gt;0, 1, 0)</f>
        <v>1</v>
      </c>
      <c r="K968">
        <f>IF(J968,IF(OR(AND(C968&gt;0, ABS(D968) &gt; I968), OR(AND(C968&gt;-I968, D968&gt;-I968), AND(C968&lt;-I968,D968&lt;-I968) )), 1, 0),"N/A")</f>
        <v>1</v>
      </c>
      <c r="L968">
        <f>INT(NOT(J968))</f>
        <v>0</v>
      </c>
      <c r="M968" t="str">
        <f>IF(L968,IF(OR(AND(C968&lt;0, D968&lt; ABS(I968)), OR(AND(C968&gt;ABS(I968), D968&gt;ABS(I968)), AND(C968&lt;ABS(I968),D968&lt; ABS(I968)))), 1, 0),"N/A")</f>
        <v>N/A</v>
      </c>
      <c r="N968">
        <f>INT(OR(K968,M968))</f>
        <v>1</v>
      </c>
      <c r="O968">
        <f>IF(N968, 210, 0)</f>
        <v>210</v>
      </c>
      <c r="P968" t="str">
        <f>VLOOKUP(DATEVALUE(KNeighbors_NOPCA!$A968), PHO_by_date!$A$2:$E$93, 4, FALSE)</f>
        <v>O</v>
      </c>
      <c r="Q968" t="str">
        <f>VLOOKUP(DATEVALUE(KNeighbors_NOPCA!$A968), PHO_by_date!$A$2:$E$93, 5, FALSE)</f>
        <v>200</v>
      </c>
    </row>
    <row r="969" spans="1:17" hidden="1">
      <c r="A969" s="10" t="s">
        <v>133</v>
      </c>
      <c r="B969" t="s">
        <v>20</v>
      </c>
      <c r="C969" s="9">
        <v>-4.4000000000000004</v>
      </c>
      <c r="D969" s="9">
        <v>-6</v>
      </c>
      <c r="E969" s="9">
        <f>IF(-I969 &lt;C969, 1, 0)</f>
        <v>1</v>
      </c>
      <c r="F969" t="str">
        <f>VLOOKUP(DATEVALUE(KNeighbors_NOPCA!$A969), PHO_by_date!$A$2:$E$93, 2, FALSE)</f>
        <v>W</v>
      </c>
      <c r="G969">
        <f>IF(F969="L",0,1)</f>
        <v>1</v>
      </c>
      <c r="H969">
        <f>IF(G969=E969,1,0)</f>
        <v>1</v>
      </c>
      <c r="I969">
        <f>VLOOKUP(DATEVALUE(KNeighbors_NOPCA!$A969), PHO_by_date!$A$2:$E$93, 3, FALSE)</f>
        <v>7.5</v>
      </c>
      <c r="J969">
        <f>IF(I969&gt;0, 1, 0)</f>
        <v>1</v>
      </c>
      <c r="K969">
        <f>IF(J969,IF(OR(AND(C969&gt;0, ABS(D969) &gt; I969), OR(AND(C969&gt;-I969, D969&gt;-I969), AND(C969&lt;-I969,D969&lt;-I969) )), 1, 0),"N/A")</f>
        <v>1</v>
      </c>
      <c r="L969">
        <f>INT(NOT(J969))</f>
        <v>0</v>
      </c>
      <c r="M969" t="str">
        <f>IF(L969,IF(OR(AND(C969&lt;0, D969&lt; ABS(I969)), OR(AND(C969&gt;ABS(I969), D969&gt;ABS(I969)), AND(C969&lt;ABS(I969),D969&lt; ABS(I969)))), 1, 0),"N/A")</f>
        <v>N/A</v>
      </c>
      <c r="N969">
        <f>INT(OR(K969,M969))</f>
        <v>1</v>
      </c>
      <c r="O969">
        <f>IF(N969, 210, 0)</f>
        <v>210</v>
      </c>
      <c r="P969" t="str">
        <f>VLOOKUP(DATEVALUE(KNeighbors_NOPCA!$A969), PHO_by_date!$A$2:$E$93, 4, FALSE)</f>
        <v>U</v>
      </c>
      <c r="Q969" t="str">
        <f>VLOOKUP(DATEVALUE(KNeighbors_NOPCA!$A969), PHO_by_date!$A$2:$E$93, 5, FALSE)</f>
        <v>217.5</v>
      </c>
    </row>
    <row r="970" spans="1:17" hidden="1">
      <c r="A970" s="10" t="s">
        <v>135</v>
      </c>
      <c r="B970" t="s">
        <v>20</v>
      </c>
      <c r="C970" s="9">
        <v>-5.6</v>
      </c>
      <c r="D970" s="9">
        <v>-9</v>
      </c>
      <c r="E970" s="9">
        <f>IF(-I970 &lt;C970, 1, 0)</f>
        <v>1</v>
      </c>
      <c r="F970" t="str">
        <f>VLOOKUP(DATEVALUE(KNeighbors_NOPCA!$A970), PHO_by_date!$A$2:$E$93, 2, FALSE)</f>
        <v>L</v>
      </c>
      <c r="G970">
        <f>IF(F970="L",0,1)</f>
        <v>0</v>
      </c>
      <c r="H970">
        <f>IF(G970=E970,1,0)</f>
        <v>0</v>
      </c>
      <c r="I970">
        <f>VLOOKUP(DATEVALUE(KNeighbors_NOPCA!$A970), PHO_by_date!$A$2:$E$93, 3, FALSE)</f>
        <v>7</v>
      </c>
      <c r="J970">
        <f>IF(I970&gt;0, 1, 0)</f>
        <v>1</v>
      </c>
      <c r="K970">
        <f>IF(J970,IF(OR(AND(C970&gt;0, ABS(D970) &gt; I970), OR(AND(C970&gt;-I970, D970&gt;-I970), AND(C970&lt;-I970,D970&lt;-I970) )), 1, 0),"N/A")</f>
        <v>0</v>
      </c>
      <c r="L970">
        <f>INT(NOT(J970))</f>
        <v>0</v>
      </c>
      <c r="M970" t="str">
        <f>IF(L970,IF(OR(AND(C970&lt;0, D970&lt; ABS(I970)), OR(AND(C970&gt;ABS(I970), D970&gt;ABS(I970)), AND(C970&lt;ABS(I970),D970&lt; ABS(I970)))), 1, 0),"N/A")</f>
        <v>N/A</v>
      </c>
      <c r="N970">
        <f>INT(OR(K970,M970))</f>
        <v>0</v>
      </c>
      <c r="O970">
        <f>IF(N970, 210, 0)</f>
        <v>0</v>
      </c>
      <c r="P970" t="str">
        <f>VLOOKUP(DATEVALUE(KNeighbors_NOPCA!$A970), PHO_by_date!$A$2:$E$93, 4, FALSE)</f>
        <v>U</v>
      </c>
      <c r="Q970" t="str">
        <f>VLOOKUP(DATEVALUE(KNeighbors_NOPCA!$A970), PHO_by_date!$A$2:$E$93, 5, FALSE)</f>
        <v>188</v>
      </c>
    </row>
    <row r="971" spans="1:17">
      <c r="A971" s="10" t="s">
        <v>137</v>
      </c>
      <c r="B971" t="s">
        <v>20</v>
      </c>
      <c r="C971" s="9">
        <v>-7.6</v>
      </c>
      <c r="D971" s="9">
        <v>-16</v>
      </c>
      <c r="E971" s="9">
        <f>IF(-I971 &lt;C971, 1, 0)</f>
        <v>1</v>
      </c>
      <c r="F971" t="str">
        <f>VLOOKUP(DATEVALUE(KNeighbors_NOPCA!$A971), PHO_by_date!$A$2:$E$93, 2, FALSE)</f>
        <v>L</v>
      </c>
      <c r="G971">
        <f>IF(F971="L",0,1)</f>
        <v>0</v>
      </c>
      <c r="H971">
        <f>IF(G971=E971,1,0)</f>
        <v>0</v>
      </c>
      <c r="I971">
        <f>VLOOKUP(DATEVALUE(KNeighbors_NOPCA!$A971), PHO_by_date!$A$2:$E$93, 3, FALSE)</f>
        <v>13</v>
      </c>
      <c r="J971">
        <f>IF(I971&gt;0, 1, 0)</f>
        <v>1</v>
      </c>
      <c r="K971">
        <f>IF(J971,IF(OR(AND(C971&gt;0, ABS(D971) &gt; I971), OR(AND(C971&gt;-I971, D971&gt;-I971), AND(C971&lt;-I971,D971&lt;-I971) )), 1, 0),"N/A")</f>
        <v>0</v>
      </c>
      <c r="L971">
        <f>INT(NOT(J971))</f>
        <v>0</v>
      </c>
      <c r="M971" t="str">
        <f>IF(L971,IF(OR(AND(C971&lt;0, D971&lt; ABS(I971)), OR(AND(C971&gt;ABS(I971), D971&gt;ABS(I971)), AND(C971&lt;ABS(I971),D971&lt; ABS(I971)))), 1, 0),"N/A")</f>
        <v>N/A</v>
      </c>
      <c r="N971">
        <f>INT(OR(K971,M971))</f>
        <v>0</v>
      </c>
      <c r="O971">
        <f>IF(N971, 210, 0)</f>
        <v>0</v>
      </c>
      <c r="P971" t="str">
        <f>VLOOKUP(DATEVALUE(KNeighbors_NOPCA!$A971), PHO_by_date!$A$2:$E$93, 4, FALSE)</f>
        <v>O</v>
      </c>
      <c r="Q971" t="str">
        <f>VLOOKUP(DATEVALUE(KNeighbors_NOPCA!$A971), PHO_by_date!$A$2:$E$93, 5, FALSE)</f>
        <v>213.5</v>
      </c>
    </row>
    <row r="972" spans="1:17">
      <c r="A972" s="10" t="s">
        <v>139</v>
      </c>
      <c r="B972" t="s">
        <v>20</v>
      </c>
      <c r="C972" s="9">
        <v>-9</v>
      </c>
      <c r="D972" s="9">
        <v>-8</v>
      </c>
      <c r="E972" s="9">
        <f>IF(-I972 &lt;C972, 1, 0)</f>
        <v>1</v>
      </c>
      <c r="F972" t="str">
        <f>VLOOKUP(DATEVALUE(KNeighbors_NOPCA!$A972), PHO_by_date!$A$2:$E$93, 2, FALSE)</f>
        <v>W</v>
      </c>
      <c r="G972">
        <f>IF(F972="L",0,1)</f>
        <v>1</v>
      </c>
      <c r="H972">
        <f>IF(G972=E972,1,0)</f>
        <v>1</v>
      </c>
      <c r="I972">
        <f>VLOOKUP(DATEVALUE(KNeighbors_NOPCA!$A972), PHO_by_date!$A$2:$E$93, 3, FALSE)</f>
        <v>16</v>
      </c>
      <c r="J972">
        <f>IF(I972&gt;0, 1, 0)</f>
        <v>1</v>
      </c>
      <c r="K972">
        <f>IF(J972,IF(OR(AND(C972&gt;0, ABS(D972) &gt; I972), OR(AND(C972&gt;-I972, D972&gt;-I972), AND(C972&lt;-I972,D972&lt;-I972) )), 1, 0),"N/A")</f>
        <v>1</v>
      </c>
      <c r="L972">
        <f>INT(NOT(J972))</f>
        <v>0</v>
      </c>
      <c r="M972" t="str">
        <f>IF(L972,IF(OR(AND(C972&lt;0, D972&lt; ABS(I972)), OR(AND(C972&gt;ABS(I972), D972&gt;ABS(I972)), AND(C972&lt;ABS(I972),D972&lt; ABS(I972)))), 1, 0),"N/A")</f>
        <v>N/A</v>
      </c>
      <c r="N972">
        <f>INT(OR(K972,M972))</f>
        <v>1</v>
      </c>
      <c r="O972">
        <f>IF(N972, 210, 0)</f>
        <v>210</v>
      </c>
      <c r="P972" t="str">
        <f>VLOOKUP(DATEVALUE(KNeighbors_NOPCA!$A972), PHO_by_date!$A$2:$E$93, 4, FALSE)</f>
        <v>U</v>
      </c>
      <c r="Q972" t="str">
        <f>VLOOKUP(DATEVALUE(KNeighbors_NOPCA!$A972), PHO_by_date!$A$2:$E$93, 5, FALSE)</f>
        <v>221</v>
      </c>
    </row>
    <row r="973" spans="1:17" hidden="1">
      <c r="A973" s="10" t="s">
        <v>142</v>
      </c>
      <c r="B973" t="s">
        <v>20</v>
      </c>
      <c r="C973" s="9">
        <v>-2.4</v>
      </c>
      <c r="D973" s="9">
        <v>-16</v>
      </c>
      <c r="E973" s="9">
        <f>IF(-I973 &lt;C973, 1, 0)</f>
        <v>1</v>
      </c>
      <c r="F973" t="str">
        <f>VLOOKUP(DATEVALUE(KNeighbors_NOPCA!$A973), PHO_by_date!$A$2:$E$93, 2, FALSE)</f>
        <v>L</v>
      </c>
      <c r="G973">
        <f>IF(F973="L",0,1)</f>
        <v>0</v>
      </c>
      <c r="H973">
        <f>IF(G973=E973,1,0)</f>
        <v>0</v>
      </c>
      <c r="I973">
        <f>VLOOKUP(DATEVALUE(KNeighbors_NOPCA!$A973), PHO_by_date!$A$2:$E$93, 3, FALSE)</f>
        <v>7.5</v>
      </c>
      <c r="J973">
        <f>IF(I973&gt;0, 1, 0)</f>
        <v>1</v>
      </c>
      <c r="K973">
        <f>IF(J973,IF(OR(AND(C973&gt;0, ABS(D973) &gt; I973), OR(AND(C973&gt;-I973, D973&gt;-I973), AND(C973&lt;-I973,D973&lt;-I973) )), 1, 0),"N/A")</f>
        <v>0</v>
      </c>
      <c r="L973">
        <f>INT(NOT(J973))</f>
        <v>0</v>
      </c>
      <c r="M973" t="str">
        <f>IF(L973,IF(OR(AND(C973&lt;0, D973&lt; ABS(I973)), OR(AND(C973&gt;ABS(I973), D973&gt;ABS(I973)), AND(C973&lt;ABS(I973),D973&lt; ABS(I973)))), 1, 0),"N/A")</f>
        <v>N/A</v>
      </c>
      <c r="N973">
        <f>INT(OR(K973,M973))</f>
        <v>0</v>
      </c>
      <c r="O973">
        <f>IF(N973, 210, 0)</f>
        <v>0</v>
      </c>
      <c r="P973" t="str">
        <f>VLOOKUP(DATEVALUE(KNeighbors_NOPCA!$A973), PHO_by_date!$A$2:$E$93, 4, FALSE)</f>
        <v>O</v>
      </c>
      <c r="Q973" t="str">
        <f>VLOOKUP(DATEVALUE(KNeighbors_NOPCA!$A973), PHO_by_date!$A$2:$E$93, 5, FALSE)</f>
        <v>214</v>
      </c>
    </row>
    <row r="974" spans="1:17">
      <c r="A974" s="10" t="s">
        <v>144</v>
      </c>
      <c r="B974" t="s">
        <v>20</v>
      </c>
      <c r="C974" s="9">
        <v>-6.4</v>
      </c>
      <c r="D974" s="9">
        <v>-7</v>
      </c>
      <c r="E974" s="9">
        <f>IF(-I974 &lt;C974, 1, 0)</f>
        <v>1</v>
      </c>
      <c r="F974" t="str">
        <f>VLOOKUP(DATEVALUE(KNeighbors_NOPCA!$A974), PHO_by_date!$A$2:$E$93, 2, FALSE)</f>
        <v>W</v>
      </c>
      <c r="G974">
        <f>IF(F974="L",0,1)</f>
        <v>1</v>
      </c>
      <c r="H974">
        <f>IF(G974=E974,1,0)</f>
        <v>1</v>
      </c>
      <c r="I974">
        <f>VLOOKUP(DATEVALUE(KNeighbors_NOPCA!$A974), PHO_by_date!$A$2:$E$93, 3, FALSE)</f>
        <v>14.5</v>
      </c>
      <c r="J974">
        <f>IF(I974&gt;0, 1, 0)</f>
        <v>1</v>
      </c>
      <c r="K974">
        <f>IF(J974,IF(OR(AND(C974&gt;0, ABS(D974) &gt; I974), OR(AND(C974&gt;-I974, D974&gt;-I974), AND(C974&lt;-I974,D974&lt;-I974) )), 1, 0),"N/A")</f>
        <v>1</v>
      </c>
      <c r="L974">
        <f>INT(NOT(J974))</f>
        <v>0</v>
      </c>
      <c r="M974" t="str">
        <f>IF(L974,IF(OR(AND(C974&lt;0, D974&lt; ABS(I974)), OR(AND(C974&gt;ABS(I974), D974&gt;ABS(I974)), AND(C974&lt;ABS(I974),D974&lt; ABS(I974)))), 1, 0),"N/A")</f>
        <v>N/A</v>
      </c>
      <c r="N974">
        <f>INT(OR(K974,M974))</f>
        <v>1</v>
      </c>
      <c r="O974">
        <f>IF(N974, 210, 0)</f>
        <v>210</v>
      </c>
      <c r="P974" t="str">
        <f>VLOOKUP(DATEVALUE(KNeighbors_NOPCA!$A974), PHO_by_date!$A$2:$E$93, 4, FALSE)</f>
        <v>O</v>
      </c>
      <c r="Q974" t="str">
        <f>VLOOKUP(DATEVALUE(KNeighbors_NOPCA!$A974), PHO_by_date!$A$2:$E$93, 5, FALSE)</f>
        <v>204.5</v>
      </c>
    </row>
    <row r="975" spans="1:17" hidden="1">
      <c r="A975" s="10" t="s">
        <v>148</v>
      </c>
      <c r="B975" t="s">
        <v>20</v>
      </c>
      <c r="C975" s="9">
        <v>3.8</v>
      </c>
      <c r="D975" s="9">
        <v>-10</v>
      </c>
      <c r="E975" s="9">
        <f>IF(-I975 &lt;C975, 1, 0)</f>
        <v>1</v>
      </c>
      <c r="F975" t="str">
        <f>VLOOKUP(DATEVALUE(KNeighbors_NOPCA!$A975), PHO_by_date!$A$2:$E$93, 2, FALSE)</f>
        <v>L</v>
      </c>
      <c r="G975">
        <f>IF(F975="L",0,1)</f>
        <v>0</v>
      </c>
      <c r="H975">
        <f>IF(G975=E975,1,0)</f>
        <v>0</v>
      </c>
      <c r="I975">
        <f>VLOOKUP(DATEVALUE(KNeighbors_NOPCA!$A975), PHO_by_date!$A$2:$E$93, 3, FALSE)</f>
        <v>-1</v>
      </c>
      <c r="J975">
        <f>IF(I975&gt;0, 1, 0)</f>
        <v>0</v>
      </c>
      <c r="K975" t="str">
        <f>IF(J975,IF(OR(AND(C975&gt;0, ABS(D975) &gt; I975), OR(AND(C975&gt;-I975, D975&gt;-I975), AND(C975&lt;-I975,D975&lt;-I975) )), 1, 0),"N/A")</f>
        <v>N/A</v>
      </c>
      <c r="L975">
        <f>INT(NOT(J975))</f>
        <v>1</v>
      </c>
      <c r="M975">
        <f>IF(L975,IF(OR(AND(C975&lt;0, D975&lt; ABS(I975)), OR(AND(C975&gt;ABS(I975), D975&gt;ABS(I975)), AND(C975&lt;ABS(I975),D975&lt; ABS(I975)))), 1, 0),"N/A")</f>
        <v>0</v>
      </c>
      <c r="N975">
        <f>INT(OR(K975,M975))</f>
        <v>0</v>
      </c>
      <c r="O975">
        <f>IF(N975, 210, 0)</f>
        <v>0</v>
      </c>
      <c r="P975" t="str">
        <f>VLOOKUP(DATEVALUE(KNeighbors_NOPCA!$A975), PHO_by_date!$A$2:$E$93, 4, FALSE)</f>
        <v>O</v>
      </c>
      <c r="Q975" t="str">
        <f>VLOOKUP(DATEVALUE(KNeighbors_NOPCA!$A975), PHO_by_date!$A$2:$E$93, 5, FALSE)</f>
        <v>208.5</v>
      </c>
    </row>
    <row r="976" spans="1:17" hidden="1">
      <c r="A976" s="10" t="s">
        <v>150</v>
      </c>
      <c r="B976" t="s">
        <v>20</v>
      </c>
      <c r="C976" s="9">
        <v>-6.2</v>
      </c>
      <c r="D976" s="9">
        <v>5</v>
      </c>
      <c r="E976" s="9">
        <f>IF(-I976 &lt;C976, 1, 0)</f>
        <v>1</v>
      </c>
      <c r="F976" t="str">
        <f>VLOOKUP(DATEVALUE(KNeighbors_NOPCA!$A976), PHO_by_date!$A$2:$E$93, 2, FALSE)</f>
        <v>W</v>
      </c>
      <c r="G976">
        <f>IF(F976="L",0,1)</f>
        <v>1</v>
      </c>
      <c r="H976">
        <f>IF(G976=E976,1,0)</f>
        <v>1</v>
      </c>
      <c r="I976">
        <f>VLOOKUP(DATEVALUE(KNeighbors_NOPCA!$A976), PHO_by_date!$A$2:$E$93, 3, FALSE)</f>
        <v>6.5</v>
      </c>
      <c r="J976">
        <f>IF(I976&gt;0, 1, 0)</f>
        <v>1</v>
      </c>
      <c r="K976">
        <f>IF(J976,IF(OR(AND(C976&gt;0, ABS(D976) &gt; I976), OR(AND(C976&gt;-I976, D976&gt;-I976), AND(C976&lt;-I976,D976&lt;-I976) )), 1, 0),"N/A")</f>
        <v>1</v>
      </c>
      <c r="L976">
        <f>INT(NOT(J976))</f>
        <v>0</v>
      </c>
      <c r="M976" t="str">
        <f>IF(L976,IF(OR(AND(C976&lt;0, D976&lt; ABS(I976)), OR(AND(C976&gt;ABS(I976), D976&gt;ABS(I976)), AND(C976&lt;ABS(I976),D976&lt; ABS(I976)))), 1, 0),"N/A")</f>
        <v>N/A</v>
      </c>
      <c r="N976">
        <f>INT(OR(K976,M976))</f>
        <v>1</v>
      </c>
      <c r="O976">
        <f>IF(N976, 210, 0)</f>
        <v>210</v>
      </c>
      <c r="P976" t="str">
        <f>VLOOKUP(DATEVALUE(KNeighbors_NOPCA!$A976), PHO_by_date!$A$2:$E$93, 4, FALSE)</f>
        <v>O</v>
      </c>
      <c r="Q976" t="str">
        <f>VLOOKUP(DATEVALUE(KNeighbors_NOPCA!$A976), PHO_by_date!$A$2:$E$93, 5, FALSE)</f>
        <v>208.5</v>
      </c>
    </row>
    <row r="977" spans="1:17" hidden="1">
      <c r="A977" s="10" t="s">
        <v>161</v>
      </c>
      <c r="B977" t="s">
        <v>20</v>
      </c>
      <c r="C977" s="9">
        <v>1.2</v>
      </c>
      <c r="D977" s="9">
        <v>-31</v>
      </c>
      <c r="E977" s="9">
        <f>IF(-I977 &lt;C977, 1, 0)</f>
        <v>0</v>
      </c>
      <c r="F977" t="str">
        <f>VLOOKUP(DATEVALUE(KNeighbors_NOPCA!$A977), PHO_by_date!$A$2:$E$93, 2, FALSE)</f>
        <v>L</v>
      </c>
      <c r="G977">
        <f>IF(F977="L",0,1)</f>
        <v>0</v>
      </c>
      <c r="H977">
        <f>IF(G977=E977,1,0)</f>
        <v>1</v>
      </c>
      <c r="I977">
        <f>VLOOKUP(DATEVALUE(KNeighbors_NOPCA!$A977), PHO_by_date!$A$2:$E$93, 3, FALSE)</f>
        <v>-2</v>
      </c>
      <c r="J977">
        <f>IF(I977&gt;0, 1, 0)</f>
        <v>0</v>
      </c>
      <c r="K977" t="str">
        <f>IF(J977,IF(OR(AND(C977&gt;0, ABS(D977) &gt; I977), OR(AND(C977&gt;-I977, D977&gt;-I977), AND(C977&lt;-I977,D977&lt;-I977) )), 1, 0),"N/A")</f>
        <v>N/A</v>
      </c>
      <c r="L977">
        <f>INT(NOT(J977))</f>
        <v>1</v>
      </c>
      <c r="M977">
        <f>IF(L977,IF(OR(AND(C977&lt;0, D977&lt; ABS(I977)), OR(AND(C977&gt;ABS(I977), D977&gt;ABS(I977)), AND(C977&lt;ABS(I977),D977&lt; ABS(I977)))), 1, 0),"N/A")</f>
        <v>1</v>
      </c>
      <c r="N977">
        <f>INT(OR(K977,M977))</f>
        <v>1</v>
      </c>
      <c r="O977">
        <f>IF(N977, 210, 0)</f>
        <v>210</v>
      </c>
      <c r="P977" t="str">
        <f>VLOOKUP(DATEVALUE(KNeighbors_NOPCA!$A977), PHO_by_date!$A$2:$E$93, 4, FALSE)</f>
        <v>O</v>
      </c>
      <c r="Q977" t="str">
        <f>VLOOKUP(DATEVALUE(KNeighbors_NOPCA!$A977), PHO_by_date!$A$2:$E$93, 5, FALSE)</f>
        <v>207</v>
      </c>
    </row>
    <row r="978" spans="1:17" hidden="1">
      <c r="A978" s="10" t="s">
        <v>166</v>
      </c>
      <c r="B978" t="s">
        <v>20</v>
      </c>
      <c r="C978" s="9">
        <v>-4.5999999999999996</v>
      </c>
      <c r="D978" s="9">
        <v>3</v>
      </c>
      <c r="E978" s="9">
        <f>IF(-I978 &lt;C978, 1, 0)</f>
        <v>0</v>
      </c>
      <c r="F978" t="str">
        <f>VLOOKUP(DATEVALUE(KNeighbors_NOPCA!$A978), PHO_by_date!$A$2:$E$93, 2, FALSE)</f>
        <v>W</v>
      </c>
      <c r="G978">
        <f>IF(F978="L",0,1)</f>
        <v>1</v>
      </c>
      <c r="H978">
        <f>IF(G978=E978,1,0)</f>
        <v>0</v>
      </c>
      <c r="I978">
        <f>VLOOKUP(DATEVALUE(KNeighbors_NOPCA!$A978), PHO_by_date!$A$2:$E$93, 3, FALSE)</f>
        <v>1</v>
      </c>
      <c r="J978">
        <f>IF(I978&gt;0, 1, 0)</f>
        <v>1</v>
      </c>
      <c r="K978">
        <f>IF(J978,IF(OR(AND(C978&gt;0, ABS(D978) &gt; I978), OR(AND(C978&gt;-I978, D978&gt;-I978), AND(C978&lt;-I978,D978&lt;-I978) )), 1, 0),"N/A")</f>
        <v>0</v>
      </c>
      <c r="L978">
        <f>INT(NOT(J978))</f>
        <v>0</v>
      </c>
      <c r="M978" t="str">
        <f>IF(L978,IF(OR(AND(C978&lt;0, D978&lt; ABS(I978)), OR(AND(C978&gt;ABS(I978), D978&gt;ABS(I978)), AND(C978&lt;ABS(I978),D978&lt; ABS(I978)))), 1, 0),"N/A")</f>
        <v>N/A</v>
      </c>
      <c r="N978">
        <f>INT(OR(K978,M978))</f>
        <v>0</v>
      </c>
      <c r="O978">
        <f>IF(N978, 210, 0)</f>
        <v>0</v>
      </c>
      <c r="P978" t="str">
        <f>VLOOKUP(DATEVALUE(KNeighbors_NOPCA!$A978), PHO_by_date!$A$2:$E$93, 4, FALSE)</f>
        <v>U</v>
      </c>
      <c r="Q978" t="str">
        <f>VLOOKUP(DATEVALUE(KNeighbors_NOPCA!$A978), PHO_by_date!$A$2:$E$93, 5, FALSE)</f>
        <v>222.5</v>
      </c>
    </row>
    <row r="979" spans="1:17" hidden="1">
      <c r="A979" s="10" t="s">
        <v>173</v>
      </c>
      <c r="B979" t="s">
        <v>20</v>
      </c>
      <c r="C979" s="9">
        <v>-2.4</v>
      </c>
      <c r="D979" s="9">
        <v>-6</v>
      </c>
      <c r="E979" s="9">
        <f>IF(-I979 &lt;C979, 1, 0)</f>
        <v>1</v>
      </c>
      <c r="F979" t="str">
        <f>VLOOKUP(DATEVALUE(KNeighbors_NOPCA!$A979), PHO_by_date!$A$2:$E$93, 2, FALSE)</f>
        <v>L</v>
      </c>
      <c r="G979">
        <f>IF(F979="L",0,1)</f>
        <v>0</v>
      </c>
      <c r="H979">
        <f>IF(G979=E979,1,0)</f>
        <v>0</v>
      </c>
      <c r="I979">
        <f>VLOOKUP(DATEVALUE(KNeighbors_NOPCA!$A979), PHO_by_date!$A$2:$E$93, 3, FALSE)</f>
        <v>2.5</v>
      </c>
      <c r="J979">
        <f>IF(I979&gt;0, 1, 0)</f>
        <v>1</v>
      </c>
      <c r="K979">
        <f>IF(J979,IF(OR(AND(C979&gt;0, ABS(D979) &gt; I979), OR(AND(C979&gt;-I979, D979&gt;-I979), AND(C979&lt;-I979,D979&lt;-I979) )), 1, 0),"N/A")</f>
        <v>0</v>
      </c>
      <c r="L979">
        <f>INT(NOT(J979))</f>
        <v>0</v>
      </c>
      <c r="M979" t="str">
        <f>IF(L979,IF(OR(AND(C979&lt;0, D979&lt; ABS(I979)), OR(AND(C979&gt;ABS(I979), D979&gt;ABS(I979)), AND(C979&lt;ABS(I979),D979&lt; ABS(I979)))), 1, 0),"N/A")</f>
        <v>N/A</v>
      </c>
      <c r="N979">
        <f>INT(OR(K979,M979))</f>
        <v>0</v>
      </c>
      <c r="O979">
        <f>IF(N979, 210, 0)</f>
        <v>0</v>
      </c>
      <c r="P979" t="str">
        <f>VLOOKUP(DATEVALUE(KNeighbors_NOPCA!$A979), PHO_by_date!$A$2:$E$93, 4, FALSE)</f>
        <v>U</v>
      </c>
      <c r="Q979" t="str">
        <f>VLOOKUP(DATEVALUE(KNeighbors_NOPCA!$A979), PHO_by_date!$A$2:$E$93, 5, FALSE)</f>
        <v>202.5</v>
      </c>
    </row>
    <row r="980" spans="1:17" hidden="1">
      <c r="A980" s="10" t="s">
        <v>175</v>
      </c>
      <c r="B980" t="s">
        <v>20</v>
      </c>
      <c r="C980" s="9">
        <v>-1.2</v>
      </c>
      <c r="D980" s="9">
        <v>12</v>
      </c>
      <c r="E980" s="9">
        <f>IF(-I980 &lt;C980, 1, 0)</f>
        <v>0</v>
      </c>
      <c r="F980" t="str">
        <f>VLOOKUP(DATEVALUE(KNeighbors_NOPCA!$A980), PHO_by_date!$A$2:$E$93, 2, FALSE)</f>
        <v>W</v>
      </c>
      <c r="G980">
        <f>IF(F980="L",0,1)</f>
        <v>1</v>
      </c>
      <c r="H980">
        <f>IF(G980=E980,1,0)</f>
        <v>0</v>
      </c>
      <c r="I980">
        <f>VLOOKUP(DATEVALUE(KNeighbors_NOPCA!$A980), PHO_by_date!$A$2:$E$93, 3, FALSE)</f>
        <v>-5.5</v>
      </c>
      <c r="J980">
        <f>IF(I980&gt;0, 1, 0)</f>
        <v>0</v>
      </c>
      <c r="K980" t="str">
        <f>IF(J980,IF(OR(AND(C980&gt;0, ABS(D980) &gt; I980), OR(AND(C980&gt;-I980, D980&gt;-I980), AND(C980&lt;-I980,D980&lt;-I980) )), 1, 0),"N/A")</f>
        <v>N/A</v>
      </c>
      <c r="L980">
        <f>INT(NOT(J980))</f>
        <v>1</v>
      </c>
      <c r="M980">
        <f>IF(L980,IF(OR(AND(C980&lt;0, D980&lt; ABS(I980)), OR(AND(C980&gt;ABS(I980), D980&gt;ABS(I980)), AND(C980&lt;ABS(I980),D980&lt; ABS(I980)))), 1, 0),"N/A")</f>
        <v>0</v>
      </c>
      <c r="N980">
        <f>INT(OR(K980,M980))</f>
        <v>0</v>
      </c>
      <c r="O980">
        <f>IF(N980, 210, 0)</f>
        <v>0</v>
      </c>
      <c r="P980" t="str">
        <f>VLOOKUP(DATEVALUE(KNeighbors_NOPCA!$A980), PHO_by_date!$A$2:$E$93, 4, FALSE)</f>
        <v>O</v>
      </c>
      <c r="Q980" t="str">
        <f>VLOOKUP(DATEVALUE(KNeighbors_NOPCA!$A980), PHO_by_date!$A$2:$E$93, 5, FALSE)</f>
        <v>214</v>
      </c>
    </row>
    <row r="981" spans="1:17" hidden="1">
      <c r="A981" s="10" t="s">
        <v>178</v>
      </c>
      <c r="B981" t="s">
        <v>20</v>
      </c>
      <c r="C981" s="9">
        <v>-8</v>
      </c>
      <c r="D981" s="9">
        <v>-3</v>
      </c>
      <c r="E981" s="9">
        <f>IF(-I981 &lt;C981, 1, 0)</f>
        <v>1</v>
      </c>
      <c r="F981" t="str">
        <f>VLOOKUP(DATEVALUE(KNeighbors_NOPCA!$A981), PHO_by_date!$A$2:$E$93, 2, FALSE)</f>
        <v>W</v>
      </c>
      <c r="G981">
        <f>IF(F981="L",0,1)</f>
        <v>1</v>
      </c>
      <c r="H981">
        <f>IF(G981=E981,1,0)</f>
        <v>1</v>
      </c>
      <c r="I981">
        <f>VLOOKUP(DATEVALUE(KNeighbors_NOPCA!$A981), PHO_by_date!$A$2:$E$93, 3, FALSE)</f>
        <v>8.5</v>
      </c>
      <c r="J981">
        <f>IF(I981&gt;0, 1, 0)</f>
        <v>1</v>
      </c>
      <c r="K981">
        <f>IF(J981,IF(OR(AND(C981&gt;0, ABS(D981) &gt; I981), OR(AND(C981&gt;-I981, D981&gt;-I981), AND(C981&lt;-I981,D981&lt;-I981) )), 1, 0),"N/A")</f>
        <v>1</v>
      </c>
      <c r="L981">
        <f>INT(NOT(J981))</f>
        <v>0</v>
      </c>
      <c r="M981" t="str">
        <f>IF(L981,IF(OR(AND(C981&lt;0, D981&lt; ABS(I981)), OR(AND(C981&gt;ABS(I981), D981&gt;ABS(I981)), AND(C981&lt;ABS(I981),D981&lt; ABS(I981)))), 1, 0),"N/A")</f>
        <v>N/A</v>
      </c>
      <c r="N981">
        <f>INT(OR(K981,M981))</f>
        <v>1</v>
      </c>
      <c r="O981">
        <f>IF(N981, 210, 0)</f>
        <v>210</v>
      </c>
      <c r="P981" t="str">
        <f>VLOOKUP(DATEVALUE(KNeighbors_NOPCA!$A981), PHO_by_date!$A$2:$E$93, 4, FALSE)</f>
        <v>U</v>
      </c>
      <c r="Q981" t="str">
        <f>VLOOKUP(DATEVALUE(KNeighbors_NOPCA!$A981), PHO_by_date!$A$2:$E$93, 5, FALSE)</f>
        <v>216</v>
      </c>
    </row>
    <row r="982" spans="1:17" hidden="1">
      <c r="A982" s="10" t="s">
        <v>184</v>
      </c>
      <c r="B982" t="s">
        <v>20</v>
      </c>
      <c r="C982" s="9">
        <v>-6.6</v>
      </c>
      <c r="D982" s="9">
        <v>-7</v>
      </c>
      <c r="E982" s="9">
        <f>IF(-I982 &lt;C982, 1, 0)</f>
        <v>1</v>
      </c>
      <c r="F982" t="str">
        <f>VLOOKUP(DATEVALUE(KNeighbors_NOPCA!$A982), PHO_by_date!$A$2:$E$93, 2, FALSE)</f>
        <v>W</v>
      </c>
      <c r="G982">
        <f>IF(F982="L",0,1)</f>
        <v>1</v>
      </c>
      <c r="H982">
        <f>IF(G982=E982,1,0)</f>
        <v>1</v>
      </c>
      <c r="I982">
        <f>VLOOKUP(DATEVALUE(KNeighbors_NOPCA!$A982), PHO_by_date!$A$2:$E$93, 3, FALSE)</f>
        <v>9</v>
      </c>
      <c r="J982">
        <f>IF(I982&gt;0, 1, 0)</f>
        <v>1</v>
      </c>
      <c r="K982">
        <f>IF(J982,IF(OR(AND(C982&gt;0, ABS(D982) &gt; I982), OR(AND(C982&gt;-I982, D982&gt;-I982), AND(C982&lt;-I982,D982&lt;-I982) )), 1, 0),"N/A")</f>
        <v>1</v>
      </c>
      <c r="L982">
        <f>INT(NOT(J982))</f>
        <v>0</v>
      </c>
      <c r="M982" t="str">
        <f>IF(L982,IF(OR(AND(C982&lt;0, D982&lt; ABS(I982)), OR(AND(C982&gt;ABS(I982), D982&gt;ABS(I982)), AND(C982&lt;ABS(I982),D982&lt; ABS(I982)))), 1, 0),"N/A")</f>
        <v>N/A</v>
      </c>
      <c r="N982">
        <f>INT(OR(K982,M982))</f>
        <v>1</v>
      </c>
      <c r="O982">
        <f>IF(N982, 210, 0)</f>
        <v>210</v>
      </c>
      <c r="P982" t="str">
        <f>VLOOKUP(DATEVALUE(KNeighbors_NOPCA!$A982), PHO_by_date!$A$2:$E$93, 4, FALSE)</f>
        <v>U</v>
      </c>
      <c r="Q982" t="str">
        <f>VLOOKUP(DATEVALUE(KNeighbors_NOPCA!$A982), PHO_by_date!$A$2:$E$93, 5, FALSE)</f>
        <v>213</v>
      </c>
    </row>
    <row r="983" spans="1:17" hidden="1">
      <c r="A983" s="10" t="s">
        <v>186</v>
      </c>
      <c r="B983" t="s">
        <v>20</v>
      </c>
      <c r="C983" s="9">
        <v>-6.2</v>
      </c>
      <c r="D983" s="9">
        <v>-15</v>
      </c>
      <c r="E983" s="9">
        <f>IF(-I983 &lt;C983, 1, 0)</f>
        <v>1</v>
      </c>
      <c r="F983" t="str">
        <f>VLOOKUP(DATEVALUE(KNeighbors_NOPCA!$A983), PHO_by_date!$A$2:$E$93, 2, FALSE)</f>
        <v>L</v>
      </c>
      <c r="G983">
        <f>IF(F983="L",0,1)</f>
        <v>0</v>
      </c>
      <c r="H983">
        <f>IF(G983=E983,1,0)</f>
        <v>0</v>
      </c>
      <c r="I983">
        <f>VLOOKUP(DATEVALUE(KNeighbors_NOPCA!$A983), PHO_by_date!$A$2:$E$93, 3, FALSE)</f>
        <v>9.5</v>
      </c>
      <c r="J983">
        <f>IF(I983&gt;0, 1, 0)</f>
        <v>1</v>
      </c>
      <c r="K983">
        <f>IF(J983,IF(OR(AND(C983&gt;0, ABS(D983) &gt; I983), OR(AND(C983&gt;-I983, D983&gt;-I983), AND(C983&lt;-I983,D983&lt;-I983) )), 1, 0),"N/A")</f>
        <v>0</v>
      </c>
      <c r="L983">
        <f>INT(NOT(J983))</f>
        <v>0</v>
      </c>
      <c r="M983" t="str">
        <f>IF(L983,IF(OR(AND(C983&lt;0, D983&lt; ABS(I983)), OR(AND(C983&gt;ABS(I983), D983&gt;ABS(I983)), AND(C983&lt;ABS(I983),D983&lt; ABS(I983)))), 1, 0),"N/A")</f>
        <v>N/A</v>
      </c>
      <c r="N983">
        <f>INT(OR(K983,M983))</f>
        <v>0</v>
      </c>
      <c r="O983">
        <f>IF(N983, 210, 0)</f>
        <v>0</v>
      </c>
      <c r="P983" t="str">
        <f>VLOOKUP(DATEVALUE(KNeighbors_NOPCA!$A983), PHO_by_date!$A$2:$E$93, 4, FALSE)</f>
        <v>U</v>
      </c>
      <c r="Q983" t="str">
        <f>VLOOKUP(DATEVALUE(KNeighbors_NOPCA!$A983), PHO_by_date!$A$2:$E$93, 5, FALSE)</f>
        <v>193.5</v>
      </c>
    </row>
    <row r="984" spans="1:17" hidden="1">
      <c r="A984" s="10" t="s">
        <v>193</v>
      </c>
      <c r="B984" t="s">
        <v>20</v>
      </c>
      <c r="C984" s="9">
        <v>-7</v>
      </c>
      <c r="D984" s="9">
        <v>-4</v>
      </c>
      <c r="E984" s="9">
        <f>IF(-I984 &lt;C984, 1, 0)</f>
        <v>0</v>
      </c>
      <c r="F984" t="str">
        <f>VLOOKUP(DATEVALUE(KNeighbors_NOPCA!$A984), PHO_by_date!$A$2:$E$93, 2, FALSE)</f>
        <v>L</v>
      </c>
      <c r="G984">
        <f>IF(F984="L",0,1)</f>
        <v>0</v>
      </c>
      <c r="H984">
        <f>IF(G984=E984,1,0)</f>
        <v>1</v>
      </c>
      <c r="I984">
        <f>VLOOKUP(DATEVALUE(KNeighbors_NOPCA!$A984), PHO_by_date!$A$2:$E$93, 3, FALSE)</f>
        <v>-6</v>
      </c>
      <c r="J984">
        <f>IF(I984&gt;0, 1, 0)</f>
        <v>0</v>
      </c>
      <c r="K984" t="str">
        <f>IF(J984,IF(OR(AND(C984&gt;0, ABS(D984) &gt; I984), OR(AND(C984&gt;-I984, D984&gt;-I984), AND(C984&lt;-I984,D984&lt;-I984) )), 1, 0),"N/A")</f>
        <v>N/A</v>
      </c>
      <c r="L984">
        <f>INT(NOT(J984))</f>
        <v>1</v>
      </c>
      <c r="M984">
        <f>IF(L984,IF(OR(AND(C984&lt;0, D984&lt; ABS(I984)), OR(AND(C984&gt;ABS(I984), D984&gt;ABS(I984)), AND(C984&lt;ABS(I984),D984&lt; ABS(I984)))), 1, 0),"N/A")</f>
        <v>1</v>
      </c>
      <c r="N984">
        <f>INT(OR(K984,M984))</f>
        <v>1</v>
      </c>
      <c r="O984">
        <f>IF(N984, 210, 0)</f>
        <v>210</v>
      </c>
      <c r="P984" t="str">
        <f>VLOOKUP(DATEVALUE(KNeighbors_NOPCA!$A984), PHO_by_date!$A$2:$E$93, 4, FALSE)</f>
        <v>U</v>
      </c>
      <c r="Q984" t="str">
        <f>VLOOKUP(DATEVALUE(KNeighbors_NOPCA!$A984), PHO_by_date!$A$2:$E$93, 5, FALSE)</f>
        <v>218</v>
      </c>
    </row>
    <row r="985" spans="1:17" hidden="1">
      <c r="A985" s="10" t="s">
        <v>195</v>
      </c>
      <c r="B985" t="s">
        <v>20</v>
      </c>
      <c r="C985" s="9">
        <v>-8</v>
      </c>
      <c r="D985" s="9">
        <v>9</v>
      </c>
      <c r="E985" s="9">
        <f>IF(-I985 &lt;C985, 1, 0)</f>
        <v>0</v>
      </c>
      <c r="F985" t="str">
        <f>VLOOKUP(DATEVALUE(KNeighbors_NOPCA!$A985), PHO_by_date!$A$2:$E$93, 2, FALSE)</f>
        <v>W</v>
      </c>
      <c r="G985">
        <f>IF(F985="L",0,1)</f>
        <v>1</v>
      </c>
      <c r="H985">
        <f>IF(G985=E985,1,0)</f>
        <v>0</v>
      </c>
      <c r="I985">
        <f>VLOOKUP(DATEVALUE(KNeighbors_NOPCA!$A985), PHO_by_date!$A$2:$E$93, 3, FALSE)</f>
        <v>-5.5</v>
      </c>
      <c r="J985">
        <f>IF(I985&gt;0, 1, 0)</f>
        <v>0</v>
      </c>
      <c r="K985" t="str">
        <f>IF(J985,IF(OR(AND(C985&gt;0, ABS(D985) &gt; I985), OR(AND(C985&gt;-I985, D985&gt;-I985), AND(C985&lt;-I985,D985&lt;-I985) )), 1, 0),"N/A")</f>
        <v>N/A</v>
      </c>
      <c r="L985">
        <f>INT(NOT(J985))</f>
        <v>1</v>
      </c>
      <c r="M985">
        <f>IF(L985,IF(OR(AND(C985&lt;0, D985&lt; ABS(I985)), OR(AND(C985&gt;ABS(I985), D985&gt;ABS(I985)), AND(C985&lt;ABS(I985),D985&lt; ABS(I985)))), 1, 0),"N/A")</f>
        <v>0</v>
      </c>
      <c r="N985">
        <f>INT(OR(K985,M985))</f>
        <v>0</v>
      </c>
      <c r="O985">
        <f>IF(N985, 210, 0)</f>
        <v>0</v>
      </c>
      <c r="P985" t="str">
        <f>VLOOKUP(DATEVALUE(KNeighbors_NOPCA!$A985), PHO_by_date!$A$2:$E$93, 4, FALSE)</f>
        <v>O</v>
      </c>
      <c r="Q985" t="str">
        <f>VLOOKUP(DATEVALUE(KNeighbors_NOPCA!$A985), PHO_by_date!$A$2:$E$93, 5, FALSE)</f>
        <v>205.5</v>
      </c>
    </row>
    <row r="986" spans="1:17" hidden="1">
      <c r="A986" s="10" t="s">
        <v>9</v>
      </c>
      <c r="B986" t="s">
        <v>21</v>
      </c>
      <c r="C986" s="9">
        <v>4.8</v>
      </c>
      <c r="D986" s="9">
        <v>18</v>
      </c>
      <c r="E986" s="9">
        <f>IF(-I986 &lt;C986, 1, 0)</f>
        <v>1</v>
      </c>
      <c r="F986" t="str">
        <f>VLOOKUP(DATEVALUE(KNeighbors_NOPCA!$A986), POR_by_date!$A$2:$E$93, 2, FALSE)</f>
        <v>W</v>
      </c>
      <c r="G986">
        <f>IF(F986="L",0,1)</f>
        <v>1</v>
      </c>
      <c r="H986">
        <f>IF(G986=E986,1,0)</f>
        <v>1</v>
      </c>
      <c r="I986">
        <f>VLOOKUP(DATEVALUE(KNeighbors_NOPCA!$A986), POR_by_date!$A$2:$E$93, 3, FALSE)</f>
        <v>-2.5</v>
      </c>
      <c r="J986">
        <f>IF(I986&gt;0, 1, 0)</f>
        <v>0</v>
      </c>
      <c r="K986" t="str">
        <f>IF(J986,IF(OR(AND(C986&gt;0, ABS(D986) &gt; I986), OR(AND(C986&gt;-I986, D986&gt;-I986), AND(C986&lt;-I986,D986&lt;-I986) )), 1, 0),"N/A")</f>
        <v>N/A</v>
      </c>
      <c r="L986">
        <f>INT(NOT(J986))</f>
        <v>1</v>
      </c>
      <c r="M986">
        <f>IF(L986,IF(OR(AND(C986&lt;0, D986&lt; ABS(I986)), OR(AND(C986&gt;ABS(I986), D986&gt;ABS(I986)), AND(C986&lt;ABS(I986),D986&lt; ABS(I986)))), 1, 0),"N/A")</f>
        <v>1</v>
      </c>
      <c r="N986">
        <f>INT(OR(K986,M986))</f>
        <v>1</v>
      </c>
      <c r="O986">
        <f>IF(N986, 210, 0)</f>
        <v>210</v>
      </c>
      <c r="P986" t="str">
        <f>VLOOKUP(DATEVALUE(KNeighbors_NOPCA!$A986), POR_by_date!$A$2:$E$93, 4, FALSE)</f>
        <v>U</v>
      </c>
      <c r="Q986" t="str">
        <f>VLOOKUP(DATEVALUE(KNeighbors_NOPCA!$A986), POR_by_date!$A$2:$E$93, 5, FALSE)</f>
        <v>206.5</v>
      </c>
    </row>
    <row r="987" spans="1:17" hidden="1">
      <c r="A987" s="10" t="s">
        <v>33</v>
      </c>
      <c r="B987" t="s">
        <v>21</v>
      </c>
      <c r="C987" s="9">
        <v>-0.6</v>
      </c>
      <c r="D987" s="9">
        <v>-11</v>
      </c>
      <c r="E987" s="9">
        <f>IF(-I987 &lt;C987, 1, 0)</f>
        <v>0</v>
      </c>
      <c r="F987" t="str">
        <f>VLOOKUP(DATEVALUE(KNeighbors_NOPCA!$A987), POR_by_date!$A$2:$E$93, 2, FALSE)</f>
        <v>L</v>
      </c>
      <c r="G987">
        <f>IF(F987="L",0,1)</f>
        <v>0</v>
      </c>
      <c r="H987">
        <f>IF(G987=E987,1,0)</f>
        <v>1</v>
      </c>
      <c r="I987">
        <f>VLOOKUP(DATEVALUE(KNeighbors_NOPCA!$A987), POR_by_date!$A$2:$E$93, 3, FALSE)</f>
        <v>-1.5</v>
      </c>
      <c r="J987">
        <f>IF(I987&gt;0, 1, 0)</f>
        <v>0</v>
      </c>
      <c r="K987" t="str">
        <f>IF(J987,IF(OR(AND(C987&gt;0, ABS(D987) &gt; I987), OR(AND(C987&gt;-I987, D987&gt;-I987), AND(C987&lt;-I987,D987&lt;-I987) )), 1, 0),"N/A")</f>
        <v>N/A</v>
      </c>
      <c r="L987">
        <f>INT(NOT(J987))</f>
        <v>1</v>
      </c>
      <c r="M987">
        <f>IF(L987,IF(OR(AND(C987&lt;0, D987&lt; ABS(I987)), OR(AND(C987&gt;ABS(I987), D987&gt;ABS(I987)), AND(C987&lt;ABS(I987),D987&lt; ABS(I987)))), 1, 0),"N/A")</f>
        <v>1</v>
      </c>
      <c r="N987">
        <f>INT(OR(K987,M987))</f>
        <v>1</v>
      </c>
      <c r="O987">
        <f>IF(N987, 210, 0)</f>
        <v>210</v>
      </c>
      <c r="P987" t="str">
        <f>VLOOKUP(DATEVALUE(KNeighbors_NOPCA!$A987), POR_by_date!$A$2:$E$93, 4, FALSE)</f>
        <v>U</v>
      </c>
      <c r="Q987" t="str">
        <f>VLOOKUP(DATEVALUE(KNeighbors_NOPCA!$A987), POR_by_date!$A$2:$E$93, 5, FALSE)</f>
        <v>204</v>
      </c>
    </row>
    <row r="988" spans="1:17" hidden="1">
      <c r="A988" s="10" t="s">
        <v>44</v>
      </c>
      <c r="B988" t="s">
        <v>21</v>
      </c>
      <c r="C988" s="9">
        <v>10</v>
      </c>
      <c r="D988" s="9">
        <v>19</v>
      </c>
      <c r="E988" s="9">
        <f>IF(-I988 &lt;C988, 1, 0)</f>
        <v>1</v>
      </c>
      <c r="F988" t="str">
        <f>VLOOKUP(DATEVALUE(KNeighbors_NOPCA!$A988), POR_by_date!$A$2:$E$93, 2, FALSE)</f>
        <v>W</v>
      </c>
      <c r="G988">
        <f>IF(F988="L",0,1)</f>
        <v>1</v>
      </c>
      <c r="H988">
        <f>IF(G988=E988,1,0)</f>
        <v>1</v>
      </c>
      <c r="I988">
        <f>VLOOKUP(DATEVALUE(KNeighbors_NOPCA!$A988), POR_by_date!$A$2:$E$93, 3, FALSE)</f>
        <v>4.5</v>
      </c>
      <c r="J988">
        <f>IF(I988&gt;0, 1, 0)</f>
        <v>1</v>
      </c>
      <c r="K988">
        <f>IF(J988,IF(OR(AND(C988&gt;0, ABS(D988) &gt; I988), OR(AND(C988&gt;-I988, D988&gt;-I988), AND(C988&lt;-I988,D988&lt;-I988) )), 1, 0),"N/A")</f>
        <v>1</v>
      </c>
      <c r="L988">
        <f>INT(NOT(J988))</f>
        <v>0</v>
      </c>
      <c r="M988" t="str">
        <f>IF(L988,IF(OR(AND(C988&lt;0, D988&lt; ABS(I988)), OR(AND(C988&gt;ABS(I988), D988&gt;ABS(I988)), AND(C988&lt;ABS(I988),D988&lt; ABS(I988)))), 1, 0),"N/A")</f>
        <v>N/A</v>
      </c>
      <c r="N988">
        <f>INT(OR(K988,M988))</f>
        <v>1</v>
      </c>
      <c r="O988">
        <f>IF(N988, 210, 0)</f>
        <v>210</v>
      </c>
      <c r="P988" t="str">
        <f>VLOOKUP(DATEVALUE(KNeighbors_NOPCA!$A988), POR_by_date!$A$2:$E$93, 4, FALSE)</f>
        <v>O</v>
      </c>
      <c r="Q988" t="str">
        <f>VLOOKUP(DATEVALUE(KNeighbors_NOPCA!$A988), POR_by_date!$A$2:$E$93, 5, FALSE)</f>
        <v>192</v>
      </c>
    </row>
    <row r="989" spans="1:17" hidden="1">
      <c r="A989" s="10" t="s">
        <v>47</v>
      </c>
      <c r="B989" t="s">
        <v>21</v>
      </c>
      <c r="C989" s="9">
        <v>9</v>
      </c>
      <c r="D989" s="9">
        <v>-17</v>
      </c>
      <c r="E989" s="9">
        <f>IF(-I989 &lt;C989, 1, 0)</f>
        <v>1</v>
      </c>
      <c r="F989" t="str">
        <f>VLOOKUP(DATEVALUE(KNeighbors_NOPCA!$A989), POR_by_date!$A$2:$E$93, 2, FALSE)</f>
        <v>L</v>
      </c>
      <c r="G989">
        <f>IF(F989="L",0,1)</f>
        <v>0</v>
      </c>
      <c r="H989">
        <f>IF(G989=E989,1,0)</f>
        <v>0</v>
      </c>
      <c r="I989">
        <f>VLOOKUP(DATEVALUE(KNeighbors_NOPCA!$A989), POR_by_date!$A$2:$E$93, 3, FALSE)</f>
        <v>-1.5</v>
      </c>
      <c r="J989">
        <f>IF(I989&gt;0, 1, 0)</f>
        <v>0</v>
      </c>
      <c r="K989" t="str">
        <f>IF(J989,IF(OR(AND(C989&gt;0, ABS(D989) &gt; I989), OR(AND(C989&gt;-I989, D989&gt;-I989), AND(C989&lt;-I989,D989&lt;-I989) )), 1, 0),"N/A")</f>
        <v>N/A</v>
      </c>
      <c r="L989">
        <f>INT(NOT(J989))</f>
        <v>1</v>
      </c>
      <c r="M989">
        <f>IF(L989,IF(OR(AND(C989&lt;0, D989&lt; ABS(I989)), OR(AND(C989&gt;ABS(I989), D989&gt;ABS(I989)), AND(C989&lt;ABS(I989),D989&lt; ABS(I989)))), 1, 0),"N/A")</f>
        <v>0</v>
      </c>
      <c r="N989">
        <f>INT(OR(K989,M989))</f>
        <v>0</v>
      </c>
      <c r="O989">
        <f>IF(N989, 210, 0)</f>
        <v>0</v>
      </c>
      <c r="P989" t="str">
        <f>VLOOKUP(DATEVALUE(KNeighbors_NOPCA!$A989), POR_by_date!$A$2:$E$93, 4, FALSE)</f>
        <v>O</v>
      </c>
      <c r="Q989" t="str">
        <f>VLOOKUP(DATEVALUE(KNeighbors_NOPCA!$A989), POR_by_date!$A$2:$E$93, 5, FALSE)</f>
        <v>199.5</v>
      </c>
    </row>
    <row r="990" spans="1:17" hidden="1">
      <c r="A990" s="10" t="s">
        <v>50</v>
      </c>
      <c r="B990" t="s">
        <v>21</v>
      </c>
      <c r="C990" s="9">
        <v>1.8</v>
      </c>
      <c r="D990" s="9">
        <v>-12</v>
      </c>
      <c r="E990" s="9">
        <f>IF(-I990 &lt;C990, 1, 0)</f>
        <v>1</v>
      </c>
      <c r="F990" t="str">
        <f>VLOOKUP(DATEVALUE(KNeighbors_NOPCA!$A990), POR_by_date!$A$2:$E$93, 2, FALSE)</f>
        <v>L</v>
      </c>
      <c r="G990">
        <f>IF(F990="L",0,1)</f>
        <v>0</v>
      </c>
      <c r="H990">
        <f>IF(G990=E990,1,0)</f>
        <v>0</v>
      </c>
      <c r="I990">
        <f>VLOOKUP(DATEVALUE(KNeighbors_NOPCA!$A990), POR_by_date!$A$2:$E$93, 3, FALSE)</f>
        <v>6.5</v>
      </c>
      <c r="J990">
        <f>IF(I990&gt;0, 1, 0)</f>
        <v>1</v>
      </c>
      <c r="K990">
        <f>IF(J990,IF(OR(AND(C990&gt;0, ABS(D990) &gt; I990), OR(AND(C990&gt;-I990, D990&gt;-I990), AND(C990&lt;-I990,D990&lt;-I990) )), 1, 0),"N/A")</f>
        <v>1</v>
      </c>
      <c r="L990">
        <f>INT(NOT(J990))</f>
        <v>0</v>
      </c>
      <c r="M990" t="str">
        <f>IF(L990,IF(OR(AND(C990&lt;0, D990&lt; ABS(I990)), OR(AND(C990&gt;ABS(I990), D990&gt;ABS(I990)), AND(C990&lt;ABS(I990),D990&lt; ABS(I990)))), 1, 0),"N/A")</f>
        <v>N/A</v>
      </c>
      <c r="N990">
        <f>INT(OR(K990,M990))</f>
        <v>1</v>
      </c>
      <c r="O990">
        <f>IF(N990, 210, 0)</f>
        <v>210</v>
      </c>
      <c r="P990" t="str">
        <f>VLOOKUP(DATEVALUE(KNeighbors_NOPCA!$A990), POR_by_date!$A$2:$E$93, 4, FALSE)</f>
        <v>O</v>
      </c>
      <c r="Q990" t="str">
        <f>VLOOKUP(DATEVALUE(KNeighbors_NOPCA!$A990), POR_by_date!$A$2:$E$93, 5, FALSE)</f>
        <v>205</v>
      </c>
    </row>
    <row r="991" spans="1:17" hidden="1">
      <c r="A991" s="10" t="s">
        <v>59</v>
      </c>
      <c r="B991" t="s">
        <v>21</v>
      </c>
      <c r="C991" s="9">
        <v>-3.4</v>
      </c>
      <c r="D991" s="9">
        <v>11</v>
      </c>
      <c r="E991" s="9">
        <f>IF(-I991 &lt;C991, 1, 0)</f>
        <v>1</v>
      </c>
      <c r="F991" t="str">
        <f>VLOOKUP(DATEVALUE(KNeighbors_NOPCA!$A991), POR_by_date!$A$2:$E$93, 2, FALSE)</f>
        <v>W</v>
      </c>
      <c r="G991">
        <f>IF(F991="L",0,1)</f>
        <v>1</v>
      </c>
      <c r="H991">
        <f>IF(G991=E991,1,0)</f>
        <v>1</v>
      </c>
      <c r="I991">
        <f>VLOOKUP(DATEVALUE(KNeighbors_NOPCA!$A991), POR_by_date!$A$2:$E$93, 3, FALSE)</f>
        <v>4</v>
      </c>
      <c r="J991">
        <f>IF(I991&gt;0, 1, 0)</f>
        <v>1</v>
      </c>
      <c r="K991">
        <f>IF(J991,IF(OR(AND(C991&gt;0, ABS(D991) &gt; I991), OR(AND(C991&gt;-I991, D991&gt;-I991), AND(C991&lt;-I991,D991&lt;-I991) )), 1, 0),"N/A")</f>
        <v>1</v>
      </c>
      <c r="L991">
        <f>INT(NOT(J991))</f>
        <v>0</v>
      </c>
      <c r="M991" t="str">
        <f>IF(L991,IF(OR(AND(C991&lt;0, D991&lt; ABS(I991)), OR(AND(C991&gt;ABS(I991), D991&gt;ABS(I991)), AND(C991&lt;ABS(I991),D991&lt; ABS(I991)))), 1, 0),"N/A")</f>
        <v>N/A</v>
      </c>
      <c r="N991">
        <f>INT(OR(K991,M991))</f>
        <v>1</v>
      </c>
      <c r="O991">
        <f>IF(N991, 210, 0)</f>
        <v>210</v>
      </c>
      <c r="P991" t="str">
        <f>VLOOKUP(DATEVALUE(KNeighbors_NOPCA!$A991), POR_by_date!$A$2:$E$93, 4, FALSE)</f>
        <v>U</v>
      </c>
      <c r="Q991" t="str">
        <f>VLOOKUP(DATEVALUE(KNeighbors_NOPCA!$A991), POR_by_date!$A$2:$E$93, 5, FALSE)</f>
        <v>210</v>
      </c>
    </row>
    <row r="992" spans="1:17" hidden="1">
      <c r="A992" s="10" t="s">
        <v>63</v>
      </c>
      <c r="B992" t="s">
        <v>21</v>
      </c>
      <c r="C992" s="9">
        <v>6.8</v>
      </c>
      <c r="D992" s="9">
        <v>-5</v>
      </c>
      <c r="E992" s="9">
        <f>IF(-I992 &lt;C992, 1, 0)</f>
        <v>1</v>
      </c>
      <c r="F992" t="str">
        <f>VLOOKUP(DATEVALUE(KNeighbors_NOPCA!$A992), POR_by_date!$A$2:$E$93, 2, FALSE)</f>
        <v>L</v>
      </c>
      <c r="G992">
        <f>IF(F992="L",0,1)</f>
        <v>0</v>
      </c>
      <c r="H992">
        <f>IF(G992=E992,1,0)</f>
        <v>0</v>
      </c>
      <c r="I992">
        <f>VLOOKUP(DATEVALUE(KNeighbors_NOPCA!$A992), POR_by_date!$A$2:$E$93, 3, FALSE)</f>
        <v>2.5</v>
      </c>
      <c r="J992">
        <f>IF(I992&gt;0, 1, 0)</f>
        <v>1</v>
      </c>
      <c r="K992">
        <f>IF(J992,IF(OR(AND(C992&gt;0, ABS(D992) &gt; I992), OR(AND(C992&gt;-I992, D992&gt;-I992), AND(C992&lt;-I992,D992&lt;-I992) )), 1, 0),"N/A")</f>
        <v>1</v>
      </c>
      <c r="L992">
        <f>INT(NOT(J992))</f>
        <v>0</v>
      </c>
      <c r="M992" t="str">
        <f>IF(L992,IF(OR(AND(C992&lt;0, D992&lt; ABS(I992)), OR(AND(C992&gt;ABS(I992), D992&gt;ABS(I992)), AND(C992&lt;ABS(I992),D992&lt; ABS(I992)))), 1, 0),"N/A")</f>
        <v>N/A</v>
      </c>
      <c r="N992">
        <f>INT(OR(K992,M992))</f>
        <v>1</v>
      </c>
      <c r="O992">
        <f>IF(N992, 210, 0)</f>
        <v>210</v>
      </c>
      <c r="P992" t="str">
        <f>VLOOKUP(DATEVALUE(KNeighbors_NOPCA!$A992), POR_by_date!$A$2:$E$93, 4, FALSE)</f>
        <v>U</v>
      </c>
      <c r="Q992" t="str">
        <f>VLOOKUP(DATEVALUE(KNeighbors_NOPCA!$A992), POR_by_date!$A$2:$E$93, 5, FALSE)</f>
        <v>201.5</v>
      </c>
    </row>
    <row r="993" spans="1:17" hidden="1">
      <c r="A993" s="10" t="s">
        <v>66</v>
      </c>
      <c r="B993" t="s">
        <v>21</v>
      </c>
      <c r="C993" s="9">
        <v>2.8</v>
      </c>
      <c r="D993" s="9">
        <v>12</v>
      </c>
      <c r="E993" s="9">
        <f>IF(-I993 &lt;C993, 1, 0)</f>
        <v>0</v>
      </c>
      <c r="F993" t="str">
        <f>VLOOKUP(DATEVALUE(KNeighbors_NOPCA!$A993), POR_by_date!$A$2:$E$93, 2, FALSE)</f>
        <v>W</v>
      </c>
      <c r="G993">
        <f>IF(F993="L",0,1)</f>
        <v>1</v>
      </c>
      <c r="H993">
        <f>IF(G993=E993,1,0)</f>
        <v>0</v>
      </c>
      <c r="I993">
        <f>VLOOKUP(DATEVALUE(KNeighbors_NOPCA!$A993), POR_by_date!$A$2:$E$93, 3, FALSE)</f>
        <v>-8.5</v>
      </c>
      <c r="J993">
        <f>IF(I993&gt;0, 1, 0)</f>
        <v>0</v>
      </c>
      <c r="K993" t="str">
        <f>IF(J993,IF(OR(AND(C993&gt;0, ABS(D993) &gt; I993), OR(AND(C993&gt;-I993, D993&gt;-I993), AND(C993&lt;-I993,D993&lt;-I993) )), 1, 0),"N/A")</f>
        <v>N/A</v>
      </c>
      <c r="L993">
        <f>INT(NOT(J993))</f>
        <v>1</v>
      </c>
      <c r="M993">
        <f>IF(L993,IF(OR(AND(C993&lt;0, D993&lt; ABS(I993)), OR(AND(C993&gt;ABS(I993), D993&gt;ABS(I993)), AND(C993&lt;ABS(I993),D993&lt; ABS(I993)))), 1, 0),"N/A")</f>
        <v>0</v>
      </c>
      <c r="N993">
        <f>INT(OR(K993,M993))</f>
        <v>0</v>
      </c>
      <c r="O993">
        <f>IF(N993, 210, 0)</f>
        <v>0</v>
      </c>
      <c r="P993" t="str">
        <f>VLOOKUP(DATEVALUE(KNeighbors_NOPCA!$A993), POR_by_date!$A$2:$E$93, 4, FALSE)</f>
        <v>O</v>
      </c>
      <c r="Q993" t="str">
        <f>VLOOKUP(DATEVALUE(KNeighbors_NOPCA!$A993), POR_by_date!$A$2:$E$93, 5, FALSE)</f>
        <v>201.5</v>
      </c>
    </row>
    <row r="994" spans="1:17" hidden="1">
      <c r="A994" s="10" t="s">
        <v>69</v>
      </c>
      <c r="B994" t="s">
        <v>21</v>
      </c>
      <c r="C994" s="9">
        <v>5.4</v>
      </c>
      <c r="D994" s="9">
        <v>-3</v>
      </c>
      <c r="E994" s="9">
        <f>IF(-I994 &lt;C994, 1, 0)</f>
        <v>1</v>
      </c>
      <c r="F994" t="str">
        <f>VLOOKUP(DATEVALUE(KNeighbors_NOPCA!$A994), POR_by_date!$A$2:$E$93, 2, FALSE)</f>
        <v>L</v>
      </c>
      <c r="G994">
        <f>IF(F994="L",0,1)</f>
        <v>0</v>
      </c>
      <c r="H994">
        <f>IF(G994=E994,1,0)</f>
        <v>0</v>
      </c>
      <c r="I994">
        <f>VLOOKUP(DATEVALUE(KNeighbors_NOPCA!$A994), POR_by_date!$A$2:$E$93, 3, FALSE)</f>
        <v>-1.5</v>
      </c>
      <c r="J994">
        <f>IF(I994&gt;0, 1, 0)</f>
        <v>0</v>
      </c>
      <c r="K994" t="str">
        <f>IF(J994,IF(OR(AND(C994&gt;0, ABS(D994) &gt; I994), OR(AND(C994&gt;-I994, D994&gt;-I994), AND(C994&lt;-I994,D994&lt;-I994) )), 1, 0),"N/A")</f>
        <v>N/A</v>
      </c>
      <c r="L994">
        <f>INT(NOT(J994))</f>
        <v>1</v>
      </c>
      <c r="M994">
        <f>IF(L994,IF(OR(AND(C994&lt;0, D994&lt; ABS(I994)), OR(AND(C994&gt;ABS(I994), D994&gt;ABS(I994)), AND(C994&lt;ABS(I994),D994&lt; ABS(I994)))), 1, 0),"N/A")</f>
        <v>0</v>
      </c>
      <c r="N994">
        <f>INT(OR(K994,M994))</f>
        <v>0</v>
      </c>
      <c r="O994">
        <f>IF(N994, 210, 0)</f>
        <v>0</v>
      </c>
      <c r="P994" t="str">
        <f>VLOOKUP(DATEVALUE(KNeighbors_NOPCA!$A994), POR_by_date!$A$2:$E$93, 4, FALSE)</f>
        <v>O</v>
      </c>
      <c r="Q994" t="str">
        <f>VLOOKUP(DATEVALUE(KNeighbors_NOPCA!$A994), POR_by_date!$A$2:$E$93, 5, FALSE)</f>
        <v>201</v>
      </c>
    </row>
    <row r="995" spans="1:17" hidden="1">
      <c r="A995" s="10" t="s">
        <v>71</v>
      </c>
      <c r="B995" t="s">
        <v>21</v>
      </c>
      <c r="C995" s="9">
        <v>-0.6</v>
      </c>
      <c r="D995" s="9">
        <v>12</v>
      </c>
      <c r="E995" s="9">
        <f>IF(-I995 &lt;C995, 1, 0)</f>
        <v>1</v>
      </c>
      <c r="F995" t="str">
        <f>VLOOKUP(DATEVALUE(KNeighbors_NOPCA!$A995), POR_by_date!$A$2:$E$93, 2, FALSE)</f>
        <v>W</v>
      </c>
      <c r="G995">
        <f>IF(F995="L",0,1)</f>
        <v>1</v>
      </c>
      <c r="H995">
        <f>IF(G995=E995,1,0)</f>
        <v>1</v>
      </c>
      <c r="I995">
        <f>VLOOKUP(DATEVALUE(KNeighbors_NOPCA!$A995), POR_by_date!$A$2:$E$93, 3, FALSE)</f>
        <v>2.5</v>
      </c>
      <c r="J995">
        <f>IF(I995&gt;0, 1, 0)</f>
        <v>1</v>
      </c>
      <c r="K995">
        <f>IF(J995,IF(OR(AND(C995&gt;0, ABS(D995) &gt; I995), OR(AND(C995&gt;-I995, D995&gt;-I995), AND(C995&lt;-I995,D995&lt;-I995) )), 1, 0),"N/A")</f>
        <v>1</v>
      </c>
      <c r="L995">
        <f>INT(NOT(J995))</f>
        <v>0</v>
      </c>
      <c r="M995" t="str">
        <f>IF(L995,IF(OR(AND(C995&lt;0, D995&lt; ABS(I995)), OR(AND(C995&gt;ABS(I995), D995&gt;ABS(I995)), AND(C995&lt;ABS(I995),D995&lt; ABS(I995)))), 1, 0),"N/A")</f>
        <v>N/A</v>
      </c>
      <c r="N995">
        <f>INT(OR(K995,M995))</f>
        <v>1</v>
      </c>
      <c r="O995">
        <f>IF(N995, 210, 0)</f>
        <v>210</v>
      </c>
      <c r="P995" t="str">
        <f>VLOOKUP(DATEVALUE(KNeighbors_NOPCA!$A995), POR_by_date!$A$2:$E$93, 4, FALSE)</f>
        <v>O</v>
      </c>
      <c r="Q995" t="str">
        <f>VLOOKUP(DATEVALUE(KNeighbors_NOPCA!$A995), POR_by_date!$A$2:$E$93, 5, FALSE)</f>
        <v>202.5</v>
      </c>
    </row>
    <row r="996" spans="1:17" hidden="1">
      <c r="A996" s="10" t="s">
        <v>80</v>
      </c>
      <c r="B996" t="s">
        <v>21</v>
      </c>
      <c r="C996" s="9">
        <v>8.8000000000000007</v>
      </c>
      <c r="D996" s="9">
        <v>-2</v>
      </c>
      <c r="E996" s="9">
        <f>IF(-I996 &lt;C996, 1, 0)</f>
        <v>1</v>
      </c>
      <c r="F996" t="str">
        <f>VLOOKUP(DATEVALUE(KNeighbors_NOPCA!$A996), POR_by_date!$A$2:$E$93, 2, FALSE)</f>
        <v>L</v>
      </c>
      <c r="G996">
        <f>IF(F996="L",0,1)</f>
        <v>0</v>
      </c>
      <c r="H996">
        <f>IF(G996=E996,1,0)</f>
        <v>0</v>
      </c>
      <c r="I996">
        <f>VLOOKUP(DATEVALUE(KNeighbors_NOPCA!$A996), POR_by_date!$A$2:$E$93, 3, FALSE)</f>
        <v>-3.5</v>
      </c>
      <c r="J996">
        <f>IF(I996&gt;0, 1, 0)</f>
        <v>0</v>
      </c>
      <c r="K996" t="str">
        <f>IF(J996,IF(OR(AND(C996&gt;0, ABS(D996) &gt; I996), OR(AND(C996&gt;-I996, D996&gt;-I996), AND(C996&lt;-I996,D996&lt;-I996) )), 1, 0),"N/A")</f>
        <v>N/A</v>
      </c>
      <c r="L996">
        <f>INT(NOT(J996))</f>
        <v>1</v>
      </c>
      <c r="M996">
        <f>IF(L996,IF(OR(AND(C996&lt;0, D996&lt; ABS(I996)), OR(AND(C996&gt;ABS(I996), D996&gt;ABS(I996)), AND(C996&lt;ABS(I996),D996&lt; ABS(I996)))), 1, 0),"N/A")</f>
        <v>0</v>
      </c>
      <c r="N996">
        <f>INT(OR(K996,M996))</f>
        <v>0</v>
      </c>
      <c r="O996">
        <f>IF(N996, 210, 0)</f>
        <v>0</v>
      </c>
      <c r="P996" t="str">
        <f>VLOOKUP(DATEVALUE(KNeighbors_NOPCA!$A996), POR_by_date!$A$2:$E$93, 4, FALSE)</f>
        <v>O</v>
      </c>
      <c r="Q996" t="str">
        <f>VLOOKUP(DATEVALUE(KNeighbors_NOPCA!$A996), POR_by_date!$A$2:$E$93, 5, FALSE)</f>
        <v>198</v>
      </c>
    </row>
    <row r="997" spans="1:17" hidden="1">
      <c r="A997" s="10" t="s">
        <v>82</v>
      </c>
      <c r="B997" t="s">
        <v>21</v>
      </c>
      <c r="C997" s="9">
        <v>0.8</v>
      </c>
      <c r="D997" s="9">
        <v>4</v>
      </c>
      <c r="E997" s="9">
        <f>IF(-I997 &lt;C997, 1, 0)</f>
        <v>0</v>
      </c>
      <c r="F997" t="str">
        <f>VLOOKUP(DATEVALUE(KNeighbors_NOPCA!$A997), POR_by_date!$A$2:$E$93, 2, FALSE)</f>
        <v>W</v>
      </c>
      <c r="G997">
        <f>IF(F997="L",0,1)</f>
        <v>1</v>
      </c>
      <c r="H997">
        <f>IF(G997=E997,1,0)</f>
        <v>0</v>
      </c>
      <c r="I997">
        <f>VLOOKUP(DATEVALUE(KNeighbors_NOPCA!$A997), POR_by_date!$A$2:$E$93, 3, FALSE)</f>
        <v>-3</v>
      </c>
      <c r="J997">
        <f>IF(I997&gt;0, 1, 0)</f>
        <v>0</v>
      </c>
      <c r="K997" t="str">
        <f>IF(J997,IF(OR(AND(C997&gt;0, ABS(D997) &gt; I997), OR(AND(C997&gt;-I997, D997&gt;-I997), AND(C997&lt;-I997,D997&lt;-I997) )), 1, 0),"N/A")</f>
        <v>N/A</v>
      </c>
      <c r="L997">
        <f>INT(NOT(J997))</f>
        <v>1</v>
      </c>
      <c r="M997">
        <f>IF(L997,IF(OR(AND(C997&lt;0, D997&lt; ABS(I997)), OR(AND(C997&gt;ABS(I997), D997&gt;ABS(I997)), AND(C997&lt;ABS(I997),D997&lt; ABS(I997)))), 1, 0),"N/A")</f>
        <v>0</v>
      </c>
      <c r="N997">
        <f>INT(OR(K997,M997))</f>
        <v>0</v>
      </c>
      <c r="O997">
        <f>IF(N997, 210, 0)</f>
        <v>0</v>
      </c>
      <c r="P997" t="str">
        <f>VLOOKUP(DATEVALUE(KNeighbors_NOPCA!$A997), POR_by_date!$A$2:$E$93, 4, FALSE)</f>
        <v>U</v>
      </c>
      <c r="Q997" t="str">
        <f>VLOOKUP(DATEVALUE(KNeighbors_NOPCA!$A997), POR_by_date!$A$2:$E$93, 5, FALSE)</f>
        <v>211</v>
      </c>
    </row>
    <row r="998" spans="1:17" hidden="1">
      <c r="A998" s="10" t="s">
        <v>93</v>
      </c>
      <c r="B998" t="s">
        <v>21</v>
      </c>
      <c r="C998" s="9">
        <v>0.8</v>
      </c>
      <c r="D998" s="9">
        <v>29</v>
      </c>
      <c r="E998" s="9">
        <f>IF(-I998 &lt;C998, 1, 0)</f>
        <v>1</v>
      </c>
      <c r="F998" t="str">
        <f>VLOOKUP(DATEVALUE(KNeighbors_NOPCA!$A998), POR_by_date!$A$2:$E$93, 2, FALSE)</f>
        <v>W</v>
      </c>
      <c r="G998">
        <f>IF(F998="L",0,1)</f>
        <v>1</v>
      </c>
      <c r="H998">
        <f>IF(G998=E998,1,0)</f>
        <v>1</v>
      </c>
      <c r="I998">
        <f>VLOOKUP(DATEVALUE(KNeighbors_NOPCA!$A998), POR_by_date!$A$2:$E$93, 3, FALSE)</f>
        <v>7.5</v>
      </c>
      <c r="J998">
        <f>IF(I998&gt;0, 1, 0)</f>
        <v>1</v>
      </c>
      <c r="K998">
        <f>IF(J998,IF(OR(AND(C998&gt;0, ABS(D998) &gt; I998), OR(AND(C998&gt;-I998, D998&gt;-I998), AND(C998&lt;-I998,D998&lt;-I998) )), 1, 0),"N/A")</f>
        <v>1</v>
      </c>
      <c r="L998">
        <f>INT(NOT(J998))</f>
        <v>0</v>
      </c>
      <c r="M998" t="str">
        <f>IF(L998,IF(OR(AND(C998&lt;0, D998&lt; ABS(I998)), OR(AND(C998&gt;ABS(I998), D998&gt;ABS(I998)), AND(C998&lt;ABS(I998),D998&lt; ABS(I998)))), 1, 0),"N/A")</f>
        <v>N/A</v>
      </c>
      <c r="N998">
        <f>INT(OR(K998,M998))</f>
        <v>1</v>
      </c>
      <c r="O998">
        <f>IF(N998, 210, 0)</f>
        <v>210</v>
      </c>
      <c r="P998" t="str">
        <f>VLOOKUP(DATEVALUE(KNeighbors_NOPCA!$A998), POR_by_date!$A$2:$E$93, 4, FALSE)</f>
        <v>U</v>
      </c>
      <c r="Q998" t="str">
        <f>VLOOKUP(DATEVALUE(KNeighbors_NOPCA!$A998), POR_by_date!$A$2:$E$93, 5, FALSE)</f>
        <v>195.5</v>
      </c>
    </row>
    <row r="999" spans="1:17" hidden="1">
      <c r="A999" s="10" t="s">
        <v>97</v>
      </c>
      <c r="B999" t="s">
        <v>21</v>
      </c>
      <c r="C999" s="9">
        <v>-0.4</v>
      </c>
      <c r="D999" s="9">
        <v>7</v>
      </c>
      <c r="E999" s="9">
        <f>IF(-I999 &lt;C999, 1, 0)</f>
        <v>0</v>
      </c>
      <c r="F999" t="str">
        <f>VLOOKUP(DATEVALUE(KNeighbors_NOPCA!$A999), POR_by_date!$A$2:$E$93, 2, FALSE)</f>
        <v>W</v>
      </c>
      <c r="G999">
        <f>IF(F999="L",0,1)</f>
        <v>1</v>
      </c>
      <c r="H999">
        <f>IF(G999=E999,1,0)</f>
        <v>0</v>
      </c>
      <c r="I999">
        <f>VLOOKUP(DATEVALUE(KNeighbors_NOPCA!$A999), POR_by_date!$A$2:$E$93, 3, FALSE)</f>
        <v>-6.5</v>
      </c>
      <c r="J999">
        <f>IF(I999&gt;0, 1, 0)</f>
        <v>0</v>
      </c>
      <c r="K999" t="str">
        <f>IF(J999,IF(OR(AND(C999&gt;0, ABS(D999) &gt; I999), OR(AND(C999&gt;-I999, D999&gt;-I999), AND(C999&lt;-I999,D999&lt;-I999) )), 1, 0),"N/A")</f>
        <v>N/A</v>
      </c>
      <c r="L999">
        <f>INT(NOT(J999))</f>
        <v>1</v>
      </c>
      <c r="M999">
        <f>IF(L999,IF(OR(AND(C999&lt;0, D999&lt; ABS(I999)), OR(AND(C999&gt;ABS(I999), D999&gt;ABS(I999)), AND(C999&lt;ABS(I999),D999&lt; ABS(I999)))), 1, 0),"N/A")</f>
        <v>0</v>
      </c>
      <c r="N999">
        <f>INT(OR(K999,M999))</f>
        <v>0</v>
      </c>
      <c r="O999">
        <f>IF(N999, 210, 0)</f>
        <v>0</v>
      </c>
      <c r="P999" t="str">
        <f>VLOOKUP(DATEVALUE(KNeighbors_NOPCA!$A999), POR_by_date!$A$2:$E$93, 4, FALSE)</f>
        <v>O</v>
      </c>
      <c r="Q999" t="str">
        <f>VLOOKUP(DATEVALUE(KNeighbors_NOPCA!$A999), POR_by_date!$A$2:$E$93, 5, FALSE)</f>
        <v>201.5</v>
      </c>
    </row>
    <row r="1000" spans="1:17" hidden="1">
      <c r="A1000" s="10" t="s">
        <v>102</v>
      </c>
      <c r="B1000" t="s">
        <v>21</v>
      </c>
      <c r="C1000" s="9">
        <v>4</v>
      </c>
      <c r="D1000" s="9">
        <v>-13</v>
      </c>
      <c r="E1000" s="9">
        <f>IF(-I1000 &lt;C1000, 1, 0)</f>
        <v>1</v>
      </c>
      <c r="F1000" t="str">
        <f>VLOOKUP(DATEVALUE(KNeighbors_NOPCA!$A1000), POR_by_date!$A$2:$E$93, 2, FALSE)</f>
        <v>L</v>
      </c>
      <c r="G1000">
        <f>IF(F1000="L",0,1)</f>
        <v>0</v>
      </c>
      <c r="H1000">
        <f>IF(G1000=E1000,1,0)</f>
        <v>0</v>
      </c>
      <c r="I1000">
        <f>VLOOKUP(DATEVALUE(KNeighbors_NOPCA!$A1000), POR_by_date!$A$2:$E$93, 3, FALSE)</f>
        <v>1.5</v>
      </c>
      <c r="J1000">
        <f>IF(I1000&gt;0, 1, 0)</f>
        <v>1</v>
      </c>
      <c r="K1000">
        <f>IF(J1000,IF(OR(AND(C1000&gt;0, ABS(D1000) &gt; I1000), OR(AND(C1000&gt;-I1000, D1000&gt;-I1000), AND(C1000&lt;-I1000,D1000&lt;-I1000) )), 1, 0),"N/A")</f>
        <v>1</v>
      </c>
      <c r="L1000">
        <f>INT(NOT(J1000))</f>
        <v>0</v>
      </c>
      <c r="M1000" t="str">
        <f>IF(L1000,IF(OR(AND(C1000&lt;0, D1000&lt; ABS(I1000)), OR(AND(C1000&gt;ABS(I1000), D1000&gt;ABS(I1000)), AND(C1000&lt;ABS(I1000),D1000&lt; ABS(I1000)))), 1, 0),"N/A")</f>
        <v>N/A</v>
      </c>
      <c r="N1000">
        <f>INT(OR(K1000,M1000))</f>
        <v>1</v>
      </c>
      <c r="O1000">
        <f>IF(N1000, 210, 0)</f>
        <v>210</v>
      </c>
      <c r="P1000" t="str">
        <f>VLOOKUP(DATEVALUE(KNeighbors_NOPCA!$A1000), POR_by_date!$A$2:$E$93, 4, FALSE)</f>
        <v>U</v>
      </c>
      <c r="Q1000" t="str">
        <f>VLOOKUP(DATEVALUE(KNeighbors_NOPCA!$A1000), POR_by_date!$A$2:$E$93, 5, FALSE)</f>
        <v>195.5</v>
      </c>
    </row>
    <row r="1001" spans="1:17" hidden="1">
      <c r="A1001" s="10" t="s">
        <v>104</v>
      </c>
      <c r="B1001" t="s">
        <v>21</v>
      </c>
      <c r="C1001" s="9">
        <v>-5.8</v>
      </c>
      <c r="D1001" s="9">
        <v>-11</v>
      </c>
      <c r="E1001" s="9">
        <f>IF(-I1001 &lt;C1001, 1, 0)</f>
        <v>0</v>
      </c>
      <c r="F1001" t="str">
        <f>VLOOKUP(DATEVALUE(KNeighbors_NOPCA!$A1001), POR_by_date!$A$2:$E$93, 2, FALSE)</f>
        <v>L</v>
      </c>
      <c r="G1001">
        <f>IF(F1001="L",0,1)</f>
        <v>0</v>
      </c>
      <c r="H1001">
        <f>IF(G1001=E1001,1,0)</f>
        <v>1</v>
      </c>
      <c r="I1001">
        <f>VLOOKUP(DATEVALUE(KNeighbors_NOPCA!$A1001), POR_by_date!$A$2:$E$93, 3, FALSE)</f>
        <v>3.5</v>
      </c>
      <c r="J1001">
        <f>IF(I1001&gt;0, 1, 0)</f>
        <v>1</v>
      </c>
      <c r="K1001">
        <f>IF(J1001,IF(OR(AND(C1001&gt;0, ABS(D1001) &gt; I1001), OR(AND(C1001&gt;-I1001, D1001&gt;-I1001), AND(C1001&lt;-I1001,D1001&lt;-I1001) )), 1, 0),"N/A")</f>
        <v>1</v>
      </c>
      <c r="L1001">
        <f>INT(NOT(J1001))</f>
        <v>0</v>
      </c>
      <c r="M1001" t="str">
        <f>IF(L1001,IF(OR(AND(C1001&lt;0, D1001&lt; ABS(I1001)), OR(AND(C1001&gt;ABS(I1001), D1001&gt;ABS(I1001)), AND(C1001&lt;ABS(I1001),D1001&lt; ABS(I1001)))), 1, 0),"N/A")</f>
        <v>N/A</v>
      </c>
      <c r="N1001">
        <f>INT(OR(K1001,M1001))</f>
        <v>1</v>
      </c>
      <c r="O1001">
        <f>IF(N1001, 210, 0)</f>
        <v>210</v>
      </c>
      <c r="P1001" t="str">
        <f>VLOOKUP(DATEVALUE(KNeighbors_NOPCA!$A1001), POR_by_date!$A$2:$E$93, 4, FALSE)</f>
        <v>O</v>
      </c>
      <c r="Q1001" t="str">
        <f>VLOOKUP(DATEVALUE(KNeighbors_NOPCA!$A1001), POR_by_date!$A$2:$E$93, 5, FALSE)</f>
        <v>205.5</v>
      </c>
    </row>
    <row r="1002" spans="1:17" hidden="1">
      <c r="A1002" s="10" t="s">
        <v>106</v>
      </c>
      <c r="B1002" t="s">
        <v>21</v>
      </c>
      <c r="C1002" s="9">
        <v>-5.6</v>
      </c>
      <c r="D1002" s="9">
        <v>-20</v>
      </c>
      <c r="E1002" s="9">
        <f>IF(-I1002 &lt;C1002, 1, 0)</f>
        <v>1</v>
      </c>
      <c r="F1002" t="str">
        <f>VLOOKUP(DATEVALUE(KNeighbors_NOPCA!$A1002), POR_by_date!$A$2:$E$93, 2, FALSE)</f>
        <v>L</v>
      </c>
      <c r="G1002">
        <f>IF(F1002="L",0,1)</f>
        <v>0</v>
      </c>
      <c r="H1002">
        <f>IF(G1002=E1002,1,0)</f>
        <v>0</v>
      </c>
      <c r="I1002">
        <f>VLOOKUP(DATEVALUE(KNeighbors_NOPCA!$A1002), POR_by_date!$A$2:$E$93, 3, FALSE)</f>
        <v>9.5</v>
      </c>
      <c r="J1002">
        <f>IF(I1002&gt;0, 1, 0)</f>
        <v>1</v>
      </c>
      <c r="K1002">
        <f>IF(J1002,IF(OR(AND(C1002&gt;0, ABS(D1002) &gt; I1002), OR(AND(C1002&gt;-I1002, D1002&gt;-I1002), AND(C1002&lt;-I1002,D1002&lt;-I1002) )), 1, 0),"N/A")</f>
        <v>0</v>
      </c>
      <c r="L1002">
        <f>INT(NOT(J1002))</f>
        <v>0</v>
      </c>
      <c r="M1002" t="str">
        <f>IF(L1002,IF(OR(AND(C1002&lt;0, D1002&lt; ABS(I1002)), OR(AND(C1002&gt;ABS(I1002), D1002&gt;ABS(I1002)), AND(C1002&lt;ABS(I1002),D1002&lt; ABS(I1002)))), 1, 0),"N/A")</f>
        <v>N/A</v>
      </c>
      <c r="N1002">
        <f>INT(OR(K1002,M1002))</f>
        <v>0</v>
      </c>
      <c r="O1002">
        <f>IF(N1002, 210, 0)</f>
        <v>0</v>
      </c>
      <c r="P1002" t="str">
        <f>VLOOKUP(DATEVALUE(KNeighbors_NOPCA!$A1002), POR_by_date!$A$2:$E$93, 4, FALSE)</f>
        <v>O</v>
      </c>
      <c r="Q1002" t="str">
        <f>VLOOKUP(DATEVALUE(KNeighbors_NOPCA!$A1002), POR_by_date!$A$2:$E$93, 5, FALSE)</f>
        <v>213.5</v>
      </c>
    </row>
    <row r="1003" spans="1:17" hidden="1">
      <c r="A1003" s="10" t="s">
        <v>108</v>
      </c>
      <c r="B1003" t="s">
        <v>21</v>
      </c>
      <c r="C1003" s="9">
        <v>-6.4</v>
      </c>
      <c r="D1003" s="9">
        <v>5</v>
      </c>
      <c r="E1003" s="9">
        <f>IF(-I1003 &lt;C1003, 1, 0)</f>
        <v>1</v>
      </c>
      <c r="F1003" t="str">
        <f>VLOOKUP(DATEVALUE(KNeighbors_NOPCA!$A1003), POR_by_date!$A$2:$E$93, 2, FALSE)</f>
        <v>W</v>
      </c>
      <c r="G1003">
        <f>IF(F1003="L",0,1)</f>
        <v>1</v>
      </c>
      <c r="H1003">
        <f>IF(G1003=E1003,1,0)</f>
        <v>1</v>
      </c>
      <c r="I1003">
        <f>VLOOKUP(DATEVALUE(KNeighbors_NOPCA!$A1003), POR_by_date!$A$2:$E$93, 3, FALSE)</f>
        <v>7.5</v>
      </c>
      <c r="J1003">
        <f>IF(I1003&gt;0, 1, 0)</f>
        <v>1</v>
      </c>
      <c r="K1003">
        <f>IF(J1003,IF(OR(AND(C1003&gt;0, ABS(D1003) &gt; I1003), OR(AND(C1003&gt;-I1003, D1003&gt;-I1003), AND(C1003&lt;-I1003,D1003&lt;-I1003) )), 1, 0),"N/A")</f>
        <v>1</v>
      </c>
      <c r="L1003">
        <f>INT(NOT(J1003))</f>
        <v>0</v>
      </c>
      <c r="M1003" t="str">
        <f>IF(L1003,IF(OR(AND(C1003&lt;0, D1003&lt; ABS(I1003)), OR(AND(C1003&gt;ABS(I1003), D1003&gt;ABS(I1003)), AND(C1003&lt;ABS(I1003),D1003&lt; ABS(I1003)))), 1, 0),"N/A")</f>
        <v>N/A</v>
      </c>
      <c r="N1003">
        <f>INT(OR(K1003,M1003))</f>
        <v>1</v>
      </c>
      <c r="O1003">
        <f>IF(N1003, 210, 0)</f>
        <v>210</v>
      </c>
      <c r="P1003" t="str">
        <f>VLOOKUP(DATEVALUE(KNeighbors_NOPCA!$A1003), POR_by_date!$A$2:$E$93, 4, FALSE)</f>
        <v>O</v>
      </c>
      <c r="Q1003" t="str">
        <f>VLOOKUP(DATEVALUE(KNeighbors_NOPCA!$A1003), POR_by_date!$A$2:$E$93, 5, FALSE)</f>
        <v>215</v>
      </c>
    </row>
    <row r="1004" spans="1:17" hidden="1">
      <c r="A1004" s="10" t="s">
        <v>111</v>
      </c>
      <c r="B1004" t="s">
        <v>21</v>
      </c>
      <c r="C1004" s="9">
        <v>1.6</v>
      </c>
      <c r="D1004" s="9">
        <v>14</v>
      </c>
      <c r="E1004" s="9">
        <f>IF(-I1004 &lt;C1004, 1, 0)</f>
        <v>0</v>
      </c>
      <c r="F1004" t="str">
        <f>VLOOKUP(DATEVALUE(KNeighbors_NOPCA!$A1004), POR_by_date!$A$2:$E$93, 2, FALSE)</f>
        <v>W</v>
      </c>
      <c r="G1004">
        <f>IF(F1004="L",0,1)</f>
        <v>1</v>
      </c>
      <c r="H1004">
        <f>IF(G1004=E1004,1,0)</f>
        <v>0</v>
      </c>
      <c r="I1004">
        <f>VLOOKUP(DATEVALUE(KNeighbors_NOPCA!$A1004), POR_by_date!$A$2:$E$93, 3, FALSE)</f>
        <v>-3.5</v>
      </c>
      <c r="J1004">
        <f>IF(I1004&gt;0, 1, 0)</f>
        <v>0</v>
      </c>
      <c r="K1004" t="str">
        <f>IF(J1004,IF(OR(AND(C1004&gt;0, ABS(D1004) &gt; I1004), OR(AND(C1004&gt;-I1004, D1004&gt;-I1004), AND(C1004&lt;-I1004,D1004&lt;-I1004) )), 1, 0),"N/A")</f>
        <v>N/A</v>
      </c>
      <c r="L1004">
        <f>INT(NOT(J1004))</f>
        <v>1</v>
      </c>
      <c r="M1004">
        <f>IF(L1004,IF(OR(AND(C1004&lt;0, D1004&lt; ABS(I1004)), OR(AND(C1004&gt;ABS(I1004), D1004&gt;ABS(I1004)), AND(C1004&lt;ABS(I1004),D1004&lt; ABS(I1004)))), 1, 0),"N/A")</f>
        <v>0</v>
      </c>
      <c r="N1004">
        <f>INT(OR(K1004,M1004))</f>
        <v>0</v>
      </c>
      <c r="O1004">
        <f>IF(N1004, 210, 0)</f>
        <v>0</v>
      </c>
      <c r="P1004" t="str">
        <f>VLOOKUP(DATEVALUE(KNeighbors_NOPCA!$A1004), POR_by_date!$A$2:$E$93, 4, FALSE)</f>
        <v>U</v>
      </c>
      <c r="Q1004" t="str">
        <f>VLOOKUP(DATEVALUE(KNeighbors_NOPCA!$A1004), POR_by_date!$A$2:$E$93, 5, FALSE)</f>
        <v>193</v>
      </c>
    </row>
    <row r="1005" spans="1:17" hidden="1">
      <c r="A1005" s="10" t="s">
        <v>118</v>
      </c>
      <c r="B1005" t="s">
        <v>21</v>
      </c>
      <c r="C1005" s="9">
        <v>-2</v>
      </c>
      <c r="D1005" s="9">
        <v>-6</v>
      </c>
      <c r="E1005" s="9">
        <f>IF(-I1005 &lt;C1005, 1, 0)</f>
        <v>0</v>
      </c>
      <c r="F1005" t="str">
        <f>VLOOKUP(DATEVALUE(KNeighbors_NOPCA!$A1005), POR_by_date!$A$2:$E$93, 2, FALSE)</f>
        <v>L</v>
      </c>
      <c r="G1005">
        <f>IF(F1005="L",0,1)</f>
        <v>0</v>
      </c>
      <c r="H1005">
        <f>IF(G1005=E1005,1,0)</f>
        <v>1</v>
      </c>
      <c r="I1005">
        <f>VLOOKUP(DATEVALUE(KNeighbors_NOPCA!$A1005), POR_by_date!$A$2:$E$93, 3, FALSE)</f>
        <v>1.5</v>
      </c>
      <c r="J1005">
        <f>IF(I1005&gt;0, 1, 0)</f>
        <v>1</v>
      </c>
      <c r="K1005">
        <f>IF(J1005,IF(OR(AND(C1005&gt;0, ABS(D1005) &gt; I1005), OR(AND(C1005&gt;-I1005, D1005&gt;-I1005), AND(C1005&lt;-I1005,D1005&lt;-I1005) )), 1, 0),"N/A")</f>
        <v>1</v>
      </c>
      <c r="L1005">
        <f>INT(NOT(J1005))</f>
        <v>0</v>
      </c>
      <c r="M1005" t="str">
        <f>IF(L1005,IF(OR(AND(C1005&lt;0, D1005&lt; ABS(I1005)), OR(AND(C1005&gt;ABS(I1005), D1005&gt;ABS(I1005)), AND(C1005&lt;ABS(I1005),D1005&lt; ABS(I1005)))), 1, 0),"N/A")</f>
        <v>N/A</v>
      </c>
      <c r="N1005">
        <f>INT(OR(K1005,M1005))</f>
        <v>1</v>
      </c>
      <c r="O1005">
        <f>IF(N1005, 210, 0)</f>
        <v>210</v>
      </c>
      <c r="P1005" t="str">
        <f>VLOOKUP(DATEVALUE(KNeighbors_NOPCA!$A1005), POR_by_date!$A$2:$E$93, 4, FALSE)</f>
        <v>U</v>
      </c>
      <c r="Q1005" t="str">
        <f>VLOOKUP(DATEVALUE(KNeighbors_NOPCA!$A1005), POR_by_date!$A$2:$E$93, 5, FALSE)</f>
        <v>211.5</v>
      </c>
    </row>
    <row r="1006" spans="1:17" hidden="1">
      <c r="A1006" s="10" t="s">
        <v>121</v>
      </c>
      <c r="B1006" t="s">
        <v>21</v>
      </c>
      <c r="C1006" s="9">
        <v>5.8</v>
      </c>
      <c r="D1006" s="9">
        <v>18</v>
      </c>
      <c r="E1006" s="9">
        <f>IF(-I1006 &lt;C1006, 1, 0)</f>
        <v>0</v>
      </c>
      <c r="F1006" t="str">
        <f>VLOOKUP(DATEVALUE(KNeighbors_NOPCA!$A1006), POR_by_date!$A$2:$E$93, 2, FALSE)</f>
        <v>W</v>
      </c>
      <c r="G1006">
        <f>IF(F1006="L",0,1)</f>
        <v>1</v>
      </c>
      <c r="H1006">
        <f>IF(G1006=E1006,1,0)</f>
        <v>0</v>
      </c>
      <c r="I1006">
        <f>VLOOKUP(DATEVALUE(KNeighbors_NOPCA!$A1006), POR_by_date!$A$2:$E$93, 3, FALSE)</f>
        <v>-11.5</v>
      </c>
      <c r="J1006">
        <f>IF(I1006&gt;0, 1, 0)</f>
        <v>0</v>
      </c>
      <c r="K1006" t="str">
        <f>IF(J1006,IF(OR(AND(C1006&gt;0, ABS(D1006) &gt; I1006), OR(AND(C1006&gt;-I1006, D1006&gt;-I1006), AND(C1006&lt;-I1006,D1006&lt;-I1006) )), 1, 0),"N/A")</f>
        <v>N/A</v>
      </c>
      <c r="L1006">
        <f>INT(NOT(J1006))</f>
        <v>1</v>
      </c>
      <c r="M1006">
        <f>IF(L1006,IF(OR(AND(C1006&lt;0, D1006&lt; ABS(I1006)), OR(AND(C1006&gt;ABS(I1006), D1006&gt;ABS(I1006)), AND(C1006&lt;ABS(I1006),D1006&lt; ABS(I1006)))), 1, 0),"N/A")</f>
        <v>0</v>
      </c>
      <c r="N1006">
        <f>INT(OR(K1006,M1006))</f>
        <v>0</v>
      </c>
      <c r="O1006">
        <f>IF(N1006, 210, 0)</f>
        <v>0</v>
      </c>
      <c r="P1006" t="str">
        <f>VLOOKUP(DATEVALUE(KNeighbors_NOPCA!$A1006), POR_by_date!$A$2:$E$93, 4, FALSE)</f>
        <v>O</v>
      </c>
      <c r="Q1006" t="str">
        <f>VLOOKUP(DATEVALUE(KNeighbors_NOPCA!$A1006), POR_by_date!$A$2:$E$93, 5, FALSE)</f>
        <v>209</v>
      </c>
    </row>
    <row r="1007" spans="1:17" hidden="1">
      <c r="A1007" s="10" t="s">
        <v>124</v>
      </c>
      <c r="B1007" t="s">
        <v>21</v>
      </c>
      <c r="C1007" s="9">
        <v>-1.8</v>
      </c>
      <c r="D1007" s="9">
        <v>15</v>
      </c>
      <c r="E1007" s="9">
        <f>IF(-I1007 &lt;C1007, 1, 0)</f>
        <v>0</v>
      </c>
      <c r="F1007" t="str">
        <f>VLOOKUP(DATEVALUE(KNeighbors_NOPCA!$A1007), POR_by_date!$A$2:$E$93, 2, FALSE)</f>
        <v>W</v>
      </c>
      <c r="G1007">
        <f>IF(F1007="L",0,1)</f>
        <v>1</v>
      </c>
      <c r="H1007">
        <f>IF(G1007=E1007,1,0)</f>
        <v>0</v>
      </c>
      <c r="I1007">
        <f>VLOOKUP(DATEVALUE(KNeighbors_NOPCA!$A1007), POR_by_date!$A$2:$E$93, 3, FALSE)</f>
        <v>-5</v>
      </c>
      <c r="J1007">
        <f>IF(I1007&gt;0, 1, 0)</f>
        <v>0</v>
      </c>
      <c r="K1007" t="str">
        <f>IF(J1007,IF(OR(AND(C1007&gt;0, ABS(D1007) &gt; I1007), OR(AND(C1007&gt;-I1007, D1007&gt;-I1007), AND(C1007&lt;-I1007,D1007&lt;-I1007) )), 1, 0),"N/A")</f>
        <v>N/A</v>
      </c>
      <c r="L1007">
        <f>INT(NOT(J1007))</f>
        <v>1</v>
      </c>
      <c r="M1007">
        <f>IF(L1007,IF(OR(AND(C1007&lt;0, D1007&lt; ABS(I1007)), OR(AND(C1007&gt;ABS(I1007), D1007&gt;ABS(I1007)), AND(C1007&lt;ABS(I1007),D1007&lt; ABS(I1007)))), 1, 0),"N/A")</f>
        <v>0</v>
      </c>
      <c r="N1007">
        <f>INT(OR(K1007,M1007))</f>
        <v>0</v>
      </c>
      <c r="O1007">
        <f>IF(N1007, 210, 0)</f>
        <v>0</v>
      </c>
      <c r="P1007" t="str">
        <f>VLOOKUP(DATEVALUE(KNeighbors_NOPCA!$A1007), POR_by_date!$A$2:$E$93, 4, FALSE)</f>
        <v>U</v>
      </c>
      <c r="Q1007" t="str">
        <f>VLOOKUP(DATEVALUE(KNeighbors_NOPCA!$A1007), POR_by_date!$A$2:$E$93, 5, FALSE)</f>
        <v>214.5</v>
      </c>
    </row>
    <row r="1008" spans="1:17" hidden="1">
      <c r="A1008" s="10" t="s">
        <v>127</v>
      </c>
      <c r="B1008" t="s">
        <v>21</v>
      </c>
      <c r="C1008" s="9">
        <v>10</v>
      </c>
      <c r="D1008" s="9">
        <v>18</v>
      </c>
      <c r="E1008" s="9">
        <f>IF(-I1008 &lt;C1008, 1, 0)</f>
        <v>1</v>
      </c>
      <c r="F1008" t="str">
        <f>VLOOKUP(DATEVALUE(KNeighbors_NOPCA!$A1008), POR_by_date!$A$2:$E$93, 2, FALSE)</f>
        <v>W</v>
      </c>
      <c r="G1008">
        <f>IF(F1008="L",0,1)</f>
        <v>1</v>
      </c>
      <c r="H1008">
        <f>IF(G1008=E1008,1,0)</f>
        <v>1</v>
      </c>
      <c r="I1008">
        <f>VLOOKUP(DATEVALUE(KNeighbors_NOPCA!$A1008), POR_by_date!$A$2:$E$93, 3, FALSE)</f>
        <v>-6</v>
      </c>
      <c r="J1008">
        <f>IF(I1008&gt;0, 1, 0)</f>
        <v>0</v>
      </c>
      <c r="K1008" t="str">
        <f>IF(J1008,IF(OR(AND(C1008&gt;0, ABS(D1008) &gt; I1008), OR(AND(C1008&gt;-I1008, D1008&gt;-I1008), AND(C1008&lt;-I1008,D1008&lt;-I1008) )), 1, 0),"N/A")</f>
        <v>N/A</v>
      </c>
      <c r="L1008">
        <f>INT(NOT(J1008))</f>
        <v>1</v>
      </c>
      <c r="M1008">
        <f>IF(L1008,IF(OR(AND(C1008&lt;0, D1008&lt; ABS(I1008)), OR(AND(C1008&gt;ABS(I1008), D1008&gt;ABS(I1008)), AND(C1008&lt;ABS(I1008),D1008&lt; ABS(I1008)))), 1, 0),"N/A")</f>
        <v>1</v>
      </c>
      <c r="N1008">
        <f>INT(OR(K1008,M1008))</f>
        <v>1</v>
      </c>
      <c r="O1008">
        <f>IF(N1008, 210, 0)</f>
        <v>210</v>
      </c>
      <c r="P1008" t="str">
        <f>VLOOKUP(DATEVALUE(KNeighbors_NOPCA!$A1008), POR_by_date!$A$2:$E$93, 4, FALSE)</f>
        <v>U</v>
      </c>
      <c r="Q1008" t="str">
        <f>VLOOKUP(DATEVALUE(KNeighbors_NOPCA!$A1008), POR_by_date!$A$2:$E$93, 5, FALSE)</f>
        <v>207</v>
      </c>
    </row>
    <row r="1009" spans="1:17" hidden="1">
      <c r="A1009" s="10" t="s">
        <v>129</v>
      </c>
      <c r="B1009" t="s">
        <v>21</v>
      </c>
      <c r="C1009" s="9">
        <v>6.4</v>
      </c>
      <c r="D1009" s="9">
        <v>3</v>
      </c>
      <c r="E1009" s="9">
        <f>IF(-I1009 &lt;C1009, 1, 0)</f>
        <v>0</v>
      </c>
      <c r="F1009" t="str">
        <f>VLOOKUP(DATEVALUE(KNeighbors_NOPCA!$A1009), POR_by_date!$A$2:$E$93, 2, FALSE)</f>
        <v>L</v>
      </c>
      <c r="G1009">
        <f>IF(F1009="L",0,1)</f>
        <v>0</v>
      </c>
      <c r="H1009">
        <f>IF(G1009=E1009,1,0)</f>
        <v>1</v>
      </c>
      <c r="I1009">
        <f>VLOOKUP(DATEVALUE(KNeighbors_NOPCA!$A1009), POR_by_date!$A$2:$E$93, 3, FALSE)</f>
        <v>-6.5</v>
      </c>
      <c r="J1009">
        <f>IF(I1009&gt;0, 1, 0)</f>
        <v>0</v>
      </c>
      <c r="K1009" t="str">
        <f>IF(J1009,IF(OR(AND(C1009&gt;0, ABS(D1009) &gt; I1009), OR(AND(C1009&gt;-I1009, D1009&gt;-I1009), AND(C1009&lt;-I1009,D1009&lt;-I1009) )), 1, 0),"N/A")</f>
        <v>N/A</v>
      </c>
      <c r="L1009">
        <f>INT(NOT(J1009))</f>
        <v>1</v>
      </c>
      <c r="M1009">
        <f>IF(L1009,IF(OR(AND(C1009&lt;0, D1009&lt; ABS(I1009)), OR(AND(C1009&gt;ABS(I1009), D1009&gt;ABS(I1009)), AND(C1009&lt;ABS(I1009),D1009&lt; ABS(I1009)))), 1, 0),"N/A")</f>
        <v>1</v>
      </c>
      <c r="N1009">
        <f>INT(OR(K1009,M1009))</f>
        <v>1</v>
      </c>
      <c r="O1009">
        <f>IF(N1009, 210, 0)</f>
        <v>210</v>
      </c>
      <c r="P1009" t="str">
        <f>VLOOKUP(DATEVALUE(KNeighbors_NOPCA!$A1009), POR_by_date!$A$2:$E$93, 4, FALSE)</f>
        <v>U</v>
      </c>
      <c r="Q1009" t="str">
        <f>VLOOKUP(DATEVALUE(KNeighbors_NOPCA!$A1009), POR_by_date!$A$2:$E$93, 5, FALSE)</f>
        <v>208.5</v>
      </c>
    </row>
    <row r="1010" spans="1:17" hidden="1">
      <c r="A1010" s="10" t="s">
        <v>131</v>
      </c>
      <c r="B1010" t="s">
        <v>21</v>
      </c>
      <c r="C1010" s="9">
        <v>8</v>
      </c>
      <c r="D1010" s="9">
        <v>12</v>
      </c>
      <c r="E1010" s="9">
        <f>IF(-I1010 &lt;C1010, 1, 0)</f>
        <v>1</v>
      </c>
      <c r="F1010" t="str">
        <f>VLOOKUP(DATEVALUE(KNeighbors_NOPCA!$A1010), POR_by_date!$A$2:$E$93, 2, FALSE)</f>
        <v>W</v>
      </c>
      <c r="G1010">
        <f>IF(F1010="L",0,1)</f>
        <v>1</v>
      </c>
      <c r="H1010">
        <f>IF(G1010=E1010,1,0)</f>
        <v>1</v>
      </c>
      <c r="I1010">
        <f>VLOOKUP(DATEVALUE(KNeighbors_NOPCA!$A1010), POR_by_date!$A$2:$E$93, 3, FALSE)</f>
        <v>-7</v>
      </c>
      <c r="J1010">
        <f>IF(I1010&gt;0, 1, 0)</f>
        <v>0</v>
      </c>
      <c r="K1010" t="str">
        <f>IF(J1010,IF(OR(AND(C1010&gt;0, ABS(D1010) &gt; I1010), OR(AND(C1010&gt;-I1010, D1010&gt;-I1010), AND(C1010&lt;-I1010,D1010&lt;-I1010) )), 1, 0),"N/A")</f>
        <v>N/A</v>
      </c>
      <c r="L1010">
        <f>INT(NOT(J1010))</f>
        <v>1</v>
      </c>
      <c r="M1010">
        <f>IF(L1010,IF(OR(AND(C1010&lt;0, D1010&lt; ABS(I1010)), OR(AND(C1010&gt;ABS(I1010), D1010&gt;ABS(I1010)), AND(C1010&lt;ABS(I1010),D1010&lt; ABS(I1010)))), 1, 0),"N/A")</f>
        <v>1</v>
      </c>
      <c r="N1010">
        <f>INT(OR(K1010,M1010))</f>
        <v>1</v>
      </c>
      <c r="O1010">
        <f>IF(N1010, 210, 0)</f>
        <v>210</v>
      </c>
      <c r="P1010" t="str">
        <f>VLOOKUP(DATEVALUE(KNeighbors_NOPCA!$A1010), POR_by_date!$A$2:$E$93, 4, FALSE)</f>
        <v>U</v>
      </c>
      <c r="Q1010" t="str">
        <f>VLOOKUP(DATEVALUE(KNeighbors_NOPCA!$A1010), POR_by_date!$A$2:$E$93, 5, FALSE)</f>
        <v>205.5</v>
      </c>
    </row>
    <row r="1011" spans="1:17" hidden="1">
      <c r="A1011" s="10" t="s">
        <v>133</v>
      </c>
      <c r="B1011" t="s">
        <v>21</v>
      </c>
      <c r="C1011" s="9">
        <v>-2.8</v>
      </c>
      <c r="D1011" s="9">
        <v>-7</v>
      </c>
      <c r="E1011" s="9">
        <f>IF(-I1011 &lt;C1011, 1, 0)</f>
        <v>0</v>
      </c>
      <c r="F1011" t="str">
        <f>VLOOKUP(DATEVALUE(KNeighbors_NOPCA!$A1011), POR_by_date!$A$2:$E$93, 2, FALSE)</f>
        <v>L</v>
      </c>
      <c r="G1011">
        <f>IF(F1011="L",0,1)</f>
        <v>0</v>
      </c>
      <c r="H1011">
        <f>IF(G1011=E1011,1,0)</f>
        <v>1</v>
      </c>
      <c r="I1011">
        <f>VLOOKUP(DATEVALUE(KNeighbors_NOPCA!$A1011), POR_by_date!$A$2:$E$93, 3, FALSE)</f>
        <v>-1.5</v>
      </c>
      <c r="J1011">
        <f>IF(I1011&gt;0, 1, 0)</f>
        <v>0</v>
      </c>
      <c r="K1011" t="str">
        <f>IF(J1011,IF(OR(AND(C1011&gt;0, ABS(D1011) &gt; I1011), OR(AND(C1011&gt;-I1011, D1011&gt;-I1011), AND(C1011&lt;-I1011,D1011&lt;-I1011) )), 1, 0),"N/A")</f>
        <v>N/A</v>
      </c>
      <c r="L1011">
        <f>INT(NOT(J1011))</f>
        <v>1</v>
      </c>
      <c r="M1011">
        <f>IF(L1011,IF(OR(AND(C1011&lt;0, D1011&lt; ABS(I1011)), OR(AND(C1011&gt;ABS(I1011), D1011&gt;ABS(I1011)), AND(C1011&lt;ABS(I1011),D1011&lt; ABS(I1011)))), 1, 0),"N/A")</f>
        <v>1</v>
      </c>
      <c r="N1011">
        <f>INT(OR(K1011,M1011))</f>
        <v>1</v>
      </c>
      <c r="O1011">
        <f>IF(N1011, 210, 0)</f>
        <v>210</v>
      </c>
      <c r="P1011" t="str">
        <f>VLOOKUP(DATEVALUE(KNeighbors_NOPCA!$A1011), POR_by_date!$A$2:$E$93, 4, FALSE)</f>
        <v>O</v>
      </c>
      <c r="Q1011" t="str">
        <f>VLOOKUP(DATEVALUE(KNeighbors_NOPCA!$A1011), POR_by_date!$A$2:$E$93, 5, FALSE)</f>
        <v>206</v>
      </c>
    </row>
    <row r="1012" spans="1:17" hidden="1">
      <c r="A1012" s="10" t="s">
        <v>139</v>
      </c>
      <c r="B1012" t="s">
        <v>21</v>
      </c>
      <c r="C1012" s="9">
        <v>-1</v>
      </c>
      <c r="D1012" s="9">
        <v>13</v>
      </c>
      <c r="E1012" s="9">
        <f>IF(-I1012 &lt;C1012, 1, 0)</f>
        <v>0</v>
      </c>
      <c r="F1012" t="str">
        <f>VLOOKUP(DATEVALUE(KNeighbors_NOPCA!$A1012), POR_by_date!$A$2:$E$93, 2, FALSE)</f>
        <v>W</v>
      </c>
      <c r="G1012">
        <f>IF(F1012="L",0,1)</f>
        <v>1</v>
      </c>
      <c r="H1012">
        <f>IF(G1012=E1012,1,0)</f>
        <v>0</v>
      </c>
      <c r="I1012">
        <f>VLOOKUP(DATEVALUE(KNeighbors_NOPCA!$A1012), POR_by_date!$A$2:$E$93, 3, FALSE)</f>
        <v>-4.5</v>
      </c>
      <c r="J1012">
        <f>IF(I1012&gt;0, 1, 0)</f>
        <v>0</v>
      </c>
      <c r="K1012" t="str">
        <f>IF(J1012,IF(OR(AND(C1012&gt;0, ABS(D1012) &gt; I1012), OR(AND(C1012&gt;-I1012, D1012&gt;-I1012), AND(C1012&lt;-I1012,D1012&lt;-I1012) )), 1, 0),"N/A")</f>
        <v>N/A</v>
      </c>
      <c r="L1012">
        <f>INT(NOT(J1012))</f>
        <v>1</v>
      </c>
      <c r="M1012">
        <f>IF(L1012,IF(OR(AND(C1012&lt;0, D1012&lt; ABS(I1012)), OR(AND(C1012&gt;ABS(I1012), D1012&gt;ABS(I1012)), AND(C1012&lt;ABS(I1012),D1012&lt; ABS(I1012)))), 1, 0),"N/A")</f>
        <v>0</v>
      </c>
      <c r="N1012">
        <f>INT(OR(K1012,M1012))</f>
        <v>0</v>
      </c>
      <c r="O1012">
        <f>IF(N1012, 210, 0)</f>
        <v>0</v>
      </c>
      <c r="P1012" t="str">
        <f>VLOOKUP(DATEVALUE(KNeighbors_NOPCA!$A1012), POR_by_date!$A$2:$E$93, 4, FALSE)</f>
        <v>O</v>
      </c>
      <c r="Q1012" t="str">
        <f>VLOOKUP(DATEVALUE(KNeighbors_NOPCA!$A1012), POR_by_date!$A$2:$E$93, 5, FALSE)</f>
        <v>215</v>
      </c>
    </row>
    <row r="1013" spans="1:17" hidden="1">
      <c r="A1013" s="10" t="s">
        <v>142</v>
      </c>
      <c r="B1013" t="s">
        <v>21</v>
      </c>
      <c r="C1013" s="9">
        <v>-8.1999999999999993</v>
      </c>
      <c r="D1013" s="9">
        <v>32</v>
      </c>
      <c r="E1013" s="9">
        <f>IF(-I1013 &lt;C1013, 1, 0)</f>
        <v>0</v>
      </c>
      <c r="F1013" t="str">
        <f>VLOOKUP(DATEVALUE(KNeighbors_NOPCA!$A1013), POR_by_date!$A$2:$E$93, 2, FALSE)</f>
        <v>W</v>
      </c>
      <c r="G1013">
        <f>IF(F1013="L",0,1)</f>
        <v>1</v>
      </c>
      <c r="H1013">
        <f>IF(G1013=E1013,1,0)</f>
        <v>0</v>
      </c>
      <c r="I1013">
        <f>VLOOKUP(DATEVALUE(KNeighbors_NOPCA!$A1013), POR_by_date!$A$2:$E$93, 3, FALSE)</f>
        <v>8</v>
      </c>
      <c r="J1013">
        <f>IF(I1013&gt;0, 1, 0)</f>
        <v>1</v>
      </c>
      <c r="K1013">
        <f>IF(J1013,IF(OR(AND(C1013&gt;0, ABS(D1013) &gt; I1013), OR(AND(C1013&gt;-I1013, D1013&gt;-I1013), AND(C1013&lt;-I1013,D1013&lt;-I1013) )), 1, 0),"N/A")</f>
        <v>0</v>
      </c>
      <c r="L1013">
        <f>INT(NOT(J1013))</f>
        <v>0</v>
      </c>
      <c r="M1013" t="str">
        <f>IF(L1013,IF(OR(AND(C1013&lt;0, D1013&lt; ABS(I1013)), OR(AND(C1013&gt;ABS(I1013), D1013&gt;ABS(I1013)), AND(C1013&lt;ABS(I1013),D1013&lt; ABS(I1013)))), 1, 0),"N/A")</f>
        <v>N/A</v>
      </c>
      <c r="N1013">
        <f>INT(OR(K1013,M1013))</f>
        <v>0</v>
      </c>
      <c r="O1013">
        <f>IF(N1013, 210, 0)</f>
        <v>0</v>
      </c>
      <c r="P1013" t="str">
        <f>VLOOKUP(DATEVALUE(KNeighbors_NOPCA!$A1013), POR_by_date!$A$2:$E$93, 4, FALSE)</f>
        <v>O</v>
      </c>
      <c r="Q1013" t="str">
        <f>VLOOKUP(DATEVALUE(KNeighbors_NOPCA!$A1013), POR_by_date!$A$2:$E$93, 5, FALSE)</f>
        <v>224.5</v>
      </c>
    </row>
    <row r="1014" spans="1:17" hidden="1">
      <c r="A1014" s="10" t="s">
        <v>144</v>
      </c>
      <c r="B1014" t="s">
        <v>21</v>
      </c>
      <c r="C1014" s="9">
        <v>2.6</v>
      </c>
      <c r="D1014" s="9">
        <v>4</v>
      </c>
      <c r="E1014" s="9">
        <f>IF(-I1014 &lt;C1014, 1, 0)</f>
        <v>0</v>
      </c>
      <c r="F1014" t="str">
        <f>VLOOKUP(DATEVALUE(KNeighbors_NOPCA!$A1014), POR_by_date!$A$2:$E$93, 2, FALSE)</f>
        <v>W</v>
      </c>
      <c r="G1014">
        <f>IF(F1014="L",0,1)</f>
        <v>1</v>
      </c>
      <c r="H1014">
        <f>IF(G1014=E1014,1,0)</f>
        <v>0</v>
      </c>
      <c r="I1014">
        <f>VLOOKUP(DATEVALUE(KNeighbors_NOPCA!$A1014), POR_by_date!$A$2:$E$93, 3, FALSE)</f>
        <v>-3</v>
      </c>
      <c r="J1014">
        <f>IF(I1014&gt;0, 1, 0)</f>
        <v>0</v>
      </c>
      <c r="K1014" t="str">
        <f>IF(J1014,IF(OR(AND(C1014&gt;0, ABS(D1014) &gt; I1014), OR(AND(C1014&gt;-I1014, D1014&gt;-I1014), AND(C1014&lt;-I1014,D1014&lt;-I1014) )), 1, 0),"N/A")</f>
        <v>N/A</v>
      </c>
      <c r="L1014">
        <f>INT(NOT(J1014))</f>
        <v>1</v>
      </c>
      <c r="M1014">
        <f>IF(L1014,IF(OR(AND(C1014&lt;0, D1014&lt; ABS(I1014)), OR(AND(C1014&gt;ABS(I1014), D1014&gt;ABS(I1014)), AND(C1014&lt;ABS(I1014),D1014&lt; ABS(I1014)))), 1, 0),"N/A")</f>
        <v>0</v>
      </c>
      <c r="N1014">
        <f>INT(OR(K1014,M1014))</f>
        <v>0</v>
      </c>
      <c r="O1014">
        <f>IF(N1014, 210, 0)</f>
        <v>0</v>
      </c>
      <c r="P1014" t="str">
        <f>VLOOKUP(DATEVALUE(KNeighbors_NOPCA!$A1014), POR_by_date!$A$2:$E$93, 4, FALSE)</f>
        <v>O</v>
      </c>
      <c r="Q1014" t="str">
        <f>VLOOKUP(DATEVALUE(KNeighbors_NOPCA!$A1014), POR_by_date!$A$2:$E$93, 5, FALSE)</f>
        <v>196.5</v>
      </c>
    </row>
    <row r="1015" spans="1:17" hidden="1">
      <c r="A1015" s="10" t="s">
        <v>146</v>
      </c>
      <c r="B1015" t="s">
        <v>21</v>
      </c>
      <c r="C1015" s="9">
        <v>7.4</v>
      </c>
      <c r="D1015" s="9">
        <v>8</v>
      </c>
      <c r="E1015" s="9">
        <f>IF(-I1015 &lt;C1015, 1, 0)</f>
        <v>0</v>
      </c>
      <c r="F1015" t="str">
        <f>VLOOKUP(DATEVALUE(KNeighbors_NOPCA!$A1015), POR_by_date!$A$2:$E$93, 2, FALSE)</f>
        <v>L</v>
      </c>
      <c r="G1015">
        <f>IF(F1015="L",0,1)</f>
        <v>0</v>
      </c>
      <c r="H1015">
        <f>IF(G1015=E1015,1,0)</f>
        <v>1</v>
      </c>
      <c r="I1015">
        <f>VLOOKUP(DATEVALUE(KNeighbors_NOPCA!$A1015), POR_by_date!$A$2:$E$93, 3, FALSE)</f>
        <v>-11.5</v>
      </c>
      <c r="J1015">
        <f>IF(I1015&gt;0, 1, 0)</f>
        <v>0</v>
      </c>
      <c r="K1015" t="str">
        <f>IF(J1015,IF(OR(AND(C1015&gt;0, ABS(D1015) &gt; I1015), OR(AND(C1015&gt;-I1015, D1015&gt;-I1015), AND(C1015&lt;-I1015,D1015&lt;-I1015) )), 1, 0),"N/A")</f>
        <v>N/A</v>
      </c>
      <c r="L1015">
        <f>INT(NOT(J1015))</f>
        <v>1</v>
      </c>
      <c r="M1015">
        <f>IF(L1015,IF(OR(AND(C1015&lt;0, D1015&lt; ABS(I1015)), OR(AND(C1015&gt;ABS(I1015), D1015&gt;ABS(I1015)), AND(C1015&lt;ABS(I1015),D1015&lt; ABS(I1015)))), 1, 0),"N/A")</f>
        <v>1</v>
      </c>
      <c r="N1015">
        <f>INT(OR(K1015,M1015))</f>
        <v>1</v>
      </c>
      <c r="O1015">
        <f>IF(N1015, 210, 0)</f>
        <v>210</v>
      </c>
      <c r="P1015" t="str">
        <f>VLOOKUP(DATEVALUE(KNeighbors_NOPCA!$A1015), POR_by_date!$A$2:$E$93, 4, FALSE)</f>
        <v>O</v>
      </c>
      <c r="Q1015" t="str">
        <f>VLOOKUP(DATEVALUE(KNeighbors_NOPCA!$A1015), POR_by_date!$A$2:$E$93, 5, FALSE)</f>
        <v>212.5</v>
      </c>
    </row>
    <row r="1016" spans="1:17" hidden="1">
      <c r="A1016" s="10" t="s">
        <v>148</v>
      </c>
      <c r="B1016" t="s">
        <v>21</v>
      </c>
      <c r="C1016" s="9">
        <v>3.8</v>
      </c>
      <c r="D1016" s="9">
        <v>-14</v>
      </c>
      <c r="E1016" s="9">
        <f>IF(-I1016 &lt;C1016, 1, 0)</f>
        <v>0</v>
      </c>
      <c r="F1016" t="str">
        <f>VLOOKUP(DATEVALUE(KNeighbors_NOPCA!$A1016), POR_by_date!$A$2:$E$93, 2, FALSE)</f>
        <v>L</v>
      </c>
      <c r="G1016">
        <f>IF(F1016="L",0,1)</f>
        <v>0</v>
      </c>
      <c r="H1016">
        <f>IF(G1016=E1016,1,0)</f>
        <v>1</v>
      </c>
      <c r="I1016">
        <f>VLOOKUP(DATEVALUE(KNeighbors_NOPCA!$A1016), POR_by_date!$A$2:$E$93, 3, FALSE)</f>
        <v>-4</v>
      </c>
      <c r="J1016">
        <f>IF(I1016&gt;0, 1, 0)</f>
        <v>0</v>
      </c>
      <c r="K1016" t="str">
        <f>IF(J1016,IF(OR(AND(C1016&gt;0, ABS(D1016) &gt; I1016), OR(AND(C1016&gt;-I1016, D1016&gt;-I1016), AND(C1016&lt;-I1016,D1016&lt;-I1016) )), 1, 0),"N/A")</f>
        <v>N/A</v>
      </c>
      <c r="L1016">
        <f>INT(NOT(J1016))</f>
        <v>1</v>
      </c>
      <c r="M1016">
        <f>IF(L1016,IF(OR(AND(C1016&lt;0, D1016&lt; ABS(I1016)), OR(AND(C1016&gt;ABS(I1016), D1016&gt;ABS(I1016)), AND(C1016&lt;ABS(I1016),D1016&lt; ABS(I1016)))), 1, 0),"N/A")</f>
        <v>1</v>
      </c>
      <c r="N1016">
        <f>INT(OR(K1016,M1016))</f>
        <v>1</v>
      </c>
      <c r="O1016">
        <f>IF(N1016, 210, 0)</f>
        <v>210</v>
      </c>
      <c r="P1016" t="str">
        <f>VLOOKUP(DATEVALUE(KNeighbors_NOPCA!$A1016), POR_by_date!$A$2:$E$93, 4, FALSE)</f>
        <v>O</v>
      </c>
      <c r="Q1016" t="str">
        <f>VLOOKUP(DATEVALUE(KNeighbors_NOPCA!$A1016), POR_by_date!$A$2:$E$93, 5, FALSE)</f>
        <v>218.5</v>
      </c>
    </row>
    <row r="1017" spans="1:17" hidden="1">
      <c r="A1017" s="10" t="s">
        <v>160</v>
      </c>
      <c r="B1017" t="s">
        <v>21</v>
      </c>
      <c r="C1017" s="9">
        <v>2.6</v>
      </c>
      <c r="D1017" s="9">
        <v>7</v>
      </c>
      <c r="E1017" s="9">
        <f>IF(-I1017 &lt;C1017, 1, 0)</f>
        <v>0</v>
      </c>
      <c r="F1017" t="str">
        <f>VLOOKUP(DATEVALUE(KNeighbors_NOPCA!$A1017), POR_by_date!$A$2:$E$93, 2, FALSE)</f>
        <v>W</v>
      </c>
      <c r="G1017">
        <f>IF(F1017="L",0,1)</f>
        <v>1</v>
      </c>
      <c r="H1017">
        <f>IF(G1017=E1017,1,0)</f>
        <v>0</v>
      </c>
      <c r="I1017">
        <f>VLOOKUP(DATEVALUE(KNeighbors_NOPCA!$A1017), POR_by_date!$A$2:$E$93, 3, FALSE)</f>
        <v>-5.5</v>
      </c>
      <c r="J1017">
        <f>IF(I1017&gt;0, 1, 0)</f>
        <v>0</v>
      </c>
      <c r="K1017" t="str">
        <f>IF(J1017,IF(OR(AND(C1017&gt;0, ABS(D1017) &gt; I1017), OR(AND(C1017&gt;-I1017, D1017&gt;-I1017), AND(C1017&lt;-I1017,D1017&lt;-I1017) )), 1, 0),"N/A")</f>
        <v>N/A</v>
      </c>
      <c r="L1017">
        <f>INT(NOT(J1017))</f>
        <v>1</v>
      </c>
      <c r="M1017">
        <f>IF(L1017,IF(OR(AND(C1017&lt;0, D1017&lt; ABS(I1017)), OR(AND(C1017&gt;ABS(I1017), D1017&gt;ABS(I1017)), AND(C1017&lt;ABS(I1017),D1017&lt; ABS(I1017)))), 1, 0),"N/A")</f>
        <v>0</v>
      </c>
      <c r="N1017">
        <f>INT(OR(K1017,M1017))</f>
        <v>0</v>
      </c>
      <c r="O1017">
        <f>IF(N1017, 210, 0)</f>
        <v>0</v>
      </c>
      <c r="P1017" t="str">
        <f>VLOOKUP(DATEVALUE(KNeighbors_NOPCA!$A1017), POR_by_date!$A$2:$E$93, 4, FALSE)</f>
        <v>O</v>
      </c>
      <c r="Q1017" t="str">
        <f>VLOOKUP(DATEVALUE(KNeighbors_NOPCA!$A1017), POR_by_date!$A$2:$E$93, 5, FALSE)</f>
        <v>213.5</v>
      </c>
    </row>
    <row r="1018" spans="1:17" hidden="1">
      <c r="A1018" s="10" t="s">
        <v>164</v>
      </c>
      <c r="B1018" t="s">
        <v>21</v>
      </c>
      <c r="C1018" s="9">
        <v>10.6</v>
      </c>
      <c r="D1018" s="9">
        <v>37</v>
      </c>
      <c r="E1018" s="9">
        <f>IF(-I1018 &lt;C1018, 1, 0)</f>
        <v>1</v>
      </c>
      <c r="F1018" t="str">
        <f>VLOOKUP(DATEVALUE(KNeighbors_NOPCA!$A1018), POR_by_date!$A$2:$E$93, 2, FALSE)</f>
        <v>W</v>
      </c>
      <c r="G1018">
        <f>IF(F1018="L",0,1)</f>
        <v>1</v>
      </c>
      <c r="H1018">
        <f>IF(G1018=E1018,1,0)</f>
        <v>1</v>
      </c>
      <c r="I1018">
        <f>VLOOKUP(DATEVALUE(KNeighbors_NOPCA!$A1018), POR_by_date!$A$2:$E$93, 3, FALSE)</f>
        <v>-8.5</v>
      </c>
      <c r="J1018">
        <f>IF(I1018&gt;0, 1, 0)</f>
        <v>0</v>
      </c>
      <c r="K1018" t="str">
        <f>IF(J1018,IF(OR(AND(C1018&gt;0, ABS(D1018) &gt; I1018), OR(AND(C1018&gt;-I1018, D1018&gt;-I1018), AND(C1018&lt;-I1018,D1018&lt;-I1018) )), 1, 0),"N/A")</f>
        <v>N/A</v>
      </c>
      <c r="L1018">
        <f>INT(NOT(J1018))</f>
        <v>1</v>
      </c>
      <c r="M1018">
        <f>IF(L1018,IF(OR(AND(C1018&lt;0, D1018&lt; ABS(I1018)), OR(AND(C1018&gt;ABS(I1018), D1018&gt;ABS(I1018)), AND(C1018&lt;ABS(I1018),D1018&lt; ABS(I1018)))), 1, 0),"N/A")</f>
        <v>1</v>
      </c>
      <c r="N1018">
        <f>INT(OR(K1018,M1018))</f>
        <v>1</v>
      </c>
      <c r="O1018">
        <f>IF(N1018, 210, 0)</f>
        <v>210</v>
      </c>
      <c r="P1018" t="str">
        <f>VLOOKUP(DATEVALUE(KNeighbors_NOPCA!$A1018), POR_by_date!$A$2:$E$93, 4, FALSE)</f>
        <v>U</v>
      </c>
      <c r="Q1018" t="str">
        <f>VLOOKUP(DATEVALUE(KNeighbors_NOPCA!$A1018), POR_by_date!$A$2:$E$93, 5, FALSE)</f>
        <v>215.5</v>
      </c>
    </row>
    <row r="1019" spans="1:17" hidden="1">
      <c r="A1019" s="10" t="s">
        <v>175</v>
      </c>
      <c r="B1019" t="s">
        <v>21</v>
      </c>
      <c r="C1019" s="9">
        <v>-2.6</v>
      </c>
      <c r="D1019" s="9">
        <v>6</v>
      </c>
      <c r="E1019" s="9">
        <f>IF(-I1019 &lt;C1019, 1, 0)</f>
        <v>0</v>
      </c>
      <c r="F1019" t="str">
        <f>VLOOKUP(DATEVALUE(KNeighbors_NOPCA!$A1019), POR_by_date!$A$2:$E$93, 2, FALSE)</f>
        <v>L</v>
      </c>
      <c r="G1019">
        <f>IF(F1019="L",0,1)</f>
        <v>0</v>
      </c>
      <c r="H1019">
        <f>IF(G1019=E1019,1,0)</f>
        <v>1</v>
      </c>
      <c r="I1019">
        <f>VLOOKUP(DATEVALUE(KNeighbors_NOPCA!$A1019), POR_by_date!$A$2:$E$93, 3, FALSE)</f>
        <v>-6.5</v>
      </c>
      <c r="J1019">
        <f>IF(I1019&gt;0, 1, 0)</f>
        <v>0</v>
      </c>
      <c r="K1019" t="str">
        <f>IF(J1019,IF(OR(AND(C1019&gt;0, ABS(D1019) &gt; I1019), OR(AND(C1019&gt;-I1019, D1019&gt;-I1019), AND(C1019&lt;-I1019,D1019&lt;-I1019) )), 1, 0),"N/A")</f>
        <v>N/A</v>
      </c>
      <c r="L1019">
        <f>INT(NOT(J1019))</f>
        <v>1</v>
      </c>
      <c r="M1019">
        <f>IF(L1019,IF(OR(AND(C1019&lt;0, D1019&lt; ABS(I1019)), OR(AND(C1019&gt;ABS(I1019), D1019&gt;ABS(I1019)), AND(C1019&lt;ABS(I1019),D1019&lt; ABS(I1019)))), 1, 0),"N/A")</f>
        <v>1</v>
      </c>
      <c r="N1019">
        <f>INT(OR(K1019,M1019))</f>
        <v>1</v>
      </c>
      <c r="O1019">
        <f>IF(N1019, 210, 0)</f>
        <v>210</v>
      </c>
      <c r="P1019" t="str">
        <f>VLOOKUP(DATEVALUE(KNeighbors_NOPCA!$A1019), POR_by_date!$A$2:$E$93, 4, FALSE)</f>
        <v>U</v>
      </c>
      <c r="Q1019" t="str">
        <f>VLOOKUP(DATEVALUE(KNeighbors_NOPCA!$A1019), POR_by_date!$A$2:$E$93, 5, FALSE)</f>
        <v>213</v>
      </c>
    </row>
    <row r="1020" spans="1:17" hidden="1">
      <c r="A1020" s="10" t="s">
        <v>178</v>
      </c>
      <c r="B1020" t="s">
        <v>21</v>
      </c>
      <c r="C1020" s="9">
        <v>14</v>
      </c>
      <c r="D1020" s="9">
        <v>3</v>
      </c>
      <c r="E1020" s="9">
        <f>IF(-I1020 &lt;C1020, 1, 0)</f>
        <v>0</v>
      </c>
      <c r="F1020" t="str">
        <f>VLOOKUP(DATEVALUE(KNeighbors_NOPCA!$A1020), POR_by_date!$A$2:$E$93, 2, FALSE)</f>
        <v>L</v>
      </c>
      <c r="G1020">
        <f>IF(F1020="L",0,1)</f>
        <v>0</v>
      </c>
      <c r="H1020">
        <f>IF(G1020=E1020,1,0)</f>
        <v>1</v>
      </c>
      <c r="I1020">
        <f>VLOOKUP(DATEVALUE(KNeighbors_NOPCA!$A1020), POR_by_date!$A$2:$E$93, 3, FALSE)</f>
        <v>-15</v>
      </c>
      <c r="J1020">
        <f>IF(I1020&gt;0, 1, 0)</f>
        <v>0</v>
      </c>
      <c r="K1020" t="str">
        <f>IF(J1020,IF(OR(AND(C1020&gt;0, ABS(D1020) &gt; I1020), OR(AND(C1020&gt;-I1020, D1020&gt;-I1020), AND(C1020&lt;-I1020,D1020&lt;-I1020) )), 1, 0),"N/A")</f>
        <v>N/A</v>
      </c>
      <c r="L1020">
        <f>INT(NOT(J1020))</f>
        <v>1</v>
      </c>
      <c r="M1020">
        <f>IF(L1020,IF(OR(AND(C1020&lt;0, D1020&lt; ABS(I1020)), OR(AND(C1020&gt;ABS(I1020), D1020&gt;ABS(I1020)), AND(C1020&lt;ABS(I1020),D1020&lt; ABS(I1020)))), 1, 0),"N/A")</f>
        <v>1</v>
      </c>
      <c r="N1020">
        <f>INT(OR(K1020,M1020))</f>
        <v>1</v>
      </c>
      <c r="O1020">
        <f>IF(N1020, 210, 0)</f>
        <v>210</v>
      </c>
      <c r="P1020" t="str">
        <f>VLOOKUP(DATEVALUE(KNeighbors_NOPCA!$A1020), POR_by_date!$A$2:$E$93, 4, FALSE)</f>
        <v>U</v>
      </c>
      <c r="Q1020" t="str">
        <f>VLOOKUP(DATEVALUE(KNeighbors_NOPCA!$A1020), POR_by_date!$A$2:$E$93, 5, FALSE)</f>
        <v>218.5</v>
      </c>
    </row>
    <row r="1021" spans="1:17" hidden="1">
      <c r="A1021" s="10" t="s">
        <v>180</v>
      </c>
      <c r="B1021" t="s">
        <v>21</v>
      </c>
      <c r="C1021" s="9">
        <v>5.4</v>
      </c>
      <c r="D1021" s="9">
        <v>12</v>
      </c>
      <c r="E1021" s="9">
        <f>IF(-I1021 &lt;C1021, 1, 0)</f>
        <v>0</v>
      </c>
      <c r="F1021" t="str">
        <f>VLOOKUP(DATEVALUE(KNeighbors_NOPCA!$A1021), POR_by_date!$A$2:$E$93, 2, FALSE)</f>
        <v>L</v>
      </c>
      <c r="G1021">
        <f>IF(F1021="L",0,1)</f>
        <v>0</v>
      </c>
      <c r="H1021">
        <f>IF(G1021=E1021,1,0)</f>
        <v>1</v>
      </c>
      <c r="I1021">
        <f>VLOOKUP(DATEVALUE(KNeighbors_NOPCA!$A1021), POR_by_date!$A$2:$E$93, 3, FALSE)</f>
        <v>-13</v>
      </c>
      <c r="J1021">
        <f>IF(I1021&gt;0, 1, 0)</f>
        <v>0</v>
      </c>
      <c r="K1021" t="str">
        <f>IF(J1021,IF(OR(AND(C1021&gt;0, ABS(D1021) &gt; I1021), OR(AND(C1021&gt;-I1021, D1021&gt;-I1021), AND(C1021&lt;-I1021,D1021&lt;-I1021) )), 1, 0),"N/A")</f>
        <v>N/A</v>
      </c>
      <c r="L1021">
        <f>INT(NOT(J1021))</f>
        <v>1</v>
      </c>
      <c r="M1021">
        <f>IF(L1021,IF(OR(AND(C1021&lt;0, D1021&lt; ABS(I1021)), OR(AND(C1021&gt;ABS(I1021), D1021&gt;ABS(I1021)), AND(C1021&lt;ABS(I1021),D1021&lt; ABS(I1021)))), 1, 0),"N/A")</f>
        <v>1</v>
      </c>
      <c r="N1021">
        <f>INT(OR(K1021,M1021))</f>
        <v>1</v>
      </c>
      <c r="O1021">
        <f>IF(N1021, 210, 0)</f>
        <v>210</v>
      </c>
      <c r="P1021" t="str">
        <f>VLOOKUP(DATEVALUE(KNeighbors_NOPCA!$A1021), POR_by_date!$A$2:$E$93, 4, FALSE)</f>
        <v>U</v>
      </c>
      <c r="Q1021" t="str">
        <f>VLOOKUP(DATEVALUE(KNeighbors_NOPCA!$A1021), POR_by_date!$A$2:$E$93, 5, FALSE)</f>
        <v>221</v>
      </c>
    </row>
    <row r="1022" spans="1:17" hidden="1">
      <c r="A1022" s="10" t="s">
        <v>183</v>
      </c>
      <c r="B1022" t="s">
        <v>21</v>
      </c>
      <c r="C1022" s="9">
        <v>1.8</v>
      </c>
      <c r="D1022" s="9">
        <v>7</v>
      </c>
      <c r="E1022" s="9">
        <f>IF(-I1022 &lt;C1022, 1, 0)</f>
        <v>0</v>
      </c>
      <c r="F1022" t="str">
        <f>VLOOKUP(DATEVALUE(KNeighbors_NOPCA!$A1022), POR_by_date!$A$2:$E$93, 2, FALSE)</f>
        <v>W</v>
      </c>
      <c r="G1022">
        <f>IF(F1022="L",0,1)</f>
        <v>1</v>
      </c>
      <c r="H1022">
        <f>IF(G1022=E1022,1,0)</f>
        <v>0</v>
      </c>
      <c r="I1022">
        <f>VLOOKUP(DATEVALUE(KNeighbors_NOPCA!$A1022), POR_by_date!$A$2:$E$93, 3, FALSE)</f>
        <v>-3</v>
      </c>
      <c r="J1022">
        <f>IF(I1022&gt;0, 1, 0)</f>
        <v>0</v>
      </c>
      <c r="K1022" t="str">
        <f>IF(J1022,IF(OR(AND(C1022&gt;0, ABS(D1022) &gt; I1022), OR(AND(C1022&gt;-I1022, D1022&gt;-I1022), AND(C1022&lt;-I1022,D1022&lt;-I1022) )), 1, 0),"N/A")</f>
        <v>N/A</v>
      </c>
      <c r="L1022">
        <f>INT(NOT(J1022))</f>
        <v>1</v>
      </c>
      <c r="M1022">
        <f>IF(L1022,IF(OR(AND(C1022&lt;0, D1022&lt; ABS(I1022)), OR(AND(C1022&gt;ABS(I1022), D1022&gt;ABS(I1022)), AND(C1022&lt;ABS(I1022),D1022&lt; ABS(I1022)))), 1, 0),"N/A")</f>
        <v>0</v>
      </c>
      <c r="N1022">
        <f>INT(OR(K1022,M1022))</f>
        <v>0</v>
      </c>
      <c r="O1022">
        <f>IF(N1022, 210, 0)</f>
        <v>0</v>
      </c>
      <c r="P1022" t="str">
        <f>VLOOKUP(DATEVALUE(KNeighbors_NOPCA!$A1022), POR_by_date!$A$2:$E$93, 4, FALSE)</f>
        <v>O</v>
      </c>
      <c r="Q1022" t="str">
        <f>VLOOKUP(DATEVALUE(KNeighbors_NOPCA!$A1022), POR_by_date!$A$2:$E$93, 5, FALSE)</f>
        <v>213.5</v>
      </c>
    </row>
    <row r="1023" spans="1:17" hidden="1">
      <c r="A1023" s="10" t="s">
        <v>185</v>
      </c>
      <c r="B1023" t="s">
        <v>21</v>
      </c>
      <c r="C1023" s="9">
        <v>7</v>
      </c>
      <c r="D1023" s="9">
        <v>17</v>
      </c>
      <c r="E1023" s="9">
        <f>IF(-I1023 &lt;C1023, 1, 0)</f>
        <v>1</v>
      </c>
      <c r="F1023" t="str">
        <f>VLOOKUP(DATEVALUE(KNeighbors_NOPCA!$A1023), POR_by_date!$A$2:$E$93, 2, FALSE)</f>
        <v>W</v>
      </c>
      <c r="G1023">
        <f>IF(F1023="L",0,1)</f>
        <v>1</v>
      </c>
      <c r="H1023">
        <f>IF(G1023=E1023,1,0)</f>
        <v>1</v>
      </c>
      <c r="I1023">
        <f>VLOOKUP(DATEVALUE(KNeighbors_NOPCA!$A1023), POR_by_date!$A$2:$E$93, 3, FALSE)</f>
        <v>-6.5</v>
      </c>
      <c r="J1023">
        <f>IF(I1023&gt;0, 1, 0)</f>
        <v>0</v>
      </c>
      <c r="K1023" t="str">
        <f>IF(J1023,IF(OR(AND(C1023&gt;0, ABS(D1023) &gt; I1023), OR(AND(C1023&gt;-I1023, D1023&gt;-I1023), AND(C1023&lt;-I1023,D1023&lt;-I1023) )), 1, 0),"N/A")</f>
        <v>N/A</v>
      </c>
      <c r="L1023">
        <f>INT(NOT(J1023))</f>
        <v>1</v>
      </c>
      <c r="M1023">
        <f>IF(L1023,IF(OR(AND(C1023&lt;0, D1023&lt; ABS(I1023)), OR(AND(C1023&gt;ABS(I1023), D1023&gt;ABS(I1023)), AND(C1023&lt;ABS(I1023),D1023&lt; ABS(I1023)))), 1, 0),"N/A")</f>
        <v>1</v>
      </c>
      <c r="N1023">
        <f>INT(OR(K1023,M1023))</f>
        <v>1</v>
      </c>
      <c r="O1023">
        <f>IF(N1023, 210, 0)</f>
        <v>210</v>
      </c>
      <c r="P1023" t="str">
        <f>VLOOKUP(DATEVALUE(KNeighbors_NOPCA!$A1023), POR_by_date!$A$2:$E$93, 4, FALSE)</f>
        <v>U</v>
      </c>
      <c r="Q1023" t="str">
        <f>VLOOKUP(DATEVALUE(KNeighbors_NOPCA!$A1023), POR_by_date!$A$2:$E$93, 5, FALSE)</f>
        <v>209</v>
      </c>
    </row>
    <row r="1024" spans="1:17" hidden="1">
      <c r="A1024" s="10" t="s">
        <v>188</v>
      </c>
      <c r="B1024" t="s">
        <v>21</v>
      </c>
      <c r="C1024" s="9">
        <v>-6.6</v>
      </c>
      <c r="D1024" s="9">
        <v>5</v>
      </c>
      <c r="E1024" s="9">
        <f>IF(-I1024 &lt;C1024, 1, 0)</f>
        <v>0</v>
      </c>
      <c r="F1024" t="str">
        <f>VLOOKUP(DATEVALUE(KNeighbors_NOPCA!$A1024), POR_by_date!$A$2:$E$93, 2, FALSE)</f>
        <v>L</v>
      </c>
      <c r="G1024">
        <f>IF(F1024="L",0,1)</f>
        <v>0</v>
      </c>
      <c r="H1024">
        <f>IF(G1024=E1024,1,0)</f>
        <v>1</v>
      </c>
      <c r="I1024">
        <f>VLOOKUP(DATEVALUE(KNeighbors_NOPCA!$A1024), POR_by_date!$A$2:$E$93, 3, FALSE)</f>
        <v>-7.5</v>
      </c>
      <c r="J1024">
        <f>IF(I1024&gt;0, 1, 0)</f>
        <v>0</v>
      </c>
      <c r="K1024" t="str">
        <f>IF(J1024,IF(OR(AND(C1024&gt;0, ABS(D1024) &gt; I1024), OR(AND(C1024&gt;-I1024, D1024&gt;-I1024), AND(C1024&lt;-I1024,D1024&lt;-I1024) )), 1, 0),"N/A")</f>
        <v>N/A</v>
      </c>
      <c r="L1024">
        <f>INT(NOT(J1024))</f>
        <v>1</v>
      </c>
      <c r="M1024">
        <f>IF(L1024,IF(OR(AND(C1024&lt;0, D1024&lt; ABS(I1024)), OR(AND(C1024&gt;ABS(I1024), D1024&gt;ABS(I1024)), AND(C1024&lt;ABS(I1024),D1024&lt; ABS(I1024)))), 1, 0),"N/A")</f>
        <v>1</v>
      </c>
      <c r="N1024">
        <f>INT(OR(K1024,M1024))</f>
        <v>1</v>
      </c>
      <c r="O1024">
        <f>IF(N1024, 210, 0)</f>
        <v>210</v>
      </c>
      <c r="P1024" t="str">
        <f>VLOOKUP(DATEVALUE(KNeighbors_NOPCA!$A1024), POR_by_date!$A$2:$E$93, 4, FALSE)</f>
        <v>O</v>
      </c>
      <c r="Q1024" t="str">
        <f>VLOOKUP(DATEVALUE(KNeighbors_NOPCA!$A1024), POR_by_date!$A$2:$E$93, 5, FALSE)</f>
        <v>214.5</v>
      </c>
    </row>
    <row r="1025" spans="1:17" hidden="1">
      <c r="A1025" s="10" t="s">
        <v>191</v>
      </c>
      <c r="B1025" t="s">
        <v>21</v>
      </c>
      <c r="C1025" s="9">
        <v>10</v>
      </c>
      <c r="D1025" s="9">
        <v>-1</v>
      </c>
      <c r="E1025" s="9">
        <f>IF(-I1025 &lt;C1025, 1, 0)</f>
        <v>1</v>
      </c>
      <c r="F1025" t="str">
        <f>VLOOKUP(DATEVALUE(KNeighbors_NOPCA!$A1025), POR_by_date!$A$2:$E$93, 2, FALSE)</f>
        <v>L</v>
      </c>
      <c r="G1025">
        <f>IF(F1025="L",0,1)</f>
        <v>0</v>
      </c>
      <c r="H1025">
        <f>IF(G1025=E1025,1,0)</f>
        <v>0</v>
      </c>
      <c r="I1025">
        <f>VLOOKUP(DATEVALUE(KNeighbors_NOPCA!$A1025), POR_by_date!$A$2:$E$93, 3, FALSE)</f>
        <v>-8.5</v>
      </c>
      <c r="J1025">
        <f>IF(I1025&gt;0, 1, 0)</f>
        <v>0</v>
      </c>
      <c r="K1025" t="str">
        <f>IF(J1025,IF(OR(AND(C1025&gt;0, ABS(D1025) &gt; I1025), OR(AND(C1025&gt;-I1025, D1025&gt;-I1025), AND(C1025&lt;-I1025,D1025&lt;-I1025) )), 1, 0),"N/A")</f>
        <v>N/A</v>
      </c>
      <c r="L1025">
        <f>INT(NOT(J1025))</f>
        <v>1</v>
      </c>
      <c r="M1025">
        <f>IF(L1025,IF(OR(AND(C1025&lt;0, D1025&lt; ABS(I1025)), OR(AND(C1025&gt;ABS(I1025), D1025&gt;ABS(I1025)), AND(C1025&lt;ABS(I1025),D1025&lt; ABS(I1025)))), 1, 0),"N/A")</f>
        <v>0</v>
      </c>
      <c r="N1025">
        <f>INT(OR(K1025,M1025))</f>
        <v>0</v>
      </c>
      <c r="O1025">
        <f>IF(N1025, 210, 0)</f>
        <v>0</v>
      </c>
      <c r="P1025" t="str">
        <f>VLOOKUP(DATEVALUE(KNeighbors_NOPCA!$A1025), POR_by_date!$A$2:$E$93, 4, FALSE)</f>
        <v>U</v>
      </c>
      <c r="Q1025" t="str">
        <f>VLOOKUP(DATEVALUE(KNeighbors_NOPCA!$A1025), POR_by_date!$A$2:$E$93, 5, FALSE)</f>
        <v>216</v>
      </c>
    </row>
    <row r="1026" spans="1:17" hidden="1">
      <c r="A1026" s="10" t="s">
        <v>195</v>
      </c>
      <c r="B1026" t="s">
        <v>21</v>
      </c>
      <c r="C1026" s="9">
        <v>4.8</v>
      </c>
      <c r="D1026" s="9">
        <v>8</v>
      </c>
      <c r="E1026" s="9">
        <f>IF(-I1026 &lt;C1026, 1, 0)</f>
        <v>0</v>
      </c>
      <c r="F1026" t="str">
        <f>VLOOKUP(DATEVALUE(KNeighbors_NOPCA!$A1026), POR_by_date!$A$2:$E$93, 2, FALSE)</f>
        <v>L</v>
      </c>
      <c r="G1026">
        <f>IF(F1026="L",0,1)</f>
        <v>0</v>
      </c>
      <c r="H1026">
        <f>IF(G1026=E1026,1,0)</f>
        <v>1</v>
      </c>
      <c r="I1026">
        <f>VLOOKUP(DATEVALUE(KNeighbors_NOPCA!$A1026), POR_by_date!$A$2:$E$93, 3, FALSE)</f>
        <v>-10</v>
      </c>
      <c r="J1026">
        <f>IF(I1026&gt;0, 1, 0)</f>
        <v>0</v>
      </c>
      <c r="K1026" t="str">
        <f>IF(J1026,IF(OR(AND(C1026&gt;0, ABS(D1026) &gt; I1026), OR(AND(C1026&gt;-I1026, D1026&gt;-I1026), AND(C1026&lt;-I1026,D1026&lt;-I1026) )), 1, 0),"N/A")</f>
        <v>N/A</v>
      </c>
      <c r="L1026">
        <f>INT(NOT(J1026))</f>
        <v>1</v>
      </c>
      <c r="M1026">
        <f>IF(L1026,IF(OR(AND(C1026&lt;0, D1026&lt; ABS(I1026)), OR(AND(C1026&gt;ABS(I1026), D1026&gt;ABS(I1026)), AND(C1026&lt;ABS(I1026),D1026&lt; ABS(I1026)))), 1, 0),"N/A")</f>
        <v>1</v>
      </c>
      <c r="N1026">
        <f>INT(OR(K1026,M1026))</f>
        <v>1</v>
      </c>
      <c r="O1026">
        <f>IF(N1026, 210, 0)</f>
        <v>210</v>
      </c>
      <c r="P1026" t="str">
        <f>VLOOKUP(DATEVALUE(KNeighbors_NOPCA!$A1026), POR_by_date!$A$2:$E$93, 4, FALSE)</f>
        <v>U</v>
      </c>
      <c r="Q1026" t="str">
        <f>VLOOKUP(DATEVALUE(KNeighbors_NOPCA!$A1026), POR_by_date!$A$2:$E$93, 5, FALSE)</f>
        <v>217</v>
      </c>
    </row>
    <row r="1027" spans="1:17" hidden="1">
      <c r="A1027" s="10" t="s">
        <v>9</v>
      </c>
      <c r="B1027" t="s">
        <v>22</v>
      </c>
      <c r="C1027" s="9">
        <v>-4</v>
      </c>
      <c r="D1027" s="9">
        <v>-7</v>
      </c>
      <c r="E1027" s="9">
        <f>IF(-I1027 &lt;C1027, 1, 0)</f>
        <v>1</v>
      </c>
      <c r="F1027" t="str">
        <f>VLOOKUP(DATEVALUE(KNeighbors_NOPCA!$A1027), SAC_by_date!$A$2:$E$93, 2, FALSE)</f>
        <v>L</v>
      </c>
      <c r="G1027">
        <f>IF(F1027="L",0,1)</f>
        <v>0</v>
      </c>
      <c r="H1027">
        <f>IF(G1027=E1027,1,0)</f>
        <v>0</v>
      </c>
      <c r="I1027">
        <f>VLOOKUP(DATEVALUE(KNeighbors_NOPCA!$A1027), SAC_by_date!$A$2:$E$93, 3, FALSE)</f>
        <v>5.5</v>
      </c>
      <c r="J1027">
        <f>IF(I1027&gt;0, 1, 0)</f>
        <v>1</v>
      </c>
      <c r="K1027">
        <f>IF(J1027,IF(OR(AND(C1027&gt;0, ABS(D1027) &gt; I1027), OR(AND(C1027&gt;-I1027, D1027&gt;-I1027), AND(C1027&lt;-I1027,D1027&lt;-I1027) )), 1, 0),"N/A")</f>
        <v>0</v>
      </c>
      <c r="L1027">
        <f>INT(NOT(J1027))</f>
        <v>0</v>
      </c>
      <c r="M1027" t="str">
        <f>IF(L1027,IF(OR(AND(C1027&lt;0, D1027&lt; ABS(I1027)), OR(AND(C1027&gt;ABS(I1027), D1027&gt;ABS(I1027)), AND(C1027&lt;ABS(I1027),D1027&lt; ABS(I1027)))), 1, 0),"N/A")</f>
        <v>N/A</v>
      </c>
      <c r="N1027">
        <f>INT(OR(K1027,M1027))</f>
        <v>0</v>
      </c>
      <c r="O1027">
        <f>IF(N1027, 210, 0)</f>
        <v>0</v>
      </c>
      <c r="P1027" t="str">
        <f>VLOOKUP(DATEVALUE(KNeighbors_NOPCA!$A1027), SAC_by_date!$A$2:$E$93, 4, FALSE)</f>
        <v>O</v>
      </c>
      <c r="Q1027" t="str">
        <f>VLOOKUP(DATEVALUE(KNeighbors_NOPCA!$A1027), SAC_by_date!$A$2:$E$93, 5, FALSE)</f>
        <v>212.5</v>
      </c>
    </row>
    <row r="1028" spans="1:17" hidden="1">
      <c r="A1028" s="10" t="s">
        <v>28</v>
      </c>
      <c r="B1028" t="s">
        <v>22</v>
      </c>
      <c r="C1028" s="9">
        <v>2.8</v>
      </c>
      <c r="D1028" s="9">
        <v>18</v>
      </c>
      <c r="E1028" s="9">
        <f>IF(-I1028 &lt;C1028, 1, 0)</f>
        <v>0</v>
      </c>
      <c r="F1028" t="str">
        <f>VLOOKUP(DATEVALUE(KNeighbors_NOPCA!$A1028), SAC_by_date!$A$2:$E$93, 2, FALSE)</f>
        <v>W</v>
      </c>
      <c r="G1028">
        <f>IF(F1028="L",0,1)</f>
        <v>1</v>
      </c>
      <c r="H1028">
        <f>IF(G1028=E1028,1,0)</f>
        <v>0</v>
      </c>
      <c r="I1028">
        <f>VLOOKUP(DATEVALUE(KNeighbors_NOPCA!$A1028), SAC_by_date!$A$2:$E$93, 3, FALSE)</f>
        <v>-7</v>
      </c>
      <c r="J1028">
        <f>IF(I1028&gt;0, 1, 0)</f>
        <v>0</v>
      </c>
      <c r="K1028" t="str">
        <f>IF(J1028,IF(OR(AND(C1028&gt;0, ABS(D1028) &gt; I1028), OR(AND(C1028&gt;-I1028, D1028&gt;-I1028), AND(C1028&lt;-I1028,D1028&lt;-I1028) )), 1, 0),"N/A")</f>
        <v>N/A</v>
      </c>
      <c r="L1028">
        <f>INT(NOT(J1028))</f>
        <v>1</v>
      </c>
      <c r="M1028">
        <f>IF(L1028,IF(OR(AND(C1028&lt;0, D1028&lt; ABS(I1028)), OR(AND(C1028&gt;ABS(I1028), D1028&gt;ABS(I1028)), AND(C1028&lt;ABS(I1028),D1028&lt; ABS(I1028)))), 1, 0),"N/A")</f>
        <v>0</v>
      </c>
      <c r="N1028">
        <f>INT(OR(K1028,M1028))</f>
        <v>0</v>
      </c>
      <c r="O1028">
        <f>IF(N1028, 210, 0)</f>
        <v>0</v>
      </c>
      <c r="P1028" t="str">
        <f>VLOOKUP(DATEVALUE(KNeighbors_NOPCA!$A1028), SAC_by_date!$A$2:$E$93, 4, FALSE)</f>
        <v>O</v>
      </c>
      <c r="Q1028" t="str">
        <f>VLOOKUP(DATEVALUE(KNeighbors_NOPCA!$A1028), SAC_by_date!$A$2:$E$93, 5, FALSE)</f>
        <v>211.5</v>
      </c>
    </row>
    <row r="1029" spans="1:17" hidden="1">
      <c r="A1029" s="10" t="s">
        <v>40</v>
      </c>
      <c r="B1029" t="s">
        <v>22</v>
      </c>
      <c r="C1029" s="9">
        <v>8.4</v>
      </c>
      <c r="D1029" s="9">
        <v>-14</v>
      </c>
      <c r="E1029" s="9">
        <f>IF(-I1029 &lt;C1029, 1, 0)</f>
        <v>1</v>
      </c>
      <c r="F1029" t="str">
        <f>VLOOKUP(DATEVALUE(KNeighbors_NOPCA!$A1029), SAC_by_date!$A$2:$E$93, 2, FALSE)</f>
        <v>L</v>
      </c>
      <c r="G1029">
        <f>IF(F1029="L",0,1)</f>
        <v>0</v>
      </c>
      <c r="H1029">
        <f>IF(G1029=E1029,1,0)</f>
        <v>0</v>
      </c>
      <c r="I1029">
        <f>VLOOKUP(DATEVALUE(KNeighbors_NOPCA!$A1029), SAC_by_date!$A$2:$E$93, 3, FALSE)</f>
        <v>4</v>
      </c>
      <c r="J1029">
        <f>IF(I1029&gt;0, 1, 0)</f>
        <v>1</v>
      </c>
      <c r="K1029">
        <f>IF(J1029,IF(OR(AND(C1029&gt;0, ABS(D1029) &gt; I1029), OR(AND(C1029&gt;-I1029, D1029&gt;-I1029), AND(C1029&lt;-I1029,D1029&lt;-I1029) )), 1, 0),"N/A")</f>
        <v>1</v>
      </c>
      <c r="L1029">
        <f>INT(NOT(J1029))</f>
        <v>0</v>
      </c>
      <c r="M1029" t="str">
        <f>IF(L1029,IF(OR(AND(C1029&lt;0, D1029&lt; ABS(I1029)), OR(AND(C1029&gt;ABS(I1029), D1029&gt;ABS(I1029)), AND(C1029&lt;ABS(I1029),D1029&lt; ABS(I1029)))), 1, 0),"N/A")</f>
        <v>N/A</v>
      </c>
      <c r="N1029">
        <f>INT(OR(K1029,M1029))</f>
        <v>1</v>
      </c>
      <c r="O1029">
        <f>IF(N1029, 210, 0)</f>
        <v>210</v>
      </c>
      <c r="P1029" t="str">
        <f>VLOOKUP(DATEVALUE(KNeighbors_NOPCA!$A1029), SAC_by_date!$A$2:$E$93, 4, FALSE)</f>
        <v>U</v>
      </c>
      <c r="Q1029" t="str">
        <f>VLOOKUP(DATEVALUE(KNeighbors_NOPCA!$A1029), SAC_by_date!$A$2:$E$93, 5, FALSE)</f>
        <v>197</v>
      </c>
    </row>
    <row r="1030" spans="1:17" hidden="1">
      <c r="A1030" s="10" t="s">
        <v>45</v>
      </c>
      <c r="B1030" t="s">
        <v>22</v>
      </c>
      <c r="C1030" s="9">
        <v>-3</v>
      </c>
      <c r="D1030" s="9">
        <v>-6</v>
      </c>
      <c r="E1030" s="9">
        <f>IF(-I1030 &lt;C1030, 1, 0)</f>
        <v>1</v>
      </c>
      <c r="F1030" t="str">
        <f>VLOOKUP(DATEVALUE(KNeighbors_NOPCA!$A1030), SAC_by_date!$A$2:$E$93, 2, FALSE)</f>
        <v>L</v>
      </c>
      <c r="G1030">
        <f>IF(F1030="L",0,1)</f>
        <v>0</v>
      </c>
      <c r="H1030">
        <f>IF(G1030=E1030,1,0)</f>
        <v>0</v>
      </c>
      <c r="I1030">
        <f>VLOOKUP(DATEVALUE(KNeighbors_NOPCA!$A1030), SAC_by_date!$A$2:$E$93, 3, FALSE)</f>
        <v>4.5</v>
      </c>
      <c r="J1030">
        <f>IF(I1030&gt;0, 1, 0)</f>
        <v>1</v>
      </c>
      <c r="K1030">
        <f>IF(J1030,IF(OR(AND(C1030&gt;0, ABS(D1030) &gt; I1030), OR(AND(C1030&gt;-I1030, D1030&gt;-I1030), AND(C1030&lt;-I1030,D1030&lt;-I1030) )), 1, 0),"N/A")</f>
        <v>0</v>
      </c>
      <c r="L1030">
        <f>INT(NOT(J1030))</f>
        <v>0</v>
      </c>
      <c r="M1030" t="str">
        <f>IF(L1030,IF(OR(AND(C1030&lt;0, D1030&lt; ABS(I1030)), OR(AND(C1030&gt;ABS(I1030), D1030&gt;ABS(I1030)), AND(C1030&lt;ABS(I1030),D1030&lt; ABS(I1030)))), 1, 0),"N/A")</f>
        <v>N/A</v>
      </c>
      <c r="N1030">
        <f>INT(OR(K1030,M1030))</f>
        <v>0</v>
      </c>
      <c r="O1030">
        <f>IF(N1030, 210, 0)</f>
        <v>0</v>
      </c>
      <c r="P1030" t="str">
        <f>VLOOKUP(DATEVALUE(KNeighbors_NOPCA!$A1030), SAC_by_date!$A$2:$E$93, 4, FALSE)</f>
        <v>O</v>
      </c>
      <c r="Q1030" t="str">
        <f>VLOOKUP(DATEVALUE(KNeighbors_NOPCA!$A1030), SAC_by_date!$A$2:$E$93, 5, FALSE)</f>
        <v>217.5</v>
      </c>
    </row>
    <row r="1031" spans="1:17">
      <c r="A1031" s="10" t="s">
        <v>46</v>
      </c>
      <c r="B1031" t="s">
        <v>22</v>
      </c>
      <c r="C1031" s="9">
        <v>-9</v>
      </c>
      <c r="D1031" s="9">
        <v>-9</v>
      </c>
      <c r="E1031" s="9">
        <f>IF(-I1031 &lt;C1031, 1, 0)</f>
        <v>1</v>
      </c>
      <c r="F1031" t="str">
        <f>VLOOKUP(DATEVALUE(KNeighbors_NOPCA!$A1031), SAC_by_date!$A$2:$E$93, 2, FALSE)</f>
        <v>W</v>
      </c>
      <c r="G1031">
        <f>IF(F1031="L",0,1)</f>
        <v>1</v>
      </c>
      <c r="H1031">
        <f>IF(G1031=E1031,1,0)</f>
        <v>1</v>
      </c>
      <c r="I1031">
        <f>VLOOKUP(DATEVALUE(KNeighbors_NOPCA!$A1031), SAC_by_date!$A$2:$E$93, 3, FALSE)</f>
        <v>13.5</v>
      </c>
      <c r="J1031">
        <f>IF(I1031&gt;0, 1, 0)</f>
        <v>1</v>
      </c>
      <c r="K1031">
        <f>IF(J1031,IF(OR(AND(C1031&gt;0, ABS(D1031) &gt; I1031), OR(AND(C1031&gt;-I1031, D1031&gt;-I1031), AND(C1031&lt;-I1031,D1031&lt;-I1031) )), 1, 0),"N/A")</f>
        <v>1</v>
      </c>
      <c r="L1031">
        <f>INT(NOT(J1031))</f>
        <v>0</v>
      </c>
      <c r="M1031" t="str">
        <f>IF(L1031,IF(OR(AND(C1031&lt;0, D1031&lt; ABS(I1031)), OR(AND(C1031&gt;ABS(I1031), D1031&gt;ABS(I1031)), AND(C1031&lt;ABS(I1031),D1031&lt; ABS(I1031)))), 1, 0),"N/A")</f>
        <v>N/A</v>
      </c>
      <c r="N1031">
        <f>INT(OR(K1031,M1031))</f>
        <v>1</v>
      </c>
      <c r="O1031">
        <f>IF(N1031, 210, 0)</f>
        <v>210</v>
      </c>
      <c r="P1031" t="str">
        <f>VLOOKUP(DATEVALUE(KNeighbors_NOPCA!$A1031), SAC_by_date!$A$2:$E$93, 4, FALSE)</f>
        <v>U</v>
      </c>
      <c r="Q1031" t="str">
        <f>VLOOKUP(DATEVALUE(KNeighbors_NOPCA!$A1031), SAC_by_date!$A$2:$E$93, 5, FALSE)</f>
        <v>220.5</v>
      </c>
    </row>
    <row r="1032" spans="1:17" hidden="1">
      <c r="A1032" s="10" t="s">
        <v>48</v>
      </c>
      <c r="B1032" t="s">
        <v>22</v>
      </c>
      <c r="C1032" s="9">
        <v>-6.6</v>
      </c>
      <c r="D1032" s="9">
        <v>-18</v>
      </c>
      <c r="E1032" s="9">
        <f>IF(-I1032 &lt;C1032, 1, 0)</f>
        <v>1</v>
      </c>
      <c r="F1032" t="str">
        <f>VLOOKUP(DATEVALUE(KNeighbors_NOPCA!$A1032), SAC_by_date!$A$2:$E$93, 2, FALSE)</f>
        <v>L</v>
      </c>
      <c r="G1032">
        <f>IF(F1032="L",0,1)</f>
        <v>0</v>
      </c>
      <c r="H1032">
        <f>IF(G1032=E1032,1,0)</f>
        <v>0</v>
      </c>
      <c r="I1032">
        <f>VLOOKUP(DATEVALUE(KNeighbors_NOPCA!$A1032), SAC_by_date!$A$2:$E$93, 3, FALSE)</f>
        <v>7.5</v>
      </c>
      <c r="J1032">
        <f>IF(I1032&gt;0, 1, 0)</f>
        <v>1</v>
      </c>
      <c r="K1032">
        <f>IF(J1032,IF(OR(AND(C1032&gt;0, ABS(D1032) &gt; I1032), OR(AND(C1032&gt;-I1032, D1032&gt;-I1032), AND(C1032&lt;-I1032,D1032&lt;-I1032) )), 1, 0),"N/A")</f>
        <v>0</v>
      </c>
      <c r="L1032">
        <f>INT(NOT(J1032))</f>
        <v>0</v>
      </c>
      <c r="M1032" t="str">
        <f>IF(L1032,IF(OR(AND(C1032&lt;0, D1032&lt; ABS(I1032)), OR(AND(C1032&gt;ABS(I1032), D1032&gt;ABS(I1032)), AND(C1032&lt;ABS(I1032),D1032&lt; ABS(I1032)))), 1, 0),"N/A")</f>
        <v>N/A</v>
      </c>
      <c r="N1032">
        <f>INT(OR(K1032,M1032))</f>
        <v>0</v>
      </c>
      <c r="O1032">
        <f>IF(N1032, 210, 0)</f>
        <v>0</v>
      </c>
      <c r="P1032" t="str">
        <f>VLOOKUP(DATEVALUE(KNeighbors_NOPCA!$A1032), SAC_by_date!$A$2:$E$93, 4, FALSE)</f>
        <v>U</v>
      </c>
      <c r="Q1032" t="str">
        <f>VLOOKUP(DATEVALUE(KNeighbors_NOPCA!$A1032), SAC_by_date!$A$2:$E$93, 5, FALSE)</f>
        <v>203</v>
      </c>
    </row>
    <row r="1033" spans="1:17" hidden="1">
      <c r="A1033" s="10" t="s">
        <v>50</v>
      </c>
      <c r="B1033" t="s">
        <v>22</v>
      </c>
      <c r="C1033" s="9">
        <v>-1.2</v>
      </c>
      <c r="D1033" s="9">
        <v>9</v>
      </c>
      <c r="E1033" s="9">
        <f>IF(-I1033 &lt;C1033, 1, 0)</f>
        <v>1</v>
      </c>
      <c r="F1033" t="str">
        <f>VLOOKUP(DATEVALUE(KNeighbors_NOPCA!$A1033), SAC_by_date!$A$2:$E$93, 2, FALSE)</f>
        <v>W</v>
      </c>
      <c r="G1033">
        <f>IF(F1033="L",0,1)</f>
        <v>1</v>
      </c>
      <c r="H1033">
        <f>IF(G1033=E1033,1,0)</f>
        <v>1</v>
      </c>
      <c r="I1033">
        <f>VLOOKUP(DATEVALUE(KNeighbors_NOPCA!$A1033), SAC_by_date!$A$2:$E$93, 3, FALSE)</f>
        <v>1.5</v>
      </c>
      <c r="J1033">
        <f>IF(I1033&gt;0, 1, 0)</f>
        <v>1</v>
      </c>
      <c r="K1033">
        <f>IF(J1033,IF(OR(AND(C1033&gt;0, ABS(D1033) &gt; I1033), OR(AND(C1033&gt;-I1033, D1033&gt;-I1033), AND(C1033&lt;-I1033,D1033&lt;-I1033) )), 1, 0),"N/A")</f>
        <v>1</v>
      </c>
      <c r="L1033">
        <f>INT(NOT(J1033))</f>
        <v>0</v>
      </c>
      <c r="M1033" t="str">
        <f>IF(L1033,IF(OR(AND(C1033&lt;0, D1033&lt; ABS(I1033)), OR(AND(C1033&gt;ABS(I1033), D1033&gt;ABS(I1033)), AND(C1033&lt;ABS(I1033),D1033&lt; ABS(I1033)))), 1, 0),"N/A")</f>
        <v>N/A</v>
      </c>
      <c r="N1033">
        <f>INT(OR(K1033,M1033))</f>
        <v>1</v>
      </c>
      <c r="O1033">
        <f>IF(N1033, 210, 0)</f>
        <v>210</v>
      </c>
      <c r="P1033" t="str">
        <f>VLOOKUP(DATEVALUE(KNeighbors_NOPCA!$A1033), SAC_by_date!$A$2:$E$93, 4, FALSE)</f>
        <v>U</v>
      </c>
      <c r="Q1033" t="str">
        <f>VLOOKUP(DATEVALUE(KNeighbors_NOPCA!$A1033), SAC_by_date!$A$2:$E$93, 5, FALSE)</f>
        <v>205.5</v>
      </c>
    </row>
    <row r="1034" spans="1:17" hidden="1">
      <c r="A1034" s="10" t="s">
        <v>52</v>
      </c>
      <c r="B1034" t="s">
        <v>22</v>
      </c>
      <c r="C1034" s="9">
        <v>5</v>
      </c>
      <c r="D1034" s="9">
        <v>2</v>
      </c>
      <c r="E1034" s="9">
        <f>IF(-I1034 &lt;C1034, 1, 0)</f>
        <v>0</v>
      </c>
      <c r="F1034" t="str">
        <f>VLOOKUP(DATEVALUE(KNeighbors_NOPCA!$A1034), SAC_by_date!$A$2:$E$93, 2, FALSE)</f>
        <v>L</v>
      </c>
      <c r="G1034">
        <f>IF(F1034="L",0,1)</f>
        <v>0</v>
      </c>
      <c r="H1034">
        <f>IF(G1034=E1034,1,0)</f>
        <v>1</v>
      </c>
      <c r="I1034">
        <f>VLOOKUP(DATEVALUE(KNeighbors_NOPCA!$A1034), SAC_by_date!$A$2:$E$93, 3, FALSE)</f>
        <v>-6.5</v>
      </c>
      <c r="J1034">
        <f>IF(I1034&gt;0, 1, 0)</f>
        <v>0</v>
      </c>
      <c r="K1034" t="str">
        <f>IF(J1034,IF(OR(AND(C1034&gt;0, ABS(D1034) &gt; I1034), OR(AND(C1034&gt;-I1034, D1034&gt;-I1034), AND(C1034&lt;-I1034,D1034&lt;-I1034) )), 1, 0),"N/A")</f>
        <v>N/A</v>
      </c>
      <c r="L1034">
        <f>INT(NOT(J1034))</f>
        <v>1</v>
      </c>
      <c r="M1034">
        <f>IF(L1034,IF(OR(AND(C1034&lt;0, D1034&lt; ABS(I1034)), OR(AND(C1034&gt;ABS(I1034), D1034&gt;ABS(I1034)), AND(C1034&lt;ABS(I1034),D1034&lt; ABS(I1034)))), 1, 0),"N/A")</f>
        <v>1</v>
      </c>
      <c r="N1034">
        <f>INT(OR(K1034,M1034))</f>
        <v>1</v>
      </c>
      <c r="O1034">
        <f>IF(N1034, 210, 0)</f>
        <v>210</v>
      </c>
      <c r="P1034" t="str">
        <f>VLOOKUP(DATEVALUE(KNeighbors_NOPCA!$A1034), SAC_by_date!$A$2:$E$93, 4, FALSE)</f>
        <v>O</v>
      </c>
      <c r="Q1034" t="str">
        <f>VLOOKUP(DATEVALUE(KNeighbors_NOPCA!$A1034), SAC_by_date!$A$2:$E$93, 5, FALSE)</f>
        <v>204.5</v>
      </c>
    </row>
    <row r="1035" spans="1:17" hidden="1">
      <c r="A1035" s="10" t="s">
        <v>54</v>
      </c>
      <c r="B1035" t="s">
        <v>22</v>
      </c>
      <c r="C1035" s="9">
        <v>-8</v>
      </c>
      <c r="D1035" s="9">
        <v>6</v>
      </c>
      <c r="E1035" s="9">
        <f>IF(-I1035 &lt;C1035, 1, 0)</f>
        <v>0</v>
      </c>
      <c r="F1035" t="str">
        <f>VLOOKUP(DATEVALUE(KNeighbors_NOPCA!$A1035), SAC_by_date!$A$2:$E$93, 2, FALSE)</f>
        <v>W</v>
      </c>
      <c r="G1035">
        <f>IF(F1035="L",0,1)</f>
        <v>1</v>
      </c>
      <c r="H1035">
        <f>IF(G1035=E1035,1,0)</f>
        <v>0</v>
      </c>
      <c r="I1035">
        <f>VLOOKUP(DATEVALUE(KNeighbors_NOPCA!$A1035), SAC_by_date!$A$2:$E$93, 3, FALSE)</f>
        <v>2</v>
      </c>
      <c r="J1035">
        <f>IF(I1035&gt;0, 1, 0)</f>
        <v>1</v>
      </c>
      <c r="K1035">
        <f>IF(J1035,IF(OR(AND(C1035&gt;0, ABS(D1035) &gt; I1035), OR(AND(C1035&gt;-I1035, D1035&gt;-I1035), AND(C1035&lt;-I1035,D1035&lt;-I1035) )), 1, 0),"N/A")</f>
        <v>0</v>
      </c>
      <c r="L1035">
        <f>INT(NOT(J1035))</f>
        <v>0</v>
      </c>
      <c r="M1035" t="str">
        <f>IF(L1035,IF(OR(AND(C1035&lt;0, D1035&lt; ABS(I1035)), OR(AND(C1035&gt;ABS(I1035), D1035&gt;ABS(I1035)), AND(C1035&lt;ABS(I1035),D1035&lt; ABS(I1035)))), 1, 0),"N/A")</f>
        <v>N/A</v>
      </c>
      <c r="N1035">
        <f>INT(OR(K1035,M1035))</f>
        <v>0</v>
      </c>
      <c r="O1035">
        <f>IF(N1035, 210, 0)</f>
        <v>0</v>
      </c>
      <c r="P1035" t="str">
        <f>VLOOKUP(DATEVALUE(KNeighbors_NOPCA!$A1035), SAC_by_date!$A$2:$E$93, 4, FALSE)</f>
        <v>U</v>
      </c>
      <c r="Q1035" t="str">
        <f>VLOOKUP(DATEVALUE(KNeighbors_NOPCA!$A1035), SAC_by_date!$A$2:$E$93, 5, FALSE)</f>
        <v>208.5</v>
      </c>
    </row>
    <row r="1036" spans="1:17" hidden="1">
      <c r="A1036" s="10" t="s">
        <v>65</v>
      </c>
      <c r="B1036" t="s">
        <v>22</v>
      </c>
      <c r="C1036" s="9">
        <v>6.8</v>
      </c>
      <c r="D1036" s="9">
        <v>-10</v>
      </c>
      <c r="E1036" s="9">
        <f>IF(-I1036 &lt;C1036, 1, 0)</f>
        <v>1</v>
      </c>
      <c r="F1036" t="str">
        <f>VLOOKUP(DATEVALUE(KNeighbors_NOPCA!$A1036), SAC_by_date!$A$2:$E$93, 2, FALSE)</f>
        <v>L</v>
      </c>
      <c r="G1036">
        <f>IF(F1036="L",0,1)</f>
        <v>0</v>
      </c>
      <c r="H1036">
        <f>IF(G1036=E1036,1,0)</f>
        <v>0</v>
      </c>
      <c r="I1036">
        <f>VLOOKUP(DATEVALUE(KNeighbors_NOPCA!$A1036), SAC_by_date!$A$2:$E$93, 3, FALSE)</f>
        <v>-3</v>
      </c>
      <c r="J1036">
        <f>IF(I1036&gt;0, 1, 0)</f>
        <v>0</v>
      </c>
      <c r="K1036" t="str">
        <f>IF(J1036,IF(OR(AND(C1036&gt;0, ABS(D1036) &gt; I1036), OR(AND(C1036&gt;-I1036, D1036&gt;-I1036), AND(C1036&lt;-I1036,D1036&lt;-I1036) )), 1, 0),"N/A")</f>
        <v>N/A</v>
      </c>
      <c r="L1036">
        <f>INT(NOT(J1036))</f>
        <v>1</v>
      </c>
      <c r="M1036">
        <f>IF(L1036,IF(OR(AND(C1036&lt;0, D1036&lt; ABS(I1036)), OR(AND(C1036&gt;ABS(I1036), D1036&gt;ABS(I1036)), AND(C1036&lt;ABS(I1036),D1036&lt; ABS(I1036)))), 1, 0),"N/A")</f>
        <v>0</v>
      </c>
      <c r="N1036">
        <f>INT(OR(K1036,M1036))</f>
        <v>0</v>
      </c>
      <c r="O1036">
        <f>IF(N1036, 210, 0)</f>
        <v>0</v>
      </c>
      <c r="P1036" t="str">
        <f>VLOOKUP(DATEVALUE(KNeighbors_NOPCA!$A1036), SAC_by_date!$A$2:$E$93, 4, FALSE)</f>
        <v>U</v>
      </c>
      <c r="Q1036" t="str">
        <f>VLOOKUP(DATEVALUE(KNeighbors_NOPCA!$A1036), SAC_by_date!$A$2:$E$93, 5, FALSE)</f>
        <v>217</v>
      </c>
    </row>
    <row r="1037" spans="1:17" hidden="1">
      <c r="A1037" s="10" t="s">
        <v>68</v>
      </c>
      <c r="B1037" t="s">
        <v>22</v>
      </c>
      <c r="C1037" s="9">
        <v>-0.6</v>
      </c>
      <c r="D1037" s="9">
        <v>14</v>
      </c>
      <c r="E1037" s="9">
        <f>IF(-I1037 &lt;C1037, 1, 0)</f>
        <v>0</v>
      </c>
      <c r="F1037" t="str">
        <f>VLOOKUP(DATEVALUE(KNeighbors_NOPCA!$A1037), SAC_by_date!$A$2:$E$93, 2, FALSE)</f>
        <v>W</v>
      </c>
      <c r="G1037">
        <f>IF(F1037="L",0,1)</f>
        <v>1</v>
      </c>
      <c r="H1037">
        <f>IF(G1037=E1037,1,0)</f>
        <v>0</v>
      </c>
      <c r="I1037">
        <f>VLOOKUP(DATEVALUE(KNeighbors_NOPCA!$A1037), SAC_by_date!$A$2:$E$93, 3, FALSE)</f>
        <v>-2</v>
      </c>
      <c r="J1037">
        <f>IF(I1037&gt;0, 1, 0)</f>
        <v>0</v>
      </c>
      <c r="K1037" t="str">
        <f>IF(J1037,IF(OR(AND(C1037&gt;0, ABS(D1037) &gt; I1037), OR(AND(C1037&gt;-I1037, D1037&gt;-I1037), AND(C1037&lt;-I1037,D1037&lt;-I1037) )), 1, 0),"N/A")</f>
        <v>N/A</v>
      </c>
      <c r="L1037">
        <f>INT(NOT(J1037))</f>
        <v>1</v>
      </c>
      <c r="M1037">
        <f>IF(L1037,IF(OR(AND(C1037&lt;0, D1037&lt; ABS(I1037)), OR(AND(C1037&gt;ABS(I1037), D1037&gt;ABS(I1037)), AND(C1037&lt;ABS(I1037),D1037&lt; ABS(I1037)))), 1, 0),"N/A")</f>
        <v>0</v>
      </c>
      <c r="N1037">
        <f>INT(OR(K1037,M1037))</f>
        <v>0</v>
      </c>
      <c r="O1037">
        <f>IF(N1037, 210, 0)</f>
        <v>0</v>
      </c>
      <c r="P1037" t="str">
        <f>VLOOKUP(DATEVALUE(KNeighbors_NOPCA!$A1037), SAC_by_date!$A$2:$E$93, 4, FALSE)</f>
        <v>U</v>
      </c>
      <c r="Q1037" t="str">
        <f>VLOOKUP(DATEVALUE(KNeighbors_NOPCA!$A1037), SAC_by_date!$A$2:$E$93, 5, FALSE)</f>
        <v>214</v>
      </c>
    </row>
    <row r="1038" spans="1:17" hidden="1">
      <c r="A1038" s="10" t="s">
        <v>71</v>
      </c>
      <c r="B1038" t="s">
        <v>22</v>
      </c>
      <c r="C1038" s="9">
        <v>-0.8</v>
      </c>
      <c r="D1038" s="9">
        <v>-17</v>
      </c>
      <c r="E1038" s="9">
        <f>IF(-I1038 &lt;C1038, 1, 0)</f>
        <v>1</v>
      </c>
      <c r="F1038" t="str">
        <f>VLOOKUP(DATEVALUE(KNeighbors_NOPCA!$A1038), SAC_by_date!$A$2:$E$93, 2, FALSE)</f>
        <v>L</v>
      </c>
      <c r="G1038">
        <f>IF(F1038="L",0,1)</f>
        <v>0</v>
      </c>
      <c r="H1038">
        <f>IF(G1038=E1038,1,0)</f>
        <v>0</v>
      </c>
      <c r="I1038">
        <f>VLOOKUP(DATEVALUE(KNeighbors_NOPCA!$A1038), SAC_by_date!$A$2:$E$93, 3, FALSE)</f>
        <v>2.5</v>
      </c>
      <c r="J1038">
        <f>IF(I1038&gt;0, 1, 0)</f>
        <v>1</v>
      </c>
      <c r="K1038">
        <f>IF(J1038,IF(OR(AND(C1038&gt;0, ABS(D1038) &gt; I1038), OR(AND(C1038&gt;-I1038, D1038&gt;-I1038), AND(C1038&lt;-I1038,D1038&lt;-I1038) )), 1, 0),"N/A")</f>
        <v>0</v>
      </c>
      <c r="L1038">
        <f>INT(NOT(J1038))</f>
        <v>0</v>
      </c>
      <c r="M1038" t="str">
        <f>IF(L1038,IF(OR(AND(C1038&lt;0, D1038&lt; ABS(I1038)), OR(AND(C1038&gt;ABS(I1038), D1038&gt;ABS(I1038)), AND(C1038&lt;ABS(I1038),D1038&lt; ABS(I1038)))), 1, 0),"N/A")</f>
        <v>N/A</v>
      </c>
      <c r="N1038">
        <f>INT(OR(K1038,M1038))</f>
        <v>0</v>
      </c>
      <c r="O1038">
        <f>IF(N1038, 210, 0)</f>
        <v>0</v>
      </c>
      <c r="P1038" t="str">
        <f>VLOOKUP(DATEVALUE(KNeighbors_NOPCA!$A1038), SAC_by_date!$A$2:$E$93, 4, FALSE)</f>
        <v>U</v>
      </c>
      <c r="Q1038" t="str">
        <f>VLOOKUP(DATEVALUE(KNeighbors_NOPCA!$A1038), SAC_by_date!$A$2:$E$93, 5, FALSE)</f>
        <v>214.5</v>
      </c>
    </row>
    <row r="1039" spans="1:17" hidden="1">
      <c r="A1039" s="10" t="s">
        <v>76</v>
      </c>
      <c r="B1039" t="s">
        <v>22</v>
      </c>
      <c r="C1039" s="9">
        <v>-6.6</v>
      </c>
      <c r="D1039" s="9">
        <v>8</v>
      </c>
      <c r="E1039" s="9">
        <f>IF(-I1039 &lt;C1039, 1, 0)</f>
        <v>0</v>
      </c>
      <c r="F1039" t="str">
        <f>VLOOKUP(DATEVALUE(KNeighbors_NOPCA!$A1039), SAC_by_date!$A$2:$E$93, 2, FALSE)</f>
        <v>W</v>
      </c>
      <c r="G1039">
        <f>IF(F1039="L",0,1)</f>
        <v>1</v>
      </c>
      <c r="H1039">
        <f>IF(G1039=E1039,1,0)</f>
        <v>0</v>
      </c>
      <c r="I1039">
        <f>VLOOKUP(DATEVALUE(KNeighbors_NOPCA!$A1039), SAC_by_date!$A$2:$E$93, 3, FALSE)</f>
        <v>-2.5</v>
      </c>
      <c r="J1039">
        <f>IF(I1039&gt;0, 1, 0)</f>
        <v>0</v>
      </c>
      <c r="K1039" t="str">
        <f>IF(J1039,IF(OR(AND(C1039&gt;0, ABS(D1039) &gt; I1039), OR(AND(C1039&gt;-I1039, D1039&gt;-I1039), AND(C1039&lt;-I1039,D1039&lt;-I1039) )), 1, 0),"N/A")</f>
        <v>N/A</v>
      </c>
      <c r="L1039">
        <f>INT(NOT(J1039))</f>
        <v>1</v>
      </c>
      <c r="M1039">
        <f>IF(L1039,IF(OR(AND(C1039&lt;0, D1039&lt; ABS(I1039)), OR(AND(C1039&gt;ABS(I1039), D1039&gt;ABS(I1039)), AND(C1039&lt;ABS(I1039),D1039&lt; ABS(I1039)))), 1, 0),"N/A")</f>
        <v>0</v>
      </c>
      <c r="N1039">
        <f>INT(OR(K1039,M1039))</f>
        <v>0</v>
      </c>
      <c r="O1039">
        <f>IF(N1039, 210, 0)</f>
        <v>0</v>
      </c>
      <c r="P1039" t="str">
        <f>VLOOKUP(DATEVALUE(KNeighbors_NOPCA!$A1039), SAC_by_date!$A$2:$E$93, 4, FALSE)</f>
        <v>O</v>
      </c>
      <c r="Q1039" t="str">
        <f>VLOOKUP(DATEVALUE(KNeighbors_NOPCA!$A1039), SAC_by_date!$A$2:$E$93, 5, FALSE)</f>
        <v>205.5</v>
      </c>
    </row>
    <row r="1040" spans="1:17" hidden="1">
      <c r="A1040" s="10" t="s">
        <v>78</v>
      </c>
      <c r="B1040" t="s">
        <v>22</v>
      </c>
      <c r="C1040" s="9">
        <v>5.6</v>
      </c>
      <c r="D1040" s="9">
        <v>2</v>
      </c>
      <c r="E1040" s="9">
        <f>IF(-I1040 &lt;C1040, 1, 0)</f>
        <v>0</v>
      </c>
      <c r="F1040" t="str">
        <f>VLOOKUP(DATEVALUE(KNeighbors_NOPCA!$A1040), SAC_by_date!$A$2:$E$93, 2, FALSE)</f>
        <v>L</v>
      </c>
      <c r="G1040">
        <f>IF(F1040="L",0,1)</f>
        <v>0</v>
      </c>
      <c r="H1040">
        <f>IF(G1040=E1040,1,0)</f>
        <v>1</v>
      </c>
      <c r="I1040">
        <f>VLOOKUP(DATEVALUE(KNeighbors_NOPCA!$A1040), SAC_by_date!$A$2:$E$93, 3, FALSE)</f>
        <v>-6</v>
      </c>
      <c r="J1040">
        <f>IF(I1040&gt;0, 1, 0)</f>
        <v>0</v>
      </c>
      <c r="K1040" t="str">
        <f>IF(J1040,IF(OR(AND(C1040&gt;0, ABS(D1040) &gt; I1040), OR(AND(C1040&gt;-I1040, D1040&gt;-I1040), AND(C1040&lt;-I1040,D1040&lt;-I1040) )), 1, 0),"N/A")</f>
        <v>N/A</v>
      </c>
      <c r="L1040">
        <f>INT(NOT(J1040))</f>
        <v>1</v>
      </c>
      <c r="M1040">
        <f>IF(L1040,IF(OR(AND(C1040&lt;0, D1040&lt; ABS(I1040)), OR(AND(C1040&gt;ABS(I1040), D1040&gt;ABS(I1040)), AND(C1040&lt;ABS(I1040),D1040&lt; ABS(I1040)))), 1, 0),"N/A")</f>
        <v>1</v>
      </c>
      <c r="N1040">
        <f>INT(OR(K1040,M1040))</f>
        <v>1</v>
      </c>
      <c r="O1040">
        <f>IF(N1040, 210, 0)</f>
        <v>210</v>
      </c>
      <c r="P1040" t="str">
        <f>VLOOKUP(DATEVALUE(KNeighbors_NOPCA!$A1040), SAC_by_date!$A$2:$E$93, 4, FALSE)</f>
        <v>U</v>
      </c>
      <c r="Q1040" t="str">
        <f>VLOOKUP(DATEVALUE(KNeighbors_NOPCA!$A1040), SAC_by_date!$A$2:$E$93, 5, FALSE)</f>
        <v>210</v>
      </c>
    </row>
    <row r="1041" spans="1:17" hidden="1">
      <c r="A1041" s="10" t="s">
        <v>83</v>
      </c>
      <c r="B1041" t="s">
        <v>22</v>
      </c>
      <c r="C1041" s="9">
        <v>-4.2</v>
      </c>
      <c r="D1041" s="9">
        <v>10</v>
      </c>
      <c r="E1041" s="9">
        <f>IF(-I1041 &lt;C1041, 1, 0)</f>
        <v>0</v>
      </c>
      <c r="F1041" t="str">
        <f>VLOOKUP(DATEVALUE(KNeighbors_NOPCA!$A1041), SAC_by_date!$A$2:$E$93, 2, FALSE)</f>
        <v>W</v>
      </c>
      <c r="G1041">
        <f>IF(F1041="L",0,1)</f>
        <v>1</v>
      </c>
      <c r="H1041">
        <f>IF(G1041=E1041,1,0)</f>
        <v>0</v>
      </c>
      <c r="I1041">
        <f>VLOOKUP(DATEVALUE(KNeighbors_NOPCA!$A1041), SAC_by_date!$A$2:$E$93, 3, FALSE)</f>
        <v>-2.5</v>
      </c>
      <c r="J1041">
        <f>IF(I1041&gt;0, 1, 0)</f>
        <v>0</v>
      </c>
      <c r="K1041" t="str">
        <f>IF(J1041,IF(OR(AND(C1041&gt;0, ABS(D1041) &gt; I1041), OR(AND(C1041&gt;-I1041, D1041&gt;-I1041), AND(C1041&lt;-I1041,D1041&lt;-I1041) )), 1, 0),"N/A")</f>
        <v>N/A</v>
      </c>
      <c r="L1041">
        <f>INT(NOT(J1041))</f>
        <v>1</v>
      </c>
      <c r="M1041">
        <f>IF(L1041,IF(OR(AND(C1041&lt;0, D1041&lt; ABS(I1041)), OR(AND(C1041&gt;ABS(I1041), D1041&gt;ABS(I1041)), AND(C1041&lt;ABS(I1041),D1041&lt; ABS(I1041)))), 1, 0),"N/A")</f>
        <v>0</v>
      </c>
      <c r="N1041">
        <f>INT(OR(K1041,M1041))</f>
        <v>0</v>
      </c>
      <c r="O1041">
        <f>IF(N1041, 210, 0)</f>
        <v>0</v>
      </c>
      <c r="P1041" t="str">
        <f>VLOOKUP(DATEVALUE(KNeighbors_NOPCA!$A1041), SAC_by_date!$A$2:$E$93, 4, FALSE)</f>
        <v>U</v>
      </c>
      <c r="Q1041" t="str">
        <f>VLOOKUP(DATEVALUE(KNeighbors_NOPCA!$A1041), SAC_by_date!$A$2:$E$93, 5, FALSE)</f>
        <v>221.5</v>
      </c>
    </row>
    <row r="1042" spans="1:17" hidden="1">
      <c r="A1042" s="10" t="s">
        <v>94</v>
      </c>
      <c r="B1042" t="s">
        <v>22</v>
      </c>
      <c r="C1042" s="9">
        <v>-4</v>
      </c>
      <c r="D1042" s="9">
        <v>-4</v>
      </c>
      <c r="E1042" s="9">
        <f>IF(-I1042 &lt;C1042, 1, 0)</f>
        <v>0</v>
      </c>
      <c r="F1042" t="str">
        <f>VLOOKUP(DATEVALUE(KNeighbors_NOPCA!$A1042), SAC_by_date!$A$2:$E$93, 2, FALSE)</f>
        <v>L</v>
      </c>
      <c r="G1042">
        <f>IF(F1042="L",0,1)</f>
        <v>0</v>
      </c>
      <c r="H1042">
        <f>IF(G1042=E1042,1,0)</f>
        <v>1</v>
      </c>
      <c r="I1042">
        <f>VLOOKUP(DATEVALUE(KNeighbors_NOPCA!$A1042), SAC_by_date!$A$2:$E$93, 3, FALSE)</f>
        <v>-9</v>
      </c>
      <c r="J1042">
        <f>IF(I1042&gt;0, 1, 0)</f>
        <v>0</v>
      </c>
      <c r="K1042" t="str">
        <f>IF(J1042,IF(OR(AND(C1042&gt;0, ABS(D1042) &gt; I1042), OR(AND(C1042&gt;-I1042, D1042&gt;-I1042), AND(C1042&lt;-I1042,D1042&lt;-I1042) )), 1, 0),"N/A")</f>
        <v>N/A</v>
      </c>
      <c r="L1042">
        <f>INT(NOT(J1042))</f>
        <v>1</v>
      </c>
      <c r="M1042">
        <f>IF(L1042,IF(OR(AND(C1042&lt;0, D1042&lt; ABS(I1042)), OR(AND(C1042&gt;ABS(I1042), D1042&gt;ABS(I1042)), AND(C1042&lt;ABS(I1042),D1042&lt; ABS(I1042)))), 1, 0),"N/A")</f>
        <v>1</v>
      </c>
      <c r="N1042">
        <f>INT(OR(K1042,M1042))</f>
        <v>1</v>
      </c>
      <c r="O1042">
        <f>IF(N1042, 210, 0)</f>
        <v>210</v>
      </c>
      <c r="P1042" t="str">
        <f>VLOOKUP(DATEVALUE(KNeighbors_NOPCA!$A1042), SAC_by_date!$A$2:$E$93, 4, FALSE)</f>
        <v>U</v>
      </c>
      <c r="Q1042" t="str">
        <f>VLOOKUP(DATEVALUE(KNeighbors_NOPCA!$A1042), SAC_by_date!$A$2:$E$93, 5, FALSE)</f>
        <v>209</v>
      </c>
    </row>
    <row r="1043" spans="1:17" hidden="1">
      <c r="A1043" s="10" t="s">
        <v>97</v>
      </c>
      <c r="B1043" t="s">
        <v>22</v>
      </c>
      <c r="C1043" s="9">
        <v>6.6</v>
      </c>
      <c r="D1043" s="9">
        <v>-5</v>
      </c>
      <c r="E1043" s="9">
        <f>IF(-I1043 &lt;C1043, 1, 0)</f>
        <v>0</v>
      </c>
      <c r="F1043" t="str">
        <f>VLOOKUP(DATEVALUE(KNeighbors_NOPCA!$A1043), SAC_by_date!$A$2:$E$93, 2, FALSE)</f>
        <v>L</v>
      </c>
      <c r="G1043">
        <f>IF(F1043="L",0,1)</f>
        <v>0</v>
      </c>
      <c r="H1043">
        <f>IF(G1043=E1043,1,0)</f>
        <v>1</v>
      </c>
      <c r="I1043">
        <f>VLOOKUP(DATEVALUE(KNeighbors_NOPCA!$A1043), SAC_by_date!$A$2:$E$93, 3, FALSE)</f>
        <v>-10</v>
      </c>
      <c r="J1043">
        <f>IF(I1043&gt;0, 1, 0)</f>
        <v>0</v>
      </c>
      <c r="K1043" t="str">
        <f>IF(J1043,IF(OR(AND(C1043&gt;0, ABS(D1043) &gt; I1043), OR(AND(C1043&gt;-I1043, D1043&gt;-I1043), AND(C1043&lt;-I1043,D1043&lt;-I1043) )), 1, 0),"N/A")</f>
        <v>N/A</v>
      </c>
      <c r="L1043">
        <f>INT(NOT(J1043))</f>
        <v>1</v>
      </c>
      <c r="M1043">
        <f>IF(L1043,IF(OR(AND(C1043&lt;0, D1043&lt; ABS(I1043)), OR(AND(C1043&gt;ABS(I1043), D1043&gt;ABS(I1043)), AND(C1043&lt;ABS(I1043),D1043&lt; ABS(I1043)))), 1, 0),"N/A")</f>
        <v>1</v>
      </c>
      <c r="N1043">
        <f>INT(OR(K1043,M1043))</f>
        <v>1</v>
      </c>
      <c r="O1043">
        <f>IF(N1043, 210, 0)</f>
        <v>210</v>
      </c>
      <c r="P1043" t="str">
        <f>VLOOKUP(DATEVALUE(KNeighbors_NOPCA!$A1043), SAC_by_date!$A$2:$E$93, 4, FALSE)</f>
        <v>P</v>
      </c>
      <c r="Q1043" t="str">
        <f>VLOOKUP(DATEVALUE(KNeighbors_NOPCA!$A1043), SAC_by_date!$A$2:$E$93, 5, FALSE)</f>
        <v>215</v>
      </c>
    </row>
    <row r="1044" spans="1:17" hidden="1">
      <c r="A1044" s="10" t="s">
        <v>100</v>
      </c>
      <c r="B1044" t="s">
        <v>22</v>
      </c>
      <c r="C1044" s="9">
        <v>-5.8</v>
      </c>
      <c r="D1044" s="9">
        <v>23</v>
      </c>
      <c r="E1044" s="9">
        <f>IF(-I1044 &lt;C1044, 1, 0)</f>
        <v>0</v>
      </c>
      <c r="F1044" t="str">
        <f>VLOOKUP(DATEVALUE(KNeighbors_NOPCA!$A1044), SAC_by_date!$A$2:$E$93, 2, FALSE)</f>
        <v>W</v>
      </c>
      <c r="G1044">
        <f>IF(F1044="L",0,1)</f>
        <v>1</v>
      </c>
      <c r="H1044">
        <f>IF(G1044=E1044,1,0)</f>
        <v>0</v>
      </c>
      <c r="I1044">
        <f>VLOOKUP(DATEVALUE(KNeighbors_NOPCA!$A1044), SAC_by_date!$A$2:$E$93, 3, FALSE)</f>
        <v>-6.5</v>
      </c>
      <c r="J1044">
        <f>IF(I1044&gt;0, 1, 0)</f>
        <v>0</v>
      </c>
      <c r="K1044" t="str">
        <f>IF(J1044,IF(OR(AND(C1044&gt;0, ABS(D1044) &gt; I1044), OR(AND(C1044&gt;-I1044, D1044&gt;-I1044), AND(C1044&lt;-I1044,D1044&lt;-I1044) )), 1, 0),"N/A")</f>
        <v>N/A</v>
      </c>
      <c r="L1044">
        <f>INT(NOT(J1044))</f>
        <v>1</v>
      </c>
      <c r="M1044">
        <f>IF(L1044,IF(OR(AND(C1044&lt;0, D1044&lt; ABS(I1044)), OR(AND(C1044&gt;ABS(I1044), D1044&gt;ABS(I1044)), AND(C1044&lt;ABS(I1044),D1044&lt; ABS(I1044)))), 1, 0),"N/A")</f>
        <v>0</v>
      </c>
      <c r="N1044">
        <f>INT(OR(K1044,M1044))</f>
        <v>0</v>
      </c>
      <c r="O1044">
        <f>IF(N1044, 210, 0)</f>
        <v>0</v>
      </c>
      <c r="P1044" t="str">
        <f>VLOOKUP(DATEVALUE(KNeighbors_NOPCA!$A1044), SAC_by_date!$A$2:$E$93, 4, FALSE)</f>
        <v>O</v>
      </c>
      <c r="Q1044" t="str">
        <f>VLOOKUP(DATEVALUE(KNeighbors_NOPCA!$A1044), SAC_by_date!$A$2:$E$93, 5, FALSE)</f>
        <v>213</v>
      </c>
    </row>
    <row r="1045" spans="1:17" hidden="1">
      <c r="A1045" s="10" t="s">
        <v>105</v>
      </c>
      <c r="B1045" t="s">
        <v>22</v>
      </c>
      <c r="C1045" s="9">
        <v>2.4</v>
      </c>
      <c r="D1045" s="9">
        <v>3</v>
      </c>
      <c r="E1045" s="9">
        <f>IF(-I1045 &lt;C1045, 1, 0)</f>
        <v>0</v>
      </c>
      <c r="F1045" t="str">
        <f>VLOOKUP(DATEVALUE(KNeighbors_NOPCA!$A1045), SAC_by_date!$A$2:$E$93, 2, FALSE)</f>
        <v>L</v>
      </c>
      <c r="G1045">
        <f>IF(F1045="L",0,1)</f>
        <v>0</v>
      </c>
      <c r="H1045">
        <f>IF(G1045=E1045,1,0)</f>
        <v>1</v>
      </c>
      <c r="I1045">
        <f>VLOOKUP(DATEVALUE(KNeighbors_NOPCA!$A1045), SAC_by_date!$A$2:$E$93, 3, FALSE)</f>
        <v>-8.5</v>
      </c>
      <c r="J1045">
        <f>IF(I1045&gt;0, 1, 0)</f>
        <v>0</v>
      </c>
      <c r="K1045" t="str">
        <f>IF(J1045,IF(OR(AND(C1045&gt;0, ABS(D1045) &gt; I1045), OR(AND(C1045&gt;-I1045, D1045&gt;-I1045), AND(C1045&lt;-I1045,D1045&lt;-I1045) )), 1, 0),"N/A")</f>
        <v>N/A</v>
      </c>
      <c r="L1045">
        <f>INT(NOT(J1045))</f>
        <v>1</v>
      </c>
      <c r="M1045">
        <f>IF(L1045,IF(OR(AND(C1045&lt;0, D1045&lt; ABS(I1045)), OR(AND(C1045&gt;ABS(I1045), D1045&gt;ABS(I1045)), AND(C1045&lt;ABS(I1045),D1045&lt; ABS(I1045)))), 1, 0),"N/A")</f>
        <v>1</v>
      </c>
      <c r="N1045">
        <f>INT(OR(K1045,M1045))</f>
        <v>1</v>
      </c>
      <c r="O1045">
        <f>IF(N1045, 210, 0)</f>
        <v>210</v>
      </c>
      <c r="P1045" t="str">
        <f>VLOOKUP(DATEVALUE(KNeighbors_NOPCA!$A1045), SAC_by_date!$A$2:$E$93, 4, FALSE)</f>
        <v>O</v>
      </c>
      <c r="Q1045" t="str">
        <f>VLOOKUP(DATEVALUE(KNeighbors_NOPCA!$A1045), SAC_by_date!$A$2:$E$93, 5, FALSE)</f>
        <v>214.5</v>
      </c>
    </row>
    <row r="1046" spans="1:17" hidden="1">
      <c r="A1046" s="10" t="s">
        <v>107</v>
      </c>
      <c r="B1046" t="s">
        <v>22</v>
      </c>
      <c r="C1046" s="9">
        <v>-7.8</v>
      </c>
      <c r="D1046" s="9">
        <v>-12</v>
      </c>
      <c r="E1046" s="9">
        <f>IF(-I1046 &lt;C1046, 1, 0)</f>
        <v>1</v>
      </c>
      <c r="F1046" t="str">
        <f>VLOOKUP(DATEVALUE(KNeighbors_NOPCA!$A1046), SAC_by_date!$A$2:$E$93, 2, FALSE)</f>
        <v>L</v>
      </c>
      <c r="G1046">
        <f>IF(F1046="L",0,1)</f>
        <v>0</v>
      </c>
      <c r="H1046">
        <f>IF(G1046=E1046,1,0)</f>
        <v>0</v>
      </c>
      <c r="I1046">
        <f>VLOOKUP(DATEVALUE(KNeighbors_NOPCA!$A1046), SAC_by_date!$A$2:$E$93, 3, FALSE)</f>
        <v>8.5</v>
      </c>
      <c r="J1046">
        <f>IF(I1046&gt;0, 1, 0)</f>
        <v>1</v>
      </c>
      <c r="K1046">
        <f>IF(J1046,IF(OR(AND(C1046&gt;0, ABS(D1046) &gt; I1046), OR(AND(C1046&gt;-I1046, D1046&gt;-I1046), AND(C1046&lt;-I1046,D1046&lt;-I1046) )), 1, 0),"N/A")</f>
        <v>0</v>
      </c>
      <c r="L1046">
        <f>INT(NOT(J1046))</f>
        <v>0</v>
      </c>
      <c r="M1046" t="str">
        <f>IF(L1046,IF(OR(AND(C1046&lt;0, D1046&lt; ABS(I1046)), OR(AND(C1046&gt;ABS(I1046), D1046&gt;ABS(I1046)), AND(C1046&lt;ABS(I1046),D1046&lt; ABS(I1046)))), 1, 0),"N/A")</f>
        <v>N/A</v>
      </c>
      <c r="N1046">
        <f>INT(OR(K1046,M1046))</f>
        <v>0</v>
      </c>
      <c r="O1046">
        <f>IF(N1046, 210, 0)</f>
        <v>0</v>
      </c>
      <c r="P1046" t="str">
        <f>VLOOKUP(DATEVALUE(KNeighbors_NOPCA!$A1046), SAC_by_date!$A$2:$E$93, 4, FALSE)</f>
        <v>O</v>
      </c>
      <c r="Q1046" t="str">
        <f>VLOOKUP(DATEVALUE(KNeighbors_NOPCA!$A1046), SAC_by_date!$A$2:$E$93, 5, FALSE)</f>
        <v>224.5</v>
      </c>
    </row>
    <row r="1047" spans="1:17" hidden="1">
      <c r="A1047" s="10" t="s">
        <v>111</v>
      </c>
      <c r="B1047" t="s">
        <v>22</v>
      </c>
      <c r="C1047" s="9">
        <v>-4.2</v>
      </c>
      <c r="D1047" s="9">
        <v>-12</v>
      </c>
      <c r="E1047" s="9">
        <f>IF(-I1047 &lt;C1047, 1, 0)</f>
        <v>0</v>
      </c>
      <c r="F1047" t="str">
        <f>VLOOKUP(DATEVALUE(KNeighbors_NOPCA!$A1047), SAC_by_date!$A$2:$E$93, 2, FALSE)</f>
        <v>L</v>
      </c>
      <c r="G1047">
        <f>IF(F1047="L",0,1)</f>
        <v>0</v>
      </c>
      <c r="H1047">
        <f>IF(G1047=E1047,1,0)</f>
        <v>1</v>
      </c>
      <c r="I1047">
        <f>VLOOKUP(DATEVALUE(KNeighbors_NOPCA!$A1047), SAC_by_date!$A$2:$E$93, 3, FALSE)</f>
        <v>-6.5</v>
      </c>
      <c r="J1047">
        <f>IF(I1047&gt;0, 1, 0)</f>
        <v>0</v>
      </c>
      <c r="K1047" t="str">
        <f>IF(J1047,IF(OR(AND(C1047&gt;0, ABS(D1047) &gt; I1047), OR(AND(C1047&gt;-I1047, D1047&gt;-I1047), AND(C1047&lt;-I1047,D1047&lt;-I1047) )), 1, 0),"N/A")</f>
        <v>N/A</v>
      </c>
      <c r="L1047">
        <f>INT(NOT(J1047))</f>
        <v>1</v>
      </c>
      <c r="M1047">
        <f>IF(L1047,IF(OR(AND(C1047&lt;0, D1047&lt; ABS(I1047)), OR(AND(C1047&gt;ABS(I1047), D1047&gt;ABS(I1047)), AND(C1047&lt;ABS(I1047),D1047&lt; ABS(I1047)))), 1, 0),"N/A")</f>
        <v>1</v>
      </c>
      <c r="N1047">
        <f>INT(OR(K1047,M1047))</f>
        <v>1</v>
      </c>
      <c r="O1047">
        <f>IF(N1047, 210, 0)</f>
        <v>210</v>
      </c>
      <c r="P1047" t="str">
        <f>VLOOKUP(DATEVALUE(KNeighbors_NOPCA!$A1047), SAC_by_date!$A$2:$E$93, 4, FALSE)</f>
        <v>U</v>
      </c>
      <c r="Q1047" t="str">
        <f>VLOOKUP(DATEVALUE(KNeighbors_NOPCA!$A1047), SAC_by_date!$A$2:$E$93, 5, FALSE)</f>
        <v>216.5</v>
      </c>
    </row>
    <row r="1048" spans="1:17" hidden="1">
      <c r="A1048" s="10" t="s">
        <v>119</v>
      </c>
      <c r="B1048" t="s">
        <v>22</v>
      </c>
      <c r="C1048" s="9">
        <v>-1.2</v>
      </c>
      <c r="D1048" s="9">
        <v>3</v>
      </c>
      <c r="E1048" s="9">
        <f>IF(-I1048 &lt;C1048, 1, 0)</f>
        <v>0</v>
      </c>
      <c r="F1048" t="str">
        <f>VLOOKUP(DATEVALUE(KNeighbors_NOPCA!$A1048), SAC_by_date!$A$2:$E$93, 2, FALSE)</f>
        <v>W</v>
      </c>
      <c r="G1048">
        <f>IF(F1048="L",0,1)</f>
        <v>1</v>
      </c>
      <c r="H1048">
        <f>IF(G1048=E1048,1,0)</f>
        <v>0</v>
      </c>
      <c r="I1048">
        <f>VLOOKUP(DATEVALUE(KNeighbors_NOPCA!$A1048), SAC_by_date!$A$2:$E$93, 3, FALSE)</f>
        <v>1</v>
      </c>
      <c r="J1048">
        <f>IF(I1048&gt;0, 1, 0)</f>
        <v>1</v>
      </c>
      <c r="K1048">
        <f>IF(J1048,IF(OR(AND(C1048&gt;0, ABS(D1048) &gt; I1048), OR(AND(C1048&gt;-I1048, D1048&gt;-I1048), AND(C1048&lt;-I1048,D1048&lt;-I1048) )), 1, 0),"N/A")</f>
        <v>0</v>
      </c>
      <c r="L1048">
        <f>INT(NOT(J1048))</f>
        <v>0</v>
      </c>
      <c r="M1048" t="str">
        <f>IF(L1048,IF(OR(AND(C1048&lt;0, D1048&lt; ABS(I1048)), OR(AND(C1048&gt;ABS(I1048), D1048&gt;ABS(I1048)), AND(C1048&lt;ABS(I1048),D1048&lt; ABS(I1048)))), 1, 0),"N/A")</f>
        <v>N/A</v>
      </c>
      <c r="N1048">
        <f>INT(OR(K1048,M1048))</f>
        <v>0</v>
      </c>
      <c r="O1048">
        <f>IF(N1048, 210, 0)</f>
        <v>0</v>
      </c>
      <c r="P1048" t="str">
        <f>VLOOKUP(DATEVALUE(KNeighbors_NOPCA!$A1048), SAC_by_date!$A$2:$E$93, 4, FALSE)</f>
        <v>U</v>
      </c>
      <c r="Q1048" t="str">
        <f>VLOOKUP(DATEVALUE(KNeighbors_NOPCA!$A1048), SAC_by_date!$A$2:$E$93, 5, FALSE)</f>
        <v>216.5</v>
      </c>
    </row>
    <row r="1049" spans="1:17" hidden="1">
      <c r="A1049" s="10" t="s">
        <v>121</v>
      </c>
      <c r="B1049" t="s">
        <v>22</v>
      </c>
      <c r="C1049" s="9">
        <v>1.8</v>
      </c>
      <c r="D1049" s="9">
        <v>11</v>
      </c>
      <c r="E1049" s="9">
        <f>IF(-I1049 &lt;C1049, 1, 0)</f>
        <v>0</v>
      </c>
      <c r="F1049" t="str">
        <f>VLOOKUP(DATEVALUE(KNeighbors_NOPCA!$A1049), SAC_by_date!$A$2:$E$93, 2, FALSE)</f>
        <v>W</v>
      </c>
      <c r="G1049">
        <f>IF(F1049="L",0,1)</f>
        <v>1</v>
      </c>
      <c r="H1049">
        <f>IF(G1049=E1049,1,0)</f>
        <v>0</v>
      </c>
      <c r="I1049">
        <f>VLOOKUP(DATEVALUE(KNeighbors_NOPCA!$A1049), SAC_by_date!$A$2:$E$93, 3, FALSE)</f>
        <v>-3</v>
      </c>
      <c r="J1049">
        <f>IF(I1049&gt;0, 1, 0)</f>
        <v>0</v>
      </c>
      <c r="K1049" t="str">
        <f>IF(J1049,IF(OR(AND(C1049&gt;0, ABS(D1049) &gt; I1049), OR(AND(C1049&gt;-I1049, D1049&gt;-I1049), AND(C1049&lt;-I1049,D1049&lt;-I1049) )), 1, 0),"N/A")</f>
        <v>N/A</v>
      </c>
      <c r="L1049">
        <f>INT(NOT(J1049))</f>
        <v>1</v>
      </c>
      <c r="M1049">
        <f>IF(L1049,IF(OR(AND(C1049&lt;0, D1049&lt; ABS(I1049)), OR(AND(C1049&gt;ABS(I1049), D1049&gt;ABS(I1049)), AND(C1049&lt;ABS(I1049),D1049&lt; ABS(I1049)))), 1, 0),"N/A")</f>
        <v>0</v>
      </c>
      <c r="N1049">
        <f>INT(OR(K1049,M1049))</f>
        <v>0</v>
      </c>
      <c r="O1049">
        <f>IF(N1049, 210, 0)</f>
        <v>0</v>
      </c>
      <c r="P1049" t="str">
        <f>VLOOKUP(DATEVALUE(KNeighbors_NOPCA!$A1049), SAC_by_date!$A$2:$E$93, 4, FALSE)</f>
        <v>U</v>
      </c>
      <c r="Q1049" t="str">
        <f>VLOOKUP(DATEVALUE(KNeighbors_NOPCA!$A1049), SAC_by_date!$A$2:$E$93, 5, FALSE)</f>
        <v>214.5</v>
      </c>
    </row>
    <row r="1050" spans="1:17" hidden="1">
      <c r="A1050" s="10" t="s">
        <v>123</v>
      </c>
      <c r="B1050" t="s">
        <v>22</v>
      </c>
      <c r="C1050" s="9">
        <v>8.1999999999999993</v>
      </c>
      <c r="D1050" s="9">
        <v>-1</v>
      </c>
      <c r="E1050" s="9">
        <f>IF(-I1050 &lt;C1050, 1, 0)</f>
        <v>1</v>
      </c>
      <c r="F1050" t="str">
        <f>VLOOKUP(DATEVALUE(KNeighbors_NOPCA!$A1050), SAC_by_date!$A$2:$E$93, 2, FALSE)</f>
        <v>L</v>
      </c>
      <c r="G1050">
        <f>IF(F1050="L",0,1)</f>
        <v>0</v>
      </c>
      <c r="H1050">
        <f>IF(G1050=E1050,1,0)</f>
        <v>0</v>
      </c>
      <c r="I1050">
        <f>VLOOKUP(DATEVALUE(KNeighbors_NOPCA!$A1050), SAC_by_date!$A$2:$E$93, 3, FALSE)</f>
        <v>-8</v>
      </c>
      <c r="J1050">
        <f>IF(I1050&gt;0, 1, 0)</f>
        <v>0</v>
      </c>
      <c r="K1050" t="str">
        <f>IF(J1050,IF(OR(AND(C1050&gt;0, ABS(D1050) &gt; I1050), OR(AND(C1050&gt;-I1050, D1050&gt;-I1050), AND(C1050&lt;-I1050,D1050&lt;-I1050) )), 1, 0),"N/A")</f>
        <v>N/A</v>
      </c>
      <c r="L1050">
        <f>INT(NOT(J1050))</f>
        <v>1</v>
      </c>
      <c r="M1050">
        <f>IF(L1050,IF(OR(AND(C1050&lt;0, D1050&lt; ABS(I1050)), OR(AND(C1050&gt;ABS(I1050), D1050&gt;ABS(I1050)), AND(C1050&lt;ABS(I1050),D1050&lt; ABS(I1050)))), 1, 0),"N/A")</f>
        <v>0</v>
      </c>
      <c r="N1050">
        <f>INT(OR(K1050,M1050))</f>
        <v>0</v>
      </c>
      <c r="O1050">
        <f>IF(N1050, 210, 0)</f>
        <v>0</v>
      </c>
      <c r="P1050" t="str">
        <f>VLOOKUP(DATEVALUE(KNeighbors_NOPCA!$A1050), SAC_by_date!$A$2:$E$93, 4, FALSE)</f>
        <v>O</v>
      </c>
      <c r="Q1050" t="str">
        <f>VLOOKUP(DATEVALUE(KNeighbors_NOPCA!$A1050), SAC_by_date!$A$2:$E$93, 5, FALSE)</f>
        <v>214</v>
      </c>
    </row>
    <row r="1051" spans="1:17" hidden="1">
      <c r="A1051" s="10" t="s">
        <v>130</v>
      </c>
      <c r="B1051" t="s">
        <v>22</v>
      </c>
      <c r="C1051" s="9">
        <v>2.2000000000000002</v>
      </c>
      <c r="D1051" s="9">
        <v>7</v>
      </c>
      <c r="E1051" s="9">
        <f>IF(-I1051 &lt;C1051, 1, 0)</f>
        <v>1</v>
      </c>
      <c r="F1051" t="str">
        <f>VLOOKUP(DATEVALUE(KNeighbors_NOPCA!$A1051), SAC_by_date!$A$2:$E$93, 2, FALSE)</f>
        <v>W</v>
      </c>
      <c r="G1051">
        <f>IF(F1051="L",0,1)</f>
        <v>1</v>
      </c>
      <c r="H1051">
        <f>IF(G1051=E1051,1,0)</f>
        <v>1</v>
      </c>
      <c r="I1051">
        <f>VLOOKUP(DATEVALUE(KNeighbors_NOPCA!$A1051), SAC_by_date!$A$2:$E$93, 3, FALSE)</f>
        <v>-1.5</v>
      </c>
      <c r="J1051">
        <f>IF(I1051&gt;0, 1, 0)</f>
        <v>0</v>
      </c>
      <c r="K1051" t="str">
        <f>IF(J1051,IF(OR(AND(C1051&gt;0, ABS(D1051) &gt; I1051), OR(AND(C1051&gt;-I1051, D1051&gt;-I1051), AND(C1051&lt;-I1051,D1051&lt;-I1051) )), 1, 0),"N/A")</f>
        <v>N/A</v>
      </c>
      <c r="L1051">
        <f>INT(NOT(J1051))</f>
        <v>1</v>
      </c>
      <c r="M1051">
        <f>IF(L1051,IF(OR(AND(C1051&lt;0, D1051&lt; ABS(I1051)), OR(AND(C1051&gt;ABS(I1051), D1051&gt;ABS(I1051)), AND(C1051&lt;ABS(I1051),D1051&lt; ABS(I1051)))), 1, 0),"N/A")</f>
        <v>1</v>
      </c>
      <c r="N1051">
        <f>INT(OR(K1051,M1051))</f>
        <v>1</v>
      </c>
      <c r="O1051">
        <f>IF(N1051, 210, 0)</f>
        <v>210</v>
      </c>
      <c r="P1051" t="str">
        <f>VLOOKUP(DATEVALUE(KNeighbors_NOPCA!$A1051), SAC_by_date!$A$2:$E$93, 4, FALSE)</f>
        <v>O</v>
      </c>
      <c r="Q1051" t="str">
        <f>VLOOKUP(DATEVALUE(KNeighbors_NOPCA!$A1051), SAC_by_date!$A$2:$E$93, 5, FALSE)</f>
        <v>214</v>
      </c>
    </row>
    <row r="1052" spans="1:17" hidden="1">
      <c r="A1052" s="10" t="s">
        <v>132</v>
      </c>
      <c r="B1052" t="s">
        <v>22</v>
      </c>
      <c r="C1052" s="9">
        <v>6.2</v>
      </c>
      <c r="D1052" s="9">
        <v>-5</v>
      </c>
      <c r="E1052" s="9">
        <f>IF(-I1052 &lt;C1052, 1, 0)</f>
        <v>1</v>
      </c>
      <c r="F1052" t="str">
        <f>VLOOKUP(DATEVALUE(KNeighbors_NOPCA!$A1052), SAC_by_date!$A$2:$E$93, 2, FALSE)</f>
        <v>L</v>
      </c>
      <c r="G1052">
        <f>IF(F1052="L",0,1)</f>
        <v>0</v>
      </c>
      <c r="H1052">
        <f>IF(G1052=E1052,1,0)</f>
        <v>0</v>
      </c>
      <c r="I1052">
        <f>VLOOKUP(DATEVALUE(KNeighbors_NOPCA!$A1052), SAC_by_date!$A$2:$E$93, 3, FALSE)</f>
        <v>-4</v>
      </c>
      <c r="J1052">
        <f>IF(I1052&gt;0, 1, 0)</f>
        <v>0</v>
      </c>
      <c r="K1052" t="str">
        <f>IF(J1052,IF(OR(AND(C1052&gt;0, ABS(D1052) &gt; I1052), OR(AND(C1052&gt;-I1052, D1052&gt;-I1052), AND(C1052&lt;-I1052,D1052&lt;-I1052) )), 1, 0),"N/A")</f>
        <v>N/A</v>
      </c>
      <c r="L1052">
        <f>INT(NOT(J1052))</f>
        <v>1</v>
      </c>
      <c r="M1052">
        <f>IF(L1052,IF(OR(AND(C1052&lt;0, D1052&lt; ABS(I1052)), OR(AND(C1052&gt;ABS(I1052), D1052&gt;ABS(I1052)), AND(C1052&lt;ABS(I1052),D1052&lt; ABS(I1052)))), 1, 0),"N/A")</f>
        <v>0</v>
      </c>
      <c r="N1052">
        <f>INT(OR(K1052,M1052))</f>
        <v>0</v>
      </c>
      <c r="O1052">
        <f>IF(N1052, 210, 0)</f>
        <v>0</v>
      </c>
      <c r="P1052" t="str">
        <f>VLOOKUP(DATEVALUE(KNeighbors_NOPCA!$A1052), SAC_by_date!$A$2:$E$93, 4, FALSE)</f>
        <v>U</v>
      </c>
      <c r="Q1052" t="str">
        <f>VLOOKUP(DATEVALUE(KNeighbors_NOPCA!$A1052), SAC_by_date!$A$2:$E$93, 5, FALSE)</f>
        <v>212.5</v>
      </c>
    </row>
    <row r="1053" spans="1:17" hidden="1">
      <c r="A1053" s="10" t="s">
        <v>142</v>
      </c>
      <c r="B1053" t="s">
        <v>22</v>
      </c>
      <c r="C1053" s="9">
        <v>-0.8</v>
      </c>
      <c r="D1053" s="9">
        <v>6</v>
      </c>
      <c r="E1053" s="9">
        <f>IF(-I1053 &lt;C1053, 1, 0)</f>
        <v>0</v>
      </c>
      <c r="F1053" t="str">
        <f>VLOOKUP(DATEVALUE(KNeighbors_NOPCA!$A1053), SAC_by_date!$A$2:$E$93, 2, FALSE)</f>
        <v>W</v>
      </c>
      <c r="G1053">
        <f>IF(F1053="L",0,1)</f>
        <v>1</v>
      </c>
      <c r="H1053">
        <f>IF(G1053=E1053,1,0)</f>
        <v>0</v>
      </c>
      <c r="I1053">
        <f>VLOOKUP(DATEVALUE(KNeighbors_NOPCA!$A1053), SAC_by_date!$A$2:$E$93, 3, FALSE)</f>
        <v>-3.5</v>
      </c>
      <c r="J1053">
        <f>IF(I1053&gt;0, 1, 0)</f>
        <v>0</v>
      </c>
      <c r="K1053" t="str">
        <f>IF(J1053,IF(OR(AND(C1053&gt;0, ABS(D1053) &gt; I1053), OR(AND(C1053&gt;-I1053, D1053&gt;-I1053), AND(C1053&lt;-I1053,D1053&lt;-I1053) )), 1, 0),"N/A")</f>
        <v>N/A</v>
      </c>
      <c r="L1053">
        <f>INT(NOT(J1053))</f>
        <v>1</v>
      </c>
      <c r="M1053">
        <f>IF(L1053,IF(OR(AND(C1053&lt;0, D1053&lt; ABS(I1053)), OR(AND(C1053&gt;ABS(I1053), D1053&gt;ABS(I1053)), AND(C1053&lt;ABS(I1053),D1053&lt; ABS(I1053)))), 1, 0),"N/A")</f>
        <v>0</v>
      </c>
      <c r="N1053">
        <f>INT(OR(K1053,M1053))</f>
        <v>0</v>
      </c>
      <c r="O1053">
        <f>IF(N1053, 210, 0)</f>
        <v>0</v>
      </c>
      <c r="P1053" t="str">
        <f>VLOOKUP(DATEVALUE(KNeighbors_NOPCA!$A1053), SAC_by_date!$A$2:$E$93, 4, FALSE)</f>
        <v>O</v>
      </c>
      <c r="Q1053" t="str">
        <f>VLOOKUP(DATEVALUE(KNeighbors_NOPCA!$A1053), SAC_by_date!$A$2:$E$93, 5, FALSE)</f>
        <v>218.5</v>
      </c>
    </row>
    <row r="1054" spans="1:17" hidden="1">
      <c r="A1054" s="10" t="s">
        <v>147</v>
      </c>
      <c r="B1054" t="s">
        <v>22</v>
      </c>
      <c r="C1054" s="9">
        <v>-7</v>
      </c>
      <c r="D1054" s="9">
        <v>-16</v>
      </c>
      <c r="E1054" s="9">
        <f>IF(-I1054 &lt;C1054, 1, 0)</f>
        <v>1</v>
      </c>
      <c r="F1054" t="str">
        <f>VLOOKUP(DATEVALUE(KNeighbors_NOPCA!$A1054), SAC_by_date!$A$2:$E$93, 2, FALSE)</f>
        <v>L</v>
      </c>
      <c r="G1054">
        <f>IF(F1054="L",0,1)</f>
        <v>0</v>
      </c>
      <c r="H1054">
        <f>IF(G1054=E1054,1,0)</f>
        <v>0</v>
      </c>
      <c r="I1054">
        <f>VLOOKUP(DATEVALUE(KNeighbors_NOPCA!$A1054), SAC_by_date!$A$2:$E$93, 3, FALSE)</f>
        <v>8</v>
      </c>
      <c r="J1054">
        <f>IF(I1054&gt;0, 1, 0)</f>
        <v>1</v>
      </c>
      <c r="K1054">
        <f>IF(J1054,IF(OR(AND(C1054&gt;0, ABS(D1054) &gt; I1054), OR(AND(C1054&gt;-I1054, D1054&gt;-I1054), AND(C1054&lt;-I1054,D1054&lt;-I1054) )), 1, 0),"N/A")</f>
        <v>0</v>
      </c>
      <c r="L1054">
        <f>INT(NOT(J1054))</f>
        <v>0</v>
      </c>
      <c r="M1054" t="str">
        <f>IF(L1054,IF(OR(AND(C1054&lt;0, D1054&lt; ABS(I1054)), OR(AND(C1054&gt;ABS(I1054), D1054&gt;ABS(I1054)), AND(C1054&lt;ABS(I1054),D1054&lt; ABS(I1054)))), 1, 0),"N/A")</f>
        <v>N/A</v>
      </c>
      <c r="N1054">
        <f>INT(OR(K1054,M1054))</f>
        <v>0</v>
      </c>
      <c r="O1054">
        <f>IF(N1054, 210, 0)</f>
        <v>0</v>
      </c>
      <c r="P1054" t="str">
        <f>VLOOKUP(DATEVALUE(KNeighbors_NOPCA!$A1054), SAC_by_date!$A$2:$E$93, 4, FALSE)</f>
        <v>U</v>
      </c>
      <c r="Q1054" t="str">
        <f>VLOOKUP(DATEVALUE(KNeighbors_NOPCA!$A1054), SAC_by_date!$A$2:$E$93, 5, FALSE)</f>
        <v>218.5</v>
      </c>
    </row>
    <row r="1055" spans="1:17" hidden="1">
      <c r="A1055" s="10" t="s">
        <v>149</v>
      </c>
      <c r="B1055" t="s">
        <v>22</v>
      </c>
      <c r="C1055" s="9">
        <v>-3.8</v>
      </c>
      <c r="D1055" s="9">
        <v>-10</v>
      </c>
      <c r="E1055" s="9">
        <f>IF(-I1055 &lt;C1055, 1, 0)</f>
        <v>1</v>
      </c>
      <c r="F1055" t="str">
        <f>VLOOKUP(DATEVALUE(KNeighbors_NOPCA!$A1055), SAC_by_date!$A$2:$E$93, 2, FALSE)</f>
        <v>L</v>
      </c>
      <c r="G1055">
        <f>IF(F1055="L",0,1)</f>
        <v>0</v>
      </c>
      <c r="H1055">
        <f>IF(G1055=E1055,1,0)</f>
        <v>0</v>
      </c>
      <c r="I1055">
        <f>VLOOKUP(DATEVALUE(KNeighbors_NOPCA!$A1055), SAC_by_date!$A$2:$E$93, 3, FALSE)</f>
        <v>5</v>
      </c>
      <c r="J1055">
        <f>IF(I1055&gt;0, 1, 0)</f>
        <v>1</v>
      </c>
      <c r="K1055">
        <f>IF(J1055,IF(OR(AND(C1055&gt;0, ABS(D1055) &gt; I1055), OR(AND(C1055&gt;-I1055, D1055&gt;-I1055), AND(C1055&lt;-I1055,D1055&lt;-I1055) )), 1, 0),"N/A")</f>
        <v>0</v>
      </c>
      <c r="L1055">
        <f>INT(NOT(J1055))</f>
        <v>0</v>
      </c>
      <c r="M1055" t="str">
        <f>IF(L1055,IF(OR(AND(C1055&lt;0, D1055&lt; ABS(I1055)), OR(AND(C1055&gt;ABS(I1055), D1055&gt;ABS(I1055)), AND(C1055&lt;ABS(I1055),D1055&lt; ABS(I1055)))), 1, 0),"N/A")</f>
        <v>N/A</v>
      </c>
      <c r="N1055">
        <f>INT(OR(K1055,M1055))</f>
        <v>0</v>
      </c>
      <c r="O1055">
        <f>IF(N1055, 210, 0)</f>
        <v>0</v>
      </c>
      <c r="P1055" t="str">
        <f>VLOOKUP(DATEVALUE(KNeighbors_NOPCA!$A1055), SAC_by_date!$A$2:$E$93, 4, FALSE)</f>
        <v>O</v>
      </c>
      <c r="Q1055" t="str">
        <f>VLOOKUP(DATEVALUE(KNeighbors_NOPCA!$A1055), SAC_by_date!$A$2:$E$93, 5, FALSE)</f>
        <v>217.5</v>
      </c>
    </row>
    <row r="1056" spans="1:17" hidden="1">
      <c r="A1056" s="10" t="s">
        <v>152</v>
      </c>
      <c r="B1056" t="s">
        <v>22</v>
      </c>
      <c r="C1056" s="9">
        <v>-7.8</v>
      </c>
      <c r="D1056" s="9">
        <v>-15</v>
      </c>
      <c r="E1056" s="9">
        <f>IF(-I1056 &lt;C1056, 1, 0)</f>
        <v>1</v>
      </c>
      <c r="F1056" t="str">
        <f>VLOOKUP(DATEVALUE(KNeighbors_NOPCA!$A1056), SAC_by_date!$A$2:$E$93, 2, FALSE)</f>
        <v>L</v>
      </c>
      <c r="G1056">
        <f>IF(F1056="L",0,1)</f>
        <v>0</v>
      </c>
      <c r="H1056">
        <f>IF(G1056=E1056,1,0)</f>
        <v>0</v>
      </c>
      <c r="I1056">
        <f>VLOOKUP(DATEVALUE(KNeighbors_NOPCA!$A1056), SAC_by_date!$A$2:$E$93, 3, FALSE)</f>
        <v>8.5</v>
      </c>
      <c r="J1056">
        <f>IF(I1056&gt;0, 1, 0)</f>
        <v>1</v>
      </c>
      <c r="K1056">
        <f>IF(J1056,IF(OR(AND(C1056&gt;0, ABS(D1056) &gt; I1056), OR(AND(C1056&gt;-I1056, D1056&gt;-I1056), AND(C1056&lt;-I1056,D1056&lt;-I1056) )), 1, 0),"N/A")</f>
        <v>0</v>
      </c>
      <c r="L1056">
        <f>INT(NOT(J1056))</f>
        <v>0</v>
      </c>
      <c r="M1056" t="str">
        <f>IF(L1056,IF(OR(AND(C1056&lt;0, D1056&lt; ABS(I1056)), OR(AND(C1056&gt;ABS(I1056), D1056&gt;ABS(I1056)), AND(C1056&lt;ABS(I1056),D1056&lt; ABS(I1056)))), 1, 0),"N/A")</f>
        <v>N/A</v>
      </c>
      <c r="N1056">
        <f>INT(OR(K1056,M1056))</f>
        <v>0</v>
      </c>
      <c r="O1056">
        <f>IF(N1056, 210, 0)</f>
        <v>0</v>
      </c>
      <c r="P1056" t="str">
        <f>VLOOKUP(DATEVALUE(KNeighbors_NOPCA!$A1056), SAC_by_date!$A$2:$E$93, 4, FALSE)</f>
        <v>O</v>
      </c>
      <c r="Q1056" t="str">
        <f>VLOOKUP(DATEVALUE(KNeighbors_NOPCA!$A1056), SAC_by_date!$A$2:$E$93, 5, FALSE)</f>
        <v>227.5</v>
      </c>
    </row>
    <row r="1057" spans="1:17" hidden="1">
      <c r="A1057" s="10" t="s">
        <v>161</v>
      </c>
      <c r="B1057" t="s">
        <v>22</v>
      </c>
      <c r="C1057" s="9">
        <v>-1</v>
      </c>
      <c r="D1057" s="9">
        <v>-9</v>
      </c>
      <c r="E1057" s="9">
        <f>IF(-I1057 &lt;C1057, 1, 0)</f>
        <v>1</v>
      </c>
      <c r="F1057" t="str">
        <f>VLOOKUP(DATEVALUE(KNeighbors_NOPCA!$A1057), SAC_by_date!$A$2:$E$93, 2, FALSE)</f>
        <v>L</v>
      </c>
      <c r="G1057">
        <f>IF(F1057="L",0,1)</f>
        <v>0</v>
      </c>
      <c r="H1057">
        <f>IF(G1057=E1057,1,0)</f>
        <v>0</v>
      </c>
      <c r="I1057">
        <f>VLOOKUP(DATEVALUE(KNeighbors_NOPCA!$A1057), SAC_by_date!$A$2:$E$93, 3, FALSE)</f>
        <v>6.5</v>
      </c>
      <c r="J1057">
        <f>IF(I1057&gt;0, 1, 0)</f>
        <v>1</v>
      </c>
      <c r="K1057">
        <f>IF(J1057,IF(OR(AND(C1057&gt;0, ABS(D1057) &gt; I1057), OR(AND(C1057&gt;-I1057, D1057&gt;-I1057), AND(C1057&lt;-I1057,D1057&lt;-I1057) )), 1, 0),"N/A")</f>
        <v>0</v>
      </c>
      <c r="L1057">
        <f>INT(NOT(J1057))</f>
        <v>0</v>
      </c>
      <c r="M1057" t="str">
        <f>IF(L1057,IF(OR(AND(C1057&lt;0, D1057&lt; ABS(I1057)), OR(AND(C1057&gt;ABS(I1057), D1057&gt;ABS(I1057)), AND(C1057&lt;ABS(I1057),D1057&lt; ABS(I1057)))), 1, 0),"N/A")</f>
        <v>N/A</v>
      </c>
      <c r="N1057">
        <f>INT(OR(K1057,M1057))</f>
        <v>0</v>
      </c>
      <c r="O1057">
        <f>IF(N1057, 210, 0)</f>
        <v>0</v>
      </c>
      <c r="P1057" t="str">
        <f>VLOOKUP(DATEVALUE(KNeighbors_NOPCA!$A1057), SAC_by_date!$A$2:$E$93, 4, FALSE)</f>
        <v>O</v>
      </c>
      <c r="Q1057" t="str">
        <f>VLOOKUP(DATEVALUE(KNeighbors_NOPCA!$A1057), SAC_by_date!$A$2:$E$93, 5, FALSE)</f>
        <v>218</v>
      </c>
    </row>
    <row r="1058" spans="1:17" hidden="1">
      <c r="A1058" s="10" t="s">
        <v>163</v>
      </c>
      <c r="B1058" t="s">
        <v>22</v>
      </c>
      <c r="C1058" s="9">
        <v>-3.4</v>
      </c>
      <c r="D1058" s="9">
        <v>-7</v>
      </c>
      <c r="E1058" s="9">
        <f>IF(-I1058 &lt;C1058, 1, 0)</f>
        <v>0</v>
      </c>
      <c r="F1058" t="str">
        <f>VLOOKUP(DATEVALUE(KNeighbors_NOPCA!$A1058), SAC_by_date!$A$2:$E$93, 2, FALSE)</f>
        <v>L</v>
      </c>
      <c r="G1058">
        <f>IF(F1058="L",0,1)</f>
        <v>0</v>
      </c>
      <c r="H1058">
        <f>IF(G1058=E1058,1,0)</f>
        <v>1</v>
      </c>
      <c r="I1058">
        <f>VLOOKUP(DATEVALUE(KNeighbors_NOPCA!$A1058), SAC_by_date!$A$2:$E$93, 3, FALSE)</f>
        <v>-1.5</v>
      </c>
      <c r="J1058">
        <f>IF(I1058&gt;0, 1, 0)</f>
        <v>0</v>
      </c>
      <c r="K1058" t="str">
        <f>IF(J1058,IF(OR(AND(C1058&gt;0, ABS(D1058) &gt; I1058), OR(AND(C1058&gt;-I1058, D1058&gt;-I1058), AND(C1058&lt;-I1058,D1058&lt;-I1058) )), 1, 0),"N/A")</f>
        <v>N/A</v>
      </c>
      <c r="L1058">
        <f>INT(NOT(J1058))</f>
        <v>1</v>
      </c>
      <c r="M1058">
        <f>IF(L1058,IF(OR(AND(C1058&lt;0, D1058&lt; ABS(I1058)), OR(AND(C1058&gt;ABS(I1058), D1058&gt;ABS(I1058)), AND(C1058&lt;ABS(I1058),D1058&lt; ABS(I1058)))), 1, 0),"N/A")</f>
        <v>1</v>
      </c>
      <c r="N1058">
        <f>INT(OR(K1058,M1058))</f>
        <v>1</v>
      </c>
      <c r="O1058">
        <f>IF(N1058, 210, 0)</f>
        <v>210</v>
      </c>
      <c r="P1058" t="str">
        <f>VLOOKUP(DATEVALUE(KNeighbors_NOPCA!$A1058), SAC_by_date!$A$2:$E$93, 4, FALSE)</f>
        <v>U</v>
      </c>
      <c r="Q1058" t="str">
        <f>VLOOKUP(DATEVALUE(KNeighbors_NOPCA!$A1058), SAC_by_date!$A$2:$E$93, 5, FALSE)</f>
        <v>218</v>
      </c>
    </row>
    <row r="1059" spans="1:17" hidden="1">
      <c r="A1059" s="10" t="s">
        <v>165</v>
      </c>
      <c r="B1059" t="s">
        <v>22</v>
      </c>
      <c r="C1059" s="9">
        <v>-1.8</v>
      </c>
      <c r="D1059" s="9">
        <v>-9</v>
      </c>
      <c r="E1059" s="9">
        <f>IF(-I1059 &lt;C1059, 1, 0)</f>
        <v>0</v>
      </c>
      <c r="F1059" t="str">
        <f>VLOOKUP(DATEVALUE(KNeighbors_NOPCA!$A1059), SAC_by_date!$A$2:$E$93, 2, FALSE)</f>
        <v>L</v>
      </c>
      <c r="G1059">
        <f>IF(F1059="L",0,1)</f>
        <v>0</v>
      </c>
      <c r="H1059">
        <f>IF(G1059=E1059,1,0)</f>
        <v>1</v>
      </c>
      <c r="I1059">
        <f>VLOOKUP(DATEVALUE(KNeighbors_NOPCA!$A1059), SAC_by_date!$A$2:$E$93, 3, FALSE)</f>
        <v>1.5</v>
      </c>
      <c r="J1059">
        <f>IF(I1059&gt;0, 1, 0)</f>
        <v>1</v>
      </c>
      <c r="K1059">
        <f>IF(J1059,IF(OR(AND(C1059&gt;0, ABS(D1059) &gt; I1059), OR(AND(C1059&gt;-I1059, D1059&gt;-I1059), AND(C1059&lt;-I1059,D1059&lt;-I1059) )), 1, 0),"N/A")</f>
        <v>1</v>
      </c>
      <c r="L1059">
        <f>INT(NOT(J1059))</f>
        <v>0</v>
      </c>
      <c r="M1059" t="str">
        <f>IF(L1059,IF(OR(AND(C1059&lt;0, D1059&lt; ABS(I1059)), OR(AND(C1059&gt;ABS(I1059), D1059&gt;ABS(I1059)), AND(C1059&lt;ABS(I1059),D1059&lt; ABS(I1059)))), 1, 0),"N/A")</f>
        <v>N/A</v>
      </c>
      <c r="N1059">
        <f>INT(OR(K1059,M1059))</f>
        <v>1</v>
      </c>
      <c r="O1059">
        <f>IF(N1059, 210, 0)</f>
        <v>210</v>
      </c>
      <c r="P1059" t="str">
        <f>VLOOKUP(DATEVALUE(KNeighbors_NOPCA!$A1059), SAC_by_date!$A$2:$E$93, 4, FALSE)</f>
        <v>U</v>
      </c>
      <c r="Q1059" t="str">
        <f>VLOOKUP(DATEVALUE(KNeighbors_NOPCA!$A1059), SAC_by_date!$A$2:$E$93, 5, FALSE)</f>
        <v>207.5</v>
      </c>
    </row>
    <row r="1060" spans="1:17" hidden="1">
      <c r="A1060" s="10" t="s">
        <v>168</v>
      </c>
      <c r="B1060" t="s">
        <v>22</v>
      </c>
      <c r="C1060" s="9">
        <v>-5.8</v>
      </c>
      <c r="D1060" s="9">
        <v>-15</v>
      </c>
      <c r="E1060" s="9">
        <f>IF(-I1060 &lt;C1060, 1, 0)</f>
        <v>0</v>
      </c>
      <c r="F1060" t="str">
        <f>VLOOKUP(DATEVALUE(KNeighbors_NOPCA!$A1060), SAC_by_date!$A$2:$E$93, 2, FALSE)</f>
        <v>L</v>
      </c>
      <c r="G1060">
        <f>IF(F1060="L",0,1)</f>
        <v>0</v>
      </c>
      <c r="H1060">
        <f>IF(G1060=E1060,1,0)</f>
        <v>1</v>
      </c>
      <c r="I1060">
        <f>VLOOKUP(DATEVALUE(KNeighbors_NOPCA!$A1060), SAC_by_date!$A$2:$E$93, 3, FALSE)</f>
        <v>-3.5</v>
      </c>
      <c r="J1060">
        <f>IF(I1060&gt;0, 1, 0)</f>
        <v>0</v>
      </c>
      <c r="K1060" t="str">
        <f>IF(J1060,IF(OR(AND(C1060&gt;0, ABS(D1060) &gt; I1060), OR(AND(C1060&gt;-I1060, D1060&gt;-I1060), AND(C1060&lt;-I1060,D1060&lt;-I1060) )), 1, 0),"N/A")</f>
        <v>N/A</v>
      </c>
      <c r="L1060">
        <f>INT(NOT(J1060))</f>
        <v>1</v>
      </c>
      <c r="M1060">
        <f>IF(L1060,IF(OR(AND(C1060&lt;0, D1060&lt; ABS(I1060)), OR(AND(C1060&gt;ABS(I1060), D1060&gt;ABS(I1060)), AND(C1060&lt;ABS(I1060),D1060&lt; ABS(I1060)))), 1, 0),"N/A")</f>
        <v>1</v>
      </c>
      <c r="N1060">
        <f>INT(OR(K1060,M1060))</f>
        <v>1</v>
      </c>
      <c r="O1060">
        <f>IF(N1060, 210, 0)</f>
        <v>210</v>
      </c>
      <c r="P1060" t="str">
        <f>VLOOKUP(DATEVALUE(KNeighbors_NOPCA!$A1060), SAC_by_date!$A$2:$E$93, 4, FALSE)</f>
        <v>O</v>
      </c>
      <c r="Q1060" t="str">
        <f>VLOOKUP(DATEVALUE(KNeighbors_NOPCA!$A1060), SAC_by_date!$A$2:$E$93, 5, FALSE)</f>
        <v>222.5</v>
      </c>
    </row>
    <row r="1061" spans="1:17" hidden="1">
      <c r="A1061" s="10" t="s">
        <v>177</v>
      </c>
      <c r="B1061" t="s">
        <v>22</v>
      </c>
      <c r="C1061" s="9">
        <v>3</v>
      </c>
      <c r="D1061" s="9">
        <v>22</v>
      </c>
      <c r="E1061" s="9">
        <f>IF(-I1061 &lt;C1061, 1, 0)</f>
        <v>0</v>
      </c>
      <c r="F1061" t="str">
        <f>VLOOKUP(DATEVALUE(KNeighbors_NOPCA!$A1061), SAC_by_date!$A$2:$E$93, 2, FALSE)</f>
        <v>W</v>
      </c>
      <c r="G1061">
        <f>IF(F1061="L",0,1)</f>
        <v>1</v>
      </c>
      <c r="H1061">
        <f>IF(G1061=E1061,1,0)</f>
        <v>0</v>
      </c>
      <c r="I1061">
        <f>VLOOKUP(DATEVALUE(KNeighbors_NOPCA!$A1061), SAC_by_date!$A$2:$E$93, 3, FALSE)</f>
        <v>-7.5</v>
      </c>
      <c r="J1061">
        <f>IF(I1061&gt;0, 1, 0)</f>
        <v>0</v>
      </c>
      <c r="K1061" t="str">
        <f>IF(J1061,IF(OR(AND(C1061&gt;0, ABS(D1061) &gt; I1061), OR(AND(C1061&gt;-I1061, D1061&gt;-I1061), AND(C1061&lt;-I1061,D1061&lt;-I1061) )), 1, 0),"N/A")</f>
        <v>N/A</v>
      </c>
      <c r="L1061">
        <f>INT(NOT(J1061))</f>
        <v>1</v>
      </c>
      <c r="M1061">
        <f>IF(L1061,IF(OR(AND(C1061&lt;0, D1061&lt; ABS(I1061)), OR(AND(C1061&gt;ABS(I1061), D1061&gt;ABS(I1061)), AND(C1061&lt;ABS(I1061),D1061&lt; ABS(I1061)))), 1, 0),"N/A")</f>
        <v>0</v>
      </c>
      <c r="N1061">
        <f>INT(OR(K1061,M1061))</f>
        <v>0</v>
      </c>
      <c r="O1061">
        <f>IF(N1061, 210, 0)</f>
        <v>0</v>
      </c>
      <c r="P1061" t="str">
        <f>VLOOKUP(DATEVALUE(KNeighbors_NOPCA!$A1061), SAC_by_date!$A$2:$E$93, 4, FALSE)</f>
        <v>U</v>
      </c>
      <c r="Q1061" t="str">
        <f>VLOOKUP(DATEVALUE(KNeighbors_NOPCA!$A1061), SAC_by_date!$A$2:$E$93, 5, FALSE)</f>
        <v>223.5</v>
      </c>
    </row>
    <row r="1062" spans="1:17" hidden="1">
      <c r="A1062" s="10" t="s">
        <v>179</v>
      </c>
      <c r="B1062" t="s">
        <v>22</v>
      </c>
      <c r="C1062" s="9">
        <v>-4.4000000000000004</v>
      </c>
      <c r="D1062" s="9">
        <v>22</v>
      </c>
      <c r="E1062" s="9">
        <f>IF(-I1062 &lt;C1062, 1, 0)</f>
        <v>0</v>
      </c>
      <c r="F1062" t="str">
        <f>VLOOKUP(DATEVALUE(KNeighbors_NOPCA!$A1062), SAC_by_date!$A$2:$E$93, 2, FALSE)</f>
        <v>W</v>
      </c>
      <c r="G1062">
        <f>IF(F1062="L",0,1)</f>
        <v>1</v>
      </c>
      <c r="H1062">
        <f>IF(G1062=E1062,1,0)</f>
        <v>0</v>
      </c>
      <c r="I1062">
        <f>VLOOKUP(DATEVALUE(KNeighbors_NOPCA!$A1062), SAC_by_date!$A$2:$E$93, 3, FALSE)</f>
        <v>-2</v>
      </c>
      <c r="J1062">
        <f>IF(I1062&gt;0, 1, 0)</f>
        <v>0</v>
      </c>
      <c r="K1062" t="str">
        <f>IF(J1062,IF(OR(AND(C1062&gt;0, ABS(D1062) &gt; I1062), OR(AND(C1062&gt;-I1062, D1062&gt;-I1062), AND(C1062&lt;-I1062,D1062&lt;-I1062) )), 1, 0),"N/A")</f>
        <v>N/A</v>
      </c>
      <c r="L1062">
        <f>INT(NOT(J1062))</f>
        <v>1</v>
      </c>
      <c r="M1062">
        <f>IF(L1062,IF(OR(AND(C1062&lt;0, D1062&lt; ABS(I1062)), OR(AND(C1062&gt;ABS(I1062), D1062&gt;ABS(I1062)), AND(C1062&lt;ABS(I1062),D1062&lt; ABS(I1062)))), 1, 0),"N/A")</f>
        <v>0</v>
      </c>
      <c r="N1062">
        <f>INT(OR(K1062,M1062))</f>
        <v>0</v>
      </c>
      <c r="O1062">
        <f>IF(N1062, 210, 0)</f>
        <v>0</v>
      </c>
      <c r="P1062" t="str">
        <f>VLOOKUP(DATEVALUE(KNeighbors_NOPCA!$A1062), SAC_by_date!$A$2:$E$93, 4, FALSE)</f>
        <v>O</v>
      </c>
      <c r="Q1062" t="str">
        <f>VLOOKUP(DATEVALUE(KNeighbors_NOPCA!$A1062), SAC_by_date!$A$2:$E$93, 5, FALSE)</f>
        <v>217</v>
      </c>
    </row>
    <row r="1063" spans="1:17" hidden="1">
      <c r="A1063" s="10" t="s">
        <v>182</v>
      </c>
      <c r="B1063" t="s">
        <v>22</v>
      </c>
      <c r="C1063" s="9">
        <v>-4.8</v>
      </c>
      <c r="D1063" s="9">
        <v>9</v>
      </c>
      <c r="E1063" s="9">
        <f>IF(-I1063 &lt;C1063, 1, 0)</f>
        <v>0</v>
      </c>
      <c r="F1063" t="str">
        <f>VLOOKUP(DATEVALUE(KNeighbors_NOPCA!$A1063), SAC_by_date!$A$2:$E$93, 2, FALSE)</f>
        <v>W</v>
      </c>
      <c r="G1063">
        <f>IF(F1063="L",0,1)</f>
        <v>1</v>
      </c>
      <c r="H1063">
        <f>IF(G1063=E1063,1,0)</f>
        <v>0</v>
      </c>
      <c r="I1063">
        <f>VLOOKUP(DATEVALUE(KNeighbors_NOPCA!$A1063), SAC_by_date!$A$2:$E$93, 3, FALSE)</f>
        <v>1.5</v>
      </c>
      <c r="J1063">
        <f>IF(I1063&gt;0, 1, 0)</f>
        <v>1</v>
      </c>
      <c r="K1063">
        <f>IF(J1063,IF(OR(AND(C1063&gt;0, ABS(D1063) &gt; I1063), OR(AND(C1063&gt;-I1063, D1063&gt;-I1063), AND(C1063&lt;-I1063,D1063&lt;-I1063) )), 1, 0),"N/A")</f>
        <v>0</v>
      </c>
      <c r="L1063">
        <f>INT(NOT(J1063))</f>
        <v>0</v>
      </c>
      <c r="M1063" t="str">
        <f>IF(L1063,IF(OR(AND(C1063&lt;0, D1063&lt; ABS(I1063)), OR(AND(C1063&gt;ABS(I1063), D1063&gt;ABS(I1063)), AND(C1063&lt;ABS(I1063),D1063&lt; ABS(I1063)))), 1, 0),"N/A")</f>
        <v>N/A</v>
      </c>
      <c r="N1063">
        <f>INT(OR(K1063,M1063))</f>
        <v>0</v>
      </c>
      <c r="O1063">
        <f>IF(N1063, 210, 0)</f>
        <v>0</v>
      </c>
      <c r="P1063" t="str">
        <f>VLOOKUP(DATEVALUE(KNeighbors_NOPCA!$A1063), SAC_by_date!$A$2:$E$93, 4, FALSE)</f>
        <v>O</v>
      </c>
      <c r="Q1063" t="str">
        <f>VLOOKUP(DATEVALUE(KNeighbors_NOPCA!$A1063), SAC_by_date!$A$2:$E$93, 5, FALSE)</f>
        <v>218</v>
      </c>
    </row>
    <row r="1064" spans="1:17" hidden="1">
      <c r="A1064" s="10" t="s">
        <v>184</v>
      </c>
      <c r="B1064" t="s">
        <v>22</v>
      </c>
      <c r="C1064" s="9">
        <v>3.8</v>
      </c>
      <c r="D1064" s="9">
        <v>-6</v>
      </c>
      <c r="E1064" s="9">
        <f>IF(-I1064 &lt;C1064, 1, 0)</f>
        <v>1</v>
      </c>
      <c r="F1064" t="str">
        <f>VLOOKUP(DATEVALUE(KNeighbors_NOPCA!$A1064), SAC_by_date!$A$2:$E$93, 2, FALSE)</f>
        <v>W</v>
      </c>
      <c r="G1064">
        <f>IF(F1064="L",0,1)</f>
        <v>1</v>
      </c>
      <c r="H1064">
        <f>IF(G1064=E1064,1,0)</f>
        <v>1</v>
      </c>
      <c r="I1064">
        <f>VLOOKUP(DATEVALUE(KNeighbors_NOPCA!$A1064), SAC_by_date!$A$2:$E$93, 3, FALSE)</f>
        <v>6.5</v>
      </c>
      <c r="J1064">
        <f>IF(I1064&gt;0, 1, 0)</f>
        <v>1</v>
      </c>
      <c r="K1064">
        <f>IF(J1064,IF(OR(AND(C1064&gt;0, ABS(D1064) &gt; I1064), OR(AND(C1064&gt;-I1064, D1064&gt;-I1064), AND(C1064&lt;-I1064,D1064&lt;-I1064) )), 1, 0),"N/A")</f>
        <v>1</v>
      </c>
      <c r="L1064">
        <f>INT(NOT(J1064))</f>
        <v>0</v>
      </c>
      <c r="M1064" t="str">
        <f>IF(L1064,IF(OR(AND(C1064&lt;0, D1064&lt; ABS(I1064)), OR(AND(C1064&gt;ABS(I1064), D1064&gt;ABS(I1064)), AND(C1064&lt;ABS(I1064),D1064&lt; ABS(I1064)))), 1, 0),"N/A")</f>
        <v>N/A</v>
      </c>
      <c r="N1064">
        <f>INT(OR(K1064,M1064))</f>
        <v>1</v>
      </c>
      <c r="O1064">
        <f>IF(N1064, 210, 0)</f>
        <v>210</v>
      </c>
      <c r="P1064" t="str">
        <f>VLOOKUP(DATEVALUE(KNeighbors_NOPCA!$A1064), SAC_by_date!$A$2:$E$93, 4, FALSE)</f>
        <v>O</v>
      </c>
      <c r="Q1064" t="str">
        <f>VLOOKUP(DATEVALUE(KNeighbors_NOPCA!$A1064), SAC_by_date!$A$2:$E$93, 5, FALSE)</f>
        <v>211.5</v>
      </c>
    </row>
    <row r="1065" spans="1:17" hidden="1">
      <c r="A1065" s="10" t="s">
        <v>187</v>
      </c>
      <c r="B1065" t="s">
        <v>22</v>
      </c>
      <c r="C1065" s="9">
        <v>-7</v>
      </c>
      <c r="D1065" s="9">
        <v>-8</v>
      </c>
      <c r="E1065" s="9">
        <f>IF(-I1065 &lt;C1065, 1, 0)</f>
        <v>0</v>
      </c>
      <c r="F1065" t="str">
        <f>VLOOKUP(DATEVALUE(KNeighbors_NOPCA!$A1065), SAC_by_date!$A$2:$E$93, 2, FALSE)</f>
        <v>L</v>
      </c>
      <c r="G1065">
        <f>IF(F1065="L",0,1)</f>
        <v>0</v>
      </c>
      <c r="H1065">
        <f>IF(G1065=E1065,1,0)</f>
        <v>1</v>
      </c>
      <c r="I1065">
        <f>VLOOKUP(DATEVALUE(KNeighbors_NOPCA!$A1065), SAC_by_date!$A$2:$E$93, 3, FALSE)</f>
        <v>4</v>
      </c>
      <c r="J1065">
        <f>IF(I1065&gt;0, 1, 0)</f>
        <v>1</v>
      </c>
      <c r="K1065">
        <f>IF(J1065,IF(OR(AND(C1065&gt;0, ABS(D1065) &gt; I1065), OR(AND(C1065&gt;-I1065, D1065&gt;-I1065), AND(C1065&lt;-I1065,D1065&lt;-I1065) )), 1, 0),"N/A")</f>
        <v>1</v>
      </c>
      <c r="L1065">
        <f>INT(NOT(J1065))</f>
        <v>0</v>
      </c>
      <c r="M1065" t="str">
        <f>IF(L1065,IF(OR(AND(C1065&lt;0, D1065&lt; ABS(I1065)), OR(AND(C1065&gt;ABS(I1065), D1065&gt;ABS(I1065)), AND(C1065&lt;ABS(I1065),D1065&lt; ABS(I1065)))), 1, 0),"N/A")</f>
        <v>N/A</v>
      </c>
      <c r="N1065">
        <f>INT(OR(K1065,M1065))</f>
        <v>1</v>
      </c>
      <c r="O1065">
        <f>IF(N1065, 210, 0)</f>
        <v>210</v>
      </c>
      <c r="P1065" t="str">
        <f>VLOOKUP(DATEVALUE(KNeighbors_NOPCA!$A1065), SAC_by_date!$A$2:$E$93, 4, FALSE)</f>
        <v>U</v>
      </c>
      <c r="Q1065" t="str">
        <f>VLOOKUP(DATEVALUE(KNeighbors_NOPCA!$A1065), SAC_by_date!$A$2:$E$93, 5, FALSE)</f>
        <v>222.5</v>
      </c>
    </row>
    <row r="1066" spans="1:17" hidden="1">
      <c r="A1066" s="10" t="s">
        <v>189</v>
      </c>
      <c r="B1066" t="s">
        <v>22</v>
      </c>
      <c r="C1066" s="9">
        <v>5.6</v>
      </c>
      <c r="D1066" s="9">
        <v>-8</v>
      </c>
      <c r="E1066" s="9">
        <f>IF(-I1066 &lt;C1066, 1, 0)</f>
        <v>1</v>
      </c>
      <c r="F1066" t="str">
        <f>VLOOKUP(DATEVALUE(KNeighbors_NOPCA!$A1066), SAC_by_date!$A$2:$E$93, 2, FALSE)</f>
        <v>L</v>
      </c>
      <c r="G1066">
        <f>IF(F1066="L",0,1)</f>
        <v>0</v>
      </c>
      <c r="H1066">
        <f>IF(G1066=E1066,1,0)</f>
        <v>0</v>
      </c>
      <c r="I1066">
        <f>VLOOKUP(DATEVALUE(KNeighbors_NOPCA!$A1066), SAC_by_date!$A$2:$E$93, 3, FALSE)</f>
        <v>1</v>
      </c>
      <c r="J1066">
        <f>IF(I1066&gt;0, 1, 0)</f>
        <v>1</v>
      </c>
      <c r="K1066">
        <f>IF(J1066,IF(OR(AND(C1066&gt;0, ABS(D1066) &gt; I1066), OR(AND(C1066&gt;-I1066, D1066&gt;-I1066), AND(C1066&lt;-I1066,D1066&lt;-I1066) )), 1, 0),"N/A")</f>
        <v>1</v>
      </c>
      <c r="L1066">
        <f>INT(NOT(J1066))</f>
        <v>0</v>
      </c>
      <c r="M1066" t="str">
        <f>IF(L1066,IF(OR(AND(C1066&lt;0, D1066&lt; ABS(I1066)), OR(AND(C1066&gt;ABS(I1066), D1066&gt;ABS(I1066)), AND(C1066&lt;ABS(I1066),D1066&lt; ABS(I1066)))), 1, 0),"N/A")</f>
        <v>N/A</v>
      </c>
      <c r="N1066">
        <f>INT(OR(K1066,M1066))</f>
        <v>1</v>
      </c>
      <c r="O1066">
        <f>IF(N1066, 210, 0)</f>
        <v>210</v>
      </c>
      <c r="P1066" t="str">
        <f>VLOOKUP(DATEVALUE(KNeighbors_NOPCA!$A1066), SAC_by_date!$A$2:$E$93, 4, FALSE)</f>
        <v>U</v>
      </c>
      <c r="Q1066" t="str">
        <f>VLOOKUP(DATEVALUE(KNeighbors_NOPCA!$A1066), SAC_by_date!$A$2:$E$93, 5, FALSE)</f>
        <v>222</v>
      </c>
    </row>
    <row r="1067" spans="1:17" hidden="1">
      <c r="A1067" s="10" t="s">
        <v>191</v>
      </c>
      <c r="B1067" t="s">
        <v>22</v>
      </c>
      <c r="C1067" s="9">
        <v>-6.6</v>
      </c>
      <c r="D1067" s="9">
        <v>2</v>
      </c>
      <c r="E1067" s="9">
        <f>IF(-I1067 &lt;C1067, 1, 0)</f>
        <v>1</v>
      </c>
      <c r="F1067" t="str">
        <f>VLOOKUP(DATEVALUE(KNeighbors_NOPCA!$A1067), SAC_by_date!$A$2:$E$93, 2, FALSE)</f>
        <v>W</v>
      </c>
      <c r="G1067">
        <f>IF(F1067="L",0,1)</f>
        <v>1</v>
      </c>
      <c r="H1067">
        <f>IF(G1067=E1067,1,0)</f>
        <v>1</v>
      </c>
      <c r="I1067">
        <f>VLOOKUP(DATEVALUE(KNeighbors_NOPCA!$A1067), SAC_by_date!$A$2:$E$93, 3, FALSE)</f>
        <v>8.5</v>
      </c>
      <c r="J1067">
        <f>IF(I1067&gt;0, 1, 0)</f>
        <v>1</v>
      </c>
      <c r="K1067">
        <f>IF(J1067,IF(OR(AND(C1067&gt;0, ABS(D1067) &gt; I1067), OR(AND(C1067&gt;-I1067, D1067&gt;-I1067), AND(C1067&lt;-I1067,D1067&lt;-I1067) )), 1, 0),"N/A")</f>
        <v>1</v>
      </c>
      <c r="L1067">
        <f>INT(NOT(J1067))</f>
        <v>0</v>
      </c>
      <c r="M1067" t="str">
        <f>IF(L1067,IF(OR(AND(C1067&lt;0, D1067&lt; ABS(I1067)), OR(AND(C1067&gt;ABS(I1067), D1067&gt;ABS(I1067)), AND(C1067&lt;ABS(I1067),D1067&lt; ABS(I1067)))), 1, 0),"N/A")</f>
        <v>N/A</v>
      </c>
      <c r="N1067">
        <f>INT(OR(K1067,M1067))</f>
        <v>1</v>
      </c>
      <c r="O1067">
        <f>IF(N1067, 210, 0)</f>
        <v>210</v>
      </c>
      <c r="P1067" t="str">
        <f>VLOOKUP(DATEVALUE(KNeighbors_NOPCA!$A1067), SAC_by_date!$A$2:$E$93, 4, FALSE)</f>
        <v>O</v>
      </c>
      <c r="Q1067" t="str">
        <f>VLOOKUP(DATEVALUE(KNeighbors_NOPCA!$A1067), SAC_by_date!$A$2:$E$93, 5, FALSE)</f>
        <v>225.5</v>
      </c>
    </row>
    <row r="1068" spans="1:17" hidden="1">
      <c r="A1068" s="10" t="s">
        <v>28</v>
      </c>
      <c r="B1068" t="s">
        <v>32</v>
      </c>
      <c r="C1068" s="9">
        <v>9.6</v>
      </c>
      <c r="D1068" s="9">
        <v>27</v>
      </c>
      <c r="E1068" s="9">
        <f>IF(-I1068 &lt;C1068, 1, 0)</f>
        <v>0</v>
      </c>
      <c r="F1068" t="str">
        <f>VLOOKUP(DATEVALUE(KNeighbors_NOPCA!$A1068), SAS_by_date!$A$2:$E$93, 2, FALSE)</f>
        <v>W</v>
      </c>
      <c r="G1068">
        <f>IF(F1068="L",0,1)</f>
        <v>1</v>
      </c>
      <c r="H1068">
        <f>IF(G1068=E1068,1,0)</f>
        <v>0</v>
      </c>
      <c r="I1068">
        <f>VLOOKUP(DATEVALUE(KNeighbors_NOPCA!$A1068), SAS_by_date!$A$2:$E$93, 3, FALSE)</f>
        <v>-14</v>
      </c>
      <c r="J1068">
        <f>IF(I1068&gt;0, 1, 0)</f>
        <v>0</v>
      </c>
      <c r="K1068" t="str">
        <f>IF(J1068,IF(OR(AND(C1068&gt;0, ABS(D1068) &gt; I1068), OR(AND(C1068&gt;-I1068, D1068&gt;-I1068), AND(C1068&lt;-I1068,D1068&lt;-I1068) )), 1, 0),"N/A")</f>
        <v>N/A</v>
      </c>
      <c r="L1068">
        <f>INT(NOT(J1068))</f>
        <v>1</v>
      </c>
      <c r="M1068">
        <f>IF(L1068,IF(OR(AND(C1068&lt;0, D1068&lt; ABS(I1068)), OR(AND(C1068&gt;ABS(I1068), D1068&gt;ABS(I1068)), AND(C1068&lt;ABS(I1068),D1068&lt; ABS(I1068)))), 1, 0),"N/A")</f>
        <v>0</v>
      </c>
      <c r="N1068">
        <f>INT(OR(K1068,M1068))</f>
        <v>0</v>
      </c>
      <c r="O1068">
        <f>IF(N1068, 210, 0)</f>
        <v>0</v>
      </c>
      <c r="P1068" t="str">
        <f>VLOOKUP(DATEVALUE(KNeighbors_NOPCA!$A1068), SAS_by_date!$A$2:$E$93, 4, FALSE)</f>
        <v>U</v>
      </c>
      <c r="Q1068" t="str">
        <f>VLOOKUP(DATEVALUE(KNeighbors_NOPCA!$A1068), SAS_by_date!$A$2:$E$93, 5, FALSE)</f>
        <v>202</v>
      </c>
    </row>
    <row r="1069" spans="1:17" hidden="1">
      <c r="A1069" s="10" t="s">
        <v>46</v>
      </c>
      <c r="B1069" t="s">
        <v>32</v>
      </c>
      <c r="C1069" s="9">
        <v>9</v>
      </c>
      <c r="D1069" s="9">
        <v>20</v>
      </c>
      <c r="E1069" s="9">
        <f>IF(-I1069 &lt;C1069, 1, 0)</f>
        <v>0</v>
      </c>
      <c r="F1069" t="str">
        <f>VLOOKUP(DATEVALUE(KNeighbors_NOPCA!$A1069), SAS_by_date!$A$2:$E$93, 2, FALSE)</f>
        <v>W</v>
      </c>
      <c r="G1069">
        <f>IF(F1069="L",0,1)</f>
        <v>1</v>
      </c>
      <c r="H1069">
        <f>IF(G1069=E1069,1,0)</f>
        <v>0</v>
      </c>
      <c r="I1069">
        <f>VLOOKUP(DATEVALUE(KNeighbors_NOPCA!$A1069), SAS_by_date!$A$2:$E$93, 3, FALSE)</f>
        <v>-9.5</v>
      </c>
      <c r="J1069">
        <f>IF(I1069&gt;0, 1, 0)</f>
        <v>0</v>
      </c>
      <c r="K1069" t="str">
        <f>IF(J1069,IF(OR(AND(C1069&gt;0, ABS(D1069) &gt; I1069), OR(AND(C1069&gt;-I1069, D1069&gt;-I1069), AND(C1069&lt;-I1069,D1069&lt;-I1069) )), 1, 0),"N/A")</f>
        <v>N/A</v>
      </c>
      <c r="L1069">
        <f>INT(NOT(J1069))</f>
        <v>1</v>
      </c>
      <c r="M1069">
        <f>IF(L1069,IF(OR(AND(C1069&lt;0, D1069&lt; ABS(I1069)), OR(AND(C1069&gt;ABS(I1069), D1069&gt;ABS(I1069)), AND(C1069&lt;ABS(I1069),D1069&lt; ABS(I1069)))), 1, 0),"N/A")</f>
        <v>0</v>
      </c>
      <c r="N1069">
        <f>INT(OR(K1069,M1069))</f>
        <v>0</v>
      </c>
      <c r="O1069">
        <f>IF(N1069, 210, 0)</f>
        <v>0</v>
      </c>
      <c r="P1069" t="str">
        <f>VLOOKUP(DATEVALUE(KNeighbors_NOPCA!$A1069), SAS_by_date!$A$2:$E$93, 4, FALSE)</f>
        <v>O</v>
      </c>
      <c r="Q1069" t="str">
        <f>VLOOKUP(DATEVALUE(KNeighbors_NOPCA!$A1069), SAS_by_date!$A$2:$E$93, 5, FALSE)</f>
        <v>193.5</v>
      </c>
    </row>
    <row r="1070" spans="1:17" hidden="1">
      <c r="A1070" s="10" t="s">
        <v>53</v>
      </c>
      <c r="B1070" t="s">
        <v>32</v>
      </c>
      <c r="C1070" s="9">
        <v>8.6</v>
      </c>
      <c r="D1070" s="9">
        <v>9</v>
      </c>
      <c r="E1070" s="9">
        <f>IF(-I1070 &lt;C1070, 1, 0)</f>
        <v>0</v>
      </c>
      <c r="F1070" t="str">
        <f>VLOOKUP(DATEVALUE(KNeighbors_NOPCA!$A1070), SAS_by_date!$A$2:$E$93, 2, FALSE)</f>
        <v>L</v>
      </c>
      <c r="G1070">
        <f>IF(F1070="L",0,1)</f>
        <v>0</v>
      </c>
      <c r="H1070">
        <f>IF(G1070=E1070,1,0)</f>
        <v>1</v>
      </c>
      <c r="I1070">
        <f>VLOOKUP(DATEVALUE(KNeighbors_NOPCA!$A1070), SAS_by_date!$A$2:$E$93, 3, FALSE)</f>
        <v>-16</v>
      </c>
      <c r="J1070">
        <f>IF(I1070&gt;0, 1, 0)</f>
        <v>0</v>
      </c>
      <c r="K1070" t="str">
        <f>IF(J1070,IF(OR(AND(C1070&gt;0, ABS(D1070) &gt; I1070), OR(AND(C1070&gt;-I1070, D1070&gt;-I1070), AND(C1070&lt;-I1070,D1070&lt;-I1070) )), 1, 0),"N/A")</f>
        <v>N/A</v>
      </c>
      <c r="L1070">
        <f>INT(NOT(J1070))</f>
        <v>1</v>
      </c>
      <c r="M1070">
        <f>IF(L1070,IF(OR(AND(C1070&lt;0, D1070&lt; ABS(I1070)), OR(AND(C1070&gt;ABS(I1070), D1070&gt;ABS(I1070)), AND(C1070&lt;ABS(I1070),D1070&lt; ABS(I1070)))), 1, 0),"N/A")</f>
        <v>1</v>
      </c>
      <c r="N1070">
        <f>INT(OR(K1070,M1070))</f>
        <v>1</v>
      </c>
      <c r="O1070">
        <f>IF(N1070, 210, 0)</f>
        <v>210</v>
      </c>
      <c r="P1070" t="str">
        <f>VLOOKUP(DATEVALUE(KNeighbors_NOPCA!$A1070), SAS_by_date!$A$2:$E$93, 4, FALSE)</f>
        <v>U</v>
      </c>
      <c r="Q1070" t="str">
        <f>VLOOKUP(DATEVALUE(KNeighbors_NOPCA!$A1070), SAS_by_date!$A$2:$E$93, 5, FALSE)</f>
        <v>193.5</v>
      </c>
    </row>
    <row r="1071" spans="1:17" hidden="1">
      <c r="A1071" s="10" t="s">
        <v>55</v>
      </c>
      <c r="B1071" t="s">
        <v>32</v>
      </c>
      <c r="C1071" s="9">
        <v>0.8</v>
      </c>
      <c r="D1071" s="9">
        <v>13</v>
      </c>
      <c r="E1071" s="9">
        <f>IF(-I1071 &lt;C1071, 1, 0)</f>
        <v>0</v>
      </c>
      <c r="F1071" t="str">
        <f>VLOOKUP(DATEVALUE(KNeighbors_NOPCA!$A1071), SAS_by_date!$A$2:$E$93, 2, FALSE)</f>
        <v>W</v>
      </c>
      <c r="G1071">
        <f>IF(F1071="L",0,1)</f>
        <v>1</v>
      </c>
      <c r="H1071">
        <f>IF(G1071=E1071,1,0)</f>
        <v>0</v>
      </c>
      <c r="I1071">
        <f>VLOOKUP(DATEVALUE(KNeighbors_NOPCA!$A1071), SAS_by_date!$A$2:$E$93, 3, FALSE)</f>
        <v>-12.5</v>
      </c>
      <c r="J1071">
        <f>IF(I1071&gt;0, 1, 0)</f>
        <v>0</v>
      </c>
      <c r="K1071" t="str">
        <f>IF(J1071,IF(OR(AND(C1071&gt;0, ABS(D1071) &gt; I1071), OR(AND(C1071&gt;-I1071, D1071&gt;-I1071), AND(C1071&lt;-I1071,D1071&lt;-I1071) )), 1, 0),"N/A")</f>
        <v>N/A</v>
      </c>
      <c r="L1071">
        <f>INT(NOT(J1071))</f>
        <v>1</v>
      </c>
      <c r="M1071">
        <f>IF(L1071,IF(OR(AND(C1071&lt;0, D1071&lt; ABS(I1071)), OR(AND(C1071&gt;ABS(I1071), D1071&gt;ABS(I1071)), AND(C1071&lt;ABS(I1071),D1071&lt; ABS(I1071)))), 1, 0),"N/A")</f>
        <v>0</v>
      </c>
      <c r="N1071">
        <f>INT(OR(K1071,M1071))</f>
        <v>0</v>
      </c>
      <c r="O1071">
        <f>IF(N1071, 210, 0)</f>
        <v>0</v>
      </c>
      <c r="P1071" t="str">
        <f>VLOOKUP(DATEVALUE(KNeighbors_NOPCA!$A1071), SAS_by_date!$A$2:$E$93, 4, FALSE)</f>
        <v>U</v>
      </c>
      <c r="Q1071" t="str">
        <f>VLOOKUP(DATEVALUE(KNeighbors_NOPCA!$A1071), SAS_by_date!$A$2:$E$93, 5, FALSE)</f>
        <v>200</v>
      </c>
    </row>
    <row r="1072" spans="1:17" hidden="1">
      <c r="A1072" s="10" t="s">
        <v>57</v>
      </c>
      <c r="B1072" t="s">
        <v>32</v>
      </c>
      <c r="C1072" s="9">
        <v>7.6</v>
      </c>
      <c r="D1072" s="9">
        <v>11</v>
      </c>
      <c r="E1072" s="9">
        <f>IF(-I1072 &lt;C1072, 1, 0)</f>
        <v>0</v>
      </c>
      <c r="F1072" t="str">
        <f>VLOOKUP(DATEVALUE(KNeighbors_NOPCA!$A1072), SAS_by_date!$A$2:$E$93, 2, FALSE)</f>
        <v>L</v>
      </c>
      <c r="G1072">
        <f>IF(F1072="L",0,1)</f>
        <v>0</v>
      </c>
      <c r="H1072">
        <f>IF(G1072=E1072,1,0)</f>
        <v>1</v>
      </c>
      <c r="I1072">
        <f>VLOOKUP(DATEVALUE(KNeighbors_NOPCA!$A1072), SAS_by_date!$A$2:$E$93, 3, FALSE)</f>
        <v>-13.5</v>
      </c>
      <c r="J1072">
        <f>IF(I1072&gt;0, 1, 0)</f>
        <v>0</v>
      </c>
      <c r="K1072" t="str">
        <f>IF(J1072,IF(OR(AND(C1072&gt;0, ABS(D1072) &gt; I1072), OR(AND(C1072&gt;-I1072, D1072&gt;-I1072), AND(C1072&lt;-I1072,D1072&lt;-I1072) )), 1, 0),"N/A")</f>
        <v>N/A</v>
      </c>
      <c r="L1072">
        <f>INT(NOT(J1072))</f>
        <v>1</v>
      </c>
      <c r="M1072">
        <f>IF(L1072,IF(OR(AND(C1072&lt;0, D1072&lt; ABS(I1072)), OR(AND(C1072&gt;ABS(I1072), D1072&gt;ABS(I1072)), AND(C1072&lt;ABS(I1072),D1072&lt; ABS(I1072)))), 1, 0),"N/A")</f>
        <v>1</v>
      </c>
      <c r="N1072">
        <f>INT(OR(K1072,M1072))</f>
        <v>1</v>
      </c>
      <c r="O1072">
        <f>IF(N1072, 210, 0)</f>
        <v>210</v>
      </c>
      <c r="P1072" t="str">
        <f>VLOOKUP(DATEVALUE(KNeighbors_NOPCA!$A1072), SAS_by_date!$A$2:$E$93, 4, FALSE)</f>
        <v>O</v>
      </c>
      <c r="Q1072" t="str">
        <f>VLOOKUP(DATEVALUE(KNeighbors_NOPCA!$A1072), SAS_by_date!$A$2:$E$93, 5, FALSE)</f>
        <v>198</v>
      </c>
    </row>
    <row r="1073" spans="1:17" hidden="1">
      <c r="A1073" s="10" t="s">
        <v>60</v>
      </c>
      <c r="B1073" t="s">
        <v>32</v>
      </c>
      <c r="C1073" s="9">
        <v>8</v>
      </c>
      <c r="D1073" s="9">
        <v>10</v>
      </c>
      <c r="E1073" s="9">
        <f>IF(-I1073 &lt;C1073, 1, 0)</f>
        <v>0</v>
      </c>
      <c r="F1073" t="str">
        <f>VLOOKUP(DATEVALUE(KNeighbors_NOPCA!$A1073), SAS_by_date!$A$2:$E$93, 2, FALSE)</f>
        <v>W</v>
      </c>
      <c r="G1073">
        <f>IF(F1073="L",0,1)</f>
        <v>1</v>
      </c>
      <c r="H1073">
        <f>IF(G1073=E1073,1,0)</f>
        <v>0</v>
      </c>
      <c r="I1073">
        <f>VLOOKUP(DATEVALUE(KNeighbors_NOPCA!$A1073), SAS_by_date!$A$2:$E$93, 3, FALSE)</f>
        <v>-8</v>
      </c>
      <c r="J1073">
        <f>IF(I1073&gt;0, 1, 0)</f>
        <v>0</v>
      </c>
      <c r="K1073" t="str">
        <f>IF(J1073,IF(OR(AND(C1073&gt;0, ABS(D1073) &gt; I1073), OR(AND(C1073&gt;-I1073, D1073&gt;-I1073), AND(C1073&lt;-I1073,D1073&lt;-I1073) )), 1, 0),"N/A")</f>
        <v>N/A</v>
      </c>
      <c r="L1073">
        <f>INT(NOT(J1073))</f>
        <v>1</v>
      </c>
      <c r="M1073">
        <f>IF(L1073,IF(OR(AND(C1073&lt;0, D1073&lt; ABS(I1073)), OR(AND(C1073&gt;ABS(I1073), D1073&gt;ABS(I1073)), AND(C1073&lt;ABS(I1073),D1073&lt; ABS(I1073)))), 1, 0),"N/A")</f>
        <v>0</v>
      </c>
      <c r="N1073">
        <f>INT(OR(K1073,M1073))</f>
        <v>0</v>
      </c>
      <c r="O1073">
        <f>IF(N1073, 210, 0)</f>
        <v>0</v>
      </c>
      <c r="P1073" t="str">
        <f>VLOOKUP(DATEVALUE(KNeighbors_NOPCA!$A1073), SAS_by_date!$A$2:$E$93, 4, FALSE)</f>
        <v>U</v>
      </c>
      <c r="Q1073" t="str">
        <f>VLOOKUP(DATEVALUE(KNeighbors_NOPCA!$A1073), SAS_by_date!$A$2:$E$93, 5, FALSE)</f>
        <v>190</v>
      </c>
    </row>
    <row r="1074" spans="1:17" hidden="1">
      <c r="A1074" s="10" t="s">
        <v>62</v>
      </c>
      <c r="B1074" t="s">
        <v>32</v>
      </c>
      <c r="C1074" s="9">
        <v>4.4000000000000004</v>
      </c>
      <c r="D1074" s="9">
        <v>14</v>
      </c>
      <c r="E1074" s="9">
        <f>IF(-I1074 &lt;C1074, 1, 0)</f>
        <v>0</v>
      </c>
      <c r="F1074" t="str">
        <f>VLOOKUP(DATEVALUE(KNeighbors_NOPCA!$A1074), SAS_by_date!$A$2:$E$93, 2, FALSE)</f>
        <v>W</v>
      </c>
      <c r="G1074">
        <f>IF(F1074="L",0,1)</f>
        <v>1</v>
      </c>
      <c r="H1074">
        <f>IF(G1074=E1074,1,0)</f>
        <v>0</v>
      </c>
      <c r="I1074">
        <f>VLOOKUP(DATEVALUE(KNeighbors_NOPCA!$A1074), SAS_by_date!$A$2:$E$93, 3, FALSE)</f>
        <v>-10</v>
      </c>
      <c r="J1074">
        <f>IF(I1074&gt;0, 1, 0)</f>
        <v>0</v>
      </c>
      <c r="K1074" t="str">
        <f>IF(J1074,IF(OR(AND(C1074&gt;0, ABS(D1074) &gt; I1074), OR(AND(C1074&gt;-I1074, D1074&gt;-I1074), AND(C1074&lt;-I1074,D1074&lt;-I1074) )), 1, 0),"N/A")</f>
        <v>N/A</v>
      </c>
      <c r="L1074">
        <f>INT(NOT(J1074))</f>
        <v>1</v>
      </c>
      <c r="M1074">
        <f>IF(L1074,IF(OR(AND(C1074&lt;0, D1074&lt; ABS(I1074)), OR(AND(C1074&gt;ABS(I1074), D1074&gt;ABS(I1074)), AND(C1074&lt;ABS(I1074),D1074&lt; ABS(I1074)))), 1, 0),"N/A")</f>
        <v>0</v>
      </c>
      <c r="N1074">
        <f>INT(OR(K1074,M1074))</f>
        <v>0</v>
      </c>
      <c r="O1074">
        <f>IF(N1074, 210, 0)</f>
        <v>0</v>
      </c>
      <c r="P1074" t="str">
        <f>VLOOKUP(DATEVALUE(KNeighbors_NOPCA!$A1074), SAS_by_date!$A$2:$E$93, 4, FALSE)</f>
        <v>U</v>
      </c>
      <c r="Q1074" t="str">
        <f>VLOOKUP(DATEVALUE(KNeighbors_NOPCA!$A1074), SAS_by_date!$A$2:$E$93, 5, FALSE)</f>
        <v>197</v>
      </c>
    </row>
    <row r="1075" spans="1:17" hidden="1">
      <c r="A1075" s="10" t="s">
        <v>64</v>
      </c>
      <c r="B1075" t="s">
        <v>32</v>
      </c>
      <c r="C1075" s="9">
        <v>2</v>
      </c>
      <c r="D1075" s="9">
        <v>5</v>
      </c>
      <c r="E1075" s="9">
        <f>IF(-I1075 &lt;C1075, 1, 0)</f>
        <v>0</v>
      </c>
      <c r="F1075" t="str">
        <f>VLOOKUP(DATEVALUE(KNeighbors_NOPCA!$A1075), SAS_by_date!$A$2:$E$93, 2, FALSE)</f>
        <v>L</v>
      </c>
      <c r="G1075">
        <f>IF(F1075="L",0,1)</f>
        <v>0</v>
      </c>
      <c r="H1075">
        <f>IF(G1075=E1075,1,0)</f>
        <v>1</v>
      </c>
      <c r="I1075">
        <f>VLOOKUP(DATEVALUE(KNeighbors_NOPCA!$A1075), SAS_by_date!$A$2:$E$93, 3, FALSE)</f>
        <v>-10</v>
      </c>
      <c r="J1075">
        <f>IF(I1075&gt;0, 1, 0)</f>
        <v>0</v>
      </c>
      <c r="K1075" t="str">
        <f>IF(J1075,IF(OR(AND(C1075&gt;0, ABS(D1075) &gt; I1075), OR(AND(C1075&gt;-I1075, D1075&gt;-I1075), AND(C1075&lt;-I1075,D1075&lt;-I1075) )), 1, 0),"N/A")</f>
        <v>N/A</v>
      </c>
      <c r="L1075">
        <f>INT(NOT(J1075))</f>
        <v>1</v>
      </c>
      <c r="M1075">
        <f>IF(L1075,IF(OR(AND(C1075&lt;0, D1075&lt; ABS(I1075)), OR(AND(C1075&gt;ABS(I1075), D1075&gt;ABS(I1075)), AND(C1075&lt;ABS(I1075),D1075&lt; ABS(I1075)))), 1, 0),"N/A")</f>
        <v>1</v>
      </c>
      <c r="N1075">
        <f>INT(OR(K1075,M1075))</f>
        <v>1</v>
      </c>
      <c r="O1075">
        <f>IF(N1075, 210, 0)</f>
        <v>210</v>
      </c>
      <c r="P1075" t="str">
        <f>VLOOKUP(DATEVALUE(KNeighbors_NOPCA!$A1075), SAS_by_date!$A$2:$E$93, 4, FALSE)</f>
        <v>U</v>
      </c>
      <c r="Q1075" t="str">
        <f>VLOOKUP(DATEVALUE(KNeighbors_NOPCA!$A1075), SAS_by_date!$A$2:$E$93, 5, FALSE)</f>
        <v>198</v>
      </c>
    </row>
    <row r="1076" spans="1:17" hidden="1">
      <c r="A1076" s="10" t="s">
        <v>66</v>
      </c>
      <c r="B1076" t="s">
        <v>32</v>
      </c>
      <c r="C1076" s="9">
        <v>1.2</v>
      </c>
      <c r="D1076" s="9">
        <v>20</v>
      </c>
      <c r="E1076" s="9">
        <f>IF(-I1076 &lt;C1076, 1, 0)</f>
        <v>0</v>
      </c>
      <c r="F1076" t="str">
        <f>VLOOKUP(DATEVALUE(KNeighbors_NOPCA!$A1076), SAS_by_date!$A$2:$E$93, 2, FALSE)</f>
        <v>W</v>
      </c>
      <c r="G1076">
        <f>IF(F1076="L",0,1)</f>
        <v>1</v>
      </c>
      <c r="H1076">
        <f>IF(G1076=E1076,1,0)</f>
        <v>0</v>
      </c>
      <c r="I1076">
        <f>VLOOKUP(DATEVALUE(KNeighbors_NOPCA!$A1076), SAS_by_date!$A$2:$E$93, 3, FALSE)</f>
        <v>-7</v>
      </c>
      <c r="J1076">
        <f>IF(I1076&gt;0, 1, 0)</f>
        <v>0</v>
      </c>
      <c r="K1076" t="str">
        <f>IF(J1076,IF(OR(AND(C1076&gt;0, ABS(D1076) &gt; I1076), OR(AND(C1076&gt;-I1076, D1076&gt;-I1076), AND(C1076&lt;-I1076,D1076&lt;-I1076) )), 1, 0),"N/A")</f>
        <v>N/A</v>
      </c>
      <c r="L1076">
        <f>INT(NOT(J1076))</f>
        <v>1</v>
      </c>
      <c r="M1076">
        <f>IF(L1076,IF(OR(AND(C1076&lt;0, D1076&lt; ABS(I1076)), OR(AND(C1076&gt;ABS(I1076), D1076&gt;ABS(I1076)), AND(C1076&lt;ABS(I1076),D1076&lt; ABS(I1076)))), 1, 0),"N/A")</f>
        <v>0</v>
      </c>
      <c r="N1076">
        <f>INT(OR(K1076,M1076))</f>
        <v>0</v>
      </c>
      <c r="O1076">
        <f>IF(N1076, 210, 0)</f>
        <v>0</v>
      </c>
      <c r="P1076" t="str">
        <f>VLOOKUP(DATEVALUE(KNeighbors_NOPCA!$A1076), SAS_by_date!$A$2:$E$93, 4, FALSE)</f>
        <v>O</v>
      </c>
      <c r="Q1076" t="str">
        <f>VLOOKUP(DATEVALUE(KNeighbors_NOPCA!$A1076), SAS_by_date!$A$2:$E$93, 5, FALSE)</f>
        <v>193</v>
      </c>
    </row>
    <row r="1077" spans="1:17" hidden="1">
      <c r="A1077" s="10" t="s">
        <v>70</v>
      </c>
      <c r="B1077" t="s">
        <v>32</v>
      </c>
      <c r="C1077" s="9">
        <v>6.6</v>
      </c>
      <c r="D1077" s="9">
        <v>25</v>
      </c>
      <c r="E1077" s="9">
        <f>IF(-I1077 &lt;C1077, 1, 0)</f>
        <v>0</v>
      </c>
      <c r="F1077" t="str">
        <f>VLOOKUP(DATEVALUE(KNeighbors_NOPCA!$A1077), SAS_by_date!$A$2:$E$93, 2, FALSE)</f>
        <v>W</v>
      </c>
      <c r="G1077">
        <f>IF(F1077="L",0,1)</f>
        <v>1</v>
      </c>
      <c r="H1077">
        <f>IF(G1077=E1077,1,0)</f>
        <v>0</v>
      </c>
      <c r="I1077">
        <f>VLOOKUP(DATEVALUE(KNeighbors_NOPCA!$A1077), SAS_by_date!$A$2:$E$93, 3, FALSE)</f>
        <v>-12</v>
      </c>
      <c r="J1077">
        <f>IF(I1077&gt;0, 1, 0)</f>
        <v>0</v>
      </c>
      <c r="K1077" t="str">
        <f>IF(J1077,IF(OR(AND(C1077&gt;0, ABS(D1077) &gt; I1077), OR(AND(C1077&gt;-I1077, D1077&gt;-I1077), AND(C1077&lt;-I1077,D1077&lt;-I1077) )), 1, 0),"N/A")</f>
        <v>N/A</v>
      </c>
      <c r="L1077">
        <f>INT(NOT(J1077))</f>
        <v>1</v>
      </c>
      <c r="M1077">
        <f>IF(L1077,IF(OR(AND(C1077&lt;0, D1077&lt; ABS(I1077)), OR(AND(C1077&gt;ABS(I1077), D1077&gt;ABS(I1077)), AND(C1077&lt;ABS(I1077),D1077&lt; ABS(I1077)))), 1, 0),"N/A")</f>
        <v>0</v>
      </c>
      <c r="N1077">
        <f>INT(OR(K1077,M1077))</f>
        <v>0</v>
      </c>
      <c r="O1077">
        <f>IF(N1077, 210, 0)</f>
        <v>0</v>
      </c>
      <c r="P1077" t="str">
        <f>VLOOKUP(DATEVALUE(KNeighbors_NOPCA!$A1077), SAS_by_date!$A$2:$E$93, 4, FALSE)</f>
        <v>U</v>
      </c>
      <c r="Q1077" t="str">
        <f>VLOOKUP(DATEVALUE(KNeighbors_NOPCA!$A1077), SAS_by_date!$A$2:$E$93, 5, FALSE)</f>
        <v>187</v>
      </c>
    </row>
    <row r="1078" spans="1:17" hidden="1">
      <c r="A1078" s="10" t="s">
        <v>73</v>
      </c>
      <c r="B1078" t="s">
        <v>32</v>
      </c>
      <c r="C1078" s="9">
        <v>3.6</v>
      </c>
      <c r="D1078" s="9">
        <v>3</v>
      </c>
      <c r="E1078" s="9">
        <f>IF(-I1078 &lt;C1078, 1, 0)</f>
        <v>0</v>
      </c>
      <c r="F1078" t="str">
        <f>VLOOKUP(DATEVALUE(KNeighbors_NOPCA!$A1078), SAS_by_date!$A$2:$E$93, 2, FALSE)</f>
        <v>L</v>
      </c>
      <c r="G1078">
        <f>IF(F1078="L",0,1)</f>
        <v>0</v>
      </c>
      <c r="H1078">
        <f>IF(G1078=E1078,1,0)</f>
        <v>1</v>
      </c>
      <c r="I1078">
        <f>VLOOKUP(DATEVALUE(KNeighbors_NOPCA!$A1078), SAS_by_date!$A$2:$E$93, 3, FALSE)</f>
        <v>-8.5</v>
      </c>
      <c r="J1078">
        <f>IF(I1078&gt;0, 1, 0)</f>
        <v>0</v>
      </c>
      <c r="K1078" t="str">
        <f>IF(J1078,IF(OR(AND(C1078&gt;0, ABS(D1078) &gt; I1078), OR(AND(C1078&gt;-I1078, D1078&gt;-I1078), AND(C1078&lt;-I1078,D1078&lt;-I1078) )), 1, 0),"N/A")</f>
        <v>N/A</v>
      </c>
      <c r="L1078">
        <f>INT(NOT(J1078))</f>
        <v>1</v>
      </c>
      <c r="M1078">
        <f>IF(L1078,IF(OR(AND(C1078&lt;0, D1078&lt; ABS(I1078)), OR(AND(C1078&gt;ABS(I1078), D1078&gt;ABS(I1078)), AND(C1078&lt;ABS(I1078),D1078&lt; ABS(I1078)))), 1, 0),"N/A")</f>
        <v>1</v>
      </c>
      <c r="N1078">
        <f>INT(OR(K1078,M1078))</f>
        <v>1</v>
      </c>
      <c r="O1078">
        <f>IF(N1078, 210, 0)</f>
        <v>210</v>
      </c>
      <c r="P1078" t="str">
        <f>VLOOKUP(DATEVALUE(KNeighbors_NOPCA!$A1078), SAS_by_date!$A$2:$E$93, 4, FALSE)</f>
        <v>O</v>
      </c>
      <c r="Q1078" t="str">
        <f>VLOOKUP(DATEVALUE(KNeighbors_NOPCA!$A1078), SAS_by_date!$A$2:$E$93, 5, FALSE)</f>
        <v>192</v>
      </c>
    </row>
    <row r="1079" spans="1:17" hidden="1">
      <c r="A1079" s="10" t="s">
        <v>79</v>
      </c>
      <c r="B1079" t="s">
        <v>32</v>
      </c>
      <c r="C1079" s="9">
        <v>5.4</v>
      </c>
      <c r="D1079" s="9">
        <v>22</v>
      </c>
      <c r="E1079" s="9">
        <f>IF(-I1079 &lt;C1079, 1, 0)</f>
        <v>0</v>
      </c>
      <c r="F1079" t="str">
        <f>VLOOKUP(DATEVALUE(KNeighbors_NOPCA!$A1079), SAS_by_date!$A$2:$E$93, 2, FALSE)</f>
        <v>W</v>
      </c>
      <c r="G1079">
        <f>IF(F1079="L",0,1)</f>
        <v>1</v>
      </c>
      <c r="H1079">
        <f>IF(G1079=E1079,1,0)</f>
        <v>0</v>
      </c>
      <c r="I1079">
        <f>VLOOKUP(DATEVALUE(KNeighbors_NOPCA!$A1079), SAS_by_date!$A$2:$E$93, 3, FALSE)</f>
        <v>-15</v>
      </c>
      <c r="J1079">
        <f>IF(I1079&gt;0, 1, 0)</f>
        <v>0</v>
      </c>
      <c r="K1079" t="str">
        <f>IF(J1079,IF(OR(AND(C1079&gt;0, ABS(D1079) &gt; I1079), OR(AND(C1079&gt;-I1079, D1079&gt;-I1079), AND(C1079&lt;-I1079,D1079&lt;-I1079) )), 1, 0),"N/A")</f>
        <v>N/A</v>
      </c>
      <c r="L1079">
        <f>INT(NOT(J1079))</f>
        <v>1</v>
      </c>
      <c r="M1079">
        <f>IF(L1079,IF(OR(AND(C1079&lt;0, D1079&lt; ABS(I1079)), OR(AND(C1079&gt;ABS(I1079), D1079&gt;ABS(I1079)), AND(C1079&lt;ABS(I1079),D1079&lt; ABS(I1079)))), 1, 0),"N/A")</f>
        <v>0</v>
      </c>
      <c r="N1079">
        <f>INT(OR(K1079,M1079))</f>
        <v>0</v>
      </c>
      <c r="O1079">
        <f>IF(N1079, 210, 0)</f>
        <v>0</v>
      </c>
      <c r="P1079" t="str">
        <f>VLOOKUP(DATEVALUE(KNeighbors_NOPCA!$A1079), SAS_by_date!$A$2:$E$93, 4, FALSE)</f>
        <v>O</v>
      </c>
      <c r="Q1079" t="str">
        <f>VLOOKUP(DATEVALUE(KNeighbors_NOPCA!$A1079), SAS_by_date!$A$2:$E$93, 5, FALSE)</f>
        <v>193.5</v>
      </c>
    </row>
    <row r="1080" spans="1:17" hidden="1">
      <c r="A1080" s="10" t="s">
        <v>82</v>
      </c>
      <c r="B1080" t="s">
        <v>32</v>
      </c>
      <c r="C1080" s="9">
        <v>4.8</v>
      </c>
      <c r="D1080" s="9">
        <v>37</v>
      </c>
      <c r="E1080" s="9">
        <f>IF(-I1080 &lt;C1080, 1, 0)</f>
        <v>0</v>
      </c>
      <c r="F1080" t="str">
        <f>VLOOKUP(DATEVALUE(KNeighbors_NOPCA!$A1080), SAS_by_date!$A$2:$E$93, 2, FALSE)</f>
        <v>W</v>
      </c>
      <c r="G1080">
        <f>IF(F1080="L",0,1)</f>
        <v>1</v>
      </c>
      <c r="H1080">
        <f>IF(G1080=E1080,1,0)</f>
        <v>0</v>
      </c>
      <c r="I1080">
        <f>VLOOKUP(DATEVALUE(KNeighbors_NOPCA!$A1080), SAS_by_date!$A$2:$E$93, 3, FALSE)</f>
        <v>-12.5</v>
      </c>
      <c r="J1080">
        <f>IF(I1080&gt;0, 1, 0)</f>
        <v>0</v>
      </c>
      <c r="K1080" t="str">
        <f>IF(J1080,IF(OR(AND(C1080&gt;0, ABS(D1080) &gt; I1080), OR(AND(C1080&gt;-I1080, D1080&gt;-I1080), AND(C1080&lt;-I1080,D1080&lt;-I1080) )), 1, 0),"N/A")</f>
        <v>N/A</v>
      </c>
      <c r="L1080">
        <f>INT(NOT(J1080))</f>
        <v>1</v>
      </c>
      <c r="M1080">
        <f>IF(L1080,IF(OR(AND(C1080&lt;0, D1080&lt; ABS(I1080)), OR(AND(C1080&gt;ABS(I1080), D1080&gt;ABS(I1080)), AND(C1080&lt;ABS(I1080),D1080&lt; ABS(I1080)))), 1, 0),"N/A")</f>
        <v>0</v>
      </c>
      <c r="N1080">
        <f>INT(OR(K1080,M1080))</f>
        <v>0</v>
      </c>
      <c r="O1080">
        <f>IF(N1080, 210, 0)</f>
        <v>0</v>
      </c>
      <c r="P1080" t="str">
        <f>VLOOKUP(DATEVALUE(KNeighbors_NOPCA!$A1080), SAS_by_date!$A$2:$E$93, 4, FALSE)</f>
        <v>O</v>
      </c>
      <c r="Q1080" t="str">
        <f>VLOOKUP(DATEVALUE(KNeighbors_NOPCA!$A1080), SAS_by_date!$A$2:$E$93, 5, FALSE)</f>
        <v>186</v>
      </c>
    </row>
    <row r="1081" spans="1:17" hidden="1">
      <c r="A1081" s="10" t="s">
        <v>84</v>
      </c>
      <c r="B1081" t="s">
        <v>32</v>
      </c>
      <c r="C1081" s="9">
        <v>4.5999999999999996</v>
      </c>
      <c r="D1081" s="9">
        <v>19</v>
      </c>
      <c r="E1081" s="9">
        <f>IF(-I1081 &lt;C1081, 1, 0)</f>
        <v>0</v>
      </c>
      <c r="F1081" t="str">
        <f>VLOOKUP(DATEVALUE(KNeighbors_NOPCA!$A1081), SAS_by_date!$A$2:$E$93, 2, FALSE)</f>
        <v>W</v>
      </c>
      <c r="G1081">
        <f>IF(F1081="L",0,1)</f>
        <v>1</v>
      </c>
      <c r="H1081">
        <f>IF(G1081=E1081,1,0)</f>
        <v>0</v>
      </c>
      <c r="I1081">
        <f>VLOOKUP(DATEVALUE(KNeighbors_NOPCA!$A1081), SAS_by_date!$A$2:$E$93, 3, FALSE)</f>
        <v>-13</v>
      </c>
      <c r="J1081">
        <f>IF(I1081&gt;0, 1, 0)</f>
        <v>0</v>
      </c>
      <c r="K1081" t="str">
        <f>IF(J1081,IF(OR(AND(C1081&gt;0, ABS(D1081) &gt; I1081), OR(AND(C1081&gt;-I1081, D1081&gt;-I1081), AND(C1081&lt;-I1081,D1081&lt;-I1081) )), 1, 0),"N/A")</f>
        <v>N/A</v>
      </c>
      <c r="L1081">
        <f>INT(NOT(J1081))</f>
        <v>1</v>
      </c>
      <c r="M1081">
        <f>IF(L1081,IF(OR(AND(C1081&lt;0, D1081&lt; ABS(I1081)), OR(AND(C1081&gt;ABS(I1081), D1081&gt;ABS(I1081)), AND(C1081&lt;ABS(I1081),D1081&lt; ABS(I1081)))), 1, 0),"N/A")</f>
        <v>0</v>
      </c>
      <c r="N1081">
        <f>INT(OR(K1081,M1081))</f>
        <v>0</v>
      </c>
      <c r="O1081">
        <f>IF(N1081, 210, 0)</f>
        <v>0</v>
      </c>
      <c r="P1081" t="str">
        <f>VLOOKUP(DATEVALUE(KNeighbors_NOPCA!$A1081), SAS_by_date!$A$2:$E$93, 4, FALSE)</f>
        <v>O</v>
      </c>
      <c r="Q1081" t="str">
        <f>VLOOKUP(DATEVALUE(KNeighbors_NOPCA!$A1081), SAS_by_date!$A$2:$E$93, 5, FALSE)</f>
        <v>198</v>
      </c>
    </row>
    <row r="1082" spans="1:17" hidden="1">
      <c r="A1082" s="10" t="s">
        <v>86</v>
      </c>
      <c r="B1082" t="s">
        <v>32</v>
      </c>
      <c r="C1082" s="9">
        <v>3</v>
      </c>
      <c r="D1082" s="9">
        <v>8</v>
      </c>
      <c r="E1082" s="9">
        <f>IF(-I1082 &lt;C1082, 1, 0)</f>
        <v>0</v>
      </c>
      <c r="F1082" t="str">
        <f>VLOOKUP(DATEVALUE(KNeighbors_NOPCA!$A1082), SAS_by_date!$A$2:$E$93, 2, FALSE)</f>
        <v>W</v>
      </c>
      <c r="G1082">
        <f>IF(F1082="L",0,1)</f>
        <v>1</v>
      </c>
      <c r="H1082">
        <f>IF(G1082=E1082,1,0)</f>
        <v>0</v>
      </c>
      <c r="I1082">
        <f>VLOOKUP(DATEVALUE(KNeighbors_NOPCA!$A1082), SAS_by_date!$A$2:$E$93, 3, FALSE)</f>
        <v>-7.5</v>
      </c>
      <c r="J1082">
        <f>IF(I1082&gt;0, 1, 0)</f>
        <v>0</v>
      </c>
      <c r="K1082" t="str">
        <f>IF(J1082,IF(OR(AND(C1082&gt;0, ABS(D1082) &gt; I1082), OR(AND(C1082&gt;-I1082, D1082&gt;-I1082), AND(C1082&lt;-I1082,D1082&lt;-I1082) )), 1, 0),"N/A")</f>
        <v>N/A</v>
      </c>
      <c r="L1082">
        <f>INT(NOT(J1082))</f>
        <v>1</v>
      </c>
      <c r="M1082">
        <f>IF(L1082,IF(OR(AND(C1082&lt;0, D1082&lt; ABS(I1082)), OR(AND(C1082&gt;ABS(I1082), D1082&gt;ABS(I1082)), AND(C1082&lt;ABS(I1082),D1082&lt; ABS(I1082)))), 1, 0),"N/A")</f>
        <v>0</v>
      </c>
      <c r="N1082">
        <f>INT(OR(K1082,M1082))</f>
        <v>0</v>
      </c>
      <c r="O1082">
        <f>IF(N1082, 210, 0)</f>
        <v>0</v>
      </c>
      <c r="P1082" t="str">
        <f>VLOOKUP(DATEVALUE(KNeighbors_NOPCA!$A1082), SAS_by_date!$A$2:$E$93, 4, FALSE)</f>
        <v>O</v>
      </c>
      <c r="Q1082" t="str">
        <f>VLOOKUP(DATEVALUE(KNeighbors_NOPCA!$A1082), SAS_by_date!$A$2:$E$93, 5, FALSE)</f>
        <v>195</v>
      </c>
    </row>
    <row r="1083" spans="1:17" hidden="1">
      <c r="A1083" s="10" t="s">
        <v>89</v>
      </c>
      <c r="B1083" t="s">
        <v>32</v>
      </c>
      <c r="C1083" s="9">
        <v>6.4</v>
      </c>
      <c r="D1083" s="9">
        <v>14</v>
      </c>
      <c r="E1083" s="9">
        <f>IF(-I1083 &lt;C1083, 1, 0)</f>
        <v>0</v>
      </c>
      <c r="F1083" t="str">
        <f>VLOOKUP(DATEVALUE(KNeighbors_NOPCA!$A1083), SAS_by_date!$A$2:$E$93, 2, FALSE)</f>
        <v>W</v>
      </c>
      <c r="G1083">
        <f>IF(F1083="L",0,1)</f>
        <v>1</v>
      </c>
      <c r="H1083">
        <f>IF(G1083=E1083,1,0)</f>
        <v>0</v>
      </c>
      <c r="I1083">
        <f>VLOOKUP(DATEVALUE(KNeighbors_NOPCA!$A1083), SAS_by_date!$A$2:$E$93, 3, FALSE)</f>
        <v>-9</v>
      </c>
      <c r="J1083">
        <f>IF(I1083&gt;0, 1, 0)</f>
        <v>0</v>
      </c>
      <c r="K1083" t="str">
        <f>IF(J1083,IF(OR(AND(C1083&gt;0, ABS(D1083) &gt; I1083), OR(AND(C1083&gt;-I1083, D1083&gt;-I1083), AND(C1083&lt;-I1083,D1083&lt;-I1083) )), 1, 0),"N/A")</f>
        <v>N/A</v>
      </c>
      <c r="L1083">
        <f>INT(NOT(J1083))</f>
        <v>1</v>
      </c>
      <c r="M1083">
        <f>IF(L1083,IF(OR(AND(C1083&lt;0, D1083&lt; ABS(I1083)), OR(AND(C1083&gt;ABS(I1083), D1083&gt;ABS(I1083)), AND(C1083&lt;ABS(I1083),D1083&lt; ABS(I1083)))), 1, 0),"N/A")</f>
        <v>0</v>
      </c>
      <c r="N1083">
        <f>INT(OR(K1083,M1083))</f>
        <v>0</v>
      </c>
      <c r="O1083">
        <f>IF(N1083, 210, 0)</f>
        <v>0</v>
      </c>
      <c r="P1083" t="str">
        <f>VLOOKUP(DATEVALUE(KNeighbors_NOPCA!$A1083), SAS_by_date!$A$2:$E$93, 4, FALSE)</f>
        <v>U</v>
      </c>
      <c r="Q1083" t="str">
        <f>VLOOKUP(DATEVALUE(KNeighbors_NOPCA!$A1083), SAS_by_date!$A$2:$E$93, 5, FALSE)</f>
        <v>199</v>
      </c>
    </row>
    <row r="1084" spans="1:17" hidden="1">
      <c r="A1084" s="10" t="s">
        <v>93</v>
      </c>
      <c r="B1084" t="s">
        <v>32</v>
      </c>
      <c r="C1084" s="9">
        <v>2.6</v>
      </c>
      <c r="D1084" s="9">
        <v>15</v>
      </c>
      <c r="E1084" s="9">
        <f>IF(-I1084 &lt;C1084, 1, 0)</f>
        <v>0</v>
      </c>
      <c r="F1084" t="str">
        <f>VLOOKUP(DATEVALUE(KNeighbors_NOPCA!$A1084), SAS_by_date!$A$2:$E$93, 2, FALSE)</f>
        <v>W</v>
      </c>
      <c r="G1084">
        <f>IF(F1084="L",0,1)</f>
        <v>1</v>
      </c>
      <c r="H1084">
        <f>IF(G1084=E1084,1,0)</f>
        <v>0</v>
      </c>
      <c r="I1084">
        <f>VLOOKUP(DATEVALUE(KNeighbors_NOPCA!$A1084), SAS_by_date!$A$2:$E$93, 3, FALSE)</f>
        <v>-14.5</v>
      </c>
      <c r="J1084">
        <f>IF(I1084&gt;0, 1, 0)</f>
        <v>0</v>
      </c>
      <c r="K1084" t="str">
        <f>IF(J1084,IF(OR(AND(C1084&gt;0, ABS(D1084) &gt; I1084), OR(AND(C1084&gt;-I1084, D1084&gt;-I1084), AND(C1084&lt;-I1084,D1084&lt;-I1084) )), 1, 0),"N/A")</f>
        <v>N/A</v>
      </c>
      <c r="L1084">
        <f>INT(NOT(J1084))</f>
        <v>1</v>
      </c>
      <c r="M1084">
        <f>IF(L1084,IF(OR(AND(C1084&lt;0, D1084&lt; ABS(I1084)), OR(AND(C1084&gt;ABS(I1084), D1084&gt;ABS(I1084)), AND(C1084&lt;ABS(I1084),D1084&lt; ABS(I1084)))), 1, 0),"N/A")</f>
        <v>0</v>
      </c>
      <c r="N1084">
        <f>INT(OR(K1084,M1084))</f>
        <v>0</v>
      </c>
      <c r="O1084">
        <f>IF(N1084, 210, 0)</f>
        <v>0</v>
      </c>
      <c r="P1084" t="str">
        <f>VLOOKUP(DATEVALUE(KNeighbors_NOPCA!$A1084), SAS_by_date!$A$2:$E$93, 4, FALSE)</f>
        <v>U</v>
      </c>
      <c r="Q1084" t="str">
        <f>VLOOKUP(DATEVALUE(KNeighbors_NOPCA!$A1084), SAS_by_date!$A$2:$E$93, 5, FALSE)</f>
        <v>194</v>
      </c>
    </row>
    <row r="1085" spans="1:17" hidden="1">
      <c r="A1085" s="10" t="s">
        <v>95</v>
      </c>
      <c r="B1085" t="s">
        <v>32</v>
      </c>
      <c r="C1085" s="9">
        <v>8.8000000000000007</v>
      </c>
      <c r="D1085" s="9">
        <v>6</v>
      </c>
      <c r="E1085" s="9">
        <f>IF(-I1085 &lt;C1085, 1, 0)</f>
        <v>0</v>
      </c>
      <c r="F1085" t="str">
        <f>VLOOKUP(DATEVALUE(KNeighbors_NOPCA!$A1085), SAS_by_date!$A$2:$E$93, 2, FALSE)</f>
        <v>L</v>
      </c>
      <c r="G1085">
        <f>IF(F1085="L",0,1)</f>
        <v>0</v>
      </c>
      <c r="H1085">
        <f>IF(G1085=E1085,1,0)</f>
        <v>1</v>
      </c>
      <c r="I1085">
        <f>VLOOKUP(DATEVALUE(KNeighbors_NOPCA!$A1085), SAS_by_date!$A$2:$E$93, 3, FALSE)</f>
        <v>-14</v>
      </c>
      <c r="J1085">
        <f>IF(I1085&gt;0, 1, 0)</f>
        <v>0</v>
      </c>
      <c r="K1085" t="str">
        <f>IF(J1085,IF(OR(AND(C1085&gt;0, ABS(D1085) &gt; I1085), OR(AND(C1085&gt;-I1085, D1085&gt;-I1085), AND(C1085&lt;-I1085,D1085&lt;-I1085) )), 1, 0),"N/A")</f>
        <v>N/A</v>
      </c>
      <c r="L1085">
        <f>INT(NOT(J1085))</f>
        <v>1</v>
      </c>
      <c r="M1085">
        <f>IF(L1085,IF(OR(AND(C1085&lt;0, D1085&lt; ABS(I1085)), OR(AND(C1085&gt;ABS(I1085), D1085&gt;ABS(I1085)), AND(C1085&lt;ABS(I1085),D1085&lt; ABS(I1085)))), 1, 0),"N/A")</f>
        <v>1</v>
      </c>
      <c r="N1085">
        <f>INT(OR(K1085,M1085))</f>
        <v>1</v>
      </c>
      <c r="O1085">
        <f>IF(N1085, 210, 0)</f>
        <v>210</v>
      </c>
      <c r="P1085" t="str">
        <f>VLOOKUP(DATEVALUE(KNeighbors_NOPCA!$A1085), SAS_by_date!$A$2:$E$93, 4, FALSE)</f>
        <v>O</v>
      </c>
      <c r="Q1085" t="str">
        <f>VLOOKUP(DATEVALUE(KNeighbors_NOPCA!$A1085), SAS_by_date!$A$2:$E$93, 5, FALSE)</f>
        <v>195.5</v>
      </c>
    </row>
    <row r="1086" spans="1:17" hidden="1">
      <c r="A1086" s="10" t="s">
        <v>97</v>
      </c>
      <c r="B1086" t="s">
        <v>32</v>
      </c>
      <c r="C1086" s="9">
        <v>4.8</v>
      </c>
      <c r="D1086" s="9">
        <v>33</v>
      </c>
      <c r="E1086" s="9">
        <f>IF(-I1086 &lt;C1086, 1, 0)</f>
        <v>0</v>
      </c>
      <c r="F1086" t="str">
        <f>VLOOKUP(DATEVALUE(KNeighbors_NOPCA!$A1086), SAS_by_date!$A$2:$E$93, 2, FALSE)</f>
        <v>W</v>
      </c>
      <c r="G1086">
        <f>IF(F1086="L",0,1)</f>
        <v>1</v>
      </c>
      <c r="H1086">
        <f>IF(G1086=E1086,1,0)</f>
        <v>0</v>
      </c>
      <c r="I1086">
        <f>VLOOKUP(DATEVALUE(KNeighbors_NOPCA!$A1086), SAS_by_date!$A$2:$E$93, 3, FALSE)</f>
        <v>-14.5</v>
      </c>
      <c r="J1086">
        <f>IF(I1086&gt;0, 1, 0)</f>
        <v>0</v>
      </c>
      <c r="K1086" t="str">
        <f>IF(J1086,IF(OR(AND(C1086&gt;0, ABS(D1086) &gt; I1086), OR(AND(C1086&gt;-I1086, D1086&gt;-I1086), AND(C1086&lt;-I1086,D1086&lt;-I1086) )), 1, 0),"N/A")</f>
        <v>N/A</v>
      </c>
      <c r="L1086">
        <f>INT(NOT(J1086))</f>
        <v>1</v>
      </c>
      <c r="M1086">
        <f>IF(L1086,IF(OR(AND(C1086&lt;0, D1086&lt; ABS(I1086)), OR(AND(C1086&gt;ABS(I1086), D1086&gt;ABS(I1086)), AND(C1086&lt;ABS(I1086),D1086&lt; ABS(I1086)))), 1, 0),"N/A")</f>
        <v>0</v>
      </c>
      <c r="N1086">
        <f>INT(OR(K1086,M1086))</f>
        <v>0</v>
      </c>
      <c r="O1086">
        <f>IF(N1086, 210, 0)</f>
        <v>0</v>
      </c>
      <c r="P1086" t="str">
        <f>VLOOKUP(DATEVALUE(KNeighbors_NOPCA!$A1086), SAS_by_date!$A$2:$E$93, 4, FALSE)</f>
        <v>U</v>
      </c>
      <c r="Q1086" t="str">
        <f>VLOOKUP(DATEVALUE(KNeighbors_NOPCA!$A1086), SAS_by_date!$A$2:$E$93, 5, FALSE)</f>
        <v>198.5</v>
      </c>
    </row>
    <row r="1087" spans="1:17" hidden="1">
      <c r="A1087" s="10" t="s">
        <v>100</v>
      </c>
      <c r="B1087" t="s">
        <v>32</v>
      </c>
      <c r="C1087" s="9">
        <v>0.2</v>
      </c>
      <c r="D1087" s="9">
        <v>18</v>
      </c>
      <c r="E1087" s="9">
        <f>IF(-I1087 &lt;C1087, 1, 0)</f>
        <v>0</v>
      </c>
      <c r="F1087" t="str">
        <f>VLOOKUP(DATEVALUE(KNeighbors_NOPCA!$A1087), SAS_by_date!$A$2:$E$93, 2, FALSE)</f>
        <v>W</v>
      </c>
      <c r="G1087">
        <f>IF(F1087="L",0,1)</f>
        <v>1</v>
      </c>
      <c r="H1087">
        <f>IF(G1087=E1087,1,0)</f>
        <v>0</v>
      </c>
      <c r="I1087">
        <f>VLOOKUP(DATEVALUE(KNeighbors_NOPCA!$A1087), SAS_by_date!$A$2:$E$93, 3, FALSE)</f>
        <v>-11</v>
      </c>
      <c r="J1087">
        <f>IF(I1087&gt;0, 1, 0)</f>
        <v>0</v>
      </c>
      <c r="K1087" t="str">
        <f>IF(J1087,IF(OR(AND(C1087&gt;0, ABS(D1087) &gt; I1087), OR(AND(C1087&gt;-I1087, D1087&gt;-I1087), AND(C1087&lt;-I1087,D1087&lt;-I1087) )), 1, 0),"N/A")</f>
        <v>N/A</v>
      </c>
      <c r="L1087">
        <f>INT(NOT(J1087))</f>
        <v>1</v>
      </c>
      <c r="M1087">
        <f>IF(L1087,IF(OR(AND(C1087&lt;0, D1087&lt; ABS(I1087)), OR(AND(C1087&gt;ABS(I1087), D1087&gt;ABS(I1087)), AND(C1087&lt;ABS(I1087),D1087&lt; ABS(I1087)))), 1, 0),"N/A")</f>
        <v>0</v>
      </c>
      <c r="N1087">
        <f>INT(OR(K1087,M1087))</f>
        <v>0</v>
      </c>
      <c r="O1087">
        <f>IF(N1087, 210, 0)</f>
        <v>0</v>
      </c>
      <c r="P1087" t="str">
        <f>VLOOKUP(DATEVALUE(KNeighbors_NOPCA!$A1087), SAS_by_date!$A$2:$E$93, 4, FALSE)</f>
        <v>O</v>
      </c>
      <c r="Q1087" t="str">
        <f>VLOOKUP(DATEVALUE(KNeighbors_NOPCA!$A1087), SAS_by_date!$A$2:$E$93, 5, FALSE)</f>
        <v>202</v>
      </c>
    </row>
    <row r="1088" spans="1:17" hidden="1">
      <c r="A1088" s="10" t="s">
        <v>104</v>
      </c>
      <c r="B1088" t="s">
        <v>32</v>
      </c>
      <c r="C1088" s="9">
        <v>16</v>
      </c>
      <c r="D1088" s="9">
        <v>25</v>
      </c>
      <c r="E1088" s="9">
        <f>IF(-I1088 &lt;C1088, 1, 0)</f>
        <v>1</v>
      </c>
      <c r="F1088" t="str">
        <f>VLOOKUP(DATEVALUE(KNeighbors_NOPCA!$A1088), SAS_by_date!$A$2:$E$93, 2, FALSE)</f>
        <v>W</v>
      </c>
      <c r="G1088">
        <f>IF(F1088="L",0,1)</f>
        <v>1</v>
      </c>
      <c r="H1088">
        <f>IF(G1088=E1088,1,0)</f>
        <v>1</v>
      </c>
      <c r="I1088">
        <f>VLOOKUP(DATEVALUE(KNeighbors_NOPCA!$A1088), SAS_by_date!$A$2:$E$93, 3, FALSE)</f>
        <v>-13.5</v>
      </c>
      <c r="J1088">
        <f>IF(I1088&gt;0, 1, 0)</f>
        <v>0</v>
      </c>
      <c r="K1088" t="str">
        <f>IF(J1088,IF(OR(AND(C1088&gt;0, ABS(D1088) &gt; I1088), OR(AND(C1088&gt;-I1088, D1088&gt;-I1088), AND(C1088&lt;-I1088,D1088&lt;-I1088) )), 1, 0),"N/A")</f>
        <v>N/A</v>
      </c>
      <c r="L1088">
        <f>INT(NOT(J1088))</f>
        <v>1</v>
      </c>
      <c r="M1088">
        <f>IF(L1088,IF(OR(AND(C1088&lt;0, D1088&lt; ABS(I1088)), OR(AND(C1088&gt;ABS(I1088), D1088&gt;ABS(I1088)), AND(C1088&lt;ABS(I1088),D1088&lt; ABS(I1088)))), 1, 0),"N/A")</f>
        <v>1</v>
      </c>
      <c r="N1088">
        <f>INT(OR(K1088,M1088))</f>
        <v>1</v>
      </c>
      <c r="O1088">
        <f>IF(N1088, 210, 0)</f>
        <v>210</v>
      </c>
      <c r="P1088" t="str">
        <f>VLOOKUP(DATEVALUE(KNeighbors_NOPCA!$A1088), SAS_by_date!$A$2:$E$93, 4, FALSE)</f>
        <v>O</v>
      </c>
      <c r="Q1088" t="str">
        <f>VLOOKUP(DATEVALUE(KNeighbors_NOPCA!$A1088), SAS_by_date!$A$2:$E$93, 5, FALSE)</f>
        <v>183.5</v>
      </c>
    </row>
    <row r="1089" spans="1:17" hidden="1">
      <c r="A1089" s="10" t="s">
        <v>106</v>
      </c>
      <c r="B1089" t="s">
        <v>32</v>
      </c>
      <c r="C1089" s="9">
        <v>14.6</v>
      </c>
      <c r="D1089" s="9">
        <v>1</v>
      </c>
      <c r="E1089" s="9">
        <f>IF(-I1089 &lt;C1089, 1, 0)</f>
        <v>1</v>
      </c>
      <c r="F1089" t="str">
        <f>VLOOKUP(DATEVALUE(KNeighbors_NOPCA!$A1089), SAS_by_date!$A$2:$E$93, 2, FALSE)</f>
        <v>L</v>
      </c>
      <c r="G1089">
        <f>IF(F1089="L",0,1)</f>
        <v>0</v>
      </c>
      <c r="H1089">
        <f>IF(G1089=E1089,1,0)</f>
        <v>0</v>
      </c>
      <c r="I1089">
        <f>VLOOKUP(DATEVALUE(KNeighbors_NOPCA!$A1089), SAS_by_date!$A$2:$E$93, 3, FALSE)</f>
        <v>-14.5</v>
      </c>
      <c r="J1089">
        <f>IF(I1089&gt;0, 1, 0)</f>
        <v>0</v>
      </c>
      <c r="K1089" t="str">
        <f>IF(J1089,IF(OR(AND(C1089&gt;0, ABS(D1089) &gt; I1089), OR(AND(C1089&gt;-I1089, D1089&gt;-I1089), AND(C1089&lt;-I1089,D1089&lt;-I1089) )), 1, 0),"N/A")</f>
        <v>N/A</v>
      </c>
      <c r="L1089">
        <f>INT(NOT(J1089))</f>
        <v>1</v>
      </c>
      <c r="M1089">
        <f>IF(L1089,IF(OR(AND(C1089&lt;0, D1089&lt; ABS(I1089)), OR(AND(C1089&gt;ABS(I1089), D1089&gt;ABS(I1089)), AND(C1089&lt;ABS(I1089),D1089&lt; ABS(I1089)))), 1, 0),"N/A")</f>
        <v>0</v>
      </c>
      <c r="N1089">
        <f>INT(OR(K1089,M1089))</f>
        <v>0</v>
      </c>
      <c r="O1089">
        <f>IF(N1089, 210, 0)</f>
        <v>0</v>
      </c>
      <c r="P1089" t="str">
        <f>VLOOKUP(DATEVALUE(KNeighbors_NOPCA!$A1089), SAS_by_date!$A$2:$E$93, 4, FALSE)</f>
        <v>O</v>
      </c>
      <c r="Q1089" t="str">
        <f>VLOOKUP(DATEVALUE(KNeighbors_NOPCA!$A1089), SAS_by_date!$A$2:$E$93, 5, FALSE)</f>
        <v>196</v>
      </c>
    </row>
    <row r="1090" spans="1:17" hidden="1">
      <c r="A1090" s="10" t="s">
        <v>112</v>
      </c>
      <c r="B1090" t="s">
        <v>32</v>
      </c>
      <c r="C1090" s="9">
        <v>5</v>
      </c>
      <c r="D1090" s="9">
        <v>4</v>
      </c>
      <c r="E1090" s="9">
        <f>IF(-I1090 &lt;C1090, 1, 0)</f>
        <v>0</v>
      </c>
      <c r="F1090" t="str">
        <f>VLOOKUP(DATEVALUE(KNeighbors_NOPCA!$A1090), SAS_by_date!$A$2:$E$93, 2, FALSE)</f>
        <v>L</v>
      </c>
      <c r="G1090">
        <f>IF(F1090="L",0,1)</f>
        <v>0</v>
      </c>
      <c r="H1090">
        <f>IF(G1090=E1090,1,0)</f>
        <v>1</v>
      </c>
      <c r="I1090">
        <f>VLOOKUP(DATEVALUE(KNeighbors_NOPCA!$A1090), SAS_by_date!$A$2:$E$93, 3, FALSE)</f>
        <v>-6</v>
      </c>
      <c r="J1090">
        <f>IF(I1090&gt;0, 1, 0)</f>
        <v>0</v>
      </c>
      <c r="K1090" t="str">
        <f>IF(J1090,IF(OR(AND(C1090&gt;0, ABS(D1090) &gt; I1090), OR(AND(C1090&gt;-I1090, D1090&gt;-I1090), AND(C1090&lt;-I1090,D1090&lt;-I1090) )), 1, 0),"N/A")</f>
        <v>N/A</v>
      </c>
      <c r="L1090">
        <f>INT(NOT(J1090))</f>
        <v>1</v>
      </c>
      <c r="M1090">
        <f>IF(L1090,IF(OR(AND(C1090&lt;0, D1090&lt; ABS(I1090)), OR(AND(C1090&gt;ABS(I1090), D1090&gt;ABS(I1090)), AND(C1090&lt;ABS(I1090),D1090&lt; ABS(I1090)))), 1, 0),"N/A")</f>
        <v>1</v>
      </c>
      <c r="N1090">
        <f>INT(OR(K1090,M1090))</f>
        <v>1</v>
      </c>
      <c r="O1090">
        <f>IF(N1090, 210, 0)</f>
        <v>210</v>
      </c>
      <c r="P1090" t="str">
        <f>VLOOKUP(DATEVALUE(KNeighbors_NOPCA!$A1090), SAS_by_date!$A$2:$E$93, 4, FALSE)</f>
        <v>U</v>
      </c>
      <c r="Q1090" t="str">
        <f>VLOOKUP(DATEVALUE(KNeighbors_NOPCA!$A1090), SAS_by_date!$A$2:$E$93, 5, FALSE)</f>
        <v>195</v>
      </c>
    </row>
    <row r="1091" spans="1:17" hidden="1">
      <c r="A1091" s="10" t="s">
        <v>115</v>
      </c>
      <c r="B1091" t="s">
        <v>32</v>
      </c>
      <c r="C1091" s="9">
        <v>2.8</v>
      </c>
      <c r="D1091" s="9">
        <v>29</v>
      </c>
      <c r="E1091" s="9">
        <f>IF(-I1091 &lt;C1091, 1, 0)</f>
        <v>0</v>
      </c>
      <c r="F1091" t="str">
        <f>VLOOKUP(DATEVALUE(KNeighbors_NOPCA!$A1091), SAS_by_date!$A$2:$E$93, 2, FALSE)</f>
        <v>W</v>
      </c>
      <c r="G1091">
        <f>IF(F1091="L",0,1)</f>
        <v>1</v>
      </c>
      <c r="H1091">
        <f>IF(G1091=E1091,1,0)</f>
        <v>0</v>
      </c>
      <c r="I1091">
        <f>VLOOKUP(DATEVALUE(KNeighbors_NOPCA!$A1091), SAS_by_date!$A$2:$E$93, 3, FALSE)</f>
        <v>-12</v>
      </c>
      <c r="J1091">
        <f>IF(I1091&gt;0, 1, 0)</f>
        <v>0</v>
      </c>
      <c r="K1091" t="str">
        <f>IF(J1091,IF(OR(AND(C1091&gt;0, ABS(D1091) &gt; I1091), OR(AND(C1091&gt;-I1091, D1091&gt;-I1091), AND(C1091&lt;-I1091,D1091&lt;-I1091) )), 1, 0),"N/A")</f>
        <v>N/A</v>
      </c>
      <c r="L1091">
        <f>INT(NOT(J1091))</f>
        <v>1</v>
      </c>
      <c r="M1091">
        <f>IF(L1091,IF(OR(AND(C1091&lt;0, D1091&lt; ABS(I1091)), OR(AND(C1091&gt;ABS(I1091), D1091&gt;ABS(I1091)), AND(C1091&lt;ABS(I1091),D1091&lt; ABS(I1091)))), 1, 0),"N/A")</f>
        <v>0</v>
      </c>
      <c r="N1091">
        <f>INT(OR(K1091,M1091))</f>
        <v>0</v>
      </c>
      <c r="O1091">
        <f>IF(N1091, 210, 0)</f>
        <v>0</v>
      </c>
      <c r="P1091" t="str">
        <f>VLOOKUP(DATEVALUE(KNeighbors_NOPCA!$A1091), SAS_by_date!$A$2:$E$93, 4, FALSE)</f>
        <v>U</v>
      </c>
      <c r="Q1091" t="str">
        <f>VLOOKUP(DATEVALUE(KNeighbors_NOPCA!$A1091), SAS_by_date!$A$2:$E$93, 5, FALSE)</f>
        <v>196</v>
      </c>
    </row>
    <row r="1092" spans="1:17" hidden="1">
      <c r="A1092" s="10" t="s">
        <v>125</v>
      </c>
      <c r="B1092" t="s">
        <v>32</v>
      </c>
      <c r="C1092" s="9">
        <v>0.4</v>
      </c>
      <c r="D1092" s="9">
        <v>31</v>
      </c>
      <c r="E1092" s="9">
        <f>IF(-I1092 &lt;C1092, 1, 0)</f>
        <v>0</v>
      </c>
      <c r="F1092" t="str">
        <f>VLOOKUP(DATEVALUE(KNeighbors_NOPCA!$A1092), SAS_by_date!$A$2:$E$93, 2, FALSE)</f>
        <v>W</v>
      </c>
      <c r="G1092">
        <f>IF(F1092="L",0,1)</f>
        <v>1</v>
      </c>
      <c r="H1092">
        <f>IF(G1092=E1092,1,0)</f>
        <v>0</v>
      </c>
      <c r="I1092">
        <f>VLOOKUP(DATEVALUE(KNeighbors_NOPCA!$A1092), SAS_by_date!$A$2:$E$93, 3, FALSE)</f>
        <v>-9.5</v>
      </c>
      <c r="J1092">
        <f>IF(I1092&gt;0, 1, 0)</f>
        <v>0</v>
      </c>
      <c r="K1092" t="str">
        <f>IF(J1092,IF(OR(AND(C1092&gt;0, ABS(D1092) &gt; I1092), OR(AND(C1092&gt;-I1092, D1092&gt;-I1092), AND(C1092&lt;-I1092,D1092&lt;-I1092) )), 1, 0),"N/A")</f>
        <v>N/A</v>
      </c>
      <c r="L1092">
        <f>INT(NOT(J1092))</f>
        <v>1</v>
      </c>
      <c r="M1092">
        <f>IF(L1092,IF(OR(AND(C1092&lt;0, D1092&lt; ABS(I1092)), OR(AND(C1092&gt;ABS(I1092), D1092&gt;ABS(I1092)), AND(C1092&lt;ABS(I1092),D1092&lt; ABS(I1092)))), 1, 0),"N/A")</f>
        <v>0</v>
      </c>
      <c r="N1092">
        <f>INT(OR(K1092,M1092))</f>
        <v>0</v>
      </c>
      <c r="O1092">
        <f>IF(N1092, 210, 0)</f>
        <v>0</v>
      </c>
      <c r="P1092" t="str">
        <f>VLOOKUP(DATEVALUE(KNeighbors_NOPCA!$A1092), SAS_by_date!$A$2:$E$93, 4, FALSE)</f>
        <v>O</v>
      </c>
      <c r="Q1092" t="str">
        <f>VLOOKUP(DATEVALUE(KNeighbors_NOPCA!$A1092), SAS_by_date!$A$2:$E$93, 5, FALSE)</f>
        <v>208</v>
      </c>
    </row>
    <row r="1093" spans="1:17" hidden="1">
      <c r="A1093" s="10" t="s">
        <v>130</v>
      </c>
      <c r="B1093" t="s">
        <v>32</v>
      </c>
      <c r="C1093" s="9">
        <v>8</v>
      </c>
      <c r="D1093" s="9">
        <v>15</v>
      </c>
      <c r="E1093" s="9">
        <f>IF(-I1093 &lt;C1093, 1, 0)</f>
        <v>0</v>
      </c>
      <c r="F1093" t="str">
        <f>VLOOKUP(DATEVALUE(KNeighbors_NOPCA!$A1093), SAS_by_date!$A$2:$E$93, 2, FALSE)</f>
        <v>L</v>
      </c>
      <c r="G1093">
        <f>IF(F1093="L",0,1)</f>
        <v>0</v>
      </c>
      <c r="H1093">
        <f>IF(G1093=E1093,1,0)</f>
        <v>1</v>
      </c>
      <c r="I1093">
        <f>VLOOKUP(DATEVALUE(KNeighbors_NOPCA!$A1093), SAS_by_date!$A$2:$E$93, 3, FALSE)</f>
        <v>-15.5</v>
      </c>
      <c r="J1093">
        <f>IF(I1093&gt;0, 1, 0)</f>
        <v>0</v>
      </c>
      <c r="K1093" t="str">
        <f>IF(J1093,IF(OR(AND(C1093&gt;0, ABS(D1093) &gt; I1093), OR(AND(C1093&gt;-I1093, D1093&gt;-I1093), AND(C1093&lt;-I1093,D1093&lt;-I1093) )), 1, 0),"N/A")</f>
        <v>N/A</v>
      </c>
      <c r="L1093">
        <f>INT(NOT(J1093))</f>
        <v>1</v>
      </c>
      <c r="M1093">
        <f>IF(L1093,IF(OR(AND(C1093&lt;0, D1093&lt; ABS(I1093)), OR(AND(C1093&gt;ABS(I1093), D1093&gt;ABS(I1093)), AND(C1093&lt;ABS(I1093),D1093&lt; ABS(I1093)))), 1, 0),"N/A")</f>
        <v>1</v>
      </c>
      <c r="N1093">
        <f>INT(OR(K1093,M1093))</f>
        <v>1</v>
      </c>
      <c r="O1093">
        <f>IF(N1093, 210, 0)</f>
        <v>210</v>
      </c>
      <c r="P1093" t="str">
        <f>VLOOKUP(DATEVALUE(KNeighbors_NOPCA!$A1093), SAS_by_date!$A$2:$E$93, 4, FALSE)</f>
        <v>U</v>
      </c>
      <c r="Q1093" t="str">
        <f>VLOOKUP(DATEVALUE(KNeighbors_NOPCA!$A1093), SAS_by_date!$A$2:$E$93, 5, FALSE)</f>
        <v>202</v>
      </c>
    </row>
    <row r="1094" spans="1:17" hidden="1">
      <c r="A1094" s="10" t="s">
        <v>132</v>
      </c>
      <c r="B1094" t="s">
        <v>32</v>
      </c>
      <c r="C1094" s="9">
        <v>5.2</v>
      </c>
      <c r="D1094" s="9">
        <v>13</v>
      </c>
      <c r="E1094" s="9">
        <f>IF(-I1094 &lt;C1094, 1, 0)</f>
        <v>0</v>
      </c>
      <c r="F1094" t="str">
        <f>VLOOKUP(DATEVALUE(KNeighbors_NOPCA!$A1094), SAS_by_date!$A$2:$E$93, 2, FALSE)</f>
        <v>W</v>
      </c>
      <c r="G1094">
        <f>IF(F1094="L",0,1)</f>
        <v>1</v>
      </c>
      <c r="H1094">
        <f>IF(G1094=E1094,1,0)</f>
        <v>0</v>
      </c>
      <c r="I1094">
        <f>VLOOKUP(DATEVALUE(KNeighbors_NOPCA!$A1094), SAS_by_date!$A$2:$E$93, 3, FALSE)</f>
        <v>-12.5</v>
      </c>
      <c r="J1094">
        <f>IF(I1094&gt;0, 1, 0)</f>
        <v>0</v>
      </c>
      <c r="K1094" t="str">
        <f>IF(J1094,IF(OR(AND(C1094&gt;0, ABS(D1094) &gt; I1094), OR(AND(C1094&gt;-I1094, D1094&gt;-I1094), AND(C1094&lt;-I1094,D1094&lt;-I1094) )), 1, 0),"N/A")</f>
        <v>N/A</v>
      </c>
      <c r="L1094">
        <f>INT(NOT(J1094))</f>
        <v>1</v>
      </c>
      <c r="M1094">
        <f>IF(L1094,IF(OR(AND(C1094&lt;0, D1094&lt; ABS(I1094)), OR(AND(C1094&gt;ABS(I1094), D1094&gt;ABS(I1094)), AND(C1094&lt;ABS(I1094),D1094&lt; ABS(I1094)))), 1, 0),"N/A")</f>
        <v>0</v>
      </c>
      <c r="N1094">
        <f>INT(OR(K1094,M1094))</f>
        <v>0</v>
      </c>
      <c r="O1094">
        <f>IF(N1094, 210, 0)</f>
        <v>0</v>
      </c>
      <c r="P1094" t="str">
        <f>VLOOKUP(DATEVALUE(KNeighbors_NOPCA!$A1094), SAS_by_date!$A$2:$E$93, 4, FALSE)</f>
        <v>P</v>
      </c>
      <c r="Q1094" t="str">
        <f>VLOOKUP(DATEVALUE(KNeighbors_NOPCA!$A1094), SAS_by_date!$A$2:$E$93, 5, FALSE)</f>
        <v>207</v>
      </c>
    </row>
    <row r="1095" spans="1:17" hidden="1">
      <c r="A1095" s="10" t="s">
        <v>135</v>
      </c>
      <c r="B1095" t="s">
        <v>32</v>
      </c>
      <c r="C1095" s="9">
        <v>8.8000000000000007</v>
      </c>
      <c r="D1095" s="9">
        <v>4</v>
      </c>
      <c r="E1095" s="9">
        <f>IF(-I1095 &lt;C1095, 1, 0)</f>
        <v>0</v>
      </c>
      <c r="F1095" t="str">
        <f>VLOOKUP(DATEVALUE(KNeighbors_NOPCA!$A1095), SAS_by_date!$A$2:$E$93, 2, FALSE)</f>
        <v>L</v>
      </c>
      <c r="G1095">
        <f>IF(F1095="L",0,1)</f>
        <v>0</v>
      </c>
      <c r="H1095">
        <f>IF(G1095=E1095,1,0)</f>
        <v>1</v>
      </c>
      <c r="I1095">
        <f>VLOOKUP(DATEVALUE(KNeighbors_NOPCA!$A1095), SAS_by_date!$A$2:$E$93, 3, FALSE)</f>
        <v>-16.5</v>
      </c>
      <c r="J1095">
        <f>IF(I1095&gt;0, 1, 0)</f>
        <v>0</v>
      </c>
      <c r="K1095" t="str">
        <f>IF(J1095,IF(OR(AND(C1095&gt;0, ABS(D1095) &gt; I1095), OR(AND(C1095&gt;-I1095, D1095&gt;-I1095), AND(C1095&lt;-I1095,D1095&lt;-I1095) )), 1, 0),"N/A")</f>
        <v>N/A</v>
      </c>
      <c r="L1095">
        <f>INT(NOT(J1095))</f>
        <v>1</v>
      </c>
      <c r="M1095">
        <f>IF(L1095,IF(OR(AND(C1095&lt;0, D1095&lt; ABS(I1095)), OR(AND(C1095&gt;ABS(I1095), D1095&gt;ABS(I1095)), AND(C1095&lt;ABS(I1095),D1095&lt; ABS(I1095)))), 1, 0),"N/A")</f>
        <v>1</v>
      </c>
      <c r="N1095">
        <f>INT(OR(K1095,M1095))</f>
        <v>1</v>
      </c>
      <c r="O1095">
        <f>IF(N1095, 210, 0)</f>
        <v>210</v>
      </c>
      <c r="P1095" t="str">
        <f>VLOOKUP(DATEVALUE(KNeighbors_NOPCA!$A1095), SAS_by_date!$A$2:$E$93, 4, FALSE)</f>
        <v>O</v>
      </c>
      <c r="Q1095" t="str">
        <f>VLOOKUP(DATEVALUE(KNeighbors_NOPCA!$A1095), SAS_by_date!$A$2:$E$93, 5, FALSE)</f>
        <v>205</v>
      </c>
    </row>
    <row r="1096" spans="1:17" hidden="1">
      <c r="A1096" s="10" t="s">
        <v>154</v>
      </c>
      <c r="B1096" t="s">
        <v>32</v>
      </c>
      <c r="C1096" s="9">
        <v>8.4</v>
      </c>
      <c r="D1096" s="9">
        <v>16</v>
      </c>
      <c r="E1096" s="9">
        <f>IF(-I1096 &lt;C1096, 1, 0)</f>
        <v>0</v>
      </c>
      <c r="F1096" t="str">
        <f>VLOOKUP(DATEVALUE(KNeighbors_NOPCA!$A1096), SAS_by_date!$A$2:$E$93, 2, FALSE)</f>
        <v>W</v>
      </c>
      <c r="G1096">
        <f>IF(F1096="L",0,1)</f>
        <v>1</v>
      </c>
      <c r="H1096">
        <f>IF(G1096=E1096,1,0)</f>
        <v>0</v>
      </c>
      <c r="I1096">
        <f>VLOOKUP(DATEVALUE(KNeighbors_NOPCA!$A1096), SAS_by_date!$A$2:$E$93, 3, FALSE)</f>
        <v>-11</v>
      </c>
      <c r="J1096">
        <f>IF(I1096&gt;0, 1, 0)</f>
        <v>0</v>
      </c>
      <c r="K1096" t="str">
        <f>IF(J1096,IF(OR(AND(C1096&gt;0, ABS(D1096) &gt; I1096), OR(AND(C1096&gt;-I1096, D1096&gt;-I1096), AND(C1096&lt;-I1096,D1096&lt;-I1096) )), 1, 0),"N/A")</f>
        <v>N/A</v>
      </c>
      <c r="L1096">
        <f>INT(NOT(J1096))</f>
        <v>1</v>
      </c>
      <c r="M1096">
        <f>IF(L1096,IF(OR(AND(C1096&lt;0, D1096&lt; ABS(I1096)), OR(AND(C1096&gt;ABS(I1096), D1096&gt;ABS(I1096)), AND(C1096&lt;ABS(I1096),D1096&lt; ABS(I1096)))), 1, 0),"N/A")</f>
        <v>0</v>
      </c>
      <c r="N1096">
        <f>INT(OR(K1096,M1096))</f>
        <v>0</v>
      </c>
      <c r="O1096">
        <f>IF(N1096, 210, 0)</f>
        <v>0</v>
      </c>
      <c r="P1096" t="str">
        <f>VLOOKUP(DATEVALUE(KNeighbors_NOPCA!$A1096), SAS_by_date!$A$2:$E$93, 4, FALSE)</f>
        <v>U</v>
      </c>
      <c r="Q1096" t="str">
        <f>VLOOKUP(DATEVALUE(KNeighbors_NOPCA!$A1096), SAS_by_date!$A$2:$E$93, 5, FALSE)</f>
        <v>200.5</v>
      </c>
    </row>
    <row r="1097" spans="1:17" hidden="1">
      <c r="A1097" s="10" t="s">
        <v>157</v>
      </c>
      <c r="B1097" t="s">
        <v>32</v>
      </c>
      <c r="C1097" s="9">
        <v>7.6</v>
      </c>
      <c r="D1097" s="9">
        <v>10</v>
      </c>
      <c r="E1097" s="9">
        <f>IF(-I1097 &lt;C1097, 1, 0)</f>
        <v>0</v>
      </c>
      <c r="F1097" t="str">
        <f>VLOOKUP(DATEVALUE(KNeighbors_NOPCA!$A1097), SAS_by_date!$A$2:$E$93, 2, FALSE)</f>
        <v>L</v>
      </c>
      <c r="G1097">
        <f>IF(F1097="L",0,1)</f>
        <v>0</v>
      </c>
      <c r="H1097">
        <f>IF(G1097=E1097,1,0)</f>
        <v>1</v>
      </c>
      <c r="I1097">
        <f>VLOOKUP(DATEVALUE(KNeighbors_NOPCA!$A1097), SAS_by_date!$A$2:$E$93, 3, FALSE)</f>
        <v>-11.5</v>
      </c>
      <c r="J1097">
        <f>IF(I1097&gt;0, 1, 0)</f>
        <v>0</v>
      </c>
      <c r="K1097" t="str">
        <f>IF(J1097,IF(OR(AND(C1097&gt;0, ABS(D1097) &gt; I1097), OR(AND(C1097&gt;-I1097, D1097&gt;-I1097), AND(C1097&lt;-I1097,D1097&lt;-I1097) )), 1, 0),"N/A")</f>
        <v>N/A</v>
      </c>
      <c r="L1097">
        <f>INT(NOT(J1097))</f>
        <v>1</v>
      </c>
      <c r="M1097">
        <f>IF(L1097,IF(OR(AND(C1097&lt;0, D1097&lt; ABS(I1097)), OR(AND(C1097&gt;ABS(I1097), D1097&gt;ABS(I1097)), AND(C1097&lt;ABS(I1097),D1097&lt; ABS(I1097)))), 1, 0),"N/A")</f>
        <v>1</v>
      </c>
      <c r="N1097">
        <f>INT(OR(K1097,M1097))</f>
        <v>1</v>
      </c>
      <c r="O1097">
        <f>IF(N1097, 210, 0)</f>
        <v>210</v>
      </c>
      <c r="P1097" t="str">
        <f>VLOOKUP(DATEVALUE(KNeighbors_NOPCA!$A1097), SAS_by_date!$A$2:$E$93, 4, FALSE)</f>
        <v>U</v>
      </c>
      <c r="Q1097" t="str">
        <f>VLOOKUP(DATEVALUE(KNeighbors_NOPCA!$A1097), SAS_by_date!$A$2:$E$93, 5, FALSE)</f>
        <v>212.5</v>
      </c>
    </row>
    <row r="1098" spans="1:17" hidden="1">
      <c r="A1098" s="10" t="s">
        <v>162</v>
      </c>
      <c r="B1098" t="s">
        <v>32</v>
      </c>
      <c r="C1098" s="9">
        <v>9.1999999999999993</v>
      </c>
      <c r="D1098" s="9">
        <v>8</v>
      </c>
      <c r="E1098" s="9">
        <f>IF(-I1098 &lt;C1098, 1, 0)</f>
        <v>0</v>
      </c>
      <c r="F1098" t="str">
        <f>VLOOKUP(DATEVALUE(KNeighbors_NOPCA!$A1098), SAS_by_date!$A$2:$E$93, 2, FALSE)</f>
        <v>L</v>
      </c>
      <c r="G1098">
        <f>IF(F1098="L",0,1)</f>
        <v>0</v>
      </c>
      <c r="H1098">
        <f>IF(G1098=E1098,1,0)</f>
        <v>1</v>
      </c>
      <c r="I1098">
        <f>VLOOKUP(DATEVALUE(KNeighbors_NOPCA!$A1098), SAS_by_date!$A$2:$E$93, 3, FALSE)</f>
        <v>-14.5</v>
      </c>
      <c r="J1098">
        <f>IF(I1098&gt;0, 1, 0)</f>
        <v>0</v>
      </c>
      <c r="K1098" t="str">
        <f>IF(J1098,IF(OR(AND(C1098&gt;0, ABS(D1098) &gt; I1098), OR(AND(C1098&gt;-I1098, D1098&gt;-I1098), AND(C1098&lt;-I1098,D1098&lt;-I1098) )), 1, 0),"N/A")</f>
        <v>N/A</v>
      </c>
      <c r="L1098">
        <f>INT(NOT(J1098))</f>
        <v>1</v>
      </c>
      <c r="M1098">
        <f>IF(L1098,IF(OR(AND(C1098&lt;0, D1098&lt; ABS(I1098)), OR(AND(C1098&gt;ABS(I1098), D1098&gt;ABS(I1098)), AND(C1098&lt;ABS(I1098),D1098&lt; ABS(I1098)))), 1, 0),"N/A")</f>
        <v>1</v>
      </c>
      <c r="N1098">
        <f>INT(OR(K1098,M1098))</f>
        <v>1</v>
      </c>
      <c r="O1098">
        <f>IF(N1098, 210, 0)</f>
        <v>210</v>
      </c>
      <c r="P1098" t="str">
        <f>VLOOKUP(DATEVALUE(KNeighbors_NOPCA!$A1098), SAS_by_date!$A$2:$E$93, 4, FALSE)</f>
        <v>O</v>
      </c>
      <c r="Q1098" t="str">
        <f>VLOOKUP(DATEVALUE(KNeighbors_NOPCA!$A1098), SAS_by_date!$A$2:$E$93, 5, FALSE)</f>
        <v>201.5</v>
      </c>
    </row>
    <row r="1099" spans="1:17" hidden="1">
      <c r="A1099" s="10" t="s">
        <v>164</v>
      </c>
      <c r="B1099" t="s">
        <v>32</v>
      </c>
      <c r="C1099" s="9">
        <v>3</v>
      </c>
      <c r="D1099" s="9">
        <v>8</v>
      </c>
      <c r="E1099" s="9">
        <f>IF(-I1099 &lt;C1099, 1, 0)</f>
        <v>0</v>
      </c>
      <c r="F1099" t="str">
        <f>VLOOKUP(DATEVALUE(KNeighbors_NOPCA!$A1099), SAS_by_date!$A$2:$E$93, 2, FALSE)</f>
        <v>L</v>
      </c>
      <c r="G1099">
        <f>IF(F1099="L",0,1)</f>
        <v>0</v>
      </c>
      <c r="H1099">
        <f>IF(G1099=E1099,1,0)</f>
        <v>1</v>
      </c>
      <c r="I1099">
        <f>VLOOKUP(DATEVALUE(KNeighbors_NOPCA!$A1099), SAS_by_date!$A$2:$E$93, 3, FALSE)</f>
        <v>-8.5</v>
      </c>
      <c r="J1099">
        <f>IF(I1099&gt;0, 1, 0)</f>
        <v>0</v>
      </c>
      <c r="K1099" t="str">
        <f>IF(J1099,IF(OR(AND(C1099&gt;0, ABS(D1099) &gt; I1099), OR(AND(C1099&gt;-I1099, D1099&gt;-I1099), AND(C1099&lt;-I1099,D1099&lt;-I1099) )), 1, 0),"N/A")</f>
        <v>N/A</v>
      </c>
      <c r="L1099">
        <f>INT(NOT(J1099))</f>
        <v>1</v>
      </c>
      <c r="M1099">
        <f>IF(L1099,IF(OR(AND(C1099&lt;0, D1099&lt; ABS(I1099)), OR(AND(C1099&gt;ABS(I1099), D1099&gt;ABS(I1099)), AND(C1099&lt;ABS(I1099),D1099&lt; ABS(I1099)))), 1, 0),"N/A")</f>
        <v>1</v>
      </c>
      <c r="N1099">
        <f>INT(OR(K1099,M1099))</f>
        <v>1</v>
      </c>
      <c r="O1099">
        <f>IF(N1099, 210, 0)</f>
        <v>210</v>
      </c>
      <c r="P1099" t="str">
        <f>VLOOKUP(DATEVALUE(KNeighbors_NOPCA!$A1099), SAS_by_date!$A$2:$E$93, 4, FALSE)</f>
        <v>U</v>
      </c>
      <c r="Q1099" t="str">
        <f>VLOOKUP(DATEVALUE(KNeighbors_NOPCA!$A1099), SAS_by_date!$A$2:$E$93, 5, FALSE)</f>
        <v>211.5</v>
      </c>
    </row>
    <row r="1100" spans="1:17" hidden="1">
      <c r="A1100" s="10" t="s">
        <v>167</v>
      </c>
      <c r="B1100" t="s">
        <v>32</v>
      </c>
      <c r="C1100" s="9">
        <v>5</v>
      </c>
      <c r="D1100" s="9">
        <v>21</v>
      </c>
      <c r="E1100" s="9">
        <f>IF(-I1100 &lt;C1100, 1, 0)</f>
        <v>0</v>
      </c>
      <c r="F1100" t="str">
        <f>VLOOKUP(DATEVALUE(KNeighbors_NOPCA!$A1100), SAS_by_date!$A$2:$E$93, 2, FALSE)</f>
        <v>W</v>
      </c>
      <c r="G1100">
        <f>IF(F1100="L",0,1)</f>
        <v>1</v>
      </c>
      <c r="H1100">
        <f>IF(G1100=E1100,1,0)</f>
        <v>0</v>
      </c>
      <c r="I1100">
        <f>VLOOKUP(DATEVALUE(KNeighbors_NOPCA!$A1100), SAS_by_date!$A$2:$E$93, 3, FALSE)</f>
        <v>-9.5</v>
      </c>
      <c r="J1100">
        <f>IF(I1100&gt;0, 1, 0)</f>
        <v>0</v>
      </c>
      <c r="K1100" t="str">
        <f>IF(J1100,IF(OR(AND(C1100&gt;0, ABS(D1100) &gt; I1100), OR(AND(C1100&gt;-I1100, D1100&gt;-I1100), AND(C1100&lt;-I1100,D1100&lt;-I1100) )), 1, 0),"N/A")</f>
        <v>N/A</v>
      </c>
      <c r="L1100">
        <f>INT(NOT(J1100))</f>
        <v>1</v>
      </c>
      <c r="M1100">
        <f>IF(L1100,IF(OR(AND(C1100&lt;0, D1100&lt; ABS(I1100)), OR(AND(C1100&gt;ABS(I1100), D1100&gt;ABS(I1100)), AND(C1100&lt;ABS(I1100),D1100&lt; ABS(I1100)))), 1, 0),"N/A")</f>
        <v>0</v>
      </c>
      <c r="N1100">
        <f>INT(OR(K1100,M1100))</f>
        <v>0</v>
      </c>
      <c r="O1100">
        <f>IF(N1100, 210, 0)</f>
        <v>0</v>
      </c>
      <c r="P1100" t="str">
        <f>VLOOKUP(DATEVALUE(KNeighbors_NOPCA!$A1100), SAS_by_date!$A$2:$E$93, 4, FALSE)</f>
        <v>U</v>
      </c>
      <c r="Q1100" t="str">
        <f>VLOOKUP(DATEVALUE(KNeighbors_NOPCA!$A1100), SAS_by_date!$A$2:$E$93, 5, FALSE)</f>
        <v>201</v>
      </c>
    </row>
    <row r="1101" spans="1:17" hidden="1">
      <c r="A1101" s="10" t="s">
        <v>169</v>
      </c>
      <c r="B1101" t="s">
        <v>32</v>
      </c>
      <c r="C1101" s="9">
        <v>5</v>
      </c>
      <c r="D1101" s="9">
        <v>8</v>
      </c>
      <c r="E1101" s="9">
        <f>IF(-I1101 &lt;C1101, 1, 0)</f>
        <v>0</v>
      </c>
      <c r="F1101" t="str">
        <f>VLOOKUP(DATEVALUE(KNeighbors_NOPCA!$A1101), SAS_by_date!$A$2:$E$93, 2, FALSE)</f>
        <v>L</v>
      </c>
      <c r="G1101">
        <f>IF(F1101="L",0,1)</f>
        <v>0</v>
      </c>
      <c r="H1101">
        <f>IF(G1101=E1101,1,0)</f>
        <v>1</v>
      </c>
      <c r="I1101">
        <f>VLOOKUP(DATEVALUE(KNeighbors_NOPCA!$A1101), SAS_by_date!$A$2:$E$93, 3, FALSE)</f>
        <v>-11.5</v>
      </c>
      <c r="J1101">
        <f>IF(I1101&gt;0, 1, 0)</f>
        <v>0</v>
      </c>
      <c r="K1101" t="str">
        <f>IF(J1101,IF(OR(AND(C1101&gt;0, ABS(D1101) &gt; I1101), OR(AND(C1101&gt;-I1101, D1101&gt;-I1101), AND(C1101&lt;-I1101,D1101&lt;-I1101) )), 1, 0),"N/A")</f>
        <v>N/A</v>
      </c>
      <c r="L1101">
        <f>INT(NOT(J1101))</f>
        <v>1</v>
      </c>
      <c r="M1101">
        <f>IF(L1101,IF(OR(AND(C1101&lt;0, D1101&lt; ABS(I1101)), OR(AND(C1101&gt;ABS(I1101), D1101&gt;ABS(I1101)), AND(C1101&lt;ABS(I1101),D1101&lt; ABS(I1101)))), 1, 0),"N/A")</f>
        <v>1</v>
      </c>
      <c r="N1101">
        <f>INT(OR(K1101,M1101))</f>
        <v>1</v>
      </c>
      <c r="O1101">
        <f>IF(N1101, 210, 0)</f>
        <v>210</v>
      </c>
      <c r="P1101" t="str">
        <f>VLOOKUP(DATEVALUE(KNeighbors_NOPCA!$A1101), SAS_by_date!$A$2:$E$93, 4, FALSE)</f>
        <v>O</v>
      </c>
      <c r="Q1101" t="str">
        <f>VLOOKUP(DATEVALUE(KNeighbors_NOPCA!$A1101), SAS_by_date!$A$2:$E$93, 5, FALSE)</f>
        <v>204</v>
      </c>
    </row>
    <row r="1102" spans="1:17" hidden="1">
      <c r="A1102" s="10" t="s">
        <v>171</v>
      </c>
      <c r="B1102" t="s">
        <v>32</v>
      </c>
      <c r="C1102" s="9">
        <v>-4.4000000000000004</v>
      </c>
      <c r="D1102" s="9">
        <v>8</v>
      </c>
      <c r="E1102" s="9">
        <f>IF(-I1102 &lt;C1102, 1, 0)</f>
        <v>0</v>
      </c>
      <c r="F1102" t="str">
        <f>VLOOKUP(DATEVALUE(KNeighbors_NOPCA!$A1102), SAS_by_date!$A$2:$E$93, 2, FALSE)</f>
        <v>W</v>
      </c>
      <c r="G1102">
        <f>IF(F1102="L",0,1)</f>
        <v>1</v>
      </c>
      <c r="H1102">
        <f>IF(G1102=E1102,1,0)</f>
        <v>0</v>
      </c>
      <c r="I1102">
        <f>VLOOKUP(DATEVALUE(KNeighbors_NOPCA!$A1102), SAS_by_date!$A$2:$E$93, 3, FALSE)</f>
        <v>-4.5</v>
      </c>
      <c r="J1102">
        <f>IF(I1102&gt;0, 1, 0)</f>
        <v>0</v>
      </c>
      <c r="K1102" t="str">
        <f>IF(J1102,IF(OR(AND(C1102&gt;0, ABS(D1102) &gt; I1102), OR(AND(C1102&gt;-I1102, D1102&gt;-I1102), AND(C1102&lt;-I1102,D1102&lt;-I1102) )), 1, 0),"N/A")</f>
        <v>N/A</v>
      </c>
      <c r="L1102">
        <f>INT(NOT(J1102))</f>
        <v>1</v>
      </c>
      <c r="M1102">
        <f>IF(L1102,IF(OR(AND(C1102&lt;0, D1102&lt; ABS(I1102)), OR(AND(C1102&gt;ABS(I1102), D1102&gt;ABS(I1102)), AND(C1102&lt;ABS(I1102),D1102&lt; ABS(I1102)))), 1, 0),"N/A")</f>
        <v>0</v>
      </c>
      <c r="N1102">
        <f>INT(OR(K1102,M1102))</f>
        <v>0</v>
      </c>
      <c r="O1102">
        <f>IF(N1102, 210, 0)</f>
        <v>0</v>
      </c>
      <c r="P1102" t="str">
        <f>VLOOKUP(DATEVALUE(KNeighbors_NOPCA!$A1102), SAS_by_date!$A$2:$E$93, 4, FALSE)</f>
        <v>U</v>
      </c>
      <c r="Q1102" t="str">
        <f>VLOOKUP(DATEVALUE(KNeighbors_NOPCA!$A1102), SAS_by_date!$A$2:$E$93, 5, FALSE)</f>
        <v>220.5</v>
      </c>
    </row>
    <row r="1103" spans="1:17" hidden="1">
      <c r="A1103" s="10" t="s">
        <v>175</v>
      </c>
      <c r="B1103" t="s">
        <v>32</v>
      </c>
      <c r="C1103" s="9">
        <v>9.8000000000000007</v>
      </c>
      <c r="D1103" s="9">
        <v>24</v>
      </c>
      <c r="E1103" s="9">
        <f>IF(-I1103 &lt;C1103, 1, 0)</f>
        <v>0</v>
      </c>
      <c r="F1103" t="str">
        <f>VLOOKUP(DATEVALUE(KNeighbors_NOPCA!$A1103), SAS_by_date!$A$2:$E$93, 2, FALSE)</f>
        <v>W</v>
      </c>
      <c r="G1103">
        <f>IF(F1103="L",0,1)</f>
        <v>1</v>
      </c>
      <c r="H1103">
        <f>IF(G1103=E1103,1,0)</f>
        <v>0</v>
      </c>
      <c r="I1103">
        <f>VLOOKUP(DATEVALUE(KNeighbors_NOPCA!$A1103), SAS_by_date!$A$2:$E$93, 3, FALSE)</f>
        <v>-10.5</v>
      </c>
      <c r="J1103">
        <f>IF(I1103&gt;0, 1, 0)</f>
        <v>0</v>
      </c>
      <c r="K1103" t="str">
        <f>IF(J1103,IF(OR(AND(C1103&gt;0, ABS(D1103) &gt; I1103), OR(AND(C1103&gt;-I1103, D1103&gt;-I1103), AND(C1103&lt;-I1103,D1103&lt;-I1103) )), 1, 0),"N/A")</f>
        <v>N/A</v>
      </c>
      <c r="L1103">
        <f>INT(NOT(J1103))</f>
        <v>1</v>
      </c>
      <c r="M1103">
        <f>IF(L1103,IF(OR(AND(C1103&lt;0, D1103&lt; ABS(I1103)), OR(AND(C1103&gt;ABS(I1103), D1103&gt;ABS(I1103)), AND(C1103&lt;ABS(I1103),D1103&lt; ABS(I1103)))), 1, 0),"N/A")</f>
        <v>0</v>
      </c>
      <c r="N1103">
        <f>INT(OR(K1103,M1103))</f>
        <v>0</v>
      </c>
      <c r="O1103">
        <f>IF(N1103, 210, 0)</f>
        <v>0</v>
      </c>
      <c r="P1103" t="str">
        <f>VLOOKUP(DATEVALUE(KNeighbors_NOPCA!$A1103), SAS_by_date!$A$2:$E$93, 4, FALSE)</f>
        <v>O</v>
      </c>
      <c r="Q1103" t="str">
        <f>VLOOKUP(DATEVALUE(KNeighbors_NOPCA!$A1103), SAS_by_date!$A$2:$E$93, 5, FALSE)</f>
        <v>196</v>
      </c>
    </row>
    <row r="1104" spans="1:17" hidden="1">
      <c r="A1104" s="10" t="s">
        <v>177</v>
      </c>
      <c r="B1104" t="s">
        <v>32</v>
      </c>
      <c r="C1104" s="9">
        <v>8.8000000000000007</v>
      </c>
      <c r="D1104" s="9">
        <v>6</v>
      </c>
      <c r="E1104" s="9">
        <f>IF(-I1104 &lt;C1104, 1, 0)</f>
        <v>0</v>
      </c>
      <c r="F1104" t="str">
        <f>VLOOKUP(DATEVALUE(KNeighbors_NOPCA!$A1104), SAS_by_date!$A$2:$E$93, 2, FALSE)</f>
        <v>L</v>
      </c>
      <c r="G1104">
        <f>IF(F1104="L",0,1)</f>
        <v>0</v>
      </c>
      <c r="H1104">
        <f>IF(G1104=E1104,1,0)</f>
        <v>1</v>
      </c>
      <c r="I1104">
        <f>VLOOKUP(DATEVALUE(KNeighbors_NOPCA!$A1104), SAS_by_date!$A$2:$E$93, 3, FALSE)</f>
        <v>-13</v>
      </c>
      <c r="J1104">
        <f>IF(I1104&gt;0, 1, 0)</f>
        <v>0</v>
      </c>
      <c r="K1104" t="str">
        <f>IF(J1104,IF(OR(AND(C1104&gt;0, ABS(D1104) &gt; I1104), OR(AND(C1104&gt;-I1104, D1104&gt;-I1104), AND(C1104&lt;-I1104,D1104&lt;-I1104) )), 1, 0),"N/A")</f>
        <v>N/A</v>
      </c>
      <c r="L1104">
        <f>INT(NOT(J1104))</f>
        <v>1</v>
      </c>
      <c r="M1104">
        <f>IF(L1104,IF(OR(AND(C1104&lt;0, D1104&lt; ABS(I1104)), OR(AND(C1104&gt;ABS(I1104), D1104&gt;ABS(I1104)), AND(C1104&lt;ABS(I1104),D1104&lt; ABS(I1104)))), 1, 0),"N/A")</f>
        <v>1</v>
      </c>
      <c r="N1104">
        <f>INT(OR(K1104,M1104))</f>
        <v>1</v>
      </c>
      <c r="O1104">
        <f>IF(N1104, 210, 0)</f>
        <v>210</v>
      </c>
      <c r="P1104" t="str">
        <f>VLOOKUP(DATEVALUE(KNeighbors_NOPCA!$A1104), SAS_by_date!$A$2:$E$93, 4, FALSE)</f>
        <v>O</v>
      </c>
      <c r="Q1104" t="str">
        <f>VLOOKUP(DATEVALUE(KNeighbors_NOPCA!$A1104), SAS_by_date!$A$2:$E$93, 5, FALSE)</f>
        <v>190.5</v>
      </c>
    </row>
    <row r="1105" spans="1:17" hidden="1">
      <c r="A1105" s="10" t="s">
        <v>182</v>
      </c>
      <c r="B1105" t="s">
        <v>32</v>
      </c>
      <c r="C1105" s="9">
        <v>10.6</v>
      </c>
      <c r="D1105" s="9">
        <v>8</v>
      </c>
      <c r="E1105" s="9">
        <f>IF(-I1105 &lt;C1105, 1, 0)</f>
        <v>0</v>
      </c>
      <c r="F1105" t="str">
        <f>VLOOKUP(DATEVALUE(KNeighbors_NOPCA!$A1105), SAS_by_date!$A$2:$E$93, 2, FALSE)</f>
        <v>L</v>
      </c>
      <c r="G1105">
        <f>IF(F1105="L",0,1)</f>
        <v>0</v>
      </c>
      <c r="H1105">
        <f>IF(G1105=E1105,1,0)</f>
        <v>1</v>
      </c>
      <c r="I1105">
        <f>VLOOKUP(DATEVALUE(KNeighbors_NOPCA!$A1105), SAS_by_date!$A$2:$E$93, 3, FALSE)</f>
        <v>-19</v>
      </c>
      <c r="J1105">
        <f>IF(I1105&gt;0, 1, 0)</f>
        <v>0</v>
      </c>
      <c r="K1105" t="str">
        <f>IF(J1105,IF(OR(AND(C1105&gt;0, ABS(D1105) &gt; I1105), OR(AND(C1105&gt;-I1105, D1105&gt;-I1105), AND(C1105&lt;-I1105,D1105&lt;-I1105) )), 1, 0),"N/A")</f>
        <v>N/A</v>
      </c>
      <c r="L1105">
        <f>INT(NOT(J1105))</f>
        <v>1</v>
      </c>
      <c r="M1105">
        <f>IF(L1105,IF(OR(AND(C1105&lt;0, D1105&lt; ABS(I1105)), OR(AND(C1105&gt;ABS(I1105), D1105&gt;ABS(I1105)), AND(C1105&lt;ABS(I1105),D1105&lt; ABS(I1105)))), 1, 0),"N/A")</f>
        <v>1</v>
      </c>
      <c r="N1105">
        <f>INT(OR(K1105,M1105))</f>
        <v>1</v>
      </c>
      <c r="O1105">
        <f>IF(N1105, 210, 0)</f>
        <v>210</v>
      </c>
      <c r="P1105" t="str">
        <f>VLOOKUP(DATEVALUE(KNeighbors_NOPCA!$A1105), SAS_by_date!$A$2:$E$93, 4, FALSE)</f>
        <v>U</v>
      </c>
      <c r="Q1105" t="str">
        <f>VLOOKUP(DATEVALUE(KNeighbors_NOPCA!$A1105), SAS_by_date!$A$2:$E$93, 5, FALSE)</f>
        <v>197</v>
      </c>
    </row>
    <row r="1106" spans="1:17" hidden="1">
      <c r="A1106" s="10" t="s">
        <v>185</v>
      </c>
      <c r="B1106" t="s">
        <v>32</v>
      </c>
      <c r="C1106" s="9">
        <v>2.2000000000000002</v>
      </c>
      <c r="D1106" s="9">
        <v>7</v>
      </c>
      <c r="E1106" s="9">
        <f>IF(-I1106 &lt;C1106, 1, 0)</f>
        <v>0</v>
      </c>
      <c r="F1106" t="str">
        <f>VLOOKUP(DATEVALUE(KNeighbors_NOPCA!$A1106), SAS_by_date!$A$2:$E$93, 2, FALSE)</f>
        <v>L</v>
      </c>
      <c r="G1106">
        <f>IF(F1106="L",0,1)</f>
        <v>0</v>
      </c>
      <c r="H1106">
        <f>IF(G1106=E1106,1,0)</f>
        <v>1</v>
      </c>
      <c r="I1106">
        <f>VLOOKUP(DATEVALUE(KNeighbors_NOPCA!$A1106), SAS_by_date!$A$2:$E$93, 3, FALSE)</f>
        <v>-13</v>
      </c>
      <c r="J1106">
        <f>IF(I1106&gt;0, 1, 0)</f>
        <v>0</v>
      </c>
      <c r="K1106" t="str">
        <f>IF(J1106,IF(OR(AND(C1106&gt;0, ABS(D1106) &gt; I1106), OR(AND(C1106&gt;-I1106, D1106&gt;-I1106), AND(C1106&lt;-I1106,D1106&lt;-I1106) )), 1, 0),"N/A")</f>
        <v>N/A</v>
      </c>
      <c r="L1106">
        <f>INT(NOT(J1106))</f>
        <v>1</v>
      </c>
      <c r="M1106">
        <f>IF(L1106,IF(OR(AND(C1106&lt;0, D1106&lt; ABS(I1106)), OR(AND(C1106&gt;ABS(I1106), D1106&gt;ABS(I1106)), AND(C1106&lt;ABS(I1106),D1106&lt; ABS(I1106)))), 1, 0),"N/A")</f>
        <v>1</v>
      </c>
      <c r="N1106">
        <f>INT(OR(K1106,M1106))</f>
        <v>1</v>
      </c>
      <c r="O1106">
        <f>IF(N1106, 210, 0)</f>
        <v>210</v>
      </c>
      <c r="P1106" t="str">
        <f>VLOOKUP(DATEVALUE(KNeighbors_NOPCA!$A1106), SAS_by_date!$A$2:$E$93, 4, FALSE)</f>
        <v>O</v>
      </c>
      <c r="Q1106" t="str">
        <f>VLOOKUP(DATEVALUE(KNeighbors_NOPCA!$A1106), SAS_by_date!$A$2:$E$93, 5, FALSE)</f>
        <v>192</v>
      </c>
    </row>
    <row r="1107" spans="1:17" hidden="1">
      <c r="A1107" s="10" t="s">
        <v>192</v>
      </c>
      <c r="B1107" t="s">
        <v>32</v>
      </c>
      <c r="C1107" s="9">
        <v>-4.8</v>
      </c>
      <c r="D1107" s="9">
        <v>-6</v>
      </c>
      <c r="E1107" s="9">
        <f>IF(-I1107 &lt;C1107, 1, 0)</f>
        <v>0</v>
      </c>
      <c r="F1107" t="str">
        <f>VLOOKUP(DATEVALUE(KNeighbors_NOPCA!$A1107), SAS_by_date!$A$2:$E$93, 2, FALSE)</f>
        <v>L</v>
      </c>
      <c r="G1107">
        <f>IF(F1107="L",0,1)</f>
        <v>0</v>
      </c>
      <c r="H1107">
        <f>IF(G1107=E1107,1,0)</f>
        <v>1</v>
      </c>
      <c r="I1107">
        <f>VLOOKUP(DATEVALUE(KNeighbors_NOPCA!$A1107), SAS_by_date!$A$2:$E$93, 3, FALSE)</f>
        <v>-3.5</v>
      </c>
      <c r="J1107">
        <f>IF(I1107&gt;0, 1, 0)</f>
        <v>0</v>
      </c>
      <c r="K1107" t="str">
        <f>IF(J1107,IF(OR(AND(C1107&gt;0, ABS(D1107) &gt; I1107), OR(AND(C1107&gt;-I1107, D1107&gt;-I1107), AND(C1107&lt;-I1107,D1107&lt;-I1107) )), 1, 0),"N/A")</f>
        <v>N/A</v>
      </c>
      <c r="L1107">
        <f>INT(NOT(J1107))</f>
        <v>1</v>
      </c>
      <c r="M1107">
        <f>IF(L1107,IF(OR(AND(C1107&lt;0, D1107&lt; ABS(I1107)), OR(AND(C1107&gt;ABS(I1107), D1107&gt;ABS(I1107)), AND(C1107&lt;ABS(I1107),D1107&lt; ABS(I1107)))), 1, 0),"N/A")</f>
        <v>1</v>
      </c>
      <c r="N1107">
        <f>INT(OR(K1107,M1107))</f>
        <v>1</v>
      </c>
      <c r="O1107">
        <f>IF(N1107, 210, 0)</f>
        <v>210</v>
      </c>
      <c r="P1107" t="str">
        <f>VLOOKUP(DATEVALUE(KNeighbors_NOPCA!$A1107), SAS_by_date!$A$2:$E$93, 4, FALSE)</f>
        <v>U</v>
      </c>
      <c r="Q1107" t="str">
        <f>VLOOKUP(DATEVALUE(KNeighbors_NOPCA!$A1107), SAS_by_date!$A$2:$E$93, 5, FALSE)</f>
        <v>205.5</v>
      </c>
    </row>
    <row r="1108" spans="1:17" hidden="1">
      <c r="A1108" s="10" t="s">
        <v>194</v>
      </c>
      <c r="B1108" t="s">
        <v>32</v>
      </c>
      <c r="C1108" s="9">
        <v>-5.4</v>
      </c>
      <c r="D1108" s="9">
        <v>4</v>
      </c>
      <c r="E1108" s="9">
        <f>IF(-I1108 &lt;C1108, 1, 0)</f>
        <v>0</v>
      </c>
      <c r="F1108" t="str">
        <f>VLOOKUP(DATEVALUE(KNeighbors_NOPCA!$A1108), SAS_by_date!$A$2:$E$93, 2, FALSE)</f>
        <v>L</v>
      </c>
      <c r="G1108">
        <f>IF(F1108="L",0,1)</f>
        <v>0</v>
      </c>
      <c r="H1108">
        <f>IF(G1108=E1108,1,0)</f>
        <v>1</v>
      </c>
      <c r="I1108">
        <f>VLOOKUP(DATEVALUE(KNeighbors_NOPCA!$A1108), SAS_by_date!$A$2:$E$93, 3, FALSE)</f>
        <v>-13</v>
      </c>
      <c r="J1108">
        <f>IF(I1108&gt;0, 1, 0)</f>
        <v>0</v>
      </c>
      <c r="K1108" t="str">
        <f>IF(J1108,IF(OR(AND(C1108&gt;0, ABS(D1108) &gt; I1108), OR(AND(C1108&gt;-I1108, D1108&gt;-I1108), AND(C1108&lt;-I1108,D1108&lt;-I1108) )), 1, 0),"N/A")</f>
        <v>N/A</v>
      </c>
      <c r="L1108">
        <f>INT(NOT(J1108))</f>
        <v>1</v>
      </c>
      <c r="M1108">
        <f>IF(L1108,IF(OR(AND(C1108&lt;0, D1108&lt; ABS(I1108)), OR(AND(C1108&gt;ABS(I1108), D1108&gt;ABS(I1108)), AND(C1108&lt;ABS(I1108),D1108&lt; ABS(I1108)))), 1, 0),"N/A")</f>
        <v>1</v>
      </c>
      <c r="N1108">
        <f>INT(OR(K1108,M1108))</f>
        <v>1</v>
      </c>
      <c r="O1108">
        <f>IF(N1108, 210, 0)</f>
        <v>210</v>
      </c>
      <c r="P1108" t="str">
        <f>VLOOKUP(DATEVALUE(KNeighbors_NOPCA!$A1108), SAS_by_date!$A$2:$E$93, 4, FALSE)</f>
        <v>U</v>
      </c>
      <c r="Q1108" t="str">
        <f>VLOOKUP(DATEVALUE(KNeighbors_NOPCA!$A1108), SAS_by_date!$A$2:$E$93, 5, FALSE)</f>
        <v>203</v>
      </c>
    </row>
    <row r="1109" spans="1:17" hidden="1">
      <c r="A1109" s="10" t="s">
        <v>9</v>
      </c>
      <c r="B1109" t="s">
        <v>23</v>
      </c>
      <c r="C1109" s="9">
        <v>7.6</v>
      </c>
      <c r="D1109" s="9">
        <v>7</v>
      </c>
      <c r="E1109" s="9">
        <f>IF(-I1109 &lt;C1109, 1, 0)</f>
        <v>1</v>
      </c>
      <c r="F1109" t="str">
        <f>VLOOKUP(DATEVALUE(KNeighbors_NOPCA!$A1109), TOR_by_date!$A$2:$E$93, 2, FALSE)</f>
        <v>W</v>
      </c>
      <c r="G1109">
        <f>IF(F1109="L",0,1)</f>
        <v>1</v>
      </c>
      <c r="H1109">
        <f>IF(G1109=E1109,1,0)</f>
        <v>1</v>
      </c>
      <c r="I1109">
        <f>VLOOKUP(DATEVALUE(KNeighbors_NOPCA!$A1109), TOR_by_date!$A$2:$E$93, 3, FALSE)</f>
        <v>-5.5</v>
      </c>
      <c r="J1109">
        <f>IF(I1109&gt;0, 1, 0)</f>
        <v>0</v>
      </c>
      <c r="K1109" t="str">
        <f>IF(J1109,IF(OR(AND(C1109&gt;0, ABS(D1109) &gt; I1109), OR(AND(C1109&gt;-I1109, D1109&gt;-I1109), AND(C1109&lt;-I1109,D1109&lt;-I1109) )), 1, 0),"N/A")</f>
        <v>N/A</v>
      </c>
      <c r="L1109">
        <f>INT(NOT(J1109))</f>
        <v>1</v>
      </c>
      <c r="M1109">
        <f>IF(L1109,IF(OR(AND(C1109&lt;0, D1109&lt; ABS(I1109)), OR(AND(C1109&gt;ABS(I1109), D1109&gt;ABS(I1109)), AND(C1109&lt;ABS(I1109),D1109&lt; ABS(I1109)))), 1, 0),"N/A")</f>
        <v>1</v>
      </c>
      <c r="N1109">
        <f>INT(OR(K1109,M1109))</f>
        <v>1</v>
      </c>
      <c r="O1109">
        <f>IF(N1109, 210, 0)</f>
        <v>210</v>
      </c>
      <c r="P1109" t="str">
        <f>VLOOKUP(DATEVALUE(KNeighbors_NOPCA!$A1109), TOR_by_date!$A$2:$E$93, 4, FALSE)</f>
        <v>O</v>
      </c>
      <c r="Q1109" t="str">
        <f>VLOOKUP(DATEVALUE(KNeighbors_NOPCA!$A1109), TOR_by_date!$A$2:$E$93, 5, FALSE)</f>
        <v>200</v>
      </c>
    </row>
    <row r="1110" spans="1:17" hidden="1">
      <c r="A1110" s="10" t="s">
        <v>36</v>
      </c>
      <c r="B1110" t="s">
        <v>23</v>
      </c>
      <c r="C1110" s="9">
        <v>9.1999999999999993</v>
      </c>
      <c r="D1110" s="9">
        <v>19</v>
      </c>
      <c r="E1110" s="9">
        <f>IF(-I1110 &lt;C1110, 1, 0)</f>
        <v>1</v>
      </c>
      <c r="F1110" t="str">
        <f>VLOOKUP(DATEVALUE(KNeighbors_NOPCA!$A1110), TOR_by_date!$A$2:$E$93, 2, FALSE)</f>
        <v>W</v>
      </c>
      <c r="G1110">
        <f>IF(F1110="L",0,1)</f>
        <v>1</v>
      </c>
      <c r="H1110">
        <f>IF(G1110=E1110,1,0)</f>
        <v>1</v>
      </c>
      <c r="I1110">
        <f>VLOOKUP(DATEVALUE(KNeighbors_NOPCA!$A1110), TOR_by_date!$A$2:$E$93, 3, FALSE)</f>
        <v>-6</v>
      </c>
      <c r="J1110">
        <f>IF(I1110&gt;0, 1, 0)</f>
        <v>0</v>
      </c>
      <c r="K1110" t="str">
        <f>IF(J1110,IF(OR(AND(C1110&gt;0, ABS(D1110) &gt; I1110), OR(AND(C1110&gt;-I1110, D1110&gt;-I1110), AND(C1110&lt;-I1110,D1110&lt;-I1110) )), 1, 0),"N/A")</f>
        <v>N/A</v>
      </c>
      <c r="L1110">
        <f>INT(NOT(J1110))</f>
        <v>1</v>
      </c>
      <c r="M1110">
        <f>IF(L1110,IF(OR(AND(C1110&lt;0, D1110&lt; ABS(I1110)), OR(AND(C1110&gt;ABS(I1110), D1110&gt;ABS(I1110)), AND(C1110&lt;ABS(I1110),D1110&lt; ABS(I1110)))), 1, 0),"N/A")</f>
        <v>1</v>
      </c>
      <c r="N1110">
        <f>INT(OR(K1110,M1110))</f>
        <v>1</v>
      </c>
      <c r="O1110">
        <f>IF(N1110, 210, 0)</f>
        <v>210</v>
      </c>
      <c r="P1110" t="str">
        <f>VLOOKUP(DATEVALUE(KNeighbors_NOPCA!$A1110), TOR_by_date!$A$2:$E$93, 4, FALSE)</f>
        <v>U</v>
      </c>
      <c r="Q1110" t="str">
        <f>VLOOKUP(DATEVALUE(KNeighbors_NOPCA!$A1110), TOR_by_date!$A$2:$E$93, 5, FALSE)</f>
        <v>200.5</v>
      </c>
    </row>
    <row r="1111" spans="1:17" hidden="1">
      <c r="A1111" s="10" t="s">
        <v>49</v>
      </c>
      <c r="B1111" t="s">
        <v>23</v>
      </c>
      <c r="C1111" s="9">
        <v>8.4</v>
      </c>
      <c r="D1111" s="9">
        <v>-2</v>
      </c>
      <c r="E1111" s="9">
        <f>IF(-I1111 &lt;C1111, 1, 0)</f>
        <v>1</v>
      </c>
      <c r="F1111" t="str">
        <f>VLOOKUP(DATEVALUE(KNeighbors_NOPCA!$A1111), TOR_by_date!$A$2:$E$93, 2, FALSE)</f>
        <v>L</v>
      </c>
      <c r="G1111">
        <f>IF(F1111="L",0,1)</f>
        <v>0</v>
      </c>
      <c r="H1111">
        <f>IF(G1111=E1111,1,0)</f>
        <v>0</v>
      </c>
      <c r="I1111">
        <f>VLOOKUP(DATEVALUE(KNeighbors_NOPCA!$A1111), TOR_by_date!$A$2:$E$93, 3, FALSE)</f>
        <v>-7.5</v>
      </c>
      <c r="J1111">
        <f>IF(I1111&gt;0, 1, 0)</f>
        <v>0</v>
      </c>
      <c r="K1111" t="str">
        <f>IF(J1111,IF(OR(AND(C1111&gt;0, ABS(D1111) &gt; I1111), OR(AND(C1111&gt;-I1111, D1111&gt;-I1111), AND(C1111&lt;-I1111,D1111&lt;-I1111) )), 1, 0),"N/A")</f>
        <v>N/A</v>
      </c>
      <c r="L1111">
        <f>INT(NOT(J1111))</f>
        <v>1</v>
      </c>
      <c r="M1111">
        <f>IF(L1111,IF(OR(AND(C1111&lt;0, D1111&lt; ABS(I1111)), OR(AND(C1111&gt;ABS(I1111), D1111&gt;ABS(I1111)), AND(C1111&lt;ABS(I1111),D1111&lt; ABS(I1111)))), 1, 0),"N/A")</f>
        <v>0</v>
      </c>
      <c r="N1111">
        <f>INT(OR(K1111,M1111))</f>
        <v>0</v>
      </c>
      <c r="O1111">
        <f>IF(N1111, 210, 0)</f>
        <v>0</v>
      </c>
      <c r="P1111" t="str">
        <f>VLOOKUP(DATEVALUE(KNeighbors_NOPCA!$A1111), TOR_by_date!$A$2:$E$93, 4, FALSE)</f>
        <v>O</v>
      </c>
      <c r="Q1111" t="str">
        <f>VLOOKUP(DATEVALUE(KNeighbors_NOPCA!$A1111), TOR_by_date!$A$2:$E$93, 5, FALSE)</f>
        <v>196.5</v>
      </c>
    </row>
    <row r="1112" spans="1:17" hidden="1">
      <c r="A1112" s="10" t="s">
        <v>52</v>
      </c>
      <c r="B1112" t="s">
        <v>23</v>
      </c>
      <c r="C1112" s="9">
        <v>3.2</v>
      </c>
      <c r="D1112" s="9">
        <v>19</v>
      </c>
      <c r="E1112" s="9">
        <f>IF(-I1112 &lt;C1112, 1, 0)</f>
        <v>0</v>
      </c>
      <c r="F1112" t="str">
        <f>VLOOKUP(DATEVALUE(KNeighbors_NOPCA!$A1112), TOR_by_date!$A$2:$E$93, 2, FALSE)</f>
        <v>W</v>
      </c>
      <c r="G1112">
        <f>IF(F1112="L",0,1)</f>
        <v>1</v>
      </c>
      <c r="H1112">
        <f>IF(G1112=E1112,1,0)</f>
        <v>0</v>
      </c>
      <c r="I1112">
        <f>VLOOKUP(DATEVALUE(KNeighbors_NOPCA!$A1112), TOR_by_date!$A$2:$E$93, 3, FALSE)</f>
        <v>-10</v>
      </c>
      <c r="J1112">
        <f>IF(I1112&gt;0, 1, 0)</f>
        <v>0</v>
      </c>
      <c r="K1112" t="str">
        <f>IF(J1112,IF(OR(AND(C1112&gt;0, ABS(D1112) &gt; I1112), OR(AND(C1112&gt;-I1112, D1112&gt;-I1112), AND(C1112&lt;-I1112,D1112&lt;-I1112) )), 1, 0),"N/A")</f>
        <v>N/A</v>
      </c>
      <c r="L1112">
        <f>INT(NOT(J1112))</f>
        <v>1</v>
      </c>
      <c r="M1112">
        <f>IF(L1112,IF(OR(AND(C1112&lt;0, D1112&lt; ABS(I1112)), OR(AND(C1112&gt;ABS(I1112), D1112&gt;ABS(I1112)), AND(C1112&lt;ABS(I1112),D1112&lt; ABS(I1112)))), 1, 0),"N/A")</f>
        <v>0</v>
      </c>
      <c r="N1112">
        <f>INT(OR(K1112,M1112))</f>
        <v>0</v>
      </c>
      <c r="O1112">
        <f>IF(N1112, 210, 0)</f>
        <v>0</v>
      </c>
      <c r="P1112" t="str">
        <f>VLOOKUP(DATEVALUE(KNeighbors_NOPCA!$A1112), TOR_by_date!$A$2:$E$93, 4, FALSE)</f>
        <v>U</v>
      </c>
      <c r="Q1112" t="str">
        <f>VLOOKUP(DATEVALUE(KNeighbors_NOPCA!$A1112), TOR_by_date!$A$2:$E$93, 5, FALSE)</f>
        <v>205</v>
      </c>
    </row>
    <row r="1113" spans="1:17" hidden="1">
      <c r="A1113" s="10" t="s">
        <v>64</v>
      </c>
      <c r="B1113" t="s">
        <v>23</v>
      </c>
      <c r="C1113" s="9">
        <v>-0.6</v>
      </c>
      <c r="D1113" s="9">
        <v>4</v>
      </c>
      <c r="E1113" s="9">
        <f>IF(-I1113 &lt;C1113, 1, 0)</f>
        <v>1</v>
      </c>
      <c r="F1113" t="str">
        <f>VLOOKUP(DATEVALUE(KNeighbors_NOPCA!$A1113), TOR_by_date!$A$2:$E$93, 2, FALSE)</f>
        <v>W</v>
      </c>
      <c r="G1113">
        <f>IF(F1113="L",0,1)</f>
        <v>1</v>
      </c>
      <c r="H1113">
        <f>IF(G1113=E1113,1,0)</f>
        <v>1</v>
      </c>
      <c r="I1113">
        <f>VLOOKUP(DATEVALUE(KNeighbors_NOPCA!$A1113), TOR_by_date!$A$2:$E$93, 3, FALSE)</f>
        <v>3</v>
      </c>
      <c r="J1113">
        <f>IF(I1113&gt;0, 1, 0)</f>
        <v>1</v>
      </c>
      <c r="K1113">
        <f>IF(J1113,IF(OR(AND(C1113&gt;0, ABS(D1113) &gt; I1113), OR(AND(C1113&gt;-I1113, D1113&gt;-I1113), AND(C1113&lt;-I1113,D1113&lt;-I1113) )), 1, 0),"N/A")</f>
        <v>1</v>
      </c>
      <c r="L1113">
        <f>INT(NOT(J1113))</f>
        <v>0</v>
      </c>
      <c r="M1113" t="str">
        <f>IF(L1113,IF(OR(AND(C1113&lt;0, D1113&lt; ABS(I1113)), OR(AND(C1113&gt;ABS(I1113), D1113&gt;ABS(I1113)), AND(C1113&lt;ABS(I1113),D1113&lt; ABS(I1113)))), 1, 0),"N/A")</f>
        <v>N/A</v>
      </c>
      <c r="N1113">
        <f>INT(OR(K1113,M1113))</f>
        <v>1</v>
      </c>
      <c r="O1113">
        <f>IF(N1113, 210, 0)</f>
        <v>210</v>
      </c>
      <c r="P1113" t="str">
        <f>VLOOKUP(DATEVALUE(KNeighbors_NOPCA!$A1113), TOR_by_date!$A$2:$E$93, 4, FALSE)</f>
        <v>O</v>
      </c>
      <c r="Q1113" t="str">
        <f>VLOOKUP(DATEVALUE(KNeighbors_NOPCA!$A1113), TOR_by_date!$A$2:$E$93, 5, FALSE)</f>
        <v>200.5</v>
      </c>
    </row>
    <row r="1114" spans="1:17" hidden="1">
      <c r="A1114" s="10" t="s">
        <v>67</v>
      </c>
      <c r="B1114" t="s">
        <v>23</v>
      </c>
      <c r="C1114" s="9">
        <v>-1.4</v>
      </c>
      <c r="D1114" s="9">
        <v>-5</v>
      </c>
      <c r="E1114" s="9">
        <f>IF(-I1114 &lt;C1114, 1, 0)</f>
        <v>0</v>
      </c>
      <c r="F1114" t="str">
        <f>VLOOKUP(DATEVALUE(KNeighbors_NOPCA!$A1114), TOR_by_date!$A$2:$E$93, 2, FALSE)</f>
        <v>L</v>
      </c>
      <c r="G1114">
        <f>IF(F1114="L",0,1)</f>
        <v>0</v>
      </c>
      <c r="H1114">
        <f>IF(G1114=E1114,1,0)</f>
        <v>1</v>
      </c>
      <c r="I1114">
        <f>VLOOKUP(DATEVALUE(KNeighbors_NOPCA!$A1114), TOR_by_date!$A$2:$E$93, 3, FALSE)</f>
        <v>-3</v>
      </c>
      <c r="J1114">
        <f>IF(I1114&gt;0, 1, 0)</f>
        <v>0</v>
      </c>
      <c r="K1114" t="str">
        <f>IF(J1114,IF(OR(AND(C1114&gt;0, ABS(D1114) &gt; I1114), OR(AND(C1114&gt;-I1114, D1114&gt;-I1114), AND(C1114&lt;-I1114,D1114&lt;-I1114) )), 1, 0),"N/A")</f>
        <v>N/A</v>
      </c>
      <c r="L1114">
        <f>INT(NOT(J1114))</f>
        <v>1</v>
      </c>
      <c r="M1114">
        <f>IF(L1114,IF(OR(AND(C1114&lt;0, D1114&lt; ABS(I1114)), OR(AND(C1114&gt;ABS(I1114), D1114&gt;ABS(I1114)), AND(C1114&lt;ABS(I1114),D1114&lt; ABS(I1114)))), 1, 0),"N/A")</f>
        <v>1</v>
      </c>
      <c r="N1114">
        <f>INT(OR(K1114,M1114))</f>
        <v>1</v>
      </c>
      <c r="O1114">
        <f>IF(N1114, 210, 0)</f>
        <v>210</v>
      </c>
      <c r="P1114" t="str">
        <f>VLOOKUP(DATEVALUE(KNeighbors_NOPCA!$A1114), TOR_by_date!$A$2:$E$93, 4, FALSE)</f>
        <v>O</v>
      </c>
      <c r="Q1114" t="str">
        <f>VLOOKUP(DATEVALUE(KNeighbors_NOPCA!$A1114), TOR_by_date!$A$2:$E$93, 5, FALSE)</f>
        <v>203</v>
      </c>
    </row>
    <row r="1115" spans="1:17" hidden="1">
      <c r="A1115" s="10" t="s">
        <v>71</v>
      </c>
      <c r="B1115" t="s">
        <v>23</v>
      </c>
      <c r="C1115" s="9">
        <v>7</v>
      </c>
      <c r="D1115" s="9">
        <v>-1</v>
      </c>
      <c r="E1115" s="9">
        <f>IF(-I1115 &lt;C1115, 1, 0)</f>
        <v>0</v>
      </c>
      <c r="F1115" t="str">
        <f>VLOOKUP(DATEVALUE(KNeighbors_NOPCA!$A1115), TOR_by_date!$A$2:$E$93, 2, FALSE)</f>
        <v>L</v>
      </c>
      <c r="G1115">
        <f>IF(F1115="L",0,1)</f>
        <v>0</v>
      </c>
      <c r="H1115">
        <f>IF(G1115=E1115,1,0)</f>
        <v>1</v>
      </c>
      <c r="I1115">
        <f>VLOOKUP(DATEVALUE(KNeighbors_NOPCA!$A1115), TOR_by_date!$A$2:$E$93, 3, FALSE)</f>
        <v>-10</v>
      </c>
      <c r="J1115">
        <f>IF(I1115&gt;0, 1, 0)</f>
        <v>0</v>
      </c>
      <c r="K1115" t="str">
        <f>IF(J1115,IF(OR(AND(C1115&gt;0, ABS(D1115) &gt; I1115), OR(AND(C1115&gt;-I1115, D1115&gt;-I1115), AND(C1115&lt;-I1115,D1115&lt;-I1115) )), 1, 0),"N/A")</f>
        <v>N/A</v>
      </c>
      <c r="L1115">
        <f>INT(NOT(J1115))</f>
        <v>1</v>
      </c>
      <c r="M1115">
        <f>IF(L1115,IF(OR(AND(C1115&lt;0, D1115&lt; ABS(I1115)), OR(AND(C1115&gt;ABS(I1115), D1115&gt;ABS(I1115)), AND(C1115&lt;ABS(I1115),D1115&lt; ABS(I1115)))), 1, 0),"N/A")</f>
        <v>1</v>
      </c>
      <c r="N1115">
        <f>INT(OR(K1115,M1115))</f>
        <v>1</v>
      </c>
      <c r="O1115">
        <f>IF(N1115, 210, 0)</f>
        <v>210</v>
      </c>
      <c r="P1115" t="str">
        <f>VLOOKUP(DATEVALUE(KNeighbors_NOPCA!$A1115), TOR_by_date!$A$2:$E$93, 4, FALSE)</f>
        <v>O</v>
      </c>
      <c r="Q1115" t="str">
        <f>VLOOKUP(DATEVALUE(KNeighbors_NOPCA!$A1115), TOR_by_date!$A$2:$E$93, 5, FALSE)</f>
        <v>191</v>
      </c>
    </row>
    <row r="1116" spans="1:17" hidden="1">
      <c r="A1116" s="10" t="s">
        <v>73</v>
      </c>
      <c r="B1116" t="s">
        <v>23</v>
      </c>
      <c r="C1116" s="9">
        <v>-1</v>
      </c>
      <c r="D1116" s="9">
        <v>-3</v>
      </c>
      <c r="E1116" s="9">
        <f>IF(-I1116 &lt;C1116, 1, 0)</f>
        <v>1</v>
      </c>
      <c r="F1116" t="str">
        <f>VLOOKUP(DATEVALUE(KNeighbors_NOPCA!$A1116), TOR_by_date!$A$2:$E$93, 2, FALSE)</f>
        <v>W</v>
      </c>
      <c r="G1116">
        <f>IF(F1116="L",0,1)</f>
        <v>1</v>
      </c>
      <c r="H1116">
        <f>IF(G1116=E1116,1,0)</f>
        <v>1</v>
      </c>
      <c r="I1116">
        <f>VLOOKUP(DATEVALUE(KNeighbors_NOPCA!$A1116), TOR_by_date!$A$2:$E$93, 3, FALSE)</f>
        <v>7.5</v>
      </c>
      <c r="J1116">
        <f>IF(I1116&gt;0, 1, 0)</f>
        <v>1</v>
      </c>
      <c r="K1116">
        <f>IF(J1116,IF(OR(AND(C1116&gt;0, ABS(D1116) &gt; I1116), OR(AND(C1116&gt;-I1116, D1116&gt;-I1116), AND(C1116&lt;-I1116,D1116&lt;-I1116) )), 1, 0),"N/A")</f>
        <v>1</v>
      </c>
      <c r="L1116">
        <f>INT(NOT(J1116))</f>
        <v>0</v>
      </c>
      <c r="M1116" t="str">
        <f>IF(L1116,IF(OR(AND(C1116&lt;0, D1116&lt; ABS(I1116)), OR(AND(C1116&gt;ABS(I1116), D1116&gt;ABS(I1116)), AND(C1116&lt;ABS(I1116),D1116&lt; ABS(I1116)))), 1, 0),"N/A")</f>
        <v>N/A</v>
      </c>
      <c r="N1116">
        <f>INT(OR(K1116,M1116))</f>
        <v>1</v>
      </c>
      <c r="O1116">
        <f>IF(N1116, 210, 0)</f>
        <v>210</v>
      </c>
      <c r="P1116" t="str">
        <f>VLOOKUP(DATEVALUE(KNeighbors_NOPCA!$A1116), TOR_by_date!$A$2:$E$93, 4, FALSE)</f>
        <v>O</v>
      </c>
      <c r="Q1116" t="str">
        <f>VLOOKUP(DATEVALUE(KNeighbors_NOPCA!$A1116), TOR_by_date!$A$2:$E$93, 5, FALSE)</f>
        <v>210</v>
      </c>
    </row>
    <row r="1117" spans="1:17" hidden="1">
      <c r="A1117" s="10" t="s">
        <v>75</v>
      </c>
      <c r="B1117" t="s">
        <v>23</v>
      </c>
      <c r="C1117" s="9">
        <v>7</v>
      </c>
      <c r="D1117" s="9">
        <v>9</v>
      </c>
      <c r="E1117" s="9">
        <f>IF(-I1117 &lt;C1117, 1, 0)</f>
        <v>0</v>
      </c>
      <c r="F1117" t="str">
        <f>VLOOKUP(DATEVALUE(KNeighbors_NOPCA!$A1117), TOR_by_date!$A$2:$E$93, 2, FALSE)</f>
        <v>L</v>
      </c>
      <c r="G1117">
        <f>IF(F1117="L",0,1)</f>
        <v>0</v>
      </c>
      <c r="H1117">
        <f>IF(G1117=E1117,1,0)</f>
        <v>1</v>
      </c>
      <c r="I1117">
        <f>VLOOKUP(DATEVALUE(KNeighbors_NOPCA!$A1117), TOR_by_date!$A$2:$E$93, 3, FALSE)</f>
        <v>-11.5</v>
      </c>
      <c r="J1117">
        <f>IF(I1117&gt;0, 1, 0)</f>
        <v>0</v>
      </c>
      <c r="K1117" t="str">
        <f>IF(J1117,IF(OR(AND(C1117&gt;0, ABS(D1117) &gt; I1117), OR(AND(C1117&gt;-I1117, D1117&gt;-I1117), AND(C1117&lt;-I1117,D1117&lt;-I1117) )), 1, 0),"N/A")</f>
        <v>N/A</v>
      </c>
      <c r="L1117">
        <f>INT(NOT(J1117))</f>
        <v>1</v>
      </c>
      <c r="M1117">
        <f>IF(L1117,IF(OR(AND(C1117&lt;0, D1117&lt; ABS(I1117)), OR(AND(C1117&gt;ABS(I1117), D1117&gt;ABS(I1117)), AND(C1117&lt;ABS(I1117),D1117&lt; ABS(I1117)))), 1, 0),"N/A")</f>
        <v>1</v>
      </c>
      <c r="N1117">
        <f>INT(OR(K1117,M1117))</f>
        <v>1</v>
      </c>
      <c r="O1117">
        <f>IF(N1117, 210, 0)</f>
        <v>210</v>
      </c>
      <c r="P1117" t="str">
        <f>VLOOKUP(DATEVALUE(KNeighbors_NOPCA!$A1117), TOR_by_date!$A$2:$E$93, 4, FALSE)</f>
        <v>U</v>
      </c>
      <c r="Q1117" t="str">
        <f>VLOOKUP(DATEVALUE(KNeighbors_NOPCA!$A1117), TOR_by_date!$A$2:$E$93, 5, FALSE)</f>
        <v>198.5</v>
      </c>
    </row>
    <row r="1118" spans="1:17" hidden="1">
      <c r="A1118" s="10" t="s">
        <v>77</v>
      </c>
      <c r="B1118" t="s">
        <v>23</v>
      </c>
      <c r="C1118" s="9">
        <v>-4.5999999999999996</v>
      </c>
      <c r="D1118" s="9">
        <v>3</v>
      </c>
      <c r="E1118" s="9">
        <f>IF(-I1118 &lt;C1118, 1, 0)</f>
        <v>1</v>
      </c>
      <c r="F1118" t="str">
        <f>VLOOKUP(DATEVALUE(KNeighbors_NOPCA!$A1118), TOR_by_date!$A$2:$E$93, 2, FALSE)</f>
        <v>W</v>
      </c>
      <c r="G1118">
        <f>IF(F1118="L",0,1)</f>
        <v>1</v>
      </c>
      <c r="H1118">
        <f>IF(G1118=E1118,1,0)</f>
        <v>1</v>
      </c>
      <c r="I1118">
        <f>VLOOKUP(DATEVALUE(KNeighbors_NOPCA!$A1118), TOR_by_date!$A$2:$E$93, 3, FALSE)</f>
        <v>6</v>
      </c>
      <c r="J1118">
        <f>IF(I1118&gt;0, 1, 0)</f>
        <v>1</v>
      </c>
      <c r="K1118">
        <f>IF(J1118,IF(OR(AND(C1118&gt;0, ABS(D1118) &gt; I1118), OR(AND(C1118&gt;-I1118, D1118&gt;-I1118), AND(C1118&lt;-I1118,D1118&lt;-I1118) )), 1, 0),"N/A")</f>
        <v>1</v>
      </c>
      <c r="L1118">
        <f>INT(NOT(J1118))</f>
        <v>0</v>
      </c>
      <c r="M1118" t="str">
        <f>IF(L1118,IF(OR(AND(C1118&lt;0, D1118&lt; ABS(I1118)), OR(AND(C1118&gt;ABS(I1118), D1118&gt;ABS(I1118)), AND(C1118&lt;ABS(I1118),D1118&lt; ABS(I1118)))), 1, 0),"N/A")</f>
        <v>N/A</v>
      </c>
      <c r="N1118">
        <f>INT(OR(K1118,M1118))</f>
        <v>1</v>
      </c>
      <c r="O1118">
        <f>IF(N1118, 210, 0)</f>
        <v>210</v>
      </c>
      <c r="P1118" t="str">
        <f>VLOOKUP(DATEVALUE(KNeighbors_NOPCA!$A1118), TOR_by_date!$A$2:$E$93, 4, FALSE)</f>
        <v>O</v>
      </c>
      <c r="Q1118" t="str">
        <f>VLOOKUP(DATEVALUE(KNeighbors_NOPCA!$A1118), TOR_by_date!$A$2:$E$93, 5, FALSE)</f>
        <v>187.5</v>
      </c>
    </row>
    <row r="1119" spans="1:17" hidden="1">
      <c r="A1119" s="10" t="s">
        <v>79</v>
      </c>
      <c r="B1119" t="s">
        <v>23</v>
      </c>
      <c r="C1119" s="9">
        <v>9.1999999999999993</v>
      </c>
      <c r="D1119" s="9">
        <v>7</v>
      </c>
      <c r="E1119" s="9">
        <f>IF(-I1119 &lt;C1119, 1, 0)</f>
        <v>1</v>
      </c>
      <c r="F1119" t="str">
        <f>VLOOKUP(DATEVALUE(KNeighbors_NOPCA!$A1119), TOR_by_date!$A$2:$E$93, 2, FALSE)</f>
        <v>L</v>
      </c>
      <c r="G1119">
        <f>IF(F1119="L",0,1)</f>
        <v>0</v>
      </c>
      <c r="H1119">
        <f>IF(G1119=E1119,1,0)</f>
        <v>0</v>
      </c>
      <c r="I1119">
        <f>VLOOKUP(DATEVALUE(KNeighbors_NOPCA!$A1119), TOR_by_date!$A$2:$E$93, 3, FALSE)</f>
        <v>-7.5</v>
      </c>
      <c r="J1119">
        <f>IF(I1119&gt;0, 1, 0)</f>
        <v>0</v>
      </c>
      <c r="K1119" t="str">
        <f>IF(J1119,IF(OR(AND(C1119&gt;0, ABS(D1119) &gt; I1119), OR(AND(C1119&gt;-I1119, D1119&gt;-I1119), AND(C1119&lt;-I1119,D1119&lt;-I1119) )), 1, 0),"N/A")</f>
        <v>N/A</v>
      </c>
      <c r="L1119">
        <f>INT(NOT(J1119))</f>
        <v>1</v>
      </c>
      <c r="M1119">
        <f>IF(L1119,IF(OR(AND(C1119&lt;0, D1119&lt; ABS(I1119)), OR(AND(C1119&gt;ABS(I1119), D1119&gt;ABS(I1119)), AND(C1119&lt;ABS(I1119),D1119&lt; ABS(I1119)))), 1, 0),"N/A")</f>
        <v>0</v>
      </c>
      <c r="N1119">
        <f>INT(OR(K1119,M1119))</f>
        <v>0</v>
      </c>
      <c r="O1119">
        <f>IF(N1119, 210, 0)</f>
        <v>0</v>
      </c>
      <c r="P1119" t="str">
        <f>VLOOKUP(DATEVALUE(KNeighbors_NOPCA!$A1119), TOR_by_date!$A$2:$E$93, 4, FALSE)</f>
        <v>U</v>
      </c>
      <c r="Q1119" t="str">
        <f>VLOOKUP(DATEVALUE(KNeighbors_NOPCA!$A1119), TOR_by_date!$A$2:$E$93, 5, FALSE)</f>
        <v>191.5</v>
      </c>
    </row>
    <row r="1120" spans="1:17" hidden="1">
      <c r="A1120" s="10" t="s">
        <v>81</v>
      </c>
      <c r="B1120" t="s">
        <v>23</v>
      </c>
      <c r="C1120" s="9">
        <v>9.6</v>
      </c>
      <c r="D1120" s="9">
        <v>20</v>
      </c>
      <c r="E1120" s="9">
        <f>IF(-I1120 &lt;C1120, 1, 0)</f>
        <v>0</v>
      </c>
      <c r="F1120" t="str">
        <f>VLOOKUP(DATEVALUE(KNeighbors_NOPCA!$A1120), TOR_by_date!$A$2:$E$93, 2, FALSE)</f>
        <v>W</v>
      </c>
      <c r="G1120">
        <f>IF(F1120="L",0,1)</f>
        <v>1</v>
      </c>
      <c r="H1120">
        <f>IF(G1120=E1120,1,0)</f>
        <v>0</v>
      </c>
      <c r="I1120">
        <f>VLOOKUP(DATEVALUE(KNeighbors_NOPCA!$A1120), TOR_by_date!$A$2:$E$93, 3, FALSE)</f>
        <v>-11.5</v>
      </c>
      <c r="J1120">
        <f>IF(I1120&gt;0, 1, 0)</f>
        <v>0</v>
      </c>
      <c r="K1120" t="str">
        <f>IF(J1120,IF(OR(AND(C1120&gt;0, ABS(D1120) &gt; I1120), OR(AND(C1120&gt;-I1120, D1120&gt;-I1120), AND(C1120&lt;-I1120,D1120&lt;-I1120) )), 1, 0),"N/A")</f>
        <v>N/A</v>
      </c>
      <c r="L1120">
        <f>INT(NOT(J1120))</f>
        <v>1</v>
      </c>
      <c r="M1120">
        <f>IF(L1120,IF(OR(AND(C1120&lt;0, D1120&lt; ABS(I1120)), OR(AND(C1120&gt;ABS(I1120), D1120&gt;ABS(I1120)), AND(C1120&lt;ABS(I1120),D1120&lt; ABS(I1120)))), 1, 0),"N/A")</f>
        <v>0</v>
      </c>
      <c r="N1120">
        <f>INT(OR(K1120,M1120))</f>
        <v>0</v>
      </c>
      <c r="O1120">
        <f>IF(N1120, 210, 0)</f>
        <v>0</v>
      </c>
      <c r="P1120" t="str">
        <f>VLOOKUP(DATEVALUE(KNeighbors_NOPCA!$A1120), TOR_by_date!$A$2:$E$93, 4, FALSE)</f>
        <v>U</v>
      </c>
      <c r="Q1120" t="str">
        <f>VLOOKUP(DATEVALUE(KNeighbors_NOPCA!$A1120), TOR_by_date!$A$2:$E$93, 5, FALSE)</f>
        <v>192.5</v>
      </c>
    </row>
    <row r="1121" spans="1:17" hidden="1">
      <c r="A1121" s="10" t="s">
        <v>88</v>
      </c>
      <c r="B1121" t="s">
        <v>23</v>
      </c>
      <c r="C1121" s="9">
        <v>-1.6</v>
      </c>
      <c r="D1121" s="9">
        <v>-10</v>
      </c>
      <c r="E1121" s="9">
        <f>IF(-I1121 &lt;C1121, 1, 0)</f>
        <v>0</v>
      </c>
      <c r="F1121" t="str">
        <f>VLOOKUP(DATEVALUE(KNeighbors_NOPCA!$A1121), TOR_by_date!$A$2:$E$93, 2, FALSE)</f>
        <v>L</v>
      </c>
      <c r="G1121">
        <f>IF(F1121="L",0,1)</f>
        <v>0</v>
      </c>
      <c r="H1121">
        <f>IF(G1121=E1121,1,0)</f>
        <v>1</v>
      </c>
      <c r="I1121">
        <f>VLOOKUP(DATEVALUE(KNeighbors_NOPCA!$A1121), TOR_by_date!$A$2:$E$93, 3, FALSE)</f>
        <v>-5.5</v>
      </c>
      <c r="J1121">
        <f>IF(I1121&gt;0, 1, 0)</f>
        <v>0</v>
      </c>
      <c r="K1121" t="str">
        <f>IF(J1121,IF(OR(AND(C1121&gt;0, ABS(D1121) &gt; I1121), OR(AND(C1121&gt;-I1121, D1121&gt;-I1121), AND(C1121&lt;-I1121,D1121&lt;-I1121) )), 1, 0),"N/A")</f>
        <v>N/A</v>
      </c>
      <c r="L1121">
        <f>INT(NOT(J1121))</f>
        <v>1</v>
      </c>
      <c r="M1121">
        <f>IF(L1121,IF(OR(AND(C1121&lt;0, D1121&lt; ABS(I1121)), OR(AND(C1121&gt;ABS(I1121), D1121&gt;ABS(I1121)), AND(C1121&lt;ABS(I1121),D1121&lt; ABS(I1121)))), 1, 0),"N/A")</f>
        <v>1</v>
      </c>
      <c r="N1121">
        <f>INT(OR(K1121,M1121))</f>
        <v>1</v>
      </c>
      <c r="O1121">
        <f>IF(N1121, 210, 0)</f>
        <v>210</v>
      </c>
      <c r="P1121" t="str">
        <f>VLOOKUP(DATEVALUE(KNeighbors_NOPCA!$A1121), TOR_by_date!$A$2:$E$93, 4, FALSE)</f>
        <v>U</v>
      </c>
      <c r="Q1121" t="str">
        <f>VLOOKUP(DATEVALUE(KNeighbors_NOPCA!$A1121), TOR_by_date!$A$2:$E$93, 5, FALSE)</f>
        <v>207.5</v>
      </c>
    </row>
    <row r="1122" spans="1:17" hidden="1">
      <c r="A1122" s="10" t="s">
        <v>90</v>
      </c>
      <c r="B1122" t="s">
        <v>23</v>
      </c>
      <c r="C1122" s="9">
        <v>0.6</v>
      </c>
      <c r="D1122" s="9">
        <v>4</v>
      </c>
      <c r="E1122" s="9">
        <f>IF(-I1122 &lt;C1122, 1, 0)</f>
        <v>0</v>
      </c>
      <c r="F1122" t="str">
        <f>VLOOKUP(DATEVALUE(KNeighbors_NOPCA!$A1122), TOR_by_date!$A$2:$E$93, 2, FALSE)</f>
        <v>L</v>
      </c>
      <c r="G1122">
        <f>IF(F1122="L",0,1)</f>
        <v>0</v>
      </c>
      <c r="H1122">
        <f>IF(G1122=E1122,1,0)</f>
        <v>1</v>
      </c>
      <c r="I1122">
        <f>VLOOKUP(DATEVALUE(KNeighbors_NOPCA!$A1122), TOR_by_date!$A$2:$E$93, 3, FALSE)</f>
        <v>-4.5</v>
      </c>
      <c r="J1122">
        <f>IF(I1122&gt;0, 1, 0)</f>
        <v>0</v>
      </c>
      <c r="K1122" t="str">
        <f>IF(J1122,IF(OR(AND(C1122&gt;0, ABS(D1122) &gt; I1122), OR(AND(C1122&gt;-I1122, D1122&gt;-I1122), AND(C1122&lt;-I1122,D1122&lt;-I1122) )), 1, 0),"N/A")</f>
        <v>N/A</v>
      </c>
      <c r="L1122">
        <f>INT(NOT(J1122))</f>
        <v>1</v>
      </c>
      <c r="M1122">
        <f>IF(L1122,IF(OR(AND(C1122&lt;0, D1122&lt; ABS(I1122)), OR(AND(C1122&gt;ABS(I1122), D1122&gt;ABS(I1122)), AND(C1122&lt;ABS(I1122),D1122&lt; ABS(I1122)))), 1, 0),"N/A")</f>
        <v>1</v>
      </c>
      <c r="N1122">
        <f>INT(OR(K1122,M1122))</f>
        <v>1</v>
      </c>
      <c r="O1122">
        <f>IF(N1122, 210, 0)</f>
        <v>210</v>
      </c>
      <c r="P1122" t="str">
        <f>VLOOKUP(DATEVALUE(KNeighbors_NOPCA!$A1122), TOR_by_date!$A$2:$E$93, 4, FALSE)</f>
        <v>O</v>
      </c>
      <c r="Q1122" t="str">
        <f>VLOOKUP(DATEVALUE(KNeighbors_NOPCA!$A1122), TOR_by_date!$A$2:$E$93, 5, FALSE)</f>
        <v>196</v>
      </c>
    </row>
    <row r="1123" spans="1:17" hidden="1">
      <c r="A1123" s="10" t="s">
        <v>97</v>
      </c>
      <c r="B1123" t="s">
        <v>23</v>
      </c>
      <c r="C1123" s="9">
        <v>2.4</v>
      </c>
      <c r="D1123" s="9">
        <v>3</v>
      </c>
      <c r="E1123" s="9">
        <f>IF(-I1123 &lt;C1123, 1, 0)</f>
        <v>0</v>
      </c>
      <c r="F1123" t="str">
        <f>VLOOKUP(DATEVALUE(KNeighbors_NOPCA!$A1123), TOR_by_date!$A$2:$E$93, 2, FALSE)</f>
        <v>L</v>
      </c>
      <c r="G1123">
        <f>IF(F1123="L",0,1)</f>
        <v>0</v>
      </c>
      <c r="H1123">
        <f>IF(G1123=E1123,1,0)</f>
        <v>1</v>
      </c>
      <c r="I1123">
        <f>VLOOKUP(DATEVALUE(KNeighbors_NOPCA!$A1123), TOR_by_date!$A$2:$E$93, 3, FALSE)</f>
        <v>-7.5</v>
      </c>
      <c r="J1123">
        <f>IF(I1123&gt;0, 1, 0)</f>
        <v>0</v>
      </c>
      <c r="K1123" t="str">
        <f>IF(J1123,IF(OR(AND(C1123&gt;0, ABS(D1123) &gt; I1123), OR(AND(C1123&gt;-I1123, D1123&gt;-I1123), AND(C1123&lt;-I1123,D1123&lt;-I1123) )), 1, 0),"N/A")</f>
        <v>N/A</v>
      </c>
      <c r="L1123">
        <f>INT(NOT(J1123))</f>
        <v>1</v>
      </c>
      <c r="M1123">
        <f>IF(L1123,IF(OR(AND(C1123&lt;0, D1123&lt; ABS(I1123)), OR(AND(C1123&gt;ABS(I1123), D1123&gt;ABS(I1123)), AND(C1123&lt;ABS(I1123),D1123&lt; ABS(I1123)))), 1, 0),"N/A")</f>
        <v>1</v>
      </c>
      <c r="N1123">
        <f>INT(OR(K1123,M1123))</f>
        <v>1</v>
      </c>
      <c r="O1123">
        <f>IF(N1123, 210, 0)</f>
        <v>210</v>
      </c>
      <c r="P1123" t="str">
        <f>VLOOKUP(DATEVALUE(KNeighbors_NOPCA!$A1123), TOR_by_date!$A$2:$E$93, 4, FALSE)</f>
        <v>U</v>
      </c>
      <c r="Q1123" t="str">
        <f>VLOOKUP(DATEVALUE(KNeighbors_NOPCA!$A1123), TOR_by_date!$A$2:$E$93, 5, FALSE)</f>
        <v>203.5</v>
      </c>
    </row>
    <row r="1124" spans="1:17" hidden="1">
      <c r="A1124" s="10" t="s">
        <v>99</v>
      </c>
      <c r="B1124" t="s">
        <v>23</v>
      </c>
      <c r="C1124" s="9">
        <v>8.1999999999999993</v>
      </c>
      <c r="D1124" s="9">
        <v>10</v>
      </c>
      <c r="E1124" s="9">
        <f>IF(-I1124 &lt;C1124, 1, 0)</f>
        <v>1</v>
      </c>
      <c r="F1124" t="str">
        <f>VLOOKUP(DATEVALUE(KNeighbors_NOPCA!$A1124), TOR_by_date!$A$2:$E$93, 2, FALSE)</f>
        <v>W</v>
      </c>
      <c r="G1124">
        <f>IF(F1124="L",0,1)</f>
        <v>1</v>
      </c>
      <c r="H1124">
        <f>IF(G1124=E1124,1,0)</f>
        <v>1</v>
      </c>
      <c r="I1124">
        <f>VLOOKUP(DATEVALUE(KNeighbors_NOPCA!$A1124), TOR_by_date!$A$2:$E$93, 3, FALSE)</f>
        <v>-6</v>
      </c>
      <c r="J1124">
        <f>IF(I1124&gt;0, 1, 0)</f>
        <v>0</v>
      </c>
      <c r="K1124" t="str">
        <f>IF(J1124,IF(OR(AND(C1124&gt;0, ABS(D1124) &gt; I1124), OR(AND(C1124&gt;-I1124, D1124&gt;-I1124), AND(C1124&lt;-I1124,D1124&lt;-I1124) )), 1, 0),"N/A")</f>
        <v>N/A</v>
      </c>
      <c r="L1124">
        <f>INT(NOT(J1124))</f>
        <v>1</v>
      </c>
      <c r="M1124">
        <f>IF(L1124,IF(OR(AND(C1124&lt;0, D1124&lt; ABS(I1124)), OR(AND(C1124&gt;ABS(I1124), D1124&gt;ABS(I1124)), AND(C1124&lt;ABS(I1124),D1124&lt; ABS(I1124)))), 1, 0),"N/A")</f>
        <v>1</v>
      </c>
      <c r="N1124">
        <f>INT(OR(K1124,M1124))</f>
        <v>1</v>
      </c>
      <c r="O1124">
        <f>IF(N1124, 210, 0)</f>
        <v>210</v>
      </c>
      <c r="P1124" t="str">
        <f>VLOOKUP(DATEVALUE(KNeighbors_NOPCA!$A1124), TOR_by_date!$A$2:$E$93, 4, FALSE)</f>
        <v>O</v>
      </c>
      <c r="Q1124" t="str">
        <f>VLOOKUP(DATEVALUE(KNeighbors_NOPCA!$A1124), TOR_by_date!$A$2:$E$93, 5, FALSE)</f>
        <v>196.5</v>
      </c>
    </row>
    <row r="1125" spans="1:17" hidden="1">
      <c r="A1125" s="10" t="s">
        <v>101</v>
      </c>
      <c r="B1125" t="s">
        <v>23</v>
      </c>
      <c r="C1125" s="9">
        <v>6.2</v>
      </c>
      <c r="D1125" s="9">
        <v>-2</v>
      </c>
      <c r="E1125" s="9">
        <f>IF(-I1125 &lt;C1125, 1, 0)</f>
        <v>1</v>
      </c>
      <c r="F1125" t="str">
        <f>VLOOKUP(DATEVALUE(KNeighbors_NOPCA!$A1125), TOR_by_date!$A$2:$E$93, 2, FALSE)</f>
        <v>L</v>
      </c>
      <c r="G1125">
        <f>IF(F1125="L",0,1)</f>
        <v>0</v>
      </c>
      <c r="H1125">
        <f>IF(G1125=E1125,1,0)</f>
        <v>0</v>
      </c>
      <c r="I1125">
        <f>VLOOKUP(DATEVALUE(KNeighbors_NOPCA!$A1125), TOR_by_date!$A$2:$E$93, 3, FALSE)</f>
        <v>-4</v>
      </c>
      <c r="J1125">
        <f>IF(I1125&gt;0, 1, 0)</f>
        <v>0</v>
      </c>
      <c r="K1125" t="str">
        <f>IF(J1125,IF(OR(AND(C1125&gt;0, ABS(D1125) &gt; I1125), OR(AND(C1125&gt;-I1125, D1125&gt;-I1125), AND(C1125&lt;-I1125,D1125&lt;-I1125) )), 1, 0),"N/A")</f>
        <v>N/A</v>
      </c>
      <c r="L1125">
        <f>INT(NOT(J1125))</f>
        <v>1</v>
      </c>
      <c r="M1125">
        <f>IF(L1125,IF(OR(AND(C1125&lt;0, D1125&lt; ABS(I1125)), OR(AND(C1125&gt;ABS(I1125), D1125&gt;ABS(I1125)), AND(C1125&lt;ABS(I1125),D1125&lt; ABS(I1125)))), 1, 0),"N/A")</f>
        <v>0</v>
      </c>
      <c r="N1125">
        <f>INT(OR(K1125,M1125))</f>
        <v>0</v>
      </c>
      <c r="O1125">
        <f>IF(N1125, 210, 0)</f>
        <v>0</v>
      </c>
      <c r="P1125" t="str">
        <f>VLOOKUP(DATEVALUE(KNeighbors_NOPCA!$A1125), TOR_by_date!$A$2:$E$93, 4, FALSE)</f>
        <v>O</v>
      </c>
      <c r="Q1125" t="str">
        <f>VLOOKUP(DATEVALUE(KNeighbors_NOPCA!$A1125), TOR_by_date!$A$2:$E$93, 5, FALSE)</f>
        <v>195.5</v>
      </c>
    </row>
    <row r="1126" spans="1:17" hidden="1">
      <c r="A1126" s="10" t="s">
        <v>116</v>
      </c>
      <c r="B1126" t="s">
        <v>23</v>
      </c>
      <c r="C1126" s="9">
        <v>8.6</v>
      </c>
      <c r="D1126" s="9">
        <v>12</v>
      </c>
      <c r="E1126" s="9">
        <f>IF(-I1126 &lt;C1126, 1, 0)</f>
        <v>0</v>
      </c>
      <c r="F1126" t="str">
        <f>VLOOKUP(DATEVALUE(KNeighbors_NOPCA!$A1126), TOR_by_date!$A$2:$E$93, 2, FALSE)</f>
        <v>W</v>
      </c>
      <c r="G1126">
        <f>IF(F1126="L",0,1)</f>
        <v>1</v>
      </c>
      <c r="H1126">
        <f>IF(G1126=E1126,1,0)</f>
        <v>0</v>
      </c>
      <c r="I1126">
        <f>VLOOKUP(DATEVALUE(KNeighbors_NOPCA!$A1126), TOR_by_date!$A$2:$E$93, 3, FALSE)</f>
        <v>-11</v>
      </c>
      <c r="J1126">
        <f>IF(I1126&gt;0, 1, 0)</f>
        <v>0</v>
      </c>
      <c r="K1126" t="str">
        <f>IF(J1126,IF(OR(AND(C1126&gt;0, ABS(D1126) &gt; I1126), OR(AND(C1126&gt;-I1126, D1126&gt;-I1126), AND(C1126&lt;-I1126,D1126&lt;-I1126) )), 1, 0),"N/A")</f>
        <v>N/A</v>
      </c>
      <c r="L1126">
        <f>INT(NOT(J1126))</f>
        <v>1</v>
      </c>
      <c r="M1126">
        <f>IF(L1126,IF(OR(AND(C1126&lt;0, D1126&lt; ABS(I1126)), OR(AND(C1126&gt;ABS(I1126), D1126&gt;ABS(I1126)), AND(C1126&lt;ABS(I1126),D1126&lt; ABS(I1126)))), 1, 0),"N/A")</f>
        <v>0</v>
      </c>
      <c r="N1126">
        <f>INT(OR(K1126,M1126))</f>
        <v>0</v>
      </c>
      <c r="O1126">
        <f>IF(N1126, 210, 0)</f>
        <v>0</v>
      </c>
      <c r="P1126" t="str">
        <f>VLOOKUP(DATEVALUE(KNeighbors_NOPCA!$A1126), TOR_by_date!$A$2:$E$93, 4, FALSE)</f>
        <v>O</v>
      </c>
      <c r="Q1126" t="str">
        <f>VLOOKUP(DATEVALUE(KNeighbors_NOPCA!$A1126), TOR_by_date!$A$2:$E$93, 5, FALSE)</f>
        <v>196.5</v>
      </c>
    </row>
    <row r="1127" spans="1:17" hidden="1">
      <c r="A1127" s="10" t="s">
        <v>118</v>
      </c>
      <c r="B1127" t="s">
        <v>23</v>
      </c>
      <c r="C1127" s="9">
        <v>3.4</v>
      </c>
      <c r="D1127" s="9">
        <v>6</v>
      </c>
      <c r="E1127" s="9">
        <f>IF(-I1127 &lt;C1127, 1, 0)</f>
        <v>0</v>
      </c>
      <c r="F1127" t="str">
        <f>VLOOKUP(DATEVALUE(KNeighbors_NOPCA!$A1127), TOR_by_date!$A$2:$E$93, 2, FALSE)</f>
        <v>W</v>
      </c>
      <c r="G1127">
        <f>IF(F1127="L",0,1)</f>
        <v>1</v>
      </c>
      <c r="H1127">
        <f>IF(G1127=E1127,1,0)</f>
        <v>0</v>
      </c>
      <c r="I1127">
        <f>VLOOKUP(DATEVALUE(KNeighbors_NOPCA!$A1127), TOR_by_date!$A$2:$E$93, 3, FALSE)</f>
        <v>-3.5</v>
      </c>
      <c r="J1127">
        <f>IF(I1127&gt;0, 1, 0)</f>
        <v>0</v>
      </c>
      <c r="K1127" t="str">
        <f>IF(J1127,IF(OR(AND(C1127&gt;0, ABS(D1127) &gt; I1127), OR(AND(C1127&gt;-I1127, D1127&gt;-I1127), AND(C1127&lt;-I1127,D1127&lt;-I1127) )), 1, 0),"N/A")</f>
        <v>N/A</v>
      </c>
      <c r="L1127">
        <f>INT(NOT(J1127))</f>
        <v>1</v>
      </c>
      <c r="M1127">
        <f>IF(L1127,IF(OR(AND(C1127&lt;0, D1127&lt; ABS(I1127)), OR(AND(C1127&gt;ABS(I1127), D1127&gt;ABS(I1127)), AND(C1127&lt;ABS(I1127),D1127&lt; ABS(I1127)))), 1, 0),"N/A")</f>
        <v>0</v>
      </c>
      <c r="N1127">
        <f>INT(OR(K1127,M1127))</f>
        <v>0</v>
      </c>
      <c r="O1127">
        <f>IF(N1127, 210, 0)</f>
        <v>0</v>
      </c>
      <c r="P1127" t="str">
        <f>VLOOKUP(DATEVALUE(KNeighbors_NOPCA!$A1127), TOR_by_date!$A$2:$E$93, 4, FALSE)</f>
        <v>O</v>
      </c>
      <c r="Q1127" t="str">
        <f>VLOOKUP(DATEVALUE(KNeighbors_NOPCA!$A1127), TOR_by_date!$A$2:$E$93, 5, FALSE)</f>
        <v>202.5</v>
      </c>
    </row>
    <row r="1128" spans="1:17" hidden="1">
      <c r="A1128" s="10" t="s">
        <v>120</v>
      </c>
      <c r="B1128" t="s">
        <v>23</v>
      </c>
      <c r="C1128" s="9">
        <v>10</v>
      </c>
      <c r="D1128" s="9">
        <v>20</v>
      </c>
      <c r="E1128" s="9">
        <f>IF(-I1128 &lt;C1128, 1, 0)</f>
        <v>0</v>
      </c>
      <c r="F1128" t="str">
        <f>VLOOKUP(DATEVALUE(KNeighbors_NOPCA!$A1128), TOR_by_date!$A$2:$E$93, 2, FALSE)</f>
        <v>W</v>
      </c>
      <c r="G1128">
        <f>IF(F1128="L",0,1)</f>
        <v>1</v>
      </c>
      <c r="H1128">
        <f>IF(G1128=E1128,1,0)</f>
        <v>0</v>
      </c>
      <c r="I1128">
        <f>VLOOKUP(DATEVALUE(KNeighbors_NOPCA!$A1128), TOR_by_date!$A$2:$E$93, 3, FALSE)</f>
        <v>-10.5</v>
      </c>
      <c r="J1128">
        <f>IF(I1128&gt;0, 1, 0)</f>
        <v>0</v>
      </c>
      <c r="K1128" t="str">
        <f>IF(J1128,IF(OR(AND(C1128&gt;0, ABS(D1128) &gt; I1128), OR(AND(C1128&gt;-I1128, D1128&gt;-I1128), AND(C1128&lt;-I1128,D1128&lt;-I1128) )), 1, 0),"N/A")</f>
        <v>N/A</v>
      </c>
      <c r="L1128">
        <f>INT(NOT(J1128))</f>
        <v>1</v>
      </c>
      <c r="M1128">
        <f>IF(L1128,IF(OR(AND(C1128&lt;0, D1128&lt; ABS(I1128)), OR(AND(C1128&gt;ABS(I1128), D1128&gt;ABS(I1128)), AND(C1128&lt;ABS(I1128),D1128&lt; ABS(I1128)))), 1, 0),"N/A")</f>
        <v>0</v>
      </c>
      <c r="N1128">
        <f>INT(OR(K1128,M1128))</f>
        <v>0</v>
      </c>
      <c r="O1128">
        <f>IF(N1128, 210, 0)</f>
        <v>0</v>
      </c>
      <c r="P1128" t="str">
        <f>VLOOKUP(DATEVALUE(KNeighbors_NOPCA!$A1128), TOR_by_date!$A$2:$E$93, 4, FALSE)</f>
        <v>U</v>
      </c>
      <c r="Q1128" t="str">
        <f>VLOOKUP(DATEVALUE(KNeighbors_NOPCA!$A1128), TOR_by_date!$A$2:$E$93, 5, FALSE)</f>
        <v>190</v>
      </c>
    </row>
    <row r="1129" spans="1:17" hidden="1">
      <c r="A1129" s="10" t="s">
        <v>122</v>
      </c>
      <c r="B1129" t="s">
        <v>23</v>
      </c>
      <c r="C1129" s="9">
        <v>0</v>
      </c>
      <c r="D1129" s="9">
        <v>18</v>
      </c>
      <c r="E1129" s="9">
        <f>IF(-I1129 &lt;C1129, 1, 0)</f>
        <v>0</v>
      </c>
      <c r="F1129" t="str">
        <f>VLOOKUP(DATEVALUE(KNeighbors_NOPCA!$A1129), TOR_by_date!$A$2:$E$93, 2, FALSE)</f>
        <v>W</v>
      </c>
      <c r="G1129">
        <f>IF(F1129="L",0,1)</f>
        <v>1</v>
      </c>
      <c r="H1129">
        <f>IF(G1129=E1129,1,0)</f>
        <v>0</v>
      </c>
      <c r="I1129">
        <f>VLOOKUP(DATEVALUE(KNeighbors_NOPCA!$A1129), TOR_by_date!$A$2:$E$93, 3, FALSE)</f>
        <v>-2.5</v>
      </c>
      <c r="J1129">
        <f>IF(I1129&gt;0, 1, 0)</f>
        <v>0</v>
      </c>
      <c r="K1129" t="str">
        <f>IF(J1129,IF(OR(AND(C1129&gt;0, ABS(D1129) &gt; I1129), OR(AND(C1129&gt;-I1129, D1129&gt;-I1129), AND(C1129&lt;-I1129,D1129&lt;-I1129) )), 1, 0),"N/A")</f>
        <v>N/A</v>
      </c>
      <c r="L1129">
        <f>INT(NOT(J1129))</f>
        <v>1</v>
      </c>
      <c r="M1129">
        <f>IF(L1129,IF(OR(AND(C1129&lt;0, D1129&lt; ABS(I1129)), OR(AND(C1129&gt;ABS(I1129), D1129&gt;ABS(I1129)), AND(C1129&lt;ABS(I1129),D1129&lt; ABS(I1129)))), 1, 0),"N/A")</f>
        <v>0</v>
      </c>
      <c r="N1129">
        <f>INT(OR(K1129,M1129))</f>
        <v>0</v>
      </c>
      <c r="O1129">
        <f>IF(N1129, 210, 0)</f>
        <v>0</v>
      </c>
      <c r="P1129" t="str">
        <f>VLOOKUP(DATEVALUE(KNeighbors_NOPCA!$A1129), TOR_by_date!$A$2:$E$93, 4, FALSE)</f>
        <v>U</v>
      </c>
      <c r="Q1129" t="str">
        <f>VLOOKUP(DATEVALUE(KNeighbors_NOPCA!$A1129), TOR_by_date!$A$2:$E$93, 5, FALSE)</f>
        <v>206.5</v>
      </c>
    </row>
    <row r="1130" spans="1:17" hidden="1">
      <c r="A1130" s="10" t="s">
        <v>124</v>
      </c>
      <c r="B1130" t="s">
        <v>23</v>
      </c>
      <c r="C1130" s="9">
        <v>5.6</v>
      </c>
      <c r="D1130" s="9">
        <v>17</v>
      </c>
      <c r="E1130" s="9">
        <f>IF(-I1130 &lt;C1130, 1, 0)</f>
        <v>0</v>
      </c>
      <c r="F1130" t="str">
        <f>VLOOKUP(DATEVALUE(KNeighbors_NOPCA!$A1130), TOR_by_date!$A$2:$E$93, 2, FALSE)</f>
        <v>W</v>
      </c>
      <c r="G1130">
        <f>IF(F1130="L",0,1)</f>
        <v>1</v>
      </c>
      <c r="H1130">
        <f>IF(G1130=E1130,1,0)</f>
        <v>0</v>
      </c>
      <c r="I1130">
        <f>VLOOKUP(DATEVALUE(KNeighbors_NOPCA!$A1130), TOR_by_date!$A$2:$E$93, 3, FALSE)</f>
        <v>-8</v>
      </c>
      <c r="J1130">
        <f>IF(I1130&gt;0, 1, 0)</f>
        <v>0</v>
      </c>
      <c r="K1130" t="str">
        <f>IF(J1130,IF(OR(AND(C1130&gt;0, ABS(D1130) &gt; I1130), OR(AND(C1130&gt;-I1130, D1130&gt;-I1130), AND(C1130&lt;-I1130,D1130&lt;-I1130) )), 1, 0),"N/A")</f>
        <v>N/A</v>
      </c>
      <c r="L1130">
        <f>INT(NOT(J1130))</f>
        <v>1</v>
      </c>
      <c r="M1130">
        <f>IF(L1130,IF(OR(AND(C1130&lt;0, D1130&lt; ABS(I1130)), OR(AND(C1130&gt;ABS(I1130), D1130&gt;ABS(I1130)), AND(C1130&lt;ABS(I1130),D1130&lt; ABS(I1130)))), 1, 0),"N/A")</f>
        <v>0</v>
      </c>
      <c r="N1130">
        <f>INT(OR(K1130,M1130))</f>
        <v>0</v>
      </c>
      <c r="O1130">
        <f>IF(N1130, 210, 0)</f>
        <v>0</v>
      </c>
      <c r="P1130" t="str">
        <f>VLOOKUP(DATEVALUE(KNeighbors_NOPCA!$A1130), TOR_by_date!$A$2:$E$93, 4, FALSE)</f>
        <v>U</v>
      </c>
      <c r="Q1130" t="str">
        <f>VLOOKUP(DATEVALUE(KNeighbors_NOPCA!$A1130), TOR_by_date!$A$2:$E$93, 5, FALSE)</f>
        <v>206</v>
      </c>
    </row>
    <row r="1131" spans="1:17" hidden="1">
      <c r="A1131" s="10" t="s">
        <v>126</v>
      </c>
      <c r="B1131" t="s">
        <v>23</v>
      </c>
      <c r="C1131" s="9">
        <v>8</v>
      </c>
      <c r="D1131" s="9">
        <v>10</v>
      </c>
      <c r="E1131" s="9">
        <f>IF(-I1131 &lt;C1131, 1, 0)</f>
        <v>0</v>
      </c>
      <c r="F1131" t="str">
        <f>VLOOKUP(DATEVALUE(KNeighbors_NOPCA!$A1131), TOR_by_date!$A$2:$E$93, 2, FALSE)</f>
        <v>L</v>
      </c>
      <c r="G1131">
        <f>IF(F1131="L",0,1)</f>
        <v>0</v>
      </c>
      <c r="H1131">
        <f>IF(G1131=E1131,1,0)</f>
        <v>1</v>
      </c>
      <c r="I1131">
        <f>VLOOKUP(DATEVALUE(KNeighbors_NOPCA!$A1131), TOR_by_date!$A$2:$E$93, 3, FALSE)</f>
        <v>-12</v>
      </c>
      <c r="J1131">
        <f>IF(I1131&gt;0, 1, 0)</f>
        <v>0</v>
      </c>
      <c r="K1131" t="str">
        <f>IF(J1131,IF(OR(AND(C1131&gt;0, ABS(D1131) &gt; I1131), OR(AND(C1131&gt;-I1131, D1131&gt;-I1131), AND(C1131&lt;-I1131,D1131&lt;-I1131) )), 1, 0),"N/A")</f>
        <v>N/A</v>
      </c>
      <c r="L1131">
        <f>INT(NOT(J1131))</f>
        <v>1</v>
      </c>
      <c r="M1131">
        <f>IF(L1131,IF(OR(AND(C1131&lt;0, D1131&lt; ABS(I1131)), OR(AND(C1131&gt;ABS(I1131), D1131&gt;ABS(I1131)), AND(C1131&lt;ABS(I1131),D1131&lt; ABS(I1131)))), 1, 0),"N/A")</f>
        <v>1</v>
      </c>
      <c r="N1131">
        <f>INT(OR(K1131,M1131))</f>
        <v>1</v>
      </c>
      <c r="O1131">
        <f>IF(N1131, 210, 0)</f>
        <v>210</v>
      </c>
      <c r="P1131" t="str">
        <f>VLOOKUP(DATEVALUE(KNeighbors_NOPCA!$A1131), TOR_by_date!$A$2:$E$93, 4, FALSE)</f>
        <v>U</v>
      </c>
      <c r="Q1131" t="str">
        <f>VLOOKUP(DATEVALUE(KNeighbors_NOPCA!$A1131), TOR_by_date!$A$2:$E$93, 5, FALSE)</f>
        <v>199</v>
      </c>
    </row>
    <row r="1132" spans="1:17" hidden="1">
      <c r="A1132" s="10" t="s">
        <v>128</v>
      </c>
      <c r="B1132" t="s">
        <v>23</v>
      </c>
      <c r="C1132" s="9">
        <v>7.6</v>
      </c>
      <c r="D1132" s="9">
        <v>4</v>
      </c>
      <c r="E1132" s="9">
        <f>IF(-I1132 &lt;C1132, 1, 0)</f>
        <v>0</v>
      </c>
      <c r="F1132" t="str">
        <f>VLOOKUP(DATEVALUE(KNeighbors_NOPCA!$A1132), TOR_by_date!$A$2:$E$93, 2, FALSE)</f>
        <v>L</v>
      </c>
      <c r="G1132">
        <f>IF(F1132="L",0,1)</f>
        <v>0</v>
      </c>
      <c r="H1132">
        <f>IF(G1132=E1132,1,0)</f>
        <v>1</v>
      </c>
      <c r="I1132">
        <f>VLOOKUP(DATEVALUE(KNeighbors_NOPCA!$A1132), TOR_by_date!$A$2:$E$93, 3, FALSE)</f>
        <v>-8</v>
      </c>
      <c r="J1132">
        <f>IF(I1132&gt;0, 1, 0)</f>
        <v>0</v>
      </c>
      <c r="K1132" t="str">
        <f>IF(J1132,IF(OR(AND(C1132&gt;0, ABS(D1132) &gt; I1132), OR(AND(C1132&gt;-I1132, D1132&gt;-I1132), AND(C1132&lt;-I1132,D1132&lt;-I1132) )), 1, 0),"N/A")</f>
        <v>N/A</v>
      </c>
      <c r="L1132">
        <f>INT(NOT(J1132))</f>
        <v>1</v>
      </c>
      <c r="M1132">
        <f>IF(L1132,IF(OR(AND(C1132&lt;0, D1132&lt; ABS(I1132)), OR(AND(C1132&gt;ABS(I1132), D1132&gt;ABS(I1132)), AND(C1132&lt;ABS(I1132),D1132&lt; ABS(I1132)))), 1, 0),"N/A")</f>
        <v>1</v>
      </c>
      <c r="N1132">
        <f>INT(OR(K1132,M1132))</f>
        <v>1</v>
      </c>
      <c r="O1132">
        <f>IF(N1132, 210, 0)</f>
        <v>210</v>
      </c>
      <c r="P1132" t="str">
        <f>VLOOKUP(DATEVALUE(KNeighbors_NOPCA!$A1132), TOR_by_date!$A$2:$E$93, 4, FALSE)</f>
        <v>O</v>
      </c>
      <c r="Q1132" t="str">
        <f>VLOOKUP(DATEVALUE(KNeighbors_NOPCA!$A1132), TOR_by_date!$A$2:$E$93, 5, FALSE)</f>
        <v>204</v>
      </c>
    </row>
    <row r="1133" spans="1:17" hidden="1">
      <c r="A1133" s="10" t="s">
        <v>144</v>
      </c>
      <c r="B1133" t="s">
        <v>23</v>
      </c>
      <c r="C1133" s="9">
        <v>4.2</v>
      </c>
      <c r="D1133" s="9">
        <v>13</v>
      </c>
      <c r="E1133" s="9">
        <f>IF(-I1133 &lt;C1133, 1, 0)</f>
        <v>0</v>
      </c>
      <c r="F1133" t="str">
        <f>VLOOKUP(DATEVALUE(KNeighbors_NOPCA!$A1133), TOR_by_date!$A$2:$E$93, 2, FALSE)</f>
        <v>W</v>
      </c>
      <c r="G1133">
        <f>IF(F1133="L",0,1)</f>
        <v>1</v>
      </c>
      <c r="H1133">
        <f>IF(G1133=E1133,1,0)</f>
        <v>0</v>
      </c>
      <c r="I1133">
        <f>VLOOKUP(DATEVALUE(KNeighbors_NOPCA!$A1133), TOR_by_date!$A$2:$E$93, 3, FALSE)</f>
        <v>-8</v>
      </c>
      <c r="J1133">
        <f>IF(I1133&gt;0, 1, 0)</f>
        <v>0</v>
      </c>
      <c r="K1133" t="str">
        <f>IF(J1133,IF(OR(AND(C1133&gt;0, ABS(D1133) &gt; I1133), OR(AND(C1133&gt;-I1133, D1133&gt;-I1133), AND(C1133&lt;-I1133,D1133&lt;-I1133) )), 1, 0),"N/A")</f>
        <v>N/A</v>
      </c>
      <c r="L1133">
        <f>INT(NOT(J1133))</f>
        <v>1</v>
      </c>
      <c r="M1133">
        <f>IF(L1133,IF(OR(AND(C1133&lt;0, D1133&lt; ABS(I1133)), OR(AND(C1133&gt;ABS(I1133), D1133&gt;ABS(I1133)), AND(C1133&lt;ABS(I1133),D1133&lt; ABS(I1133)))), 1, 0),"N/A")</f>
        <v>0</v>
      </c>
      <c r="N1133">
        <f>INT(OR(K1133,M1133))</f>
        <v>0</v>
      </c>
      <c r="O1133">
        <f>IF(N1133, 210, 0)</f>
        <v>0</v>
      </c>
      <c r="P1133" t="str">
        <f>VLOOKUP(DATEVALUE(KNeighbors_NOPCA!$A1133), TOR_by_date!$A$2:$E$93, 4, FALSE)</f>
        <v>U</v>
      </c>
      <c r="Q1133" t="str">
        <f>VLOOKUP(DATEVALUE(KNeighbors_NOPCA!$A1133), TOR_by_date!$A$2:$E$93, 5, FALSE)</f>
        <v>202</v>
      </c>
    </row>
    <row r="1134" spans="1:17" hidden="1">
      <c r="A1134" s="10" t="s">
        <v>147</v>
      </c>
      <c r="B1134" t="s">
        <v>23</v>
      </c>
      <c r="C1134" s="9">
        <v>10.8</v>
      </c>
      <c r="D1134" s="9">
        <v>9</v>
      </c>
      <c r="E1134" s="9">
        <f>IF(-I1134 &lt;C1134, 1, 0)</f>
        <v>1</v>
      </c>
      <c r="F1134" t="str">
        <f>VLOOKUP(DATEVALUE(KNeighbors_NOPCA!$A1134), TOR_by_date!$A$2:$E$93, 2, FALSE)</f>
        <v>L</v>
      </c>
      <c r="G1134">
        <f>IF(F1134="L",0,1)</f>
        <v>0</v>
      </c>
      <c r="H1134">
        <f>IF(G1134=E1134,1,0)</f>
        <v>0</v>
      </c>
      <c r="I1134">
        <f>VLOOKUP(DATEVALUE(KNeighbors_NOPCA!$A1134), TOR_by_date!$A$2:$E$93, 3, FALSE)</f>
        <v>-9.5</v>
      </c>
      <c r="J1134">
        <f>IF(I1134&gt;0, 1, 0)</f>
        <v>0</v>
      </c>
      <c r="K1134" t="str">
        <f>IF(J1134,IF(OR(AND(C1134&gt;0, ABS(D1134) &gt; I1134), OR(AND(C1134&gt;-I1134, D1134&gt;-I1134), AND(C1134&lt;-I1134,D1134&lt;-I1134) )), 1, 0),"N/A")</f>
        <v>N/A</v>
      </c>
      <c r="L1134">
        <f>INT(NOT(J1134))</f>
        <v>1</v>
      </c>
      <c r="M1134">
        <f>IF(L1134,IF(OR(AND(C1134&lt;0, D1134&lt; ABS(I1134)), OR(AND(C1134&gt;ABS(I1134), D1134&gt;ABS(I1134)), AND(C1134&lt;ABS(I1134),D1134&lt; ABS(I1134)))), 1, 0),"N/A")</f>
        <v>0</v>
      </c>
      <c r="N1134">
        <f>INT(OR(K1134,M1134))</f>
        <v>0</v>
      </c>
      <c r="O1134">
        <f>IF(N1134, 210, 0)</f>
        <v>0</v>
      </c>
      <c r="P1134" t="str">
        <f>VLOOKUP(DATEVALUE(KNeighbors_NOPCA!$A1134), TOR_by_date!$A$2:$E$93, 4, FALSE)</f>
        <v>O</v>
      </c>
      <c r="Q1134" t="str">
        <f>VLOOKUP(DATEVALUE(KNeighbors_NOPCA!$A1134), TOR_by_date!$A$2:$E$93, 5, FALSE)</f>
        <v>211.5</v>
      </c>
    </row>
    <row r="1135" spans="1:17" hidden="1">
      <c r="A1135" s="10" t="s">
        <v>149</v>
      </c>
      <c r="B1135" t="s">
        <v>23</v>
      </c>
      <c r="C1135" s="9">
        <v>0</v>
      </c>
      <c r="D1135" s="9">
        <v>2</v>
      </c>
      <c r="E1135" s="9">
        <f>IF(-I1135 &lt;C1135, 1, 0)</f>
        <v>1</v>
      </c>
      <c r="F1135" t="str">
        <f>VLOOKUP(DATEVALUE(KNeighbors_NOPCA!$A1135), TOR_by_date!$A$2:$E$93, 2, FALSE)</f>
        <v>W</v>
      </c>
      <c r="G1135">
        <f>IF(F1135="L",0,1)</f>
        <v>1</v>
      </c>
      <c r="H1135">
        <f>IF(G1135=E1135,1,0)</f>
        <v>1</v>
      </c>
      <c r="I1135">
        <f>VLOOKUP(DATEVALUE(KNeighbors_NOPCA!$A1135), TOR_by_date!$A$2:$E$93, 3, FALSE)</f>
        <v>2.5</v>
      </c>
      <c r="J1135">
        <f>IF(I1135&gt;0, 1, 0)</f>
        <v>1</v>
      </c>
      <c r="K1135">
        <f>IF(J1135,IF(OR(AND(C1135&gt;0, ABS(D1135) &gt; I1135), OR(AND(C1135&gt;-I1135, D1135&gt;-I1135), AND(C1135&lt;-I1135,D1135&lt;-I1135) )), 1, 0),"N/A")</f>
        <v>1</v>
      </c>
      <c r="L1135">
        <f>INT(NOT(J1135))</f>
        <v>0</v>
      </c>
      <c r="M1135" t="str">
        <f>IF(L1135,IF(OR(AND(C1135&lt;0, D1135&lt; ABS(I1135)), OR(AND(C1135&gt;ABS(I1135), D1135&gt;ABS(I1135)), AND(C1135&lt;ABS(I1135),D1135&lt; ABS(I1135)))), 1, 0),"N/A")</f>
        <v>N/A</v>
      </c>
      <c r="N1135">
        <f>INT(OR(K1135,M1135))</f>
        <v>1</v>
      </c>
      <c r="O1135">
        <f>IF(N1135, 210, 0)</f>
        <v>210</v>
      </c>
      <c r="P1135" t="str">
        <f>VLOOKUP(DATEVALUE(KNeighbors_NOPCA!$A1135), TOR_by_date!$A$2:$E$93, 4, FALSE)</f>
        <v>U</v>
      </c>
      <c r="Q1135" t="str">
        <f>VLOOKUP(DATEVALUE(KNeighbors_NOPCA!$A1135), TOR_by_date!$A$2:$E$93, 5, FALSE)</f>
        <v>206.5</v>
      </c>
    </row>
    <row r="1136" spans="1:17" hidden="1">
      <c r="A1136" s="10" t="s">
        <v>154</v>
      </c>
      <c r="B1136" t="s">
        <v>23</v>
      </c>
      <c r="C1136" s="9">
        <v>5.2</v>
      </c>
      <c r="D1136" s="9">
        <v>10</v>
      </c>
      <c r="E1136" s="9">
        <f>IF(-I1136 &lt;C1136, 1, 0)</f>
        <v>1</v>
      </c>
      <c r="F1136" t="str">
        <f>VLOOKUP(DATEVALUE(KNeighbors_NOPCA!$A1136), TOR_by_date!$A$2:$E$93, 2, FALSE)</f>
        <v>W</v>
      </c>
      <c r="G1136">
        <f>IF(F1136="L",0,1)</f>
        <v>1</v>
      </c>
      <c r="H1136">
        <f>IF(G1136=E1136,1,0)</f>
        <v>1</v>
      </c>
      <c r="I1136">
        <f>VLOOKUP(DATEVALUE(KNeighbors_NOPCA!$A1136), TOR_by_date!$A$2:$E$93, 3, FALSE)</f>
        <v>-5</v>
      </c>
      <c r="J1136">
        <f>IF(I1136&gt;0, 1, 0)</f>
        <v>0</v>
      </c>
      <c r="K1136" t="str">
        <f>IF(J1136,IF(OR(AND(C1136&gt;0, ABS(D1136) &gt; I1136), OR(AND(C1136&gt;-I1136, D1136&gt;-I1136), AND(C1136&lt;-I1136,D1136&lt;-I1136) )), 1, 0),"N/A")</f>
        <v>N/A</v>
      </c>
      <c r="L1136">
        <f>INT(NOT(J1136))</f>
        <v>1</v>
      </c>
      <c r="M1136">
        <f>IF(L1136,IF(OR(AND(C1136&lt;0, D1136&lt; ABS(I1136)), OR(AND(C1136&gt;ABS(I1136), D1136&gt;ABS(I1136)), AND(C1136&lt;ABS(I1136),D1136&lt; ABS(I1136)))), 1, 0),"N/A")</f>
        <v>1</v>
      </c>
      <c r="N1136">
        <f>INT(OR(K1136,M1136))</f>
        <v>1</v>
      </c>
      <c r="O1136">
        <f>IF(N1136, 210, 0)</f>
        <v>210</v>
      </c>
      <c r="P1136" t="str">
        <f>VLOOKUP(DATEVALUE(KNeighbors_NOPCA!$A1136), TOR_by_date!$A$2:$E$93, 4, FALSE)</f>
        <v>O</v>
      </c>
      <c r="Q1136" t="str">
        <f>VLOOKUP(DATEVALUE(KNeighbors_NOPCA!$A1136), TOR_by_date!$A$2:$E$93, 5, FALSE)</f>
        <v>193</v>
      </c>
    </row>
    <row r="1137" spans="1:17" hidden="1">
      <c r="A1137" s="10" t="s">
        <v>156</v>
      </c>
      <c r="B1137" t="s">
        <v>23</v>
      </c>
      <c r="C1137" s="9">
        <v>-2.2000000000000002</v>
      </c>
      <c r="D1137" s="9">
        <v>2</v>
      </c>
      <c r="E1137" s="9">
        <f>IF(-I1137 &lt;C1137, 1, 0)</f>
        <v>0</v>
      </c>
      <c r="F1137" t="str">
        <f>VLOOKUP(DATEVALUE(KNeighbors_NOPCA!$A1137), TOR_by_date!$A$2:$E$93, 2, FALSE)</f>
        <v>L</v>
      </c>
      <c r="G1137">
        <f>IF(F1137="L",0,1)</f>
        <v>0</v>
      </c>
      <c r="H1137">
        <f>IF(G1137=E1137,1,0)</f>
        <v>1</v>
      </c>
      <c r="I1137">
        <f>VLOOKUP(DATEVALUE(KNeighbors_NOPCA!$A1137), TOR_by_date!$A$2:$E$93, 3, FALSE)</f>
        <v>-6</v>
      </c>
      <c r="J1137">
        <f>IF(I1137&gt;0, 1, 0)</f>
        <v>0</v>
      </c>
      <c r="K1137" t="str">
        <f>IF(J1137,IF(OR(AND(C1137&gt;0, ABS(D1137) &gt; I1137), OR(AND(C1137&gt;-I1137, D1137&gt;-I1137), AND(C1137&lt;-I1137,D1137&lt;-I1137) )), 1, 0),"N/A")</f>
        <v>N/A</v>
      </c>
      <c r="L1137">
        <f>INT(NOT(J1137))</f>
        <v>1</v>
      </c>
      <c r="M1137">
        <f>IF(L1137,IF(OR(AND(C1137&lt;0, D1137&lt; ABS(I1137)), OR(AND(C1137&gt;ABS(I1137), D1137&gt;ABS(I1137)), AND(C1137&lt;ABS(I1137),D1137&lt; ABS(I1137)))), 1, 0),"N/A")</f>
        <v>1</v>
      </c>
      <c r="N1137">
        <f>INT(OR(K1137,M1137))</f>
        <v>1</v>
      </c>
      <c r="O1137">
        <f>IF(N1137, 210, 0)</f>
        <v>210</v>
      </c>
      <c r="P1137" t="str">
        <f>VLOOKUP(DATEVALUE(KNeighbors_NOPCA!$A1137), TOR_by_date!$A$2:$E$93, 4, FALSE)</f>
        <v>O</v>
      </c>
      <c r="Q1137" t="str">
        <f>VLOOKUP(DATEVALUE(KNeighbors_NOPCA!$A1137), TOR_by_date!$A$2:$E$93, 5, FALSE)</f>
        <v>207.5</v>
      </c>
    </row>
    <row r="1138" spans="1:17" hidden="1">
      <c r="A1138" s="10" t="s">
        <v>158</v>
      </c>
      <c r="B1138" t="s">
        <v>23</v>
      </c>
      <c r="C1138" s="9">
        <v>0</v>
      </c>
      <c r="D1138" s="9">
        <v>-6</v>
      </c>
      <c r="E1138" s="9">
        <f>IF(-I1138 &lt;C1138, 1, 0)</f>
        <v>0</v>
      </c>
      <c r="F1138" t="str">
        <f>VLOOKUP(DATEVALUE(KNeighbors_NOPCA!$A1138), TOR_by_date!$A$2:$E$93, 2, FALSE)</f>
        <v>L</v>
      </c>
      <c r="G1138">
        <f>IF(F1138="L",0,1)</f>
        <v>0</v>
      </c>
      <c r="H1138">
        <f>IF(G1138=E1138,1,0)</f>
        <v>1</v>
      </c>
      <c r="I1138">
        <f>VLOOKUP(DATEVALUE(KNeighbors_NOPCA!$A1138), TOR_by_date!$A$2:$E$93, 3, FALSE)</f>
        <v>-8</v>
      </c>
      <c r="J1138">
        <f>IF(I1138&gt;0, 1, 0)</f>
        <v>0</v>
      </c>
      <c r="K1138" t="str">
        <f>IF(J1138,IF(OR(AND(C1138&gt;0, ABS(D1138) &gt; I1138), OR(AND(C1138&gt;-I1138, D1138&gt;-I1138), AND(C1138&lt;-I1138,D1138&lt;-I1138) )), 1, 0),"N/A")</f>
        <v>N/A</v>
      </c>
      <c r="L1138">
        <f>INT(NOT(J1138))</f>
        <v>1</v>
      </c>
      <c r="M1138">
        <f>IF(L1138,IF(OR(AND(C1138&lt;0, D1138&lt; ABS(I1138)), OR(AND(C1138&gt;ABS(I1138), D1138&gt;ABS(I1138)), AND(C1138&lt;ABS(I1138),D1138&lt; ABS(I1138)))), 1, 0),"N/A")</f>
        <v>1</v>
      </c>
      <c r="N1138">
        <f>INT(OR(K1138,M1138))</f>
        <v>1</v>
      </c>
      <c r="O1138">
        <f>IF(N1138, 210, 0)</f>
        <v>210</v>
      </c>
      <c r="P1138" t="str">
        <f>VLOOKUP(DATEVALUE(KNeighbors_NOPCA!$A1138), TOR_by_date!$A$2:$E$93, 4, FALSE)</f>
        <v>O</v>
      </c>
      <c r="Q1138" t="str">
        <f>VLOOKUP(DATEVALUE(KNeighbors_NOPCA!$A1138), TOR_by_date!$A$2:$E$93, 5, FALSE)</f>
        <v>214.5</v>
      </c>
    </row>
    <row r="1139" spans="1:17" hidden="1">
      <c r="A1139" s="10" t="s">
        <v>160</v>
      </c>
      <c r="B1139" t="s">
        <v>23</v>
      </c>
      <c r="C1139" s="9">
        <v>9.4</v>
      </c>
      <c r="D1139" s="9">
        <v>5</v>
      </c>
      <c r="E1139" s="9">
        <f>IF(-I1139 &lt;C1139, 1, 0)</f>
        <v>0</v>
      </c>
      <c r="F1139" t="str">
        <f>VLOOKUP(DATEVALUE(KNeighbors_NOPCA!$A1139), TOR_by_date!$A$2:$E$93, 2, FALSE)</f>
        <v>L</v>
      </c>
      <c r="G1139">
        <f>IF(F1139="L",0,1)</f>
        <v>0</v>
      </c>
      <c r="H1139">
        <f>IF(G1139=E1139,1,0)</f>
        <v>1</v>
      </c>
      <c r="I1139">
        <f>VLOOKUP(DATEVALUE(KNeighbors_NOPCA!$A1139), TOR_by_date!$A$2:$E$93, 3, FALSE)</f>
        <v>-12.5</v>
      </c>
      <c r="J1139">
        <f>IF(I1139&gt;0, 1, 0)</f>
        <v>0</v>
      </c>
      <c r="K1139" t="str">
        <f>IF(J1139,IF(OR(AND(C1139&gt;0, ABS(D1139) &gt; I1139), OR(AND(C1139&gt;-I1139, D1139&gt;-I1139), AND(C1139&lt;-I1139,D1139&lt;-I1139) )), 1, 0),"N/A")</f>
        <v>N/A</v>
      </c>
      <c r="L1139">
        <f>INT(NOT(J1139))</f>
        <v>1</v>
      </c>
      <c r="M1139">
        <f>IF(L1139,IF(OR(AND(C1139&lt;0, D1139&lt; ABS(I1139)), OR(AND(C1139&gt;ABS(I1139), D1139&gt;ABS(I1139)), AND(C1139&lt;ABS(I1139),D1139&lt; ABS(I1139)))), 1, 0),"N/A")</f>
        <v>1</v>
      </c>
      <c r="N1139">
        <f>INT(OR(K1139,M1139))</f>
        <v>1</v>
      </c>
      <c r="O1139">
        <f>IF(N1139, 210, 0)</f>
        <v>210</v>
      </c>
      <c r="P1139" t="str">
        <f>VLOOKUP(DATEVALUE(KNeighbors_NOPCA!$A1139), TOR_by_date!$A$2:$E$93, 4, FALSE)</f>
        <v>U</v>
      </c>
      <c r="Q1139" t="str">
        <f>VLOOKUP(DATEVALUE(KNeighbors_NOPCA!$A1139), TOR_by_date!$A$2:$E$93, 5, FALSE)</f>
        <v>208.5</v>
      </c>
    </row>
    <row r="1140" spans="1:17" hidden="1">
      <c r="A1140" s="10" t="s">
        <v>162</v>
      </c>
      <c r="B1140" t="s">
        <v>23</v>
      </c>
      <c r="C1140" s="9">
        <v>5.4</v>
      </c>
      <c r="D1140" s="9">
        <v>8</v>
      </c>
      <c r="E1140" s="9">
        <f>IF(-I1140 &lt;C1140, 1, 0)</f>
        <v>1</v>
      </c>
      <c r="F1140" t="str">
        <f>VLOOKUP(DATEVALUE(KNeighbors_NOPCA!$A1140), TOR_by_date!$A$2:$E$93, 2, FALSE)</f>
        <v>W</v>
      </c>
      <c r="G1140">
        <f>IF(F1140="L",0,1)</f>
        <v>1</v>
      </c>
      <c r="H1140">
        <f>IF(G1140=E1140,1,0)</f>
        <v>1</v>
      </c>
      <c r="I1140">
        <f>VLOOKUP(DATEVALUE(KNeighbors_NOPCA!$A1140), TOR_by_date!$A$2:$E$93, 3, FALSE)</f>
        <v>-3.5</v>
      </c>
      <c r="J1140">
        <f>IF(I1140&gt;0, 1, 0)</f>
        <v>0</v>
      </c>
      <c r="K1140" t="str">
        <f>IF(J1140,IF(OR(AND(C1140&gt;0, ABS(D1140) &gt; I1140), OR(AND(C1140&gt;-I1140, D1140&gt;-I1140), AND(C1140&lt;-I1140,D1140&lt;-I1140) )), 1, 0),"N/A")</f>
        <v>N/A</v>
      </c>
      <c r="L1140">
        <f>INT(NOT(J1140))</f>
        <v>1</v>
      </c>
      <c r="M1140">
        <f>IF(L1140,IF(OR(AND(C1140&lt;0, D1140&lt; ABS(I1140)), OR(AND(C1140&gt;ABS(I1140), D1140&gt;ABS(I1140)), AND(C1140&lt;ABS(I1140),D1140&lt; ABS(I1140)))), 1, 0),"N/A")</f>
        <v>1</v>
      </c>
      <c r="N1140">
        <f>INT(OR(K1140,M1140))</f>
        <v>1</v>
      </c>
      <c r="O1140">
        <f>IF(N1140, 210, 0)</f>
        <v>210</v>
      </c>
      <c r="P1140" t="str">
        <f>VLOOKUP(DATEVALUE(KNeighbors_NOPCA!$A1140), TOR_by_date!$A$2:$E$93, 4, FALSE)</f>
        <v>U</v>
      </c>
      <c r="Q1140" t="str">
        <f>VLOOKUP(DATEVALUE(KNeighbors_NOPCA!$A1140), TOR_by_date!$A$2:$E$93, 5, FALSE)</f>
        <v>201</v>
      </c>
    </row>
    <row r="1141" spans="1:17" hidden="1">
      <c r="A1141" s="10" t="s">
        <v>164</v>
      </c>
      <c r="B1141" t="s">
        <v>23</v>
      </c>
      <c r="C1141" s="9">
        <v>3.2</v>
      </c>
      <c r="D1141" s="9">
        <v>8</v>
      </c>
      <c r="E1141" s="9">
        <f>IF(-I1141 &lt;C1141, 1, 0)</f>
        <v>0</v>
      </c>
      <c r="F1141" t="str">
        <f>VLOOKUP(DATEVALUE(KNeighbors_NOPCA!$A1141), TOR_by_date!$A$2:$E$93, 2, FALSE)</f>
        <v>W</v>
      </c>
      <c r="G1141">
        <f>IF(F1141="L",0,1)</f>
        <v>1</v>
      </c>
      <c r="H1141">
        <f>IF(G1141=E1141,1,0)</f>
        <v>0</v>
      </c>
      <c r="I1141">
        <f>VLOOKUP(DATEVALUE(KNeighbors_NOPCA!$A1141), TOR_by_date!$A$2:$E$93, 3, FALSE)</f>
        <v>-6.5</v>
      </c>
      <c r="J1141">
        <f>IF(I1141&gt;0, 1, 0)</f>
        <v>0</v>
      </c>
      <c r="K1141" t="str">
        <f>IF(J1141,IF(OR(AND(C1141&gt;0, ABS(D1141) &gt; I1141), OR(AND(C1141&gt;-I1141, D1141&gt;-I1141), AND(C1141&lt;-I1141,D1141&lt;-I1141) )), 1, 0),"N/A")</f>
        <v>N/A</v>
      </c>
      <c r="L1141">
        <f>INT(NOT(J1141))</f>
        <v>1</v>
      </c>
      <c r="M1141">
        <f>IF(L1141,IF(OR(AND(C1141&lt;0, D1141&lt; ABS(I1141)), OR(AND(C1141&gt;ABS(I1141), D1141&gt;ABS(I1141)), AND(C1141&lt;ABS(I1141),D1141&lt; ABS(I1141)))), 1, 0),"N/A")</f>
        <v>0</v>
      </c>
      <c r="N1141">
        <f>INT(OR(K1141,M1141))</f>
        <v>0</v>
      </c>
      <c r="O1141">
        <f>IF(N1141, 210, 0)</f>
        <v>0</v>
      </c>
      <c r="P1141" t="str">
        <f>VLOOKUP(DATEVALUE(KNeighbors_NOPCA!$A1141), TOR_by_date!$A$2:$E$93, 4, FALSE)</f>
        <v>O</v>
      </c>
      <c r="Q1141" t="str">
        <f>VLOOKUP(DATEVALUE(KNeighbors_NOPCA!$A1141), TOR_by_date!$A$2:$E$93, 5, FALSE)</f>
        <v>203</v>
      </c>
    </row>
    <row r="1142" spans="1:17" hidden="1">
      <c r="A1142" s="10" t="s">
        <v>166</v>
      </c>
      <c r="B1142" t="s">
        <v>23</v>
      </c>
      <c r="C1142" s="9">
        <v>6.4</v>
      </c>
      <c r="D1142" s="9">
        <v>-2</v>
      </c>
      <c r="E1142" s="9">
        <f>IF(-I1142 &lt;C1142, 1, 0)</f>
        <v>0</v>
      </c>
      <c r="F1142" t="str">
        <f>VLOOKUP(DATEVALUE(KNeighbors_NOPCA!$A1142), TOR_by_date!$A$2:$E$93, 2, FALSE)</f>
        <v>L</v>
      </c>
      <c r="G1142">
        <f>IF(F1142="L",0,1)</f>
        <v>0</v>
      </c>
      <c r="H1142">
        <f>IF(G1142=E1142,1,0)</f>
        <v>1</v>
      </c>
      <c r="I1142">
        <f>VLOOKUP(DATEVALUE(KNeighbors_NOPCA!$A1142), TOR_by_date!$A$2:$E$93, 3, FALSE)</f>
        <v>-9.5</v>
      </c>
      <c r="J1142">
        <f>IF(I1142&gt;0, 1, 0)</f>
        <v>0</v>
      </c>
      <c r="K1142" t="str">
        <f>IF(J1142,IF(OR(AND(C1142&gt;0, ABS(D1142) &gt; I1142), OR(AND(C1142&gt;-I1142, D1142&gt;-I1142), AND(C1142&lt;-I1142,D1142&lt;-I1142) )), 1, 0),"N/A")</f>
        <v>N/A</v>
      </c>
      <c r="L1142">
        <f>INT(NOT(J1142))</f>
        <v>1</v>
      </c>
      <c r="M1142">
        <f>IF(L1142,IF(OR(AND(C1142&lt;0, D1142&lt; ABS(I1142)), OR(AND(C1142&gt;ABS(I1142), D1142&gt;ABS(I1142)), AND(C1142&lt;ABS(I1142),D1142&lt; ABS(I1142)))), 1, 0),"N/A")</f>
        <v>1</v>
      </c>
      <c r="N1142">
        <f>INT(OR(K1142,M1142))</f>
        <v>1</v>
      </c>
      <c r="O1142">
        <f>IF(N1142, 210, 0)</f>
        <v>210</v>
      </c>
      <c r="P1142" t="str">
        <f>VLOOKUP(DATEVALUE(KNeighbors_NOPCA!$A1142), TOR_by_date!$A$2:$E$93, 4, FALSE)</f>
        <v>O</v>
      </c>
      <c r="Q1142" t="str">
        <f>VLOOKUP(DATEVALUE(KNeighbors_NOPCA!$A1142), TOR_by_date!$A$2:$E$93, 5, FALSE)</f>
        <v>205.5</v>
      </c>
    </row>
    <row r="1143" spans="1:17" hidden="1">
      <c r="A1143" s="10" t="s">
        <v>170</v>
      </c>
      <c r="B1143" t="s">
        <v>23</v>
      </c>
      <c r="C1143" s="9">
        <v>6.2</v>
      </c>
      <c r="D1143" s="9">
        <v>14</v>
      </c>
      <c r="E1143" s="9">
        <f>IF(-I1143 &lt;C1143, 1, 0)</f>
        <v>1</v>
      </c>
      <c r="F1143" t="str">
        <f>VLOOKUP(DATEVALUE(KNeighbors_NOPCA!$A1143), TOR_by_date!$A$2:$E$93, 2, FALSE)</f>
        <v>W</v>
      </c>
      <c r="G1143">
        <f>IF(F1143="L",0,1)</f>
        <v>1</v>
      </c>
      <c r="H1143">
        <f>IF(G1143=E1143,1,0)</f>
        <v>1</v>
      </c>
      <c r="I1143">
        <f>VLOOKUP(DATEVALUE(KNeighbors_NOPCA!$A1143), TOR_by_date!$A$2:$E$93, 3, FALSE)</f>
        <v>-1.5</v>
      </c>
      <c r="J1143">
        <f>IF(I1143&gt;0, 1, 0)</f>
        <v>0</v>
      </c>
      <c r="K1143" t="str">
        <f>IF(J1143,IF(OR(AND(C1143&gt;0, ABS(D1143) &gt; I1143), OR(AND(C1143&gt;-I1143, D1143&gt;-I1143), AND(C1143&lt;-I1143,D1143&lt;-I1143) )), 1, 0),"N/A")</f>
        <v>N/A</v>
      </c>
      <c r="L1143">
        <f>INT(NOT(J1143))</f>
        <v>1</v>
      </c>
      <c r="M1143">
        <f>IF(L1143,IF(OR(AND(C1143&lt;0, D1143&lt; ABS(I1143)), OR(AND(C1143&gt;ABS(I1143), D1143&gt;ABS(I1143)), AND(C1143&lt;ABS(I1143),D1143&lt; ABS(I1143)))), 1, 0),"N/A")</f>
        <v>1</v>
      </c>
      <c r="N1143">
        <f>INT(OR(K1143,M1143))</f>
        <v>1</v>
      </c>
      <c r="O1143">
        <f>IF(N1143, 210, 0)</f>
        <v>210</v>
      </c>
      <c r="P1143" t="str">
        <f>VLOOKUP(DATEVALUE(KNeighbors_NOPCA!$A1143), TOR_by_date!$A$2:$E$93, 4, FALSE)</f>
        <v>U</v>
      </c>
      <c r="Q1143" t="str">
        <f>VLOOKUP(DATEVALUE(KNeighbors_NOPCA!$A1143), TOR_by_date!$A$2:$E$93, 5, FALSE)</f>
        <v>208.5</v>
      </c>
    </row>
    <row r="1144" spans="1:17" hidden="1">
      <c r="A1144" s="10" t="s">
        <v>172</v>
      </c>
      <c r="B1144" t="s">
        <v>23</v>
      </c>
      <c r="C1144" s="9">
        <v>8</v>
      </c>
      <c r="D1144" s="9">
        <v>5</v>
      </c>
      <c r="E1144" s="9">
        <f>IF(-I1144 &lt;C1144, 1, 0)</f>
        <v>0</v>
      </c>
      <c r="F1144" t="str">
        <f>VLOOKUP(DATEVALUE(KNeighbors_NOPCA!$A1144), TOR_by_date!$A$2:$E$93, 2, FALSE)</f>
        <v>L</v>
      </c>
      <c r="G1144">
        <f>IF(F1144="L",0,1)</f>
        <v>0</v>
      </c>
      <c r="H1144">
        <f>IF(G1144=E1144,1,0)</f>
        <v>1</v>
      </c>
      <c r="I1144">
        <f>VLOOKUP(DATEVALUE(KNeighbors_NOPCA!$A1144), TOR_by_date!$A$2:$E$93, 3, FALSE)</f>
        <v>-9.5</v>
      </c>
      <c r="J1144">
        <f>IF(I1144&gt;0, 1, 0)</f>
        <v>0</v>
      </c>
      <c r="K1144" t="str">
        <f>IF(J1144,IF(OR(AND(C1144&gt;0, ABS(D1144) &gt; I1144), OR(AND(C1144&gt;-I1144, D1144&gt;-I1144), AND(C1144&lt;-I1144,D1144&lt;-I1144) )), 1, 0),"N/A")</f>
        <v>N/A</v>
      </c>
      <c r="L1144">
        <f>INT(NOT(J1144))</f>
        <v>1</v>
      </c>
      <c r="M1144">
        <f>IF(L1144,IF(OR(AND(C1144&lt;0, D1144&lt; ABS(I1144)), OR(AND(C1144&gt;ABS(I1144), D1144&gt;ABS(I1144)), AND(C1144&lt;ABS(I1144),D1144&lt; ABS(I1144)))), 1, 0),"N/A")</f>
        <v>1</v>
      </c>
      <c r="N1144">
        <f>INT(OR(K1144,M1144))</f>
        <v>1</v>
      </c>
      <c r="O1144">
        <f>IF(N1144, 210, 0)</f>
        <v>210</v>
      </c>
      <c r="P1144" t="str">
        <f>VLOOKUP(DATEVALUE(KNeighbors_NOPCA!$A1144), TOR_by_date!$A$2:$E$93, 4, FALSE)</f>
        <v>U</v>
      </c>
      <c r="Q1144" t="str">
        <f>VLOOKUP(DATEVALUE(KNeighbors_NOPCA!$A1144), TOR_by_date!$A$2:$E$93, 5, FALSE)</f>
        <v>210</v>
      </c>
    </row>
    <row r="1145" spans="1:17" hidden="1">
      <c r="A1145" s="10" t="s">
        <v>180</v>
      </c>
      <c r="B1145" t="s">
        <v>23</v>
      </c>
      <c r="C1145" s="9">
        <v>-7.8</v>
      </c>
      <c r="D1145" s="9">
        <v>-19</v>
      </c>
      <c r="E1145" s="9">
        <f>IF(-I1145 &lt;C1145, 1, 0)</f>
        <v>0</v>
      </c>
      <c r="F1145" t="str">
        <f>VLOOKUP(DATEVALUE(KNeighbors_NOPCA!$A1145), TOR_by_date!$A$2:$E$93, 2, FALSE)</f>
        <v>L</v>
      </c>
      <c r="G1145">
        <f>IF(F1145="L",0,1)</f>
        <v>0</v>
      </c>
      <c r="H1145">
        <f>IF(G1145=E1145,1,0)</f>
        <v>1</v>
      </c>
      <c r="I1145">
        <f>VLOOKUP(DATEVALUE(KNeighbors_NOPCA!$A1145), TOR_by_date!$A$2:$E$93, 3, FALSE)</f>
        <v>3</v>
      </c>
      <c r="J1145">
        <f>IF(I1145&gt;0, 1, 0)</f>
        <v>1</v>
      </c>
      <c r="K1145">
        <f>IF(J1145,IF(OR(AND(C1145&gt;0, ABS(D1145) &gt; I1145), OR(AND(C1145&gt;-I1145, D1145&gt;-I1145), AND(C1145&lt;-I1145,D1145&lt;-I1145) )), 1, 0),"N/A")</f>
        <v>1</v>
      </c>
      <c r="L1145">
        <f>INT(NOT(J1145))</f>
        <v>0</v>
      </c>
      <c r="M1145" t="str">
        <f>IF(L1145,IF(OR(AND(C1145&lt;0, D1145&lt; ABS(I1145)), OR(AND(C1145&gt;ABS(I1145), D1145&gt;ABS(I1145)), AND(C1145&lt;ABS(I1145),D1145&lt; ABS(I1145)))), 1, 0),"N/A")</f>
        <v>N/A</v>
      </c>
      <c r="N1145">
        <f>INT(OR(K1145,M1145))</f>
        <v>1</v>
      </c>
      <c r="O1145">
        <f>IF(N1145, 210, 0)</f>
        <v>210</v>
      </c>
      <c r="P1145" t="str">
        <f>VLOOKUP(DATEVALUE(KNeighbors_NOPCA!$A1145), TOR_by_date!$A$2:$E$93, 4, FALSE)</f>
        <v>O</v>
      </c>
      <c r="Q1145" t="str">
        <f>VLOOKUP(DATEVALUE(KNeighbors_NOPCA!$A1145), TOR_by_date!$A$2:$E$93, 5, FALSE)</f>
        <v>211.5</v>
      </c>
    </row>
    <row r="1146" spans="1:17" hidden="1">
      <c r="A1146" s="10" t="s">
        <v>182</v>
      </c>
      <c r="B1146" t="s">
        <v>23</v>
      </c>
      <c r="C1146" s="9">
        <v>7.6</v>
      </c>
      <c r="D1146" s="9">
        <v>8</v>
      </c>
      <c r="E1146" s="9">
        <f>IF(-I1146 &lt;C1146, 1, 0)</f>
        <v>1</v>
      </c>
      <c r="F1146" t="str">
        <f>VLOOKUP(DATEVALUE(KNeighbors_NOPCA!$A1146), TOR_by_date!$A$2:$E$93, 2, FALSE)</f>
        <v>W</v>
      </c>
      <c r="G1146">
        <f>IF(F1146="L",0,1)</f>
        <v>1</v>
      </c>
      <c r="H1146">
        <f>IF(G1146=E1146,1,0)</f>
        <v>1</v>
      </c>
      <c r="I1146">
        <f>VLOOKUP(DATEVALUE(KNeighbors_NOPCA!$A1146), TOR_by_date!$A$2:$E$93, 3, FALSE)</f>
        <v>-1</v>
      </c>
      <c r="J1146">
        <f>IF(I1146&gt;0, 1, 0)</f>
        <v>0</v>
      </c>
      <c r="K1146" t="str">
        <f>IF(J1146,IF(OR(AND(C1146&gt;0, ABS(D1146) &gt; I1146), OR(AND(C1146&gt;-I1146, D1146&gt;-I1146), AND(C1146&lt;-I1146,D1146&lt;-I1146) )), 1, 0),"N/A")</f>
        <v>N/A</v>
      </c>
      <c r="L1146">
        <f>INT(NOT(J1146))</f>
        <v>1</v>
      </c>
      <c r="M1146">
        <f>IF(L1146,IF(OR(AND(C1146&lt;0, D1146&lt; ABS(I1146)), OR(AND(C1146&gt;ABS(I1146), D1146&gt;ABS(I1146)), AND(C1146&lt;ABS(I1146),D1146&lt; ABS(I1146)))), 1, 0),"N/A")</f>
        <v>1</v>
      </c>
      <c r="N1146">
        <f>INT(OR(K1146,M1146))</f>
        <v>1</v>
      </c>
      <c r="O1146">
        <f>IF(N1146, 210, 0)</f>
        <v>210</v>
      </c>
      <c r="P1146" t="str">
        <f>VLOOKUP(DATEVALUE(KNeighbors_NOPCA!$A1146), TOR_by_date!$A$2:$E$93, 4, FALSE)</f>
        <v>O</v>
      </c>
      <c r="Q1146" t="str">
        <f>VLOOKUP(DATEVALUE(KNeighbors_NOPCA!$A1146), TOR_by_date!$A$2:$E$93, 5, FALSE)</f>
        <v>201.5</v>
      </c>
    </row>
    <row r="1147" spans="1:17" hidden="1">
      <c r="A1147" s="10" t="s">
        <v>187</v>
      </c>
      <c r="B1147" t="s">
        <v>23</v>
      </c>
      <c r="C1147" s="9">
        <v>8.6</v>
      </c>
      <c r="D1147" s="9">
        <v>6</v>
      </c>
      <c r="E1147" s="9">
        <f>IF(-I1147 &lt;C1147, 1, 0)</f>
        <v>1</v>
      </c>
      <c r="F1147" t="str">
        <f>VLOOKUP(DATEVALUE(KNeighbors_NOPCA!$A1147), TOR_by_date!$A$2:$E$93, 2, FALSE)</f>
        <v>W</v>
      </c>
      <c r="G1147">
        <f>IF(F1147="L",0,1)</f>
        <v>1</v>
      </c>
      <c r="H1147">
        <f>IF(G1147=E1147,1,0)</f>
        <v>1</v>
      </c>
      <c r="I1147">
        <f>VLOOKUP(DATEVALUE(KNeighbors_NOPCA!$A1147), TOR_by_date!$A$2:$E$93, 3, FALSE)</f>
        <v>-5</v>
      </c>
      <c r="J1147">
        <f>IF(I1147&gt;0, 1, 0)</f>
        <v>0</v>
      </c>
      <c r="K1147" t="str">
        <f>IF(J1147,IF(OR(AND(C1147&gt;0, ABS(D1147) &gt; I1147), OR(AND(C1147&gt;-I1147, D1147&gt;-I1147), AND(C1147&lt;-I1147,D1147&lt;-I1147) )), 1, 0),"N/A")</f>
        <v>N/A</v>
      </c>
      <c r="L1147">
        <f>INT(NOT(J1147))</f>
        <v>1</v>
      </c>
      <c r="M1147">
        <f>IF(L1147,IF(OR(AND(C1147&lt;0, D1147&lt; ABS(I1147)), OR(AND(C1147&gt;ABS(I1147), D1147&gt;ABS(I1147)), AND(C1147&lt;ABS(I1147),D1147&lt; ABS(I1147)))), 1, 0),"N/A")</f>
        <v>1</v>
      </c>
      <c r="N1147">
        <f>INT(OR(K1147,M1147))</f>
        <v>1</v>
      </c>
      <c r="O1147">
        <f>IF(N1147, 210, 0)</f>
        <v>210</v>
      </c>
      <c r="P1147" t="str">
        <f>VLOOKUP(DATEVALUE(KNeighbors_NOPCA!$A1147), TOR_by_date!$A$2:$E$93, 4, FALSE)</f>
        <v>U</v>
      </c>
      <c r="Q1147" t="str">
        <f>VLOOKUP(DATEVALUE(KNeighbors_NOPCA!$A1147), TOR_by_date!$A$2:$E$93, 5, FALSE)</f>
        <v>200.5</v>
      </c>
    </row>
    <row r="1148" spans="1:17" hidden="1">
      <c r="A1148" s="10" t="s">
        <v>190</v>
      </c>
      <c r="B1148" t="s">
        <v>23</v>
      </c>
      <c r="C1148" s="9">
        <v>10.4</v>
      </c>
      <c r="D1148" s="9">
        <v>13</v>
      </c>
      <c r="E1148" s="9">
        <f>IF(-I1148 &lt;C1148, 1, 0)</f>
        <v>1</v>
      </c>
      <c r="F1148" t="str">
        <f>VLOOKUP(DATEVALUE(KNeighbors_NOPCA!$A1148), TOR_by_date!$A$2:$E$93, 2, FALSE)</f>
        <v>W</v>
      </c>
      <c r="G1148">
        <f>IF(F1148="L",0,1)</f>
        <v>1</v>
      </c>
      <c r="H1148">
        <f>IF(G1148=E1148,1,0)</f>
        <v>1</v>
      </c>
      <c r="I1148">
        <f>VLOOKUP(DATEVALUE(KNeighbors_NOPCA!$A1148), TOR_by_date!$A$2:$E$93, 3, FALSE)</f>
        <v>5.5</v>
      </c>
      <c r="J1148">
        <f>IF(I1148&gt;0, 1, 0)</f>
        <v>1</v>
      </c>
      <c r="K1148">
        <f>IF(J1148,IF(OR(AND(C1148&gt;0, ABS(D1148) &gt; I1148), OR(AND(C1148&gt;-I1148, D1148&gt;-I1148), AND(C1148&lt;-I1148,D1148&lt;-I1148) )), 1, 0),"N/A")</f>
        <v>1</v>
      </c>
      <c r="L1148">
        <f>INT(NOT(J1148))</f>
        <v>0</v>
      </c>
      <c r="M1148" t="str">
        <f>IF(L1148,IF(OR(AND(C1148&lt;0, D1148&lt; ABS(I1148)), OR(AND(C1148&gt;ABS(I1148), D1148&gt;ABS(I1148)), AND(C1148&lt;ABS(I1148),D1148&lt; ABS(I1148)))), 1, 0),"N/A")</f>
        <v>N/A</v>
      </c>
      <c r="N1148">
        <f>INT(OR(K1148,M1148))</f>
        <v>1</v>
      </c>
      <c r="O1148">
        <f>IF(N1148, 210, 0)</f>
        <v>210</v>
      </c>
      <c r="P1148" t="str">
        <f>VLOOKUP(DATEVALUE(KNeighbors_NOPCA!$A1148), TOR_by_date!$A$2:$E$93, 4, FALSE)</f>
        <v>O</v>
      </c>
      <c r="Q1148" t="str">
        <f>VLOOKUP(DATEVALUE(KNeighbors_NOPCA!$A1148), TOR_by_date!$A$2:$E$93, 5, FALSE)</f>
        <v>195</v>
      </c>
    </row>
    <row r="1149" spans="1:17" hidden="1">
      <c r="A1149" s="10" t="s">
        <v>194</v>
      </c>
      <c r="B1149" t="s">
        <v>23</v>
      </c>
      <c r="C1149" s="9">
        <v>9.1999999999999993</v>
      </c>
      <c r="D1149" s="9">
        <v>24</v>
      </c>
      <c r="E1149" s="9">
        <f>IF(-I1149 &lt;C1149, 1, 0)</f>
        <v>0</v>
      </c>
      <c r="F1149" t="str">
        <f>VLOOKUP(DATEVALUE(KNeighbors_NOPCA!$A1149), TOR_by_date!$A$2:$E$93, 2, FALSE)</f>
        <v>W</v>
      </c>
      <c r="G1149">
        <f>IF(F1149="L",0,1)</f>
        <v>1</v>
      </c>
      <c r="H1149">
        <f>IF(G1149=E1149,1,0)</f>
        <v>0</v>
      </c>
      <c r="I1149">
        <f>VLOOKUP(DATEVALUE(KNeighbors_NOPCA!$A1149), TOR_by_date!$A$2:$E$93, 3, FALSE)</f>
        <v>-12</v>
      </c>
      <c r="J1149">
        <f>IF(I1149&gt;0, 1, 0)</f>
        <v>0</v>
      </c>
      <c r="K1149" t="str">
        <f>IF(J1149,IF(OR(AND(C1149&gt;0, ABS(D1149) &gt; I1149), OR(AND(C1149&gt;-I1149, D1149&gt;-I1149), AND(C1149&lt;-I1149,D1149&lt;-I1149) )), 1, 0),"N/A")</f>
        <v>N/A</v>
      </c>
      <c r="L1149">
        <f>INT(NOT(J1149))</f>
        <v>1</v>
      </c>
      <c r="M1149">
        <f>IF(L1149,IF(OR(AND(C1149&lt;0, D1149&lt; ABS(I1149)), OR(AND(C1149&gt;ABS(I1149), D1149&gt;ABS(I1149)), AND(C1149&lt;ABS(I1149),D1149&lt; ABS(I1149)))), 1, 0),"N/A")</f>
        <v>0</v>
      </c>
      <c r="N1149">
        <f>INT(OR(K1149,M1149))</f>
        <v>0</v>
      </c>
      <c r="O1149">
        <f>IF(N1149, 210, 0)</f>
        <v>0</v>
      </c>
      <c r="P1149" t="str">
        <f>VLOOKUP(DATEVALUE(KNeighbors_NOPCA!$A1149), TOR_by_date!$A$2:$E$93, 4, FALSE)</f>
        <v>O</v>
      </c>
      <c r="Q1149" t="str">
        <f>VLOOKUP(DATEVALUE(KNeighbors_NOPCA!$A1149), TOR_by_date!$A$2:$E$93, 5, FALSE)</f>
        <v>204</v>
      </c>
    </row>
    <row r="1150" spans="1:17" hidden="1">
      <c r="A1150" s="10" t="s">
        <v>42</v>
      </c>
      <c r="B1150" t="s">
        <v>43</v>
      </c>
      <c r="C1150" s="9">
        <v>-4</v>
      </c>
      <c r="D1150" s="9">
        <v>-16</v>
      </c>
      <c r="E1150" s="9">
        <f>IF(-I1150 &lt;C1150, 1, 0)</f>
        <v>0</v>
      </c>
      <c r="F1150" t="str">
        <f>VLOOKUP(DATEVALUE(KNeighbors_NOPCA!$A1150), UTA_by_date!$A$2:$E$93, 2, FALSE)</f>
        <v>L</v>
      </c>
      <c r="G1150">
        <f>IF(F1150="L",0,1)</f>
        <v>0</v>
      </c>
      <c r="H1150">
        <f>IF(G1150=E1150,1,0)</f>
        <v>1</v>
      </c>
      <c r="I1150">
        <f>VLOOKUP(DATEVALUE(KNeighbors_NOPCA!$A1150), UTA_by_date!$A$2:$E$93, 3, FALSE)</f>
        <v>-7</v>
      </c>
      <c r="J1150">
        <f>IF(I1150&gt;0, 1, 0)</f>
        <v>0</v>
      </c>
      <c r="K1150" t="str">
        <f>IF(J1150,IF(OR(AND(C1150&gt;0, ABS(D1150) &gt; I1150), OR(AND(C1150&gt;-I1150, D1150&gt;-I1150), AND(C1150&lt;-I1150,D1150&lt;-I1150) )), 1, 0),"N/A")</f>
        <v>N/A</v>
      </c>
      <c r="L1150">
        <f>INT(NOT(J1150))</f>
        <v>1</v>
      </c>
      <c r="M1150">
        <f>IF(L1150,IF(OR(AND(C1150&lt;0, D1150&lt; ABS(I1150)), OR(AND(C1150&gt;ABS(I1150), D1150&gt;ABS(I1150)), AND(C1150&lt;ABS(I1150),D1150&lt; ABS(I1150)))), 1, 0),"N/A")</f>
        <v>1</v>
      </c>
      <c r="N1150">
        <f>INT(OR(K1150,M1150))</f>
        <v>1</v>
      </c>
      <c r="O1150">
        <f>IF(N1150, 210, 0)</f>
        <v>210</v>
      </c>
      <c r="P1150" t="str">
        <f>VLOOKUP(DATEVALUE(KNeighbors_NOPCA!$A1150), UTA_by_date!$A$2:$E$93, 4, FALSE)</f>
        <v>O</v>
      </c>
      <c r="Q1150" t="str">
        <f>VLOOKUP(DATEVALUE(KNeighbors_NOPCA!$A1150), UTA_by_date!$A$2:$E$93, 5, FALSE)</f>
        <v>189.5</v>
      </c>
    </row>
    <row r="1151" spans="1:17" hidden="1">
      <c r="A1151" s="10" t="s">
        <v>46</v>
      </c>
      <c r="B1151" t="s">
        <v>43</v>
      </c>
      <c r="C1151" s="9">
        <v>1</v>
      </c>
      <c r="D1151" s="9">
        <v>10</v>
      </c>
      <c r="E1151" s="9">
        <f>IF(-I1151 &lt;C1151, 1, 0)</f>
        <v>0</v>
      </c>
      <c r="F1151" t="str">
        <f>VLOOKUP(DATEVALUE(KNeighbors_NOPCA!$A1151), UTA_by_date!$A$2:$E$93, 2, FALSE)</f>
        <v>W</v>
      </c>
      <c r="G1151">
        <f>IF(F1151="L",0,1)</f>
        <v>1</v>
      </c>
      <c r="H1151">
        <f>IF(G1151=E1151,1,0)</f>
        <v>0</v>
      </c>
      <c r="I1151">
        <f>VLOOKUP(DATEVALUE(KNeighbors_NOPCA!$A1151), UTA_by_date!$A$2:$E$93, 3, FALSE)</f>
        <v>-2.5</v>
      </c>
      <c r="J1151">
        <f>IF(I1151&gt;0, 1, 0)</f>
        <v>0</v>
      </c>
      <c r="K1151" t="str">
        <f>IF(J1151,IF(OR(AND(C1151&gt;0, ABS(D1151) &gt; I1151), OR(AND(C1151&gt;-I1151, D1151&gt;-I1151), AND(C1151&lt;-I1151,D1151&lt;-I1151) )), 1, 0),"N/A")</f>
        <v>N/A</v>
      </c>
      <c r="L1151">
        <f>INT(NOT(J1151))</f>
        <v>1</v>
      </c>
      <c r="M1151">
        <f>IF(L1151,IF(OR(AND(C1151&lt;0, D1151&lt; ABS(I1151)), OR(AND(C1151&gt;ABS(I1151), D1151&gt;ABS(I1151)), AND(C1151&lt;ABS(I1151),D1151&lt; ABS(I1151)))), 1, 0),"N/A")</f>
        <v>0</v>
      </c>
      <c r="N1151">
        <f>INT(OR(K1151,M1151))</f>
        <v>0</v>
      </c>
      <c r="O1151">
        <f>IF(N1151, 210, 0)</f>
        <v>0</v>
      </c>
      <c r="P1151" t="str">
        <f>VLOOKUP(DATEVALUE(KNeighbors_NOPCA!$A1151), UTA_by_date!$A$2:$E$93, 4, FALSE)</f>
        <v>U</v>
      </c>
      <c r="Q1151" t="str">
        <f>VLOOKUP(DATEVALUE(KNeighbors_NOPCA!$A1151), UTA_by_date!$A$2:$E$93, 5, FALSE)</f>
        <v>180</v>
      </c>
    </row>
    <row r="1152" spans="1:17" hidden="1">
      <c r="A1152" s="10" t="s">
        <v>57</v>
      </c>
      <c r="B1152" t="s">
        <v>43</v>
      </c>
      <c r="C1152" s="9">
        <v>-6.8</v>
      </c>
      <c r="D1152" s="9">
        <v>4</v>
      </c>
      <c r="E1152" s="9">
        <f>IF(-I1152 &lt;C1152, 1, 0)</f>
        <v>0</v>
      </c>
      <c r="F1152" t="str">
        <f>VLOOKUP(DATEVALUE(KNeighbors_NOPCA!$A1152), UTA_by_date!$A$2:$E$93, 2, FALSE)</f>
        <v>L</v>
      </c>
      <c r="G1152">
        <f>IF(F1152="L",0,1)</f>
        <v>0</v>
      </c>
      <c r="H1152">
        <f>IF(G1152=E1152,1,0)</f>
        <v>1</v>
      </c>
      <c r="I1152">
        <f>VLOOKUP(DATEVALUE(KNeighbors_NOPCA!$A1152), UTA_by_date!$A$2:$E$93, 3, FALSE)</f>
        <v>-4.5</v>
      </c>
      <c r="J1152">
        <f>IF(I1152&gt;0, 1, 0)</f>
        <v>0</v>
      </c>
      <c r="K1152" t="str">
        <f>IF(J1152,IF(OR(AND(C1152&gt;0, ABS(D1152) &gt; I1152), OR(AND(C1152&gt;-I1152, D1152&gt;-I1152), AND(C1152&lt;-I1152,D1152&lt;-I1152) )), 1, 0),"N/A")</f>
        <v>N/A</v>
      </c>
      <c r="L1152">
        <f>INT(NOT(J1152))</f>
        <v>1</v>
      </c>
      <c r="M1152">
        <f>IF(L1152,IF(OR(AND(C1152&lt;0, D1152&lt; ABS(I1152)), OR(AND(C1152&gt;ABS(I1152), D1152&gt;ABS(I1152)), AND(C1152&lt;ABS(I1152),D1152&lt; ABS(I1152)))), 1, 0),"N/A")</f>
        <v>1</v>
      </c>
      <c r="N1152">
        <f>INT(OR(K1152,M1152))</f>
        <v>1</v>
      </c>
      <c r="O1152">
        <f>IF(N1152, 210, 0)</f>
        <v>210</v>
      </c>
      <c r="P1152" t="str">
        <f>VLOOKUP(DATEVALUE(KNeighbors_NOPCA!$A1152), UTA_by_date!$A$2:$E$93, 4, FALSE)</f>
        <v>U</v>
      </c>
      <c r="Q1152" t="str">
        <f>VLOOKUP(DATEVALUE(KNeighbors_NOPCA!$A1152), UTA_by_date!$A$2:$E$93, 5, FALSE)</f>
        <v>190.5</v>
      </c>
    </row>
    <row r="1153" spans="1:17" hidden="1">
      <c r="A1153" s="10" t="s">
        <v>62</v>
      </c>
      <c r="B1153" t="s">
        <v>43</v>
      </c>
      <c r="C1153" s="9">
        <v>-4.8</v>
      </c>
      <c r="D1153" s="9">
        <v>-22</v>
      </c>
      <c r="E1153" s="9">
        <f>IF(-I1153 &lt;C1153, 1, 0)</f>
        <v>0</v>
      </c>
      <c r="F1153" t="str">
        <f>VLOOKUP(DATEVALUE(KNeighbors_NOPCA!$A1153), UTA_by_date!$A$2:$E$93, 2, FALSE)</f>
        <v>L</v>
      </c>
      <c r="G1153">
        <f>IF(F1153="L",0,1)</f>
        <v>0</v>
      </c>
      <c r="H1153">
        <f>IF(G1153=E1153,1,0)</f>
        <v>1</v>
      </c>
      <c r="I1153">
        <f>VLOOKUP(DATEVALUE(KNeighbors_NOPCA!$A1153), UTA_by_date!$A$2:$E$93, 3, FALSE)</f>
        <v>-2</v>
      </c>
      <c r="J1153">
        <f>IF(I1153&gt;0, 1, 0)</f>
        <v>0</v>
      </c>
      <c r="K1153" t="str">
        <f>IF(J1153,IF(OR(AND(C1153&gt;0, ABS(D1153) &gt; I1153), OR(AND(C1153&gt;-I1153, D1153&gt;-I1153), AND(C1153&lt;-I1153,D1153&lt;-I1153) )), 1, 0),"N/A")</f>
        <v>N/A</v>
      </c>
      <c r="L1153">
        <f>INT(NOT(J1153))</f>
        <v>1</v>
      </c>
      <c r="M1153">
        <f>IF(L1153,IF(OR(AND(C1153&lt;0, D1153&lt; ABS(I1153)), OR(AND(C1153&gt;ABS(I1153), D1153&gt;ABS(I1153)), AND(C1153&lt;ABS(I1153),D1153&lt; ABS(I1153)))), 1, 0),"N/A")</f>
        <v>1</v>
      </c>
      <c r="N1153">
        <f>INT(OR(K1153,M1153))</f>
        <v>1</v>
      </c>
      <c r="O1153">
        <f>IF(N1153, 210, 0)</f>
        <v>210</v>
      </c>
      <c r="P1153" t="str">
        <f>VLOOKUP(DATEVALUE(KNeighbors_NOPCA!$A1153), UTA_by_date!$A$2:$E$93, 4, FALSE)</f>
        <v>U</v>
      </c>
      <c r="Q1153" t="str">
        <f>VLOOKUP(DATEVALUE(KNeighbors_NOPCA!$A1153), UTA_by_date!$A$2:$E$93, 5, FALSE)</f>
        <v>201</v>
      </c>
    </row>
    <row r="1154" spans="1:17" hidden="1">
      <c r="A1154" s="10" t="s">
        <v>66</v>
      </c>
      <c r="B1154" t="s">
        <v>43</v>
      </c>
      <c r="C1154" s="9">
        <v>-3.8</v>
      </c>
      <c r="D1154" s="9">
        <v>14</v>
      </c>
      <c r="E1154" s="9">
        <f>IF(-I1154 &lt;C1154, 1, 0)</f>
        <v>0</v>
      </c>
      <c r="F1154" t="str">
        <f>VLOOKUP(DATEVALUE(KNeighbors_NOPCA!$A1154), UTA_by_date!$A$2:$E$93, 2, FALSE)</f>
        <v>W</v>
      </c>
      <c r="G1154">
        <f>IF(F1154="L",0,1)</f>
        <v>1</v>
      </c>
      <c r="H1154">
        <f>IF(G1154=E1154,1,0)</f>
        <v>0</v>
      </c>
      <c r="I1154">
        <f>VLOOKUP(DATEVALUE(KNeighbors_NOPCA!$A1154), UTA_by_date!$A$2:$E$93, 3, FALSE)</f>
        <v>-5.5</v>
      </c>
      <c r="J1154">
        <f>IF(I1154&gt;0, 1, 0)</f>
        <v>0</v>
      </c>
      <c r="K1154" t="str">
        <f>IF(J1154,IF(OR(AND(C1154&gt;0, ABS(D1154) &gt; I1154), OR(AND(C1154&gt;-I1154, D1154&gt;-I1154), AND(C1154&lt;-I1154,D1154&lt;-I1154) )), 1, 0),"N/A")</f>
        <v>N/A</v>
      </c>
      <c r="L1154">
        <f>INT(NOT(J1154))</f>
        <v>1</v>
      </c>
      <c r="M1154">
        <f>IF(L1154,IF(OR(AND(C1154&lt;0, D1154&lt; ABS(I1154)), OR(AND(C1154&gt;ABS(I1154), D1154&gt;ABS(I1154)), AND(C1154&lt;ABS(I1154),D1154&lt; ABS(I1154)))), 1, 0),"N/A")</f>
        <v>0</v>
      </c>
      <c r="N1154">
        <f>INT(OR(K1154,M1154))</f>
        <v>0</v>
      </c>
      <c r="O1154">
        <f>IF(N1154, 210, 0)</f>
        <v>0</v>
      </c>
      <c r="P1154" t="str">
        <f>VLOOKUP(DATEVALUE(KNeighbors_NOPCA!$A1154), UTA_by_date!$A$2:$E$93, 4, FALSE)</f>
        <v>U</v>
      </c>
      <c r="Q1154" t="str">
        <f>VLOOKUP(DATEVALUE(KNeighbors_NOPCA!$A1154), UTA_by_date!$A$2:$E$93, 5, FALSE)</f>
        <v>195.5</v>
      </c>
    </row>
    <row r="1155" spans="1:17" hidden="1">
      <c r="A1155" s="10" t="s">
        <v>68</v>
      </c>
      <c r="B1155" t="s">
        <v>43</v>
      </c>
      <c r="C1155" s="9">
        <v>-5.6</v>
      </c>
      <c r="D1155" s="9">
        <v>-3</v>
      </c>
      <c r="E1155" s="9">
        <f>IF(-I1155 &lt;C1155, 1, 0)</f>
        <v>1</v>
      </c>
      <c r="F1155" t="str">
        <f>VLOOKUP(DATEVALUE(KNeighbors_NOPCA!$A1155), UTA_by_date!$A$2:$E$93, 2, FALSE)</f>
        <v>W</v>
      </c>
      <c r="G1155">
        <f>IF(F1155="L",0,1)</f>
        <v>1</v>
      </c>
      <c r="H1155">
        <f>IF(G1155=E1155,1,0)</f>
        <v>1</v>
      </c>
      <c r="I1155">
        <f>VLOOKUP(DATEVALUE(KNeighbors_NOPCA!$A1155), UTA_by_date!$A$2:$E$93, 3, FALSE)</f>
        <v>7.5</v>
      </c>
      <c r="J1155">
        <f>IF(I1155&gt;0, 1, 0)</f>
        <v>1</v>
      </c>
      <c r="K1155">
        <f>IF(J1155,IF(OR(AND(C1155&gt;0, ABS(D1155) &gt; I1155), OR(AND(C1155&gt;-I1155, D1155&gt;-I1155), AND(C1155&lt;-I1155,D1155&lt;-I1155) )), 1, 0),"N/A")</f>
        <v>1</v>
      </c>
      <c r="L1155">
        <f>INT(NOT(J1155))</f>
        <v>0</v>
      </c>
      <c r="M1155" t="str">
        <f>IF(L1155,IF(OR(AND(C1155&lt;0, D1155&lt; ABS(I1155)), OR(AND(C1155&gt;ABS(I1155), D1155&gt;ABS(I1155)), AND(C1155&lt;ABS(I1155),D1155&lt; ABS(I1155)))), 1, 0),"N/A")</f>
        <v>N/A</v>
      </c>
      <c r="N1155">
        <f>INT(OR(K1155,M1155))</f>
        <v>1</v>
      </c>
      <c r="O1155">
        <f>IF(N1155, 210, 0)</f>
        <v>210</v>
      </c>
      <c r="P1155" t="str">
        <f>VLOOKUP(DATEVALUE(KNeighbors_NOPCA!$A1155), UTA_by_date!$A$2:$E$93, 4, FALSE)</f>
        <v>O</v>
      </c>
      <c r="Q1155" t="str">
        <f>VLOOKUP(DATEVALUE(KNeighbors_NOPCA!$A1155), UTA_by_date!$A$2:$E$93, 5, FALSE)</f>
        <v>201.5</v>
      </c>
    </row>
    <row r="1156" spans="1:17" hidden="1">
      <c r="A1156" s="10" t="s">
        <v>71</v>
      </c>
      <c r="B1156" t="s">
        <v>43</v>
      </c>
      <c r="C1156" s="9">
        <v>-3</v>
      </c>
      <c r="D1156" s="9">
        <v>-9</v>
      </c>
      <c r="E1156" s="9">
        <f>IF(-I1156 &lt;C1156, 1, 0)</f>
        <v>0</v>
      </c>
      <c r="F1156" t="str">
        <f>VLOOKUP(DATEVALUE(KNeighbors_NOPCA!$A1156), UTA_by_date!$A$2:$E$93, 2, FALSE)</f>
        <v>L</v>
      </c>
      <c r="G1156">
        <f>IF(F1156="L",0,1)</f>
        <v>0</v>
      </c>
      <c r="H1156">
        <f>IF(G1156=E1156,1,0)</f>
        <v>1</v>
      </c>
      <c r="I1156">
        <f>VLOOKUP(DATEVALUE(KNeighbors_NOPCA!$A1156), UTA_by_date!$A$2:$E$93, 3, FALSE)</f>
        <v>-4</v>
      </c>
      <c r="J1156">
        <f>IF(I1156&gt;0, 1, 0)</f>
        <v>0</v>
      </c>
      <c r="K1156" t="str">
        <f>IF(J1156,IF(OR(AND(C1156&gt;0, ABS(D1156) &gt; I1156), OR(AND(C1156&gt;-I1156, D1156&gt;-I1156), AND(C1156&lt;-I1156,D1156&lt;-I1156) )), 1, 0),"N/A")</f>
        <v>N/A</v>
      </c>
      <c r="L1156">
        <f>INT(NOT(J1156))</f>
        <v>1</v>
      </c>
      <c r="M1156">
        <f>IF(L1156,IF(OR(AND(C1156&lt;0, D1156&lt; ABS(I1156)), OR(AND(C1156&gt;ABS(I1156), D1156&gt;ABS(I1156)), AND(C1156&lt;ABS(I1156),D1156&lt; ABS(I1156)))), 1, 0),"N/A")</f>
        <v>1</v>
      </c>
      <c r="N1156">
        <f>INT(OR(K1156,M1156))</f>
        <v>1</v>
      </c>
      <c r="O1156">
        <f>IF(N1156, 210, 0)</f>
        <v>210</v>
      </c>
      <c r="P1156" t="str">
        <f>VLOOKUP(DATEVALUE(KNeighbors_NOPCA!$A1156), UTA_by_date!$A$2:$E$93, 4, FALSE)</f>
        <v>O</v>
      </c>
      <c r="Q1156" t="str">
        <f>VLOOKUP(DATEVALUE(KNeighbors_NOPCA!$A1156), UTA_by_date!$A$2:$E$93, 5, FALSE)</f>
        <v>192</v>
      </c>
    </row>
    <row r="1157" spans="1:17" hidden="1">
      <c r="A1157" s="10" t="s">
        <v>73</v>
      </c>
      <c r="B1157" t="s">
        <v>43</v>
      </c>
      <c r="C1157" s="9">
        <v>-5.6</v>
      </c>
      <c r="D1157" s="9">
        <v>3</v>
      </c>
      <c r="E1157" s="9">
        <f>IF(-I1157 &lt;C1157, 1, 0)</f>
        <v>0</v>
      </c>
      <c r="F1157" t="str">
        <f>VLOOKUP(DATEVALUE(KNeighbors_NOPCA!$A1157), UTA_by_date!$A$2:$E$93, 2, FALSE)</f>
        <v>W</v>
      </c>
      <c r="G1157">
        <f>IF(F1157="L",0,1)</f>
        <v>1</v>
      </c>
      <c r="H1157">
        <f>IF(G1157=E1157,1,0)</f>
        <v>0</v>
      </c>
      <c r="I1157">
        <f>VLOOKUP(DATEVALUE(KNeighbors_NOPCA!$A1157), UTA_by_date!$A$2:$E$93, 3, FALSE)</f>
        <v>2</v>
      </c>
      <c r="J1157">
        <f>IF(I1157&gt;0, 1, 0)</f>
        <v>1</v>
      </c>
      <c r="K1157">
        <f>IF(J1157,IF(OR(AND(C1157&gt;0, ABS(D1157) &gt; I1157), OR(AND(C1157&gt;-I1157, D1157&gt;-I1157), AND(C1157&lt;-I1157,D1157&lt;-I1157) )), 1, 0),"N/A")</f>
        <v>0</v>
      </c>
      <c r="L1157">
        <f>INT(NOT(J1157))</f>
        <v>0</v>
      </c>
      <c r="M1157" t="str">
        <f>IF(L1157,IF(OR(AND(C1157&lt;0, D1157&lt; ABS(I1157)), OR(AND(C1157&gt;ABS(I1157), D1157&gt;ABS(I1157)), AND(C1157&lt;ABS(I1157),D1157&lt; ABS(I1157)))), 1, 0),"N/A")</f>
        <v>N/A</v>
      </c>
      <c r="N1157">
        <f>INT(OR(K1157,M1157))</f>
        <v>0</v>
      </c>
      <c r="O1157">
        <f>IF(N1157, 210, 0)</f>
        <v>0</v>
      </c>
      <c r="P1157" t="str">
        <f>VLOOKUP(DATEVALUE(KNeighbors_NOPCA!$A1157), UTA_by_date!$A$2:$E$93, 4, FALSE)</f>
        <v>O</v>
      </c>
      <c r="Q1157" t="str">
        <f>VLOOKUP(DATEVALUE(KNeighbors_NOPCA!$A1157), UTA_by_date!$A$2:$E$93, 5, FALSE)</f>
        <v>196</v>
      </c>
    </row>
    <row r="1158" spans="1:17" hidden="1">
      <c r="A1158" s="10" t="s">
        <v>77</v>
      </c>
      <c r="B1158" t="s">
        <v>43</v>
      </c>
      <c r="C1158" s="9">
        <v>0.4</v>
      </c>
      <c r="D1158" s="9">
        <v>21</v>
      </c>
      <c r="E1158" s="9">
        <f>IF(-I1158 &lt;C1158, 1, 0)</f>
        <v>0</v>
      </c>
      <c r="F1158" t="str">
        <f>VLOOKUP(DATEVALUE(KNeighbors_NOPCA!$A1158), UTA_by_date!$A$2:$E$93, 2, FALSE)</f>
        <v>W</v>
      </c>
      <c r="G1158">
        <f>IF(F1158="L",0,1)</f>
        <v>1</v>
      </c>
      <c r="H1158">
        <f>IF(G1158=E1158,1,0)</f>
        <v>0</v>
      </c>
      <c r="I1158">
        <f>VLOOKUP(DATEVALUE(KNeighbors_NOPCA!$A1158), UTA_by_date!$A$2:$E$93, 3, FALSE)</f>
        <v>-3</v>
      </c>
      <c r="J1158">
        <f>IF(I1158&gt;0, 1, 0)</f>
        <v>0</v>
      </c>
      <c r="K1158" t="str">
        <f>IF(J1158,IF(OR(AND(C1158&gt;0, ABS(D1158) &gt; I1158), OR(AND(C1158&gt;-I1158, D1158&gt;-I1158), AND(C1158&lt;-I1158,D1158&lt;-I1158) )), 1, 0),"N/A")</f>
        <v>N/A</v>
      </c>
      <c r="L1158">
        <f>INT(NOT(J1158))</f>
        <v>1</v>
      </c>
      <c r="M1158">
        <f>IF(L1158,IF(OR(AND(C1158&lt;0, D1158&lt; ABS(I1158)), OR(AND(C1158&gt;ABS(I1158), D1158&gt;ABS(I1158)), AND(C1158&lt;ABS(I1158),D1158&lt; ABS(I1158)))), 1, 0),"N/A")</f>
        <v>0</v>
      </c>
      <c r="N1158">
        <f>INT(OR(K1158,M1158))</f>
        <v>0</v>
      </c>
      <c r="O1158">
        <f>IF(N1158, 210, 0)</f>
        <v>0</v>
      </c>
      <c r="P1158" t="str">
        <f>VLOOKUP(DATEVALUE(KNeighbors_NOPCA!$A1158), UTA_by_date!$A$2:$E$93, 4, FALSE)</f>
        <v>U</v>
      </c>
      <c r="Q1158" t="str">
        <f>VLOOKUP(DATEVALUE(KNeighbors_NOPCA!$A1158), UTA_by_date!$A$2:$E$93, 5, FALSE)</f>
        <v>193</v>
      </c>
    </row>
    <row r="1159" spans="1:17" hidden="1">
      <c r="A1159" s="10" t="s">
        <v>79</v>
      </c>
      <c r="B1159" t="s">
        <v>43</v>
      </c>
      <c r="C1159" s="9">
        <v>-2.4</v>
      </c>
      <c r="D1159" s="9">
        <v>-4</v>
      </c>
      <c r="E1159" s="9">
        <f>IF(-I1159 &lt;C1159, 1, 0)</f>
        <v>1</v>
      </c>
      <c r="F1159" t="str">
        <f>VLOOKUP(DATEVALUE(KNeighbors_NOPCA!$A1159), UTA_by_date!$A$2:$E$93, 2, FALSE)</f>
        <v>L</v>
      </c>
      <c r="G1159">
        <f>IF(F1159="L",0,1)</f>
        <v>0</v>
      </c>
      <c r="H1159">
        <f>IF(G1159=E1159,1,0)</f>
        <v>0</v>
      </c>
      <c r="I1159">
        <f>VLOOKUP(DATEVALUE(KNeighbors_NOPCA!$A1159), UTA_by_date!$A$2:$E$93, 3, FALSE)</f>
        <v>3.5</v>
      </c>
      <c r="J1159">
        <f>IF(I1159&gt;0, 1, 0)</f>
        <v>1</v>
      </c>
      <c r="K1159">
        <f>IF(J1159,IF(OR(AND(C1159&gt;0, ABS(D1159) &gt; I1159), OR(AND(C1159&gt;-I1159, D1159&gt;-I1159), AND(C1159&lt;-I1159,D1159&lt;-I1159) )), 1, 0),"N/A")</f>
        <v>0</v>
      </c>
      <c r="L1159">
        <f>INT(NOT(J1159))</f>
        <v>0</v>
      </c>
      <c r="M1159" t="str">
        <f>IF(L1159,IF(OR(AND(C1159&lt;0, D1159&lt; ABS(I1159)), OR(AND(C1159&gt;ABS(I1159), D1159&gt;ABS(I1159)), AND(C1159&lt;ABS(I1159),D1159&lt; ABS(I1159)))), 1, 0),"N/A")</f>
        <v>N/A</v>
      </c>
      <c r="N1159">
        <f>INT(OR(K1159,M1159))</f>
        <v>0</v>
      </c>
      <c r="O1159">
        <f>IF(N1159, 210, 0)</f>
        <v>0</v>
      </c>
      <c r="P1159" t="str">
        <f>VLOOKUP(DATEVALUE(KNeighbors_NOPCA!$A1159), UTA_by_date!$A$2:$E$93, 4, FALSE)</f>
        <v>U</v>
      </c>
      <c r="Q1159" t="str">
        <f>VLOOKUP(DATEVALUE(KNeighbors_NOPCA!$A1159), UTA_by_date!$A$2:$E$93, 5, FALSE)</f>
        <v>204</v>
      </c>
    </row>
    <row r="1160" spans="1:17" hidden="1">
      <c r="A1160" s="10" t="s">
        <v>84</v>
      </c>
      <c r="B1160" t="s">
        <v>43</v>
      </c>
      <c r="C1160" s="9">
        <v>-2.8</v>
      </c>
      <c r="D1160" s="9">
        <v>-10</v>
      </c>
      <c r="E1160" s="9">
        <f>IF(-I1160 &lt;C1160, 1, 0)</f>
        <v>0</v>
      </c>
      <c r="F1160" t="str">
        <f>VLOOKUP(DATEVALUE(KNeighbors_NOPCA!$A1160), UTA_by_date!$A$2:$E$93, 2, FALSE)</f>
        <v>L</v>
      </c>
      <c r="G1160">
        <f>IF(F1160="L",0,1)</f>
        <v>0</v>
      </c>
      <c r="H1160">
        <f>IF(G1160=E1160,1,0)</f>
        <v>1</v>
      </c>
      <c r="I1160">
        <f>VLOOKUP(DATEVALUE(KNeighbors_NOPCA!$A1160), UTA_by_date!$A$2:$E$93, 3, FALSE)</f>
        <v>-3.5</v>
      </c>
      <c r="J1160">
        <f>IF(I1160&gt;0, 1, 0)</f>
        <v>0</v>
      </c>
      <c r="K1160" t="str">
        <f>IF(J1160,IF(OR(AND(C1160&gt;0, ABS(D1160) &gt; I1160), OR(AND(C1160&gt;-I1160, D1160&gt;-I1160), AND(C1160&lt;-I1160,D1160&lt;-I1160) )), 1, 0),"N/A")</f>
        <v>N/A</v>
      </c>
      <c r="L1160">
        <f>INT(NOT(J1160))</f>
        <v>1</v>
      </c>
      <c r="M1160">
        <f>IF(L1160,IF(OR(AND(C1160&lt;0, D1160&lt; ABS(I1160)), OR(AND(C1160&gt;ABS(I1160), D1160&gt;ABS(I1160)), AND(C1160&lt;ABS(I1160),D1160&lt; ABS(I1160)))), 1, 0),"N/A")</f>
        <v>1</v>
      </c>
      <c r="N1160">
        <f>INT(OR(K1160,M1160))</f>
        <v>1</v>
      </c>
      <c r="O1160">
        <f>IF(N1160, 210, 0)</f>
        <v>210</v>
      </c>
      <c r="P1160" t="str">
        <f>VLOOKUP(DATEVALUE(KNeighbors_NOPCA!$A1160), UTA_by_date!$A$2:$E$93, 4, FALSE)</f>
        <v>U</v>
      </c>
      <c r="Q1160" t="str">
        <f>VLOOKUP(DATEVALUE(KNeighbors_NOPCA!$A1160), UTA_by_date!$A$2:$E$93, 5, FALSE)</f>
        <v>200.5</v>
      </c>
    </row>
    <row r="1161" spans="1:17" hidden="1">
      <c r="A1161" s="10" t="s">
        <v>86</v>
      </c>
      <c r="B1161" t="s">
        <v>43</v>
      </c>
      <c r="C1161" s="9">
        <v>-1.8</v>
      </c>
      <c r="D1161" s="9">
        <v>9</v>
      </c>
      <c r="E1161" s="9">
        <f>IF(-I1161 &lt;C1161, 1, 0)</f>
        <v>0</v>
      </c>
      <c r="F1161" t="str">
        <f>VLOOKUP(DATEVALUE(KNeighbors_NOPCA!$A1161), UTA_by_date!$A$2:$E$93, 2, FALSE)</f>
        <v>W</v>
      </c>
      <c r="G1161">
        <f>IF(F1161="L",0,1)</f>
        <v>1</v>
      </c>
      <c r="H1161">
        <f>IF(G1161=E1161,1,0)</f>
        <v>0</v>
      </c>
      <c r="I1161">
        <f>VLOOKUP(DATEVALUE(KNeighbors_NOPCA!$A1161), UTA_by_date!$A$2:$E$93, 3, FALSE)</f>
        <v>-5.5</v>
      </c>
      <c r="J1161">
        <f>IF(I1161&gt;0, 1, 0)</f>
        <v>0</v>
      </c>
      <c r="K1161" t="str">
        <f>IF(J1161,IF(OR(AND(C1161&gt;0, ABS(D1161) &gt; I1161), OR(AND(C1161&gt;-I1161, D1161&gt;-I1161), AND(C1161&lt;-I1161,D1161&lt;-I1161) )), 1, 0),"N/A")</f>
        <v>N/A</v>
      </c>
      <c r="L1161">
        <f>INT(NOT(J1161))</f>
        <v>1</v>
      </c>
      <c r="M1161">
        <f>IF(L1161,IF(OR(AND(C1161&lt;0, D1161&lt; ABS(I1161)), OR(AND(C1161&gt;ABS(I1161), D1161&gt;ABS(I1161)), AND(C1161&lt;ABS(I1161),D1161&lt; ABS(I1161)))), 1, 0),"N/A")</f>
        <v>0</v>
      </c>
      <c r="N1161">
        <f>INT(OR(K1161,M1161))</f>
        <v>0</v>
      </c>
      <c r="O1161">
        <f>IF(N1161, 210, 0)</f>
        <v>0</v>
      </c>
      <c r="P1161" t="str">
        <f>VLOOKUP(DATEVALUE(KNeighbors_NOPCA!$A1161), UTA_by_date!$A$2:$E$93, 4, FALSE)</f>
        <v>U</v>
      </c>
      <c r="Q1161" t="str">
        <f>VLOOKUP(DATEVALUE(KNeighbors_NOPCA!$A1161), UTA_by_date!$A$2:$E$93, 5, FALSE)</f>
        <v>194</v>
      </c>
    </row>
    <row r="1162" spans="1:17" hidden="1">
      <c r="A1162" s="10" t="s">
        <v>89</v>
      </c>
      <c r="B1162" t="s">
        <v>43</v>
      </c>
      <c r="C1162" s="9">
        <v>-6</v>
      </c>
      <c r="D1162" s="9">
        <v>21</v>
      </c>
      <c r="E1162" s="9">
        <f>IF(-I1162 &lt;C1162, 1, 0)</f>
        <v>0</v>
      </c>
      <c r="F1162" t="str">
        <f>VLOOKUP(DATEVALUE(KNeighbors_NOPCA!$A1162), UTA_by_date!$A$2:$E$93, 2, FALSE)</f>
        <v>W</v>
      </c>
      <c r="G1162">
        <f>IF(F1162="L",0,1)</f>
        <v>1</v>
      </c>
      <c r="H1162">
        <f>IF(G1162=E1162,1,0)</f>
        <v>0</v>
      </c>
      <c r="I1162">
        <f>VLOOKUP(DATEVALUE(KNeighbors_NOPCA!$A1162), UTA_by_date!$A$2:$E$93, 3, FALSE)</f>
        <v>-4.5</v>
      </c>
      <c r="J1162">
        <f>IF(I1162&gt;0, 1, 0)</f>
        <v>0</v>
      </c>
      <c r="K1162" t="str">
        <f>IF(J1162,IF(OR(AND(C1162&gt;0, ABS(D1162) &gt; I1162), OR(AND(C1162&gt;-I1162, D1162&gt;-I1162), AND(C1162&lt;-I1162,D1162&lt;-I1162) )), 1, 0),"N/A")</f>
        <v>N/A</v>
      </c>
      <c r="L1162">
        <f>INT(NOT(J1162))</f>
        <v>1</v>
      </c>
      <c r="M1162">
        <f>IF(L1162,IF(OR(AND(C1162&lt;0, D1162&lt; ABS(I1162)), OR(AND(C1162&gt;ABS(I1162), D1162&gt;ABS(I1162)), AND(C1162&lt;ABS(I1162),D1162&lt; ABS(I1162)))), 1, 0),"N/A")</f>
        <v>0</v>
      </c>
      <c r="N1162">
        <f>INT(OR(K1162,M1162))</f>
        <v>0</v>
      </c>
      <c r="O1162">
        <f>IF(N1162, 210, 0)</f>
        <v>0</v>
      </c>
      <c r="P1162" t="str">
        <f>VLOOKUP(DATEVALUE(KNeighbors_NOPCA!$A1162), UTA_by_date!$A$2:$E$93, 4, FALSE)</f>
        <v>O</v>
      </c>
      <c r="Q1162" t="str">
        <f>VLOOKUP(DATEVALUE(KNeighbors_NOPCA!$A1162), UTA_by_date!$A$2:$E$93, 5, FALSE)</f>
        <v>198</v>
      </c>
    </row>
    <row r="1163" spans="1:17" hidden="1">
      <c r="A1163" s="10" t="s">
        <v>93</v>
      </c>
      <c r="B1163" t="s">
        <v>43</v>
      </c>
      <c r="C1163" s="9">
        <v>-4.2</v>
      </c>
      <c r="D1163" s="9">
        <v>-5</v>
      </c>
      <c r="E1163" s="9">
        <f>IF(-I1163 &lt;C1163, 1, 0)</f>
        <v>0</v>
      </c>
      <c r="F1163" t="str">
        <f>VLOOKUP(DATEVALUE(KNeighbors_NOPCA!$A1163), UTA_by_date!$A$2:$E$93, 2, FALSE)</f>
        <v>L</v>
      </c>
      <c r="G1163">
        <f>IF(F1163="L",0,1)</f>
        <v>0</v>
      </c>
      <c r="H1163">
        <f>IF(G1163=E1163,1,0)</f>
        <v>1</v>
      </c>
      <c r="I1163">
        <f>VLOOKUP(DATEVALUE(KNeighbors_NOPCA!$A1163), UTA_by_date!$A$2:$E$93, 3, FALSE)</f>
        <v>2</v>
      </c>
      <c r="J1163">
        <f>IF(I1163&gt;0, 1, 0)</f>
        <v>1</v>
      </c>
      <c r="K1163">
        <f>IF(J1163,IF(OR(AND(C1163&gt;0, ABS(D1163) &gt; I1163), OR(AND(C1163&gt;-I1163, D1163&gt;-I1163), AND(C1163&lt;-I1163,D1163&lt;-I1163) )), 1, 0),"N/A")</f>
        <v>1</v>
      </c>
      <c r="L1163">
        <f>INT(NOT(J1163))</f>
        <v>0</v>
      </c>
      <c r="M1163" t="str">
        <f>IF(L1163,IF(OR(AND(C1163&lt;0, D1163&lt; ABS(I1163)), OR(AND(C1163&gt;ABS(I1163), D1163&gt;ABS(I1163)), AND(C1163&lt;ABS(I1163),D1163&lt; ABS(I1163)))), 1, 0),"N/A")</f>
        <v>N/A</v>
      </c>
      <c r="N1163">
        <f>INT(OR(K1163,M1163))</f>
        <v>1</v>
      </c>
      <c r="O1163">
        <f>IF(N1163, 210, 0)</f>
        <v>210</v>
      </c>
      <c r="P1163" t="str">
        <f>VLOOKUP(DATEVALUE(KNeighbors_NOPCA!$A1163), UTA_by_date!$A$2:$E$93, 4, FALSE)</f>
        <v>O</v>
      </c>
      <c r="Q1163" t="str">
        <f>VLOOKUP(DATEVALUE(KNeighbors_NOPCA!$A1163), UTA_by_date!$A$2:$E$93, 5, FALSE)</f>
        <v>192</v>
      </c>
    </row>
    <row r="1164" spans="1:17" hidden="1">
      <c r="A1164" s="10" t="s">
        <v>95</v>
      </c>
      <c r="B1164" t="s">
        <v>43</v>
      </c>
      <c r="C1164" s="9">
        <v>8.4</v>
      </c>
      <c r="D1164" s="9">
        <v>4</v>
      </c>
      <c r="E1164" s="9">
        <f>IF(-I1164 &lt;C1164, 1, 0)</f>
        <v>0</v>
      </c>
      <c r="F1164" t="str">
        <f>VLOOKUP(DATEVALUE(KNeighbors_NOPCA!$A1164), UTA_by_date!$A$2:$E$93, 2, FALSE)</f>
        <v>L</v>
      </c>
      <c r="G1164">
        <f>IF(F1164="L",0,1)</f>
        <v>0</v>
      </c>
      <c r="H1164">
        <f>IF(G1164=E1164,1,0)</f>
        <v>1</v>
      </c>
      <c r="I1164">
        <f>VLOOKUP(DATEVALUE(KNeighbors_NOPCA!$A1164), UTA_by_date!$A$2:$E$93, 3, FALSE)</f>
        <v>-8.5</v>
      </c>
      <c r="J1164">
        <f>IF(I1164&gt;0, 1, 0)</f>
        <v>0</v>
      </c>
      <c r="K1164" t="str">
        <f>IF(J1164,IF(OR(AND(C1164&gt;0, ABS(D1164) &gt; I1164), OR(AND(C1164&gt;-I1164, D1164&gt;-I1164), AND(C1164&lt;-I1164,D1164&lt;-I1164) )), 1, 0),"N/A")</f>
        <v>N/A</v>
      </c>
      <c r="L1164">
        <f>INT(NOT(J1164))</f>
        <v>1</v>
      </c>
      <c r="M1164">
        <f>IF(L1164,IF(OR(AND(C1164&lt;0, D1164&lt; ABS(I1164)), OR(AND(C1164&gt;ABS(I1164), D1164&gt;ABS(I1164)), AND(C1164&lt;ABS(I1164),D1164&lt; ABS(I1164)))), 1, 0),"N/A")</f>
        <v>1</v>
      </c>
      <c r="N1164">
        <f>INT(OR(K1164,M1164))</f>
        <v>1</v>
      </c>
      <c r="O1164">
        <f>IF(N1164, 210, 0)</f>
        <v>210</v>
      </c>
      <c r="P1164" t="str">
        <f>VLOOKUP(DATEVALUE(KNeighbors_NOPCA!$A1164), UTA_by_date!$A$2:$E$93, 4, FALSE)</f>
        <v>U</v>
      </c>
      <c r="Q1164" t="str">
        <f>VLOOKUP(DATEVALUE(KNeighbors_NOPCA!$A1164), UTA_by_date!$A$2:$E$93, 5, FALSE)</f>
        <v>195</v>
      </c>
    </row>
    <row r="1165" spans="1:17" hidden="1">
      <c r="A1165" s="10" t="s">
        <v>98</v>
      </c>
      <c r="B1165" t="s">
        <v>43</v>
      </c>
      <c r="C1165" s="9">
        <v>-8</v>
      </c>
      <c r="D1165" s="9">
        <v>13</v>
      </c>
      <c r="E1165" s="9">
        <f>IF(-I1165 &lt;C1165, 1, 0)</f>
        <v>0</v>
      </c>
      <c r="F1165" t="str">
        <f>VLOOKUP(DATEVALUE(KNeighbors_NOPCA!$A1165), UTA_by_date!$A$2:$E$93, 2, FALSE)</f>
        <v>W</v>
      </c>
      <c r="G1165">
        <f>IF(F1165="L",0,1)</f>
        <v>1</v>
      </c>
      <c r="H1165">
        <f>IF(G1165=E1165,1,0)</f>
        <v>0</v>
      </c>
      <c r="I1165">
        <f>VLOOKUP(DATEVALUE(KNeighbors_NOPCA!$A1165), UTA_by_date!$A$2:$E$93, 3, FALSE)</f>
        <v>-3</v>
      </c>
      <c r="J1165">
        <f>IF(I1165&gt;0, 1, 0)</f>
        <v>0</v>
      </c>
      <c r="K1165" t="str">
        <f>IF(J1165,IF(OR(AND(C1165&gt;0, ABS(D1165) &gt; I1165), OR(AND(C1165&gt;-I1165, D1165&gt;-I1165), AND(C1165&lt;-I1165,D1165&lt;-I1165) )), 1, 0),"N/A")</f>
        <v>N/A</v>
      </c>
      <c r="L1165">
        <f>INT(NOT(J1165))</f>
        <v>1</v>
      </c>
      <c r="M1165">
        <f>IF(L1165,IF(OR(AND(C1165&lt;0, D1165&lt; ABS(I1165)), OR(AND(C1165&gt;ABS(I1165), D1165&gt;ABS(I1165)), AND(C1165&lt;ABS(I1165),D1165&lt; ABS(I1165)))), 1, 0),"N/A")</f>
        <v>0</v>
      </c>
      <c r="N1165">
        <f>INT(OR(K1165,M1165))</f>
        <v>0</v>
      </c>
      <c r="O1165">
        <f>IF(N1165, 210, 0)</f>
        <v>0</v>
      </c>
      <c r="P1165" t="str">
        <f>VLOOKUP(DATEVALUE(KNeighbors_NOPCA!$A1165), UTA_by_date!$A$2:$E$93, 4, FALSE)</f>
        <v>O</v>
      </c>
      <c r="Q1165" t="str">
        <f>VLOOKUP(DATEVALUE(KNeighbors_NOPCA!$A1165), UTA_by_date!$A$2:$E$93, 5, FALSE)</f>
        <v>188.5</v>
      </c>
    </row>
    <row r="1166" spans="1:17" hidden="1">
      <c r="A1166" s="10" t="s">
        <v>100</v>
      </c>
      <c r="B1166" t="s">
        <v>43</v>
      </c>
      <c r="C1166" s="9">
        <v>-0.8</v>
      </c>
      <c r="D1166" s="9">
        <v>5</v>
      </c>
      <c r="E1166" s="9">
        <f>IF(-I1166 &lt;C1166, 1, 0)</f>
        <v>1</v>
      </c>
      <c r="F1166" t="str">
        <f>VLOOKUP(DATEVALUE(KNeighbors_NOPCA!$A1166), UTA_by_date!$A$2:$E$93, 2, FALSE)</f>
        <v>W</v>
      </c>
      <c r="G1166">
        <f>IF(F1166="L",0,1)</f>
        <v>1</v>
      </c>
      <c r="H1166">
        <f>IF(G1166=E1166,1,0)</f>
        <v>1</v>
      </c>
      <c r="I1166">
        <f>VLOOKUP(DATEVALUE(KNeighbors_NOPCA!$A1166), UTA_by_date!$A$2:$E$93, 3, FALSE)</f>
        <v>2</v>
      </c>
      <c r="J1166">
        <f>IF(I1166&gt;0, 1, 0)</f>
        <v>1</v>
      </c>
      <c r="K1166">
        <f>IF(J1166,IF(OR(AND(C1166&gt;0, ABS(D1166) &gt; I1166), OR(AND(C1166&gt;-I1166, D1166&gt;-I1166), AND(C1166&lt;-I1166,D1166&lt;-I1166) )), 1, 0),"N/A")</f>
        <v>1</v>
      </c>
      <c r="L1166">
        <f>INT(NOT(J1166))</f>
        <v>0</v>
      </c>
      <c r="M1166" t="str">
        <f>IF(L1166,IF(OR(AND(C1166&lt;0, D1166&lt; ABS(I1166)), OR(AND(C1166&gt;ABS(I1166), D1166&gt;ABS(I1166)), AND(C1166&lt;ABS(I1166),D1166&lt; ABS(I1166)))), 1, 0),"N/A")</f>
        <v>N/A</v>
      </c>
      <c r="N1166">
        <f>INT(OR(K1166,M1166))</f>
        <v>1</v>
      </c>
      <c r="O1166">
        <f>IF(N1166, 210, 0)</f>
        <v>210</v>
      </c>
      <c r="P1166" t="str">
        <f>VLOOKUP(DATEVALUE(KNeighbors_NOPCA!$A1166), UTA_by_date!$A$2:$E$93, 4, FALSE)</f>
        <v>U</v>
      </c>
      <c r="Q1166" t="str">
        <f>VLOOKUP(DATEVALUE(KNeighbors_NOPCA!$A1166), UTA_by_date!$A$2:$E$93, 5, FALSE)</f>
        <v>185.5</v>
      </c>
    </row>
    <row r="1167" spans="1:17" hidden="1">
      <c r="A1167" s="10" t="s">
        <v>102</v>
      </c>
      <c r="B1167" t="s">
        <v>43</v>
      </c>
      <c r="C1167" s="9">
        <v>-6</v>
      </c>
      <c r="D1167" s="9">
        <v>-2</v>
      </c>
      <c r="E1167" s="9">
        <f>IF(-I1167 &lt;C1167, 1, 0)</f>
        <v>0</v>
      </c>
      <c r="F1167" t="str">
        <f>VLOOKUP(DATEVALUE(KNeighbors_NOPCA!$A1167), UTA_by_date!$A$2:$E$93, 2, FALSE)</f>
        <v>W</v>
      </c>
      <c r="G1167">
        <f>IF(F1167="L",0,1)</f>
        <v>1</v>
      </c>
      <c r="H1167">
        <f>IF(G1167=E1167,1,0)</f>
        <v>0</v>
      </c>
      <c r="I1167">
        <f>VLOOKUP(DATEVALUE(KNeighbors_NOPCA!$A1167), UTA_by_date!$A$2:$E$93, 3, FALSE)</f>
        <v>3.5</v>
      </c>
      <c r="J1167">
        <f>IF(I1167&gt;0, 1, 0)</f>
        <v>1</v>
      </c>
      <c r="K1167">
        <f>IF(J1167,IF(OR(AND(C1167&gt;0, ABS(D1167) &gt; I1167), OR(AND(C1167&gt;-I1167, D1167&gt;-I1167), AND(C1167&lt;-I1167,D1167&lt;-I1167) )), 1, 0),"N/A")</f>
        <v>0</v>
      </c>
      <c r="L1167">
        <f>INT(NOT(J1167))</f>
        <v>0</v>
      </c>
      <c r="M1167" t="str">
        <f>IF(L1167,IF(OR(AND(C1167&lt;0, D1167&lt; ABS(I1167)), OR(AND(C1167&gt;ABS(I1167), D1167&gt;ABS(I1167)), AND(C1167&lt;ABS(I1167),D1167&lt; ABS(I1167)))), 1, 0),"N/A")</f>
        <v>N/A</v>
      </c>
      <c r="N1167">
        <f>INT(OR(K1167,M1167))</f>
        <v>0</v>
      </c>
      <c r="O1167">
        <f>IF(N1167, 210, 0)</f>
        <v>0</v>
      </c>
      <c r="P1167" t="str">
        <f>VLOOKUP(DATEVALUE(KNeighbors_NOPCA!$A1167), UTA_by_date!$A$2:$E$93, 4, FALSE)</f>
        <v>U</v>
      </c>
      <c r="Q1167" t="str">
        <f>VLOOKUP(DATEVALUE(KNeighbors_NOPCA!$A1167), UTA_by_date!$A$2:$E$93, 5, FALSE)</f>
        <v>198</v>
      </c>
    </row>
    <row r="1168" spans="1:17" hidden="1">
      <c r="A1168" s="10" t="s">
        <v>107</v>
      </c>
      <c r="B1168" t="s">
        <v>43</v>
      </c>
      <c r="C1168" s="9">
        <v>1.2</v>
      </c>
      <c r="D1168" s="9">
        <v>15</v>
      </c>
      <c r="E1168" s="9">
        <f>IF(-I1168 &lt;C1168, 1, 0)</f>
        <v>1</v>
      </c>
      <c r="F1168" t="str">
        <f>VLOOKUP(DATEVALUE(KNeighbors_NOPCA!$A1168), UTA_by_date!$A$2:$E$93, 2, FALSE)</f>
        <v>W</v>
      </c>
      <c r="G1168">
        <f>IF(F1168="L",0,1)</f>
        <v>1</v>
      </c>
      <c r="H1168">
        <f>IF(G1168=E1168,1,0)</f>
        <v>1</v>
      </c>
      <c r="I1168">
        <f>VLOOKUP(DATEVALUE(KNeighbors_NOPCA!$A1168), UTA_by_date!$A$2:$E$93, 3, FALSE)</f>
        <v>1</v>
      </c>
      <c r="J1168">
        <f>IF(I1168&gt;0, 1, 0)</f>
        <v>1</v>
      </c>
      <c r="K1168">
        <f>IF(J1168,IF(OR(AND(C1168&gt;0, ABS(D1168) &gt; I1168), OR(AND(C1168&gt;-I1168, D1168&gt;-I1168), AND(C1168&lt;-I1168,D1168&lt;-I1168) )), 1, 0),"N/A")</f>
        <v>1</v>
      </c>
      <c r="L1168">
        <f>INT(NOT(J1168))</f>
        <v>0</v>
      </c>
      <c r="M1168" t="str">
        <f>IF(L1168,IF(OR(AND(C1168&lt;0, D1168&lt; ABS(I1168)), OR(AND(C1168&gt;ABS(I1168), D1168&gt;ABS(I1168)), AND(C1168&lt;ABS(I1168),D1168&lt; ABS(I1168)))), 1, 0),"N/A")</f>
        <v>N/A</v>
      </c>
      <c r="N1168">
        <f>INT(OR(K1168,M1168))</f>
        <v>1</v>
      </c>
      <c r="O1168">
        <f>IF(N1168, 210, 0)</f>
        <v>210</v>
      </c>
      <c r="P1168" t="str">
        <f>VLOOKUP(DATEVALUE(KNeighbors_NOPCA!$A1168), UTA_by_date!$A$2:$E$93, 4, FALSE)</f>
        <v>U</v>
      </c>
      <c r="Q1168" t="str">
        <f>VLOOKUP(DATEVALUE(KNeighbors_NOPCA!$A1168), UTA_by_date!$A$2:$E$93, 5, FALSE)</f>
        <v>182.5</v>
      </c>
    </row>
    <row r="1169" spans="1:17" hidden="1">
      <c r="A1169" s="10" t="s">
        <v>112</v>
      </c>
      <c r="B1169" t="s">
        <v>43</v>
      </c>
      <c r="C1169" s="9">
        <v>-3.2</v>
      </c>
      <c r="D1169" s="9">
        <v>-2</v>
      </c>
      <c r="E1169" s="9">
        <f>IF(-I1169 &lt;C1169, 1, 0)</f>
        <v>0</v>
      </c>
      <c r="F1169" t="str">
        <f>VLOOKUP(DATEVALUE(KNeighbors_NOPCA!$A1169), UTA_by_date!$A$2:$E$93, 2, FALSE)</f>
        <v>L</v>
      </c>
      <c r="G1169">
        <f>IF(F1169="L",0,1)</f>
        <v>0</v>
      </c>
      <c r="H1169">
        <f>IF(G1169=E1169,1,0)</f>
        <v>1</v>
      </c>
      <c r="I1169">
        <f>VLOOKUP(DATEVALUE(KNeighbors_NOPCA!$A1169), UTA_by_date!$A$2:$E$93, 3, FALSE)</f>
        <v>-2.5</v>
      </c>
      <c r="J1169">
        <f>IF(I1169&gt;0, 1, 0)</f>
        <v>0</v>
      </c>
      <c r="K1169" t="str">
        <f>IF(J1169,IF(OR(AND(C1169&gt;0, ABS(D1169) &gt; I1169), OR(AND(C1169&gt;-I1169, D1169&gt;-I1169), AND(C1169&lt;-I1169,D1169&lt;-I1169) )), 1, 0),"N/A")</f>
        <v>N/A</v>
      </c>
      <c r="L1169">
        <f>INT(NOT(J1169))</f>
        <v>1</v>
      </c>
      <c r="M1169">
        <f>IF(L1169,IF(OR(AND(C1169&lt;0, D1169&lt; ABS(I1169)), OR(AND(C1169&gt;ABS(I1169), D1169&gt;ABS(I1169)), AND(C1169&lt;ABS(I1169),D1169&lt; ABS(I1169)))), 1, 0),"N/A")</f>
        <v>1</v>
      </c>
      <c r="N1169">
        <f>INT(OR(K1169,M1169))</f>
        <v>1</v>
      </c>
      <c r="O1169">
        <f>IF(N1169, 210, 0)</f>
        <v>210</v>
      </c>
      <c r="P1169" t="str">
        <f>VLOOKUP(DATEVALUE(KNeighbors_NOPCA!$A1169), UTA_by_date!$A$2:$E$93, 4, FALSE)</f>
        <v>O</v>
      </c>
      <c r="Q1169" t="str">
        <f>VLOOKUP(DATEVALUE(KNeighbors_NOPCA!$A1169), UTA_by_date!$A$2:$E$93, 5, FALSE)</f>
        <v>200.5</v>
      </c>
    </row>
    <row r="1170" spans="1:17" hidden="1">
      <c r="A1170" s="10" t="s">
        <v>114</v>
      </c>
      <c r="B1170" t="s">
        <v>43</v>
      </c>
      <c r="C1170" s="9">
        <v>6.2</v>
      </c>
      <c r="D1170" s="9">
        <v>27</v>
      </c>
      <c r="E1170" s="9">
        <f>IF(-I1170 &lt;C1170, 1, 0)</f>
        <v>0</v>
      </c>
      <c r="F1170" t="str">
        <f>VLOOKUP(DATEVALUE(KNeighbors_NOPCA!$A1170), UTA_by_date!$A$2:$E$93, 2, FALSE)</f>
        <v>W</v>
      </c>
      <c r="G1170">
        <f>IF(F1170="L",0,1)</f>
        <v>1</v>
      </c>
      <c r="H1170">
        <f>IF(G1170=E1170,1,0)</f>
        <v>0</v>
      </c>
      <c r="I1170">
        <f>VLOOKUP(DATEVALUE(KNeighbors_NOPCA!$A1170), UTA_by_date!$A$2:$E$93, 3, FALSE)</f>
        <v>-8.5</v>
      </c>
      <c r="J1170">
        <f>IF(I1170&gt;0, 1, 0)</f>
        <v>0</v>
      </c>
      <c r="K1170" t="str">
        <f>IF(J1170,IF(OR(AND(C1170&gt;0, ABS(D1170) &gt; I1170), OR(AND(C1170&gt;-I1170, D1170&gt;-I1170), AND(C1170&lt;-I1170,D1170&lt;-I1170) )), 1, 0),"N/A")</f>
        <v>N/A</v>
      </c>
      <c r="L1170">
        <f>INT(NOT(J1170))</f>
        <v>1</v>
      </c>
      <c r="M1170">
        <f>IF(L1170,IF(OR(AND(C1170&lt;0, D1170&lt; ABS(I1170)), OR(AND(C1170&gt;ABS(I1170), D1170&gt;ABS(I1170)), AND(C1170&lt;ABS(I1170),D1170&lt; ABS(I1170)))), 1, 0),"N/A")</f>
        <v>0</v>
      </c>
      <c r="N1170">
        <f>INT(OR(K1170,M1170))</f>
        <v>0</v>
      </c>
      <c r="O1170">
        <f>IF(N1170, 210, 0)</f>
        <v>0</v>
      </c>
      <c r="P1170" t="str">
        <f>VLOOKUP(DATEVALUE(KNeighbors_NOPCA!$A1170), UTA_by_date!$A$2:$E$93, 4, FALSE)</f>
        <v>P</v>
      </c>
      <c r="Q1170" t="str">
        <f>VLOOKUP(DATEVALUE(KNeighbors_NOPCA!$A1170), UTA_by_date!$A$2:$E$93, 5, FALSE)</f>
        <v>191</v>
      </c>
    </row>
    <row r="1171" spans="1:17" hidden="1">
      <c r="A1171" s="10" t="s">
        <v>123</v>
      </c>
      <c r="B1171" t="s">
        <v>43</v>
      </c>
      <c r="C1171" s="9">
        <v>2.6</v>
      </c>
      <c r="D1171" s="9">
        <v>-3</v>
      </c>
      <c r="E1171" s="9">
        <f>IF(-I1171 &lt;C1171, 1, 0)</f>
        <v>1</v>
      </c>
      <c r="F1171" t="str">
        <f>VLOOKUP(DATEVALUE(KNeighbors_NOPCA!$A1171), UTA_by_date!$A$2:$E$93, 2, FALSE)</f>
        <v>L</v>
      </c>
      <c r="G1171">
        <f>IF(F1171="L",0,1)</f>
        <v>0</v>
      </c>
      <c r="H1171">
        <f>IF(G1171=E1171,1,0)</f>
        <v>0</v>
      </c>
      <c r="I1171">
        <f>VLOOKUP(DATEVALUE(KNeighbors_NOPCA!$A1171), UTA_by_date!$A$2:$E$93, 3, FALSE)</f>
        <v>-2.5</v>
      </c>
      <c r="J1171">
        <f>IF(I1171&gt;0, 1, 0)</f>
        <v>0</v>
      </c>
      <c r="K1171" t="str">
        <f>IF(J1171,IF(OR(AND(C1171&gt;0, ABS(D1171) &gt; I1171), OR(AND(C1171&gt;-I1171, D1171&gt;-I1171), AND(C1171&lt;-I1171,D1171&lt;-I1171) )), 1, 0),"N/A")</f>
        <v>N/A</v>
      </c>
      <c r="L1171">
        <f>INT(NOT(J1171))</f>
        <v>1</v>
      </c>
      <c r="M1171">
        <f>IF(L1171,IF(OR(AND(C1171&lt;0, D1171&lt; ABS(I1171)), OR(AND(C1171&gt;ABS(I1171), D1171&gt;ABS(I1171)), AND(C1171&lt;ABS(I1171),D1171&lt; ABS(I1171)))), 1, 0),"N/A")</f>
        <v>0</v>
      </c>
      <c r="N1171">
        <f>INT(OR(K1171,M1171))</f>
        <v>0</v>
      </c>
      <c r="O1171">
        <f>IF(N1171, 210, 0)</f>
        <v>0</v>
      </c>
      <c r="P1171" t="str">
        <f>VLOOKUP(DATEVALUE(KNeighbors_NOPCA!$A1171), UTA_by_date!$A$2:$E$93, 4, FALSE)</f>
        <v>U</v>
      </c>
      <c r="Q1171" t="str">
        <f>VLOOKUP(DATEVALUE(KNeighbors_NOPCA!$A1171), UTA_by_date!$A$2:$E$93, 5, FALSE)</f>
        <v>192.5</v>
      </c>
    </row>
    <row r="1172" spans="1:17" hidden="1">
      <c r="A1172" s="10" t="s">
        <v>125</v>
      </c>
      <c r="B1172" t="s">
        <v>43</v>
      </c>
      <c r="C1172" s="9">
        <v>3.6</v>
      </c>
      <c r="D1172" s="9">
        <v>29</v>
      </c>
      <c r="E1172" s="9">
        <f>IF(-I1172 &lt;C1172, 1, 0)</f>
        <v>0</v>
      </c>
      <c r="F1172" t="str">
        <f>VLOOKUP(DATEVALUE(KNeighbors_NOPCA!$A1172), UTA_by_date!$A$2:$E$93, 2, FALSE)</f>
        <v>W</v>
      </c>
      <c r="G1172">
        <f>IF(F1172="L",0,1)</f>
        <v>1</v>
      </c>
      <c r="H1172">
        <f>IF(G1172=E1172,1,0)</f>
        <v>0</v>
      </c>
      <c r="I1172">
        <f>VLOOKUP(DATEVALUE(KNeighbors_NOPCA!$A1172), UTA_by_date!$A$2:$E$93, 3, FALSE)</f>
        <v>-6.5</v>
      </c>
      <c r="J1172">
        <f>IF(I1172&gt;0, 1, 0)</f>
        <v>0</v>
      </c>
      <c r="K1172" t="str">
        <f>IF(J1172,IF(OR(AND(C1172&gt;0, ABS(D1172) &gt; I1172), OR(AND(C1172&gt;-I1172, D1172&gt;-I1172), AND(C1172&lt;-I1172,D1172&lt;-I1172) )), 1, 0),"N/A")</f>
        <v>N/A</v>
      </c>
      <c r="L1172">
        <f>INT(NOT(J1172))</f>
        <v>1</v>
      </c>
      <c r="M1172">
        <f>IF(L1172,IF(OR(AND(C1172&lt;0, D1172&lt; ABS(I1172)), OR(AND(C1172&gt;ABS(I1172), D1172&gt;ABS(I1172)), AND(C1172&lt;ABS(I1172),D1172&lt; ABS(I1172)))), 1, 0),"N/A")</f>
        <v>0</v>
      </c>
      <c r="N1172">
        <f>INT(OR(K1172,M1172))</f>
        <v>0</v>
      </c>
      <c r="O1172">
        <f>IF(N1172, 210, 0)</f>
        <v>0</v>
      </c>
      <c r="P1172" t="str">
        <f>VLOOKUP(DATEVALUE(KNeighbors_NOPCA!$A1172), UTA_by_date!$A$2:$E$93, 4, FALSE)</f>
        <v>U</v>
      </c>
      <c r="Q1172" t="str">
        <f>VLOOKUP(DATEVALUE(KNeighbors_NOPCA!$A1172), UTA_by_date!$A$2:$E$93, 5, FALSE)</f>
        <v>192</v>
      </c>
    </row>
    <row r="1173" spans="1:17" hidden="1">
      <c r="A1173" s="10" t="s">
        <v>127</v>
      </c>
      <c r="B1173" t="s">
        <v>43</v>
      </c>
      <c r="C1173" s="9">
        <v>1</v>
      </c>
      <c r="D1173" s="9">
        <v>13</v>
      </c>
      <c r="E1173" s="9">
        <f>IF(-I1173 &lt;C1173, 1, 0)</f>
        <v>0</v>
      </c>
      <c r="F1173" t="str">
        <f>VLOOKUP(DATEVALUE(KNeighbors_NOPCA!$A1173), UTA_by_date!$A$2:$E$93, 2, FALSE)</f>
        <v>W</v>
      </c>
      <c r="G1173">
        <f>IF(F1173="L",0,1)</f>
        <v>1</v>
      </c>
      <c r="H1173">
        <f>IF(G1173=E1173,1,0)</f>
        <v>0</v>
      </c>
      <c r="I1173">
        <f>VLOOKUP(DATEVALUE(KNeighbors_NOPCA!$A1173), UTA_by_date!$A$2:$E$93, 3, FALSE)</f>
        <v>-8.5</v>
      </c>
      <c r="J1173">
        <f>IF(I1173&gt;0, 1, 0)</f>
        <v>0</v>
      </c>
      <c r="K1173" t="str">
        <f>IF(J1173,IF(OR(AND(C1173&gt;0, ABS(D1173) &gt; I1173), OR(AND(C1173&gt;-I1173, D1173&gt;-I1173), AND(C1173&lt;-I1173,D1173&lt;-I1173) )), 1, 0),"N/A")</f>
        <v>N/A</v>
      </c>
      <c r="L1173">
        <f>INT(NOT(J1173))</f>
        <v>1</v>
      </c>
      <c r="M1173">
        <f>IF(L1173,IF(OR(AND(C1173&lt;0, D1173&lt; ABS(I1173)), OR(AND(C1173&gt;ABS(I1173), D1173&gt;ABS(I1173)), AND(C1173&lt;ABS(I1173),D1173&lt; ABS(I1173)))), 1, 0),"N/A")</f>
        <v>0</v>
      </c>
      <c r="N1173">
        <f>INT(OR(K1173,M1173))</f>
        <v>0</v>
      </c>
      <c r="O1173">
        <f>IF(N1173, 210, 0)</f>
        <v>0</v>
      </c>
      <c r="P1173" t="str">
        <f>VLOOKUP(DATEVALUE(KNeighbors_NOPCA!$A1173), UTA_by_date!$A$2:$E$93, 4, FALSE)</f>
        <v>O</v>
      </c>
      <c r="Q1173" t="str">
        <f>VLOOKUP(DATEVALUE(KNeighbors_NOPCA!$A1173), UTA_by_date!$A$2:$E$93, 5, FALSE)</f>
        <v>192</v>
      </c>
    </row>
    <row r="1174" spans="1:17" hidden="1">
      <c r="A1174" s="10" t="s">
        <v>130</v>
      </c>
      <c r="B1174" t="s">
        <v>43</v>
      </c>
      <c r="C1174" s="9">
        <v>-1.6</v>
      </c>
      <c r="D1174" s="9">
        <v>9</v>
      </c>
      <c r="E1174" s="9">
        <f>IF(-I1174 &lt;C1174, 1, 0)</f>
        <v>0</v>
      </c>
      <c r="F1174" t="str">
        <f>VLOOKUP(DATEVALUE(KNeighbors_NOPCA!$A1174), UTA_by_date!$A$2:$E$93, 2, FALSE)</f>
        <v>W</v>
      </c>
      <c r="G1174">
        <f>IF(F1174="L",0,1)</f>
        <v>1</v>
      </c>
      <c r="H1174">
        <f>IF(G1174=E1174,1,0)</f>
        <v>0</v>
      </c>
      <c r="I1174">
        <f>VLOOKUP(DATEVALUE(KNeighbors_NOPCA!$A1174), UTA_by_date!$A$2:$E$93, 3, FALSE)</f>
        <v>-5.5</v>
      </c>
      <c r="J1174">
        <f>IF(I1174&gt;0, 1, 0)</f>
        <v>0</v>
      </c>
      <c r="K1174" t="str">
        <f>IF(J1174,IF(OR(AND(C1174&gt;0, ABS(D1174) &gt; I1174), OR(AND(C1174&gt;-I1174, D1174&gt;-I1174), AND(C1174&lt;-I1174,D1174&lt;-I1174) )), 1, 0),"N/A")</f>
        <v>N/A</v>
      </c>
      <c r="L1174">
        <f>INT(NOT(J1174))</f>
        <v>1</v>
      </c>
      <c r="M1174">
        <f>IF(L1174,IF(OR(AND(C1174&lt;0, D1174&lt; ABS(I1174)), OR(AND(C1174&gt;ABS(I1174), D1174&gt;ABS(I1174)), AND(C1174&lt;ABS(I1174),D1174&lt; ABS(I1174)))), 1, 0),"N/A")</f>
        <v>0</v>
      </c>
      <c r="N1174">
        <f>INT(OR(K1174,M1174))</f>
        <v>0</v>
      </c>
      <c r="O1174">
        <f>IF(N1174, 210, 0)</f>
        <v>0</v>
      </c>
      <c r="P1174" t="str">
        <f>VLOOKUP(DATEVALUE(KNeighbors_NOPCA!$A1174), UTA_by_date!$A$2:$E$93, 4, FALSE)</f>
        <v>O</v>
      </c>
      <c r="Q1174" t="str">
        <f>VLOOKUP(DATEVALUE(KNeighbors_NOPCA!$A1174), UTA_by_date!$A$2:$E$93, 5, FALSE)</f>
        <v>191</v>
      </c>
    </row>
    <row r="1175" spans="1:17" hidden="1">
      <c r="A1175" s="10" t="s">
        <v>132</v>
      </c>
      <c r="B1175" t="s">
        <v>43</v>
      </c>
      <c r="C1175" s="9">
        <v>4.5999999999999996</v>
      </c>
      <c r="D1175" s="9">
        <v>4</v>
      </c>
      <c r="E1175" s="9">
        <f>IF(-I1175 &lt;C1175, 1, 0)</f>
        <v>0</v>
      </c>
      <c r="F1175" t="str">
        <f>VLOOKUP(DATEVALUE(KNeighbors_NOPCA!$A1175), UTA_by_date!$A$2:$E$93, 2, FALSE)</f>
        <v>L</v>
      </c>
      <c r="G1175">
        <f>IF(F1175="L",0,1)</f>
        <v>0</v>
      </c>
      <c r="H1175">
        <f>IF(G1175=E1175,1,0)</f>
        <v>1</v>
      </c>
      <c r="I1175">
        <f>VLOOKUP(DATEVALUE(KNeighbors_NOPCA!$A1175), UTA_by_date!$A$2:$E$93, 3, FALSE)</f>
        <v>-8</v>
      </c>
      <c r="J1175">
        <f>IF(I1175&gt;0, 1, 0)</f>
        <v>0</v>
      </c>
      <c r="K1175" t="str">
        <f>IF(J1175,IF(OR(AND(C1175&gt;0, ABS(D1175) &gt; I1175), OR(AND(C1175&gt;-I1175, D1175&gt;-I1175), AND(C1175&lt;-I1175,D1175&lt;-I1175) )), 1, 0),"N/A")</f>
        <v>N/A</v>
      </c>
      <c r="L1175">
        <f>INT(NOT(J1175))</f>
        <v>1</v>
      </c>
      <c r="M1175">
        <f>IF(L1175,IF(OR(AND(C1175&lt;0, D1175&lt; ABS(I1175)), OR(AND(C1175&gt;ABS(I1175), D1175&gt;ABS(I1175)), AND(C1175&lt;ABS(I1175),D1175&lt; ABS(I1175)))), 1, 0),"N/A")</f>
        <v>1</v>
      </c>
      <c r="N1175">
        <f>INT(OR(K1175,M1175))</f>
        <v>1</v>
      </c>
      <c r="O1175">
        <f>IF(N1175, 210, 0)</f>
        <v>210</v>
      </c>
      <c r="P1175" t="str">
        <f>VLOOKUP(DATEVALUE(KNeighbors_NOPCA!$A1175), UTA_by_date!$A$2:$E$93, 4, FALSE)</f>
        <v>U</v>
      </c>
      <c r="Q1175" t="str">
        <f>VLOOKUP(DATEVALUE(KNeighbors_NOPCA!$A1175), UTA_by_date!$A$2:$E$93, 5, FALSE)</f>
        <v>195</v>
      </c>
    </row>
    <row r="1176" spans="1:17" hidden="1">
      <c r="A1176" s="10" t="s">
        <v>134</v>
      </c>
      <c r="B1176" t="s">
        <v>43</v>
      </c>
      <c r="C1176" s="9">
        <v>4.2</v>
      </c>
      <c r="D1176" s="9">
        <v>3</v>
      </c>
      <c r="E1176" s="9">
        <f>IF(-I1176 &lt;C1176, 1, 0)</f>
        <v>0</v>
      </c>
      <c r="F1176" t="str">
        <f>VLOOKUP(DATEVALUE(KNeighbors_NOPCA!$A1176), UTA_by_date!$A$2:$E$93, 2, FALSE)</f>
        <v>L</v>
      </c>
      <c r="G1176">
        <f>IF(F1176="L",0,1)</f>
        <v>0</v>
      </c>
      <c r="H1176">
        <f>IF(G1176=E1176,1,0)</f>
        <v>1</v>
      </c>
      <c r="I1176">
        <f>VLOOKUP(DATEVALUE(KNeighbors_NOPCA!$A1176), UTA_by_date!$A$2:$E$93, 3, FALSE)</f>
        <v>-7</v>
      </c>
      <c r="J1176">
        <f>IF(I1176&gt;0, 1, 0)</f>
        <v>0</v>
      </c>
      <c r="K1176" t="str">
        <f>IF(J1176,IF(OR(AND(C1176&gt;0, ABS(D1176) &gt; I1176), OR(AND(C1176&gt;-I1176, D1176&gt;-I1176), AND(C1176&lt;-I1176,D1176&lt;-I1176) )), 1, 0),"N/A")</f>
        <v>N/A</v>
      </c>
      <c r="L1176">
        <f>INT(NOT(J1176))</f>
        <v>1</v>
      </c>
      <c r="M1176">
        <f>IF(L1176,IF(OR(AND(C1176&lt;0, D1176&lt; ABS(I1176)), OR(AND(C1176&gt;ABS(I1176), D1176&gt;ABS(I1176)), AND(C1176&lt;ABS(I1176),D1176&lt; ABS(I1176)))), 1, 0),"N/A")</f>
        <v>1</v>
      </c>
      <c r="N1176">
        <f>INT(OR(K1176,M1176))</f>
        <v>1</v>
      </c>
      <c r="O1176">
        <f>IF(N1176, 210, 0)</f>
        <v>210</v>
      </c>
      <c r="P1176" t="str">
        <f>VLOOKUP(DATEVALUE(KNeighbors_NOPCA!$A1176), UTA_by_date!$A$2:$E$93, 4, FALSE)</f>
        <v>U</v>
      </c>
      <c r="Q1176" t="str">
        <f>VLOOKUP(DATEVALUE(KNeighbors_NOPCA!$A1176), UTA_by_date!$A$2:$E$93, 5, FALSE)</f>
        <v>188</v>
      </c>
    </row>
    <row r="1177" spans="1:17" hidden="1">
      <c r="A1177" s="10" t="s">
        <v>142</v>
      </c>
      <c r="B1177" t="s">
        <v>43</v>
      </c>
      <c r="C1177" s="9">
        <v>-3</v>
      </c>
      <c r="D1177" s="9">
        <v>18</v>
      </c>
      <c r="E1177" s="9">
        <f>IF(-I1177 &lt;C1177, 1, 0)</f>
        <v>0</v>
      </c>
      <c r="F1177" t="str">
        <f>VLOOKUP(DATEVALUE(KNeighbors_NOPCA!$A1177), UTA_by_date!$A$2:$E$93, 2, FALSE)</f>
        <v>W</v>
      </c>
      <c r="G1177">
        <f>IF(F1177="L",0,1)</f>
        <v>1</v>
      </c>
      <c r="H1177">
        <f>IF(G1177=E1177,1,0)</f>
        <v>0</v>
      </c>
      <c r="I1177">
        <f>VLOOKUP(DATEVALUE(KNeighbors_NOPCA!$A1177), UTA_by_date!$A$2:$E$93, 3, FALSE)</f>
        <v>-1</v>
      </c>
      <c r="J1177">
        <f>IF(I1177&gt;0, 1, 0)</f>
        <v>0</v>
      </c>
      <c r="K1177" t="str">
        <f>IF(J1177,IF(OR(AND(C1177&gt;0, ABS(D1177) &gt; I1177), OR(AND(C1177&gt;-I1177, D1177&gt;-I1177), AND(C1177&lt;-I1177,D1177&lt;-I1177) )), 1, 0),"N/A")</f>
        <v>N/A</v>
      </c>
      <c r="L1177">
        <f>INT(NOT(J1177))</f>
        <v>1</v>
      </c>
      <c r="M1177">
        <f>IF(L1177,IF(OR(AND(C1177&lt;0, D1177&lt; ABS(I1177)), OR(AND(C1177&gt;ABS(I1177), D1177&gt;ABS(I1177)), AND(C1177&lt;ABS(I1177),D1177&lt; ABS(I1177)))), 1, 0),"N/A")</f>
        <v>0</v>
      </c>
      <c r="N1177">
        <f>INT(OR(K1177,M1177))</f>
        <v>0</v>
      </c>
      <c r="O1177">
        <f>IF(N1177, 210, 0)</f>
        <v>0</v>
      </c>
      <c r="P1177" t="str">
        <f>VLOOKUP(DATEVALUE(KNeighbors_NOPCA!$A1177), UTA_by_date!$A$2:$E$93, 4, FALSE)</f>
        <v>O</v>
      </c>
      <c r="Q1177" t="str">
        <f>VLOOKUP(DATEVALUE(KNeighbors_NOPCA!$A1177), UTA_by_date!$A$2:$E$93, 5, FALSE)</f>
        <v>196</v>
      </c>
    </row>
    <row r="1178" spans="1:17" hidden="1">
      <c r="A1178" s="10" t="s">
        <v>146</v>
      </c>
      <c r="B1178" t="s">
        <v>43</v>
      </c>
      <c r="C1178" s="9">
        <v>-3.2</v>
      </c>
      <c r="D1178" s="9">
        <v>3</v>
      </c>
      <c r="E1178" s="9">
        <f>IF(-I1178 &lt;C1178, 1, 0)</f>
        <v>0</v>
      </c>
      <c r="F1178" t="str">
        <f>VLOOKUP(DATEVALUE(KNeighbors_NOPCA!$A1178), UTA_by_date!$A$2:$E$93, 2, FALSE)</f>
        <v>L</v>
      </c>
      <c r="G1178">
        <f>IF(F1178="L",0,1)</f>
        <v>0</v>
      </c>
      <c r="H1178">
        <f>IF(G1178=E1178,1,0)</f>
        <v>1</v>
      </c>
      <c r="I1178">
        <f>VLOOKUP(DATEVALUE(KNeighbors_NOPCA!$A1178), UTA_by_date!$A$2:$E$93, 3, FALSE)</f>
        <v>-5</v>
      </c>
      <c r="J1178">
        <f>IF(I1178&gt;0, 1, 0)</f>
        <v>0</v>
      </c>
      <c r="K1178" t="str">
        <f>IF(J1178,IF(OR(AND(C1178&gt;0, ABS(D1178) &gt; I1178), OR(AND(C1178&gt;-I1178, D1178&gt;-I1178), AND(C1178&lt;-I1178,D1178&lt;-I1178) )), 1, 0),"N/A")</f>
        <v>N/A</v>
      </c>
      <c r="L1178">
        <f>INT(NOT(J1178))</f>
        <v>1</v>
      </c>
      <c r="M1178">
        <f>IF(L1178,IF(OR(AND(C1178&lt;0, D1178&lt; ABS(I1178)), OR(AND(C1178&gt;ABS(I1178), D1178&gt;ABS(I1178)), AND(C1178&lt;ABS(I1178),D1178&lt; ABS(I1178)))), 1, 0),"N/A")</f>
        <v>1</v>
      </c>
      <c r="N1178">
        <f>INT(OR(K1178,M1178))</f>
        <v>1</v>
      </c>
      <c r="O1178">
        <f>IF(N1178, 210, 0)</f>
        <v>210</v>
      </c>
      <c r="P1178" t="str">
        <f>VLOOKUP(DATEVALUE(KNeighbors_NOPCA!$A1178), UTA_by_date!$A$2:$E$93, 4, FALSE)</f>
        <v>O</v>
      </c>
      <c r="Q1178" t="str">
        <f>VLOOKUP(DATEVALUE(KNeighbors_NOPCA!$A1178), UTA_by_date!$A$2:$E$93, 5, FALSE)</f>
        <v>204</v>
      </c>
    </row>
    <row r="1179" spans="1:17" hidden="1">
      <c r="A1179" s="10" t="s">
        <v>148</v>
      </c>
      <c r="B1179" t="s">
        <v>43</v>
      </c>
      <c r="C1179" s="9">
        <v>-7.2</v>
      </c>
      <c r="D1179" s="9">
        <v>-18</v>
      </c>
      <c r="E1179" s="9">
        <f>IF(-I1179 &lt;C1179, 1, 0)</f>
        <v>0</v>
      </c>
      <c r="F1179" t="str">
        <f>VLOOKUP(DATEVALUE(KNeighbors_NOPCA!$A1179), UTA_by_date!$A$2:$E$93, 2, FALSE)</f>
        <v>L</v>
      </c>
      <c r="G1179">
        <f>IF(F1179="L",0,1)</f>
        <v>0</v>
      </c>
      <c r="H1179">
        <f>IF(G1179=E1179,1,0)</f>
        <v>1</v>
      </c>
      <c r="I1179">
        <f>VLOOKUP(DATEVALUE(KNeighbors_NOPCA!$A1179), UTA_by_date!$A$2:$E$93, 3, FALSE)</f>
        <v>3</v>
      </c>
      <c r="J1179">
        <f>IF(I1179&gt;0, 1, 0)</f>
        <v>1</v>
      </c>
      <c r="K1179">
        <f>IF(J1179,IF(OR(AND(C1179&gt;0, ABS(D1179) &gt; I1179), OR(AND(C1179&gt;-I1179, D1179&gt;-I1179), AND(C1179&lt;-I1179,D1179&lt;-I1179) )), 1, 0),"N/A")</f>
        <v>1</v>
      </c>
      <c r="L1179">
        <f>INT(NOT(J1179))</f>
        <v>0</v>
      </c>
      <c r="M1179" t="str">
        <f>IF(L1179,IF(OR(AND(C1179&lt;0, D1179&lt; ABS(I1179)), OR(AND(C1179&gt;ABS(I1179), D1179&gt;ABS(I1179)), AND(C1179&lt;ABS(I1179),D1179&lt; ABS(I1179)))), 1, 0),"N/A")</f>
        <v>N/A</v>
      </c>
      <c r="N1179">
        <f>INT(OR(K1179,M1179))</f>
        <v>1</v>
      </c>
      <c r="O1179">
        <f>IF(N1179, 210, 0)</f>
        <v>210</v>
      </c>
      <c r="P1179" t="str">
        <f>VLOOKUP(DATEVALUE(KNeighbors_NOPCA!$A1179), UTA_by_date!$A$2:$E$93, 4, FALSE)</f>
        <v>U</v>
      </c>
      <c r="Q1179" t="str">
        <f>VLOOKUP(DATEVALUE(KNeighbors_NOPCA!$A1179), UTA_by_date!$A$2:$E$93, 5, FALSE)</f>
        <v>193.5</v>
      </c>
    </row>
    <row r="1180" spans="1:17" hidden="1">
      <c r="A1180" s="10" t="s">
        <v>150</v>
      </c>
      <c r="B1180" t="s">
        <v>43</v>
      </c>
      <c r="C1180" s="9">
        <v>4.8</v>
      </c>
      <c r="D1180" s="9">
        <v>-2</v>
      </c>
      <c r="E1180" s="9">
        <f>IF(-I1180 &lt;C1180, 1, 0)</f>
        <v>0</v>
      </c>
      <c r="F1180" t="str">
        <f>VLOOKUP(DATEVALUE(KNeighbors_NOPCA!$A1180), UTA_by_date!$A$2:$E$93, 2, FALSE)</f>
        <v>L</v>
      </c>
      <c r="G1180">
        <f>IF(F1180="L",0,1)</f>
        <v>0</v>
      </c>
      <c r="H1180">
        <f>IF(G1180=E1180,1,0)</f>
        <v>1</v>
      </c>
      <c r="I1180">
        <f>VLOOKUP(DATEVALUE(KNeighbors_NOPCA!$A1180), UTA_by_date!$A$2:$E$93, 3, FALSE)</f>
        <v>-11.5</v>
      </c>
      <c r="J1180">
        <f>IF(I1180&gt;0, 1, 0)</f>
        <v>0</v>
      </c>
      <c r="K1180" t="str">
        <f>IF(J1180,IF(OR(AND(C1180&gt;0, ABS(D1180) &gt; I1180), OR(AND(C1180&gt;-I1180, D1180&gt;-I1180), AND(C1180&lt;-I1180,D1180&lt;-I1180) )), 1, 0),"N/A")</f>
        <v>N/A</v>
      </c>
      <c r="L1180">
        <f>INT(NOT(J1180))</f>
        <v>1</v>
      </c>
      <c r="M1180">
        <f>IF(L1180,IF(OR(AND(C1180&lt;0, D1180&lt; ABS(I1180)), OR(AND(C1180&gt;ABS(I1180), D1180&gt;ABS(I1180)), AND(C1180&lt;ABS(I1180),D1180&lt; ABS(I1180)))), 1, 0),"N/A")</f>
        <v>1</v>
      </c>
      <c r="N1180">
        <f>INT(OR(K1180,M1180))</f>
        <v>1</v>
      </c>
      <c r="O1180">
        <f>IF(N1180, 210, 0)</f>
        <v>210</v>
      </c>
      <c r="P1180" t="str">
        <f>VLOOKUP(DATEVALUE(KNeighbors_NOPCA!$A1180), UTA_by_date!$A$2:$E$93, 4, FALSE)</f>
        <v>U</v>
      </c>
      <c r="Q1180" t="str">
        <f>VLOOKUP(DATEVALUE(KNeighbors_NOPCA!$A1180), UTA_by_date!$A$2:$E$93, 5, FALSE)</f>
        <v>198.5</v>
      </c>
    </row>
    <row r="1181" spans="1:17" hidden="1">
      <c r="A1181" s="10" t="s">
        <v>160</v>
      </c>
      <c r="B1181" t="s">
        <v>43</v>
      </c>
      <c r="C1181" s="9">
        <v>-3</v>
      </c>
      <c r="D1181" s="9">
        <v>-7</v>
      </c>
      <c r="E1181" s="9">
        <f>IF(-I1181 &lt;C1181, 1, 0)</f>
        <v>0</v>
      </c>
      <c r="F1181" t="str">
        <f>VLOOKUP(DATEVALUE(KNeighbors_NOPCA!$A1181), UTA_by_date!$A$2:$E$93, 2, FALSE)</f>
        <v>L</v>
      </c>
      <c r="G1181">
        <f>IF(F1181="L",0,1)</f>
        <v>0</v>
      </c>
      <c r="H1181">
        <f>IF(G1181=E1181,1,0)</f>
        <v>1</v>
      </c>
      <c r="I1181">
        <f>VLOOKUP(DATEVALUE(KNeighbors_NOPCA!$A1181), UTA_by_date!$A$2:$E$93, 3, FALSE)</f>
        <v>-2</v>
      </c>
      <c r="J1181">
        <f>IF(I1181&gt;0, 1, 0)</f>
        <v>0</v>
      </c>
      <c r="K1181" t="str">
        <f>IF(J1181,IF(OR(AND(C1181&gt;0, ABS(D1181) &gt; I1181), OR(AND(C1181&gt;-I1181, D1181&gt;-I1181), AND(C1181&lt;-I1181,D1181&lt;-I1181) )), 1, 0),"N/A")</f>
        <v>N/A</v>
      </c>
      <c r="L1181">
        <f>INT(NOT(J1181))</f>
        <v>1</v>
      </c>
      <c r="M1181">
        <f>IF(L1181,IF(OR(AND(C1181&lt;0, D1181&lt; ABS(I1181)), OR(AND(C1181&gt;ABS(I1181), D1181&gt;ABS(I1181)), AND(C1181&lt;ABS(I1181),D1181&lt; ABS(I1181)))), 1, 0),"N/A")</f>
        <v>1</v>
      </c>
      <c r="N1181">
        <f>INT(OR(K1181,M1181))</f>
        <v>1</v>
      </c>
      <c r="O1181">
        <f>IF(N1181, 210, 0)</f>
        <v>210</v>
      </c>
      <c r="P1181" t="str">
        <f>VLOOKUP(DATEVALUE(KNeighbors_NOPCA!$A1181), UTA_by_date!$A$2:$E$93, 4, FALSE)</f>
        <v>U</v>
      </c>
      <c r="Q1181" t="str">
        <f>VLOOKUP(DATEVALUE(KNeighbors_NOPCA!$A1181), UTA_by_date!$A$2:$E$93, 5, FALSE)</f>
        <v>192</v>
      </c>
    </row>
    <row r="1182" spans="1:17" hidden="1">
      <c r="A1182" s="10" t="s">
        <v>163</v>
      </c>
      <c r="B1182" t="s">
        <v>43</v>
      </c>
      <c r="C1182" s="9">
        <v>-5</v>
      </c>
      <c r="D1182" s="9">
        <v>21</v>
      </c>
      <c r="E1182" s="9">
        <f>IF(-I1182 &lt;C1182, 1, 0)</f>
        <v>0</v>
      </c>
      <c r="F1182" t="str">
        <f>VLOOKUP(DATEVALUE(KNeighbors_NOPCA!$A1182), UTA_by_date!$A$2:$E$93, 2, FALSE)</f>
        <v>W</v>
      </c>
      <c r="G1182">
        <f>IF(F1182="L",0,1)</f>
        <v>1</v>
      </c>
      <c r="H1182">
        <f>IF(G1182=E1182,1,0)</f>
        <v>0</v>
      </c>
      <c r="I1182">
        <f>VLOOKUP(DATEVALUE(KNeighbors_NOPCA!$A1182), UTA_by_date!$A$2:$E$93, 3, FALSE)</f>
        <v>-4.5</v>
      </c>
      <c r="J1182">
        <f>IF(I1182&gt;0, 1, 0)</f>
        <v>0</v>
      </c>
      <c r="K1182" t="str">
        <f>IF(J1182,IF(OR(AND(C1182&gt;0, ABS(D1182) &gt; I1182), OR(AND(C1182&gt;-I1182, D1182&gt;-I1182), AND(C1182&lt;-I1182,D1182&lt;-I1182) )), 1, 0),"N/A")</f>
        <v>N/A</v>
      </c>
      <c r="L1182">
        <f>INT(NOT(J1182))</f>
        <v>1</v>
      </c>
      <c r="M1182">
        <f>IF(L1182,IF(OR(AND(C1182&lt;0, D1182&lt; ABS(I1182)), OR(AND(C1182&gt;ABS(I1182), D1182&gt;ABS(I1182)), AND(C1182&lt;ABS(I1182),D1182&lt; ABS(I1182)))), 1, 0),"N/A")</f>
        <v>0</v>
      </c>
      <c r="N1182">
        <f>INT(OR(K1182,M1182))</f>
        <v>0</v>
      </c>
      <c r="O1182">
        <f>IF(N1182, 210, 0)</f>
        <v>0</v>
      </c>
      <c r="P1182" t="str">
        <f>VLOOKUP(DATEVALUE(KNeighbors_NOPCA!$A1182), UTA_by_date!$A$2:$E$93, 4, FALSE)</f>
        <v>O</v>
      </c>
      <c r="Q1182" t="str">
        <f>VLOOKUP(DATEVALUE(KNeighbors_NOPCA!$A1182), UTA_by_date!$A$2:$E$93, 5, FALSE)</f>
        <v>196</v>
      </c>
    </row>
    <row r="1183" spans="1:17" hidden="1">
      <c r="A1183" s="10" t="s">
        <v>166</v>
      </c>
      <c r="B1183" t="s">
        <v>43</v>
      </c>
      <c r="C1183" s="9">
        <v>-1.2</v>
      </c>
      <c r="D1183" s="9">
        <v>9</v>
      </c>
      <c r="E1183" s="9">
        <f>IF(-I1183 &lt;C1183, 1, 0)</f>
        <v>1</v>
      </c>
      <c r="F1183" t="str">
        <f>VLOOKUP(DATEVALUE(KNeighbors_NOPCA!$A1183), UTA_by_date!$A$2:$E$93, 2, FALSE)</f>
        <v>W</v>
      </c>
      <c r="G1183">
        <f>IF(F1183="L",0,1)</f>
        <v>1</v>
      </c>
      <c r="H1183">
        <f>IF(G1183=E1183,1,0)</f>
        <v>1</v>
      </c>
      <c r="I1183">
        <f>VLOOKUP(DATEVALUE(KNeighbors_NOPCA!$A1183), UTA_by_date!$A$2:$E$93, 3, FALSE)</f>
        <v>6</v>
      </c>
      <c r="J1183">
        <f>IF(I1183&gt;0, 1, 0)</f>
        <v>1</v>
      </c>
      <c r="K1183">
        <f>IF(J1183,IF(OR(AND(C1183&gt;0, ABS(D1183) &gt; I1183), OR(AND(C1183&gt;-I1183, D1183&gt;-I1183), AND(C1183&lt;-I1183,D1183&lt;-I1183) )), 1, 0),"N/A")</f>
        <v>1</v>
      </c>
      <c r="L1183">
        <f>INT(NOT(J1183))</f>
        <v>0</v>
      </c>
      <c r="M1183" t="str">
        <f>IF(L1183,IF(OR(AND(C1183&lt;0, D1183&lt; ABS(I1183)), OR(AND(C1183&gt;ABS(I1183), D1183&gt;ABS(I1183)), AND(C1183&lt;ABS(I1183),D1183&lt; ABS(I1183)))), 1, 0),"N/A")</f>
        <v>N/A</v>
      </c>
      <c r="N1183">
        <f>INT(OR(K1183,M1183))</f>
        <v>1</v>
      </c>
      <c r="O1183">
        <f>IF(N1183, 210, 0)</f>
        <v>210</v>
      </c>
      <c r="P1183" t="str">
        <f>VLOOKUP(DATEVALUE(KNeighbors_NOPCA!$A1183), UTA_by_date!$A$2:$E$93, 4, FALSE)</f>
        <v>U</v>
      </c>
      <c r="Q1183" t="str">
        <f>VLOOKUP(DATEVALUE(KNeighbors_NOPCA!$A1183), UTA_by_date!$A$2:$E$93, 5, FALSE)</f>
        <v>193</v>
      </c>
    </row>
    <row r="1184" spans="1:17" hidden="1">
      <c r="A1184" s="10" t="s">
        <v>169</v>
      </c>
      <c r="B1184" t="s">
        <v>43</v>
      </c>
      <c r="C1184" s="9">
        <v>-3.6</v>
      </c>
      <c r="D1184" s="9">
        <v>34</v>
      </c>
      <c r="E1184" s="9">
        <f>IF(-I1184 &lt;C1184, 1, 0)</f>
        <v>0</v>
      </c>
      <c r="F1184" t="str">
        <f>VLOOKUP(DATEVALUE(KNeighbors_NOPCA!$A1184), UTA_by_date!$A$2:$E$93, 2, FALSE)</f>
        <v>W</v>
      </c>
      <c r="G1184">
        <f>IF(F1184="L",0,1)</f>
        <v>1</v>
      </c>
      <c r="H1184">
        <f>IF(G1184=E1184,1,0)</f>
        <v>0</v>
      </c>
      <c r="I1184">
        <f>VLOOKUP(DATEVALUE(KNeighbors_NOPCA!$A1184), UTA_by_date!$A$2:$E$93, 3, FALSE)</f>
        <v>-9</v>
      </c>
      <c r="J1184">
        <f>IF(I1184&gt;0, 1, 0)</f>
        <v>0</v>
      </c>
      <c r="K1184" t="str">
        <f>IF(J1184,IF(OR(AND(C1184&gt;0, ABS(D1184) &gt; I1184), OR(AND(C1184&gt;-I1184, D1184&gt;-I1184), AND(C1184&lt;-I1184,D1184&lt;-I1184) )), 1, 0),"N/A")</f>
        <v>N/A</v>
      </c>
      <c r="L1184">
        <f>INT(NOT(J1184))</f>
        <v>1</v>
      </c>
      <c r="M1184">
        <f>IF(L1184,IF(OR(AND(C1184&lt;0, D1184&lt; ABS(I1184)), OR(AND(C1184&gt;ABS(I1184), D1184&gt;ABS(I1184)), AND(C1184&lt;ABS(I1184),D1184&lt; ABS(I1184)))), 1, 0),"N/A")</f>
        <v>0</v>
      </c>
      <c r="N1184">
        <f>INT(OR(K1184,M1184))</f>
        <v>0</v>
      </c>
      <c r="O1184">
        <f>IF(N1184, 210, 0)</f>
        <v>0</v>
      </c>
      <c r="P1184" t="str">
        <f>VLOOKUP(DATEVALUE(KNeighbors_NOPCA!$A1184), UTA_by_date!$A$2:$E$93, 4, FALSE)</f>
        <v>U</v>
      </c>
      <c r="Q1184" t="str">
        <f>VLOOKUP(DATEVALUE(KNeighbors_NOPCA!$A1184), UTA_by_date!$A$2:$E$93, 5, FALSE)</f>
        <v>198.5</v>
      </c>
    </row>
    <row r="1185" spans="1:17" hidden="1">
      <c r="A1185" s="10" t="s">
        <v>180</v>
      </c>
      <c r="B1185" t="s">
        <v>43</v>
      </c>
      <c r="C1185" s="9">
        <v>3.6</v>
      </c>
      <c r="D1185" s="9">
        <v>48</v>
      </c>
      <c r="E1185" s="9">
        <f>IF(-I1185 &lt;C1185, 1, 0)</f>
        <v>0</v>
      </c>
      <c r="F1185" t="str">
        <f>VLOOKUP(DATEVALUE(KNeighbors_NOPCA!$A1185), UTA_by_date!$A$2:$E$93, 2, FALSE)</f>
        <v>W</v>
      </c>
      <c r="G1185">
        <f>IF(F1185="L",0,1)</f>
        <v>1</v>
      </c>
      <c r="H1185">
        <f>IF(G1185=E1185,1,0)</f>
        <v>0</v>
      </c>
      <c r="I1185">
        <f>VLOOKUP(DATEVALUE(KNeighbors_NOPCA!$A1185), UTA_by_date!$A$2:$E$93, 3, FALSE)</f>
        <v>-13.5</v>
      </c>
      <c r="J1185">
        <f>IF(I1185&gt;0, 1, 0)</f>
        <v>0</v>
      </c>
      <c r="K1185" t="str">
        <f>IF(J1185,IF(OR(AND(C1185&gt;0, ABS(D1185) &gt; I1185), OR(AND(C1185&gt;-I1185, D1185&gt;-I1185), AND(C1185&lt;-I1185,D1185&lt;-I1185) )), 1, 0),"N/A")</f>
        <v>N/A</v>
      </c>
      <c r="L1185">
        <f>INT(NOT(J1185))</f>
        <v>1</v>
      </c>
      <c r="M1185">
        <f>IF(L1185,IF(OR(AND(C1185&lt;0, D1185&lt; ABS(I1185)), OR(AND(C1185&gt;ABS(I1185), D1185&gt;ABS(I1185)), AND(C1185&lt;ABS(I1185),D1185&lt; ABS(I1185)))), 1, 0),"N/A")</f>
        <v>0</v>
      </c>
      <c r="N1185">
        <f>INT(OR(K1185,M1185))</f>
        <v>0</v>
      </c>
      <c r="O1185">
        <f>IF(N1185, 210, 0)</f>
        <v>0</v>
      </c>
      <c r="P1185" t="str">
        <f>VLOOKUP(DATEVALUE(KNeighbors_NOPCA!$A1185), UTA_by_date!$A$2:$E$93, 4, FALSE)</f>
        <v>O</v>
      </c>
      <c r="Q1185" t="str">
        <f>VLOOKUP(DATEVALUE(KNeighbors_NOPCA!$A1185), UTA_by_date!$A$2:$E$93, 5, FALSE)</f>
        <v>189</v>
      </c>
    </row>
    <row r="1186" spans="1:17" hidden="1">
      <c r="A1186" s="10" t="s">
        <v>182</v>
      </c>
      <c r="B1186" t="s">
        <v>43</v>
      </c>
      <c r="C1186" s="9">
        <v>-7.2</v>
      </c>
      <c r="D1186" s="9">
        <v>-7</v>
      </c>
      <c r="E1186" s="9">
        <f>IF(-I1186 &lt;C1186, 1, 0)</f>
        <v>0</v>
      </c>
      <c r="F1186" t="str">
        <f>VLOOKUP(DATEVALUE(KNeighbors_NOPCA!$A1186), UTA_by_date!$A$2:$E$93, 2, FALSE)</f>
        <v>L</v>
      </c>
      <c r="G1186">
        <f>IF(F1186="L",0,1)</f>
        <v>0</v>
      </c>
      <c r="H1186">
        <f>IF(G1186=E1186,1,0)</f>
        <v>1</v>
      </c>
      <c r="I1186">
        <f>VLOOKUP(DATEVALUE(KNeighbors_NOPCA!$A1186), UTA_by_date!$A$2:$E$93, 3, FALSE)</f>
        <v>4.5</v>
      </c>
      <c r="J1186">
        <f>IF(I1186&gt;0, 1, 0)</f>
        <v>1</v>
      </c>
      <c r="K1186">
        <f>IF(J1186,IF(OR(AND(C1186&gt;0, ABS(D1186) &gt; I1186), OR(AND(C1186&gt;-I1186, D1186&gt;-I1186), AND(C1186&lt;-I1186,D1186&lt;-I1186) )), 1, 0),"N/A")</f>
        <v>1</v>
      </c>
      <c r="L1186">
        <f>INT(NOT(J1186))</f>
        <v>0</v>
      </c>
      <c r="M1186" t="str">
        <f>IF(L1186,IF(OR(AND(C1186&lt;0, D1186&lt; ABS(I1186)), OR(AND(C1186&gt;ABS(I1186), D1186&gt;ABS(I1186)), AND(C1186&lt;ABS(I1186),D1186&lt; ABS(I1186)))), 1, 0),"N/A")</f>
        <v>N/A</v>
      </c>
      <c r="N1186">
        <f>INT(OR(K1186,M1186))</f>
        <v>1</v>
      </c>
      <c r="O1186">
        <f>IF(N1186, 210, 0)</f>
        <v>210</v>
      </c>
      <c r="P1186" t="str">
        <f>VLOOKUP(DATEVALUE(KNeighbors_NOPCA!$A1186), UTA_by_date!$A$2:$E$93, 4, FALSE)</f>
        <v>U</v>
      </c>
      <c r="Q1186" t="str">
        <f>VLOOKUP(DATEVALUE(KNeighbors_NOPCA!$A1186), UTA_by_date!$A$2:$E$93, 5, FALSE)</f>
        <v>203.5</v>
      </c>
    </row>
    <row r="1187" spans="1:17" hidden="1">
      <c r="A1187" s="10" t="s">
        <v>184</v>
      </c>
      <c r="B1187" t="s">
        <v>43</v>
      </c>
      <c r="C1187" s="9">
        <v>2.6</v>
      </c>
      <c r="D1187" s="9">
        <v>13</v>
      </c>
      <c r="E1187" s="9">
        <f>IF(-I1187 &lt;C1187, 1, 0)</f>
        <v>0</v>
      </c>
      <c r="F1187" t="str">
        <f>VLOOKUP(DATEVALUE(KNeighbors_NOPCA!$A1187), UTA_by_date!$A$2:$E$93, 2, FALSE)</f>
        <v>W</v>
      </c>
      <c r="G1187">
        <f>IF(F1187="L",0,1)</f>
        <v>1</v>
      </c>
      <c r="H1187">
        <f>IF(G1187=E1187,1,0)</f>
        <v>0</v>
      </c>
      <c r="I1187">
        <f>VLOOKUP(DATEVALUE(KNeighbors_NOPCA!$A1187), UTA_by_date!$A$2:$E$93, 3, FALSE)</f>
        <v>-7.5</v>
      </c>
      <c r="J1187">
        <f>IF(I1187&gt;0, 1, 0)</f>
        <v>0</v>
      </c>
      <c r="K1187" t="str">
        <f>IF(J1187,IF(OR(AND(C1187&gt;0, ABS(D1187) &gt; I1187), OR(AND(C1187&gt;-I1187, D1187&gt;-I1187), AND(C1187&lt;-I1187,D1187&lt;-I1187) )), 1, 0),"N/A")</f>
        <v>N/A</v>
      </c>
      <c r="L1187">
        <f>INT(NOT(J1187))</f>
        <v>1</v>
      </c>
      <c r="M1187">
        <f>IF(L1187,IF(OR(AND(C1187&lt;0, D1187&lt; ABS(I1187)), OR(AND(C1187&gt;ABS(I1187), D1187&gt;ABS(I1187)), AND(C1187&lt;ABS(I1187),D1187&lt; ABS(I1187)))), 1, 0),"N/A")</f>
        <v>0</v>
      </c>
      <c r="N1187">
        <f>INT(OR(K1187,M1187))</f>
        <v>0</v>
      </c>
      <c r="O1187">
        <f>IF(N1187, 210, 0)</f>
        <v>0</v>
      </c>
      <c r="P1187" t="str">
        <f>VLOOKUP(DATEVALUE(KNeighbors_NOPCA!$A1187), UTA_by_date!$A$2:$E$93, 4, FALSE)</f>
        <v>U</v>
      </c>
      <c r="Q1187" t="str">
        <f>VLOOKUP(DATEVALUE(KNeighbors_NOPCA!$A1187), UTA_by_date!$A$2:$E$93, 5, FALSE)</f>
        <v>192</v>
      </c>
    </row>
    <row r="1188" spans="1:17" hidden="1">
      <c r="A1188" s="10" t="s">
        <v>187</v>
      </c>
      <c r="B1188" t="s">
        <v>43</v>
      </c>
      <c r="C1188" s="9">
        <v>-9.1999999999999993</v>
      </c>
      <c r="D1188" s="9">
        <v>-2</v>
      </c>
      <c r="E1188" s="9">
        <f>IF(-I1188 &lt;C1188, 1, 0)</f>
        <v>0</v>
      </c>
      <c r="F1188" t="str">
        <f>VLOOKUP(DATEVALUE(KNeighbors_NOPCA!$A1188), UTA_by_date!$A$2:$E$93, 2, FALSE)</f>
        <v>W</v>
      </c>
      <c r="G1188">
        <f>IF(F1188="L",0,1)</f>
        <v>1</v>
      </c>
      <c r="H1188">
        <f>IF(G1188=E1188,1,0)</f>
        <v>0</v>
      </c>
      <c r="I1188">
        <f>VLOOKUP(DATEVALUE(KNeighbors_NOPCA!$A1188), UTA_by_date!$A$2:$E$93, 3, FALSE)</f>
        <v>3.5</v>
      </c>
      <c r="J1188">
        <f>IF(I1188&gt;0, 1, 0)</f>
        <v>1</v>
      </c>
      <c r="K1188">
        <f>IF(J1188,IF(OR(AND(C1188&gt;0, ABS(D1188) &gt; I1188), OR(AND(C1188&gt;-I1188, D1188&gt;-I1188), AND(C1188&lt;-I1188,D1188&lt;-I1188) )), 1, 0),"N/A")</f>
        <v>0</v>
      </c>
      <c r="L1188">
        <f>INT(NOT(J1188))</f>
        <v>0</v>
      </c>
      <c r="M1188" t="str">
        <f>IF(L1188,IF(OR(AND(C1188&lt;0, D1188&lt; ABS(I1188)), OR(AND(C1188&gt;ABS(I1188), D1188&gt;ABS(I1188)), AND(C1188&lt;ABS(I1188),D1188&lt; ABS(I1188)))), 1, 0),"N/A")</f>
        <v>N/A</v>
      </c>
      <c r="N1188">
        <f>INT(OR(K1188,M1188))</f>
        <v>0</v>
      </c>
      <c r="O1188">
        <f>IF(N1188, 210, 0)</f>
        <v>0</v>
      </c>
      <c r="P1188" t="str">
        <f>VLOOKUP(DATEVALUE(KNeighbors_NOPCA!$A1188), UTA_by_date!$A$2:$E$93, 4, FALSE)</f>
        <v>U</v>
      </c>
      <c r="Q1188" t="str">
        <f>VLOOKUP(DATEVALUE(KNeighbors_NOPCA!$A1188), UTA_by_date!$A$2:$E$93, 5, FALSE)</f>
        <v>182.5</v>
      </c>
    </row>
    <row r="1189" spans="1:17" hidden="1">
      <c r="A1189" s="10" t="s">
        <v>190</v>
      </c>
      <c r="B1189" t="s">
        <v>43</v>
      </c>
      <c r="C1189" s="9">
        <v>-9.1999999999999993</v>
      </c>
      <c r="D1189" s="9">
        <v>-3</v>
      </c>
      <c r="E1189" s="9">
        <f>IF(-I1189 &lt;C1189, 1, 0)</f>
        <v>0</v>
      </c>
      <c r="F1189" t="str">
        <f>VLOOKUP(DATEVALUE(KNeighbors_NOPCA!$A1189), UTA_by_date!$A$2:$E$93, 2, FALSE)</f>
        <v>L</v>
      </c>
      <c r="G1189">
        <f>IF(F1189="L",0,1)</f>
        <v>0</v>
      </c>
      <c r="H1189">
        <f>IF(G1189=E1189,1,0)</f>
        <v>1</v>
      </c>
      <c r="I1189">
        <f>VLOOKUP(DATEVALUE(KNeighbors_NOPCA!$A1189), UTA_by_date!$A$2:$E$93, 3, FALSE)</f>
        <v>-14</v>
      </c>
      <c r="J1189">
        <f>IF(I1189&gt;0, 1, 0)</f>
        <v>0</v>
      </c>
      <c r="K1189" t="str">
        <f>IF(J1189,IF(OR(AND(C1189&gt;0, ABS(D1189) &gt; I1189), OR(AND(C1189&gt;-I1189, D1189&gt;-I1189), AND(C1189&lt;-I1189,D1189&lt;-I1189) )), 1, 0),"N/A")</f>
        <v>N/A</v>
      </c>
      <c r="L1189">
        <f>INT(NOT(J1189))</f>
        <v>1</v>
      </c>
      <c r="M1189">
        <f>IF(L1189,IF(OR(AND(C1189&lt;0, D1189&lt; ABS(I1189)), OR(AND(C1189&gt;ABS(I1189), D1189&gt;ABS(I1189)), AND(C1189&lt;ABS(I1189),D1189&lt; ABS(I1189)))), 1, 0),"N/A")</f>
        <v>1</v>
      </c>
      <c r="N1189">
        <f>INT(OR(K1189,M1189))</f>
        <v>1</v>
      </c>
      <c r="O1189">
        <f>IF(N1189, 210, 0)</f>
        <v>210</v>
      </c>
      <c r="P1189" t="str">
        <f>VLOOKUP(DATEVALUE(KNeighbors_NOPCA!$A1189), UTA_by_date!$A$2:$E$93, 4, FALSE)</f>
        <v>O</v>
      </c>
      <c r="Q1189" t="str">
        <f>VLOOKUP(DATEVALUE(KNeighbors_NOPCA!$A1189), UTA_by_date!$A$2:$E$93, 5, FALSE)</f>
        <v>184</v>
      </c>
    </row>
    <row r="1190" spans="1:17" hidden="1">
      <c r="A1190" s="10" t="s">
        <v>193</v>
      </c>
      <c r="B1190" t="s">
        <v>43</v>
      </c>
      <c r="C1190" s="9">
        <v>-7.2</v>
      </c>
      <c r="D1190" s="9">
        <v>-9</v>
      </c>
      <c r="E1190" s="9">
        <f>IF(-I1190 &lt;C1190, 1, 0)</f>
        <v>0</v>
      </c>
      <c r="F1190" t="str">
        <f>VLOOKUP(DATEVALUE(KNeighbors_NOPCA!$A1190), UTA_by_date!$A$2:$E$93, 2, FALSE)</f>
        <v>L</v>
      </c>
      <c r="G1190">
        <f>IF(F1190="L",0,1)</f>
        <v>0</v>
      </c>
      <c r="H1190">
        <f>IF(G1190=E1190,1,0)</f>
        <v>1</v>
      </c>
      <c r="I1190">
        <f>VLOOKUP(DATEVALUE(KNeighbors_NOPCA!$A1190), UTA_by_date!$A$2:$E$93, 3, FALSE)</f>
        <v>-7</v>
      </c>
      <c r="J1190">
        <f>IF(I1190&gt;0, 1, 0)</f>
        <v>0</v>
      </c>
      <c r="K1190" t="str">
        <f>IF(J1190,IF(OR(AND(C1190&gt;0, ABS(D1190) &gt; I1190), OR(AND(C1190&gt;-I1190, D1190&gt;-I1190), AND(C1190&lt;-I1190,D1190&lt;-I1190) )), 1, 0),"N/A")</f>
        <v>N/A</v>
      </c>
      <c r="L1190">
        <f>INT(NOT(J1190))</f>
        <v>1</v>
      </c>
      <c r="M1190">
        <f>IF(L1190,IF(OR(AND(C1190&lt;0, D1190&lt; ABS(I1190)), OR(AND(C1190&gt;ABS(I1190), D1190&gt;ABS(I1190)), AND(C1190&lt;ABS(I1190),D1190&lt; ABS(I1190)))), 1, 0),"N/A")</f>
        <v>1</v>
      </c>
      <c r="N1190">
        <f>INT(OR(K1190,M1190))</f>
        <v>1</v>
      </c>
      <c r="O1190">
        <f>IF(N1190, 210, 0)</f>
        <v>210</v>
      </c>
      <c r="P1190" t="str">
        <f>VLOOKUP(DATEVALUE(KNeighbors_NOPCA!$A1190), UTA_by_date!$A$2:$E$93, 4, FALSE)</f>
        <v>O</v>
      </c>
      <c r="Q1190" t="str">
        <f>VLOOKUP(DATEVALUE(KNeighbors_NOPCA!$A1190), UTA_by_date!$A$2:$E$93, 5, FALSE)</f>
        <v>182.5</v>
      </c>
    </row>
    <row r="1191" spans="1:17" hidden="1">
      <c r="A1191" s="10" t="s">
        <v>33</v>
      </c>
      <c r="B1191" t="s">
        <v>35</v>
      </c>
      <c r="C1191" s="9">
        <v>10</v>
      </c>
      <c r="D1191" s="9">
        <v>-7</v>
      </c>
      <c r="E1191" s="9">
        <f>IF(-I1191 &lt;C1191, 1, 0)</f>
        <v>1</v>
      </c>
      <c r="F1191" t="str">
        <f>VLOOKUP(DATEVALUE(KNeighbors_NOPCA!$A1191), WAS_by_date!$A$2:$E$93, 2, FALSE)</f>
        <v>L</v>
      </c>
      <c r="G1191">
        <f>IF(F1191="L",0,1)</f>
        <v>0</v>
      </c>
      <c r="H1191">
        <f>IF(G1191=E1191,1,0)</f>
        <v>0</v>
      </c>
      <c r="I1191">
        <f>VLOOKUP(DATEVALUE(KNeighbors_NOPCA!$A1191), WAS_by_date!$A$2:$E$93, 3, FALSE)</f>
        <v>-7.5</v>
      </c>
      <c r="J1191">
        <f>IF(I1191&gt;0, 1, 0)</f>
        <v>0</v>
      </c>
      <c r="K1191" t="str">
        <f>IF(J1191,IF(OR(AND(C1191&gt;0, ABS(D1191) &gt; I1191), OR(AND(C1191&gt;-I1191, D1191&gt;-I1191), AND(C1191&lt;-I1191,D1191&lt;-I1191) )), 1, 0),"N/A")</f>
        <v>N/A</v>
      </c>
      <c r="L1191">
        <f>INT(NOT(J1191))</f>
        <v>1</v>
      </c>
      <c r="M1191">
        <f>IF(L1191,IF(OR(AND(C1191&lt;0, D1191&lt; ABS(I1191)), OR(AND(C1191&gt;ABS(I1191), D1191&gt;ABS(I1191)), AND(C1191&lt;ABS(I1191),D1191&lt; ABS(I1191)))), 1, 0),"N/A")</f>
        <v>0</v>
      </c>
      <c r="N1191">
        <f>INT(OR(K1191,M1191))</f>
        <v>0</v>
      </c>
      <c r="O1191">
        <f>IF(N1191, 210, 0)</f>
        <v>0</v>
      </c>
      <c r="P1191" t="str">
        <f>VLOOKUP(DATEVALUE(KNeighbors_NOPCA!$A1191), WAS_by_date!$A$2:$E$93, 4, FALSE)</f>
        <v>O</v>
      </c>
      <c r="Q1191" t="str">
        <f>VLOOKUP(DATEVALUE(KNeighbors_NOPCA!$A1191), WAS_by_date!$A$2:$E$93, 5, FALSE)</f>
        <v>204.5</v>
      </c>
    </row>
    <row r="1192" spans="1:17" hidden="1">
      <c r="A1192" s="10" t="s">
        <v>42</v>
      </c>
      <c r="B1192" t="s">
        <v>35</v>
      </c>
      <c r="C1192" s="9">
        <v>-2.2000000000000002</v>
      </c>
      <c r="D1192" s="9">
        <v>3</v>
      </c>
      <c r="E1192" s="9">
        <f>IF(-I1192 &lt;C1192, 1, 0)</f>
        <v>1</v>
      </c>
      <c r="F1192" t="str">
        <f>VLOOKUP(DATEVALUE(KNeighbors_NOPCA!$A1192), WAS_by_date!$A$2:$E$93, 2, FALSE)</f>
        <v>W</v>
      </c>
      <c r="G1192">
        <f>IF(F1192="L",0,1)</f>
        <v>1</v>
      </c>
      <c r="H1192">
        <f>IF(G1192=E1192,1,0)</f>
        <v>1</v>
      </c>
      <c r="I1192">
        <f>VLOOKUP(DATEVALUE(KNeighbors_NOPCA!$A1192), WAS_by_date!$A$2:$E$93, 3, FALSE)</f>
        <v>4</v>
      </c>
      <c r="J1192">
        <f>IF(I1192&gt;0, 1, 0)</f>
        <v>1</v>
      </c>
      <c r="K1192">
        <f>IF(J1192,IF(OR(AND(C1192&gt;0, ABS(D1192) &gt; I1192), OR(AND(C1192&gt;-I1192, D1192&gt;-I1192), AND(C1192&lt;-I1192,D1192&lt;-I1192) )), 1, 0),"N/A")</f>
        <v>1</v>
      </c>
      <c r="L1192">
        <f>INT(NOT(J1192))</f>
        <v>0</v>
      </c>
      <c r="M1192" t="str">
        <f>IF(L1192,IF(OR(AND(C1192&lt;0, D1192&lt; ABS(I1192)), OR(AND(C1192&gt;ABS(I1192), D1192&gt;ABS(I1192)), AND(C1192&lt;ABS(I1192),D1192&lt; ABS(I1192)))), 1, 0),"N/A")</f>
        <v>N/A</v>
      </c>
      <c r="N1192">
        <f>INT(OR(K1192,M1192))</f>
        <v>1</v>
      </c>
      <c r="O1192">
        <f>IF(N1192, 210, 0)</f>
        <v>210</v>
      </c>
      <c r="P1192" t="str">
        <f>VLOOKUP(DATEVALUE(KNeighbors_NOPCA!$A1192), WAS_by_date!$A$2:$E$93, 4, FALSE)</f>
        <v>P</v>
      </c>
      <c r="Q1192" t="str">
        <f>VLOOKUP(DATEVALUE(KNeighbors_NOPCA!$A1192), WAS_by_date!$A$2:$E$93, 5, FALSE)</f>
        <v>201</v>
      </c>
    </row>
    <row r="1193" spans="1:17" hidden="1">
      <c r="A1193" s="10" t="s">
        <v>49</v>
      </c>
      <c r="B1193" t="s">
        <v>35</v>
      </c>
      <c r="C1193" s="9">
        <v>-2.8</v>
      </c>
      <c r="D1193" s="9">
        <v>-24</v>
      </c>
      <c r="E1193" s="9">
        <f>IF(-I1193 &lt;C1193, 1, 0)</f>
        <v>1</v>
      </c>
      <c r="F1193" t="str">
        <f>VLOOKUP(DATEVALUE(KNeighbors_NOPCA!$A1193), WAS_by_date!$A$2:$E$93, 2, FALSE)</f>
        <v>L</v>
      </c>
      <c r="G1193">
        <f>IF(F1193="L",0,1)</f>
        <v>0</v>
      </c>
      <c r="H1193">
        <f>IF(G1193=E1193,1,0)</f>
        <v>0</v>
      </c>
      <c r="I1193">
        <f>VLOOKUP(DATEVALUE(KNeighbors_NOPCA!$A1193), WAS_by_date!$A$2:$E$93, 3, FALSE)</f>
        <v>6.5</v>
      </c>
      <c r="J1193">
        <f>IF(I1193&gt;0, 1, 0)</f>
        <v>1</v>
      </c>
      <c r="K1193">
        <f>IF(J1193,IF(OR(AND(C1193&gt;0, ABS(D1193) &gt; I1193), OR(AND(C1193&gt;-I1193, D1193&gt;-I1193), AND(C1193&lt;-I1193,D1193&lt;-I1193) )), 1, 0),"N/A")</f>
        <v>0</v>
      </c>
      <c r="L1193">
        <f>INT(NOT(J1193))</f>
        <v>0</v>
      </c>
      <c r="M1193" t="str">
        <f>IF(L1193,IF(OR(AND(C1193&lt;0, D1193&lt; ABS(I1193)), OR(AND(C1193&gt;ABS(I1193), D1193&gt;ABS(I1193)), AND(C1193&lt;ABS(I1193),D1193&lt; ABS(I1193)))), 1, 0),"N/A")</f>
        <v>N/A</v>
      </c>
      <c r="N1193">
        <f>INT(OR(K1193,M1193))</f>
        <v>0</v>
      </c>
      <c r="O1193">
        <f>IF(N1193, 210, 0)</f>
        <v>0</v>
      </c>
      <c r="P1193" t="str">
        <f>VLOOKUP(DATEVALUE(KNeighbors_NOPCA!$A1193), WAS_by_date!$A$2:$E$93, 4, FALSE)</f>
        <v>O</v>
      </c>
      <c r="Q1193" t="str">
        <f>VLOOKUP(DATEVALUE(KNeighbors_NOPCA!$A1193), WAS_by_date!$A$2:$E$93, 5, FALSE)</f>
        <v>216</v>
      </c>
    </row>
    <row r="1194" spans="1:17" hidden="1">
      <c r="A1194" s="10" t="s">
        <v>53</v>
      </c>
      <c r="B1194" t="s">
        <v>35</v>
      </c>
      <c r="C1194" s="9">
        <v>-3</v>
      </c>
      <c r="D1194" s="9">
        <v>9</v>
      </c>
      <c r="E1194" s="9">
        <f>IF(-I1194 &lt;C1194, 1, 0)</f>
        <v>0</v>
      </c>
      <c r="F1194" t="str">
        <f>VLOOKUP(DATEVALUE(KNeighbors_NOPCA!$A1194), WAS_by_date!$A$2:$E$93, 2, FALSE)</f>
        <v>W</v>
      </c>
      <c r="G1194">
        <f>IF(F1194="L",0,1)</f>
        <v>1</v>
      </c>
      <c r="H1194">
        <f>IF(G1194=E1194,1,0)</f>
        <v>0</v>
      </c>
      <c r="I1194">
        <f>VLOOKUP(DATEVALUE(KNeighbors_NOPCA!$A1194), WAS_by_date!$A$2:$E$93, 3, FALSE)</f>
        <v>-5.5</v>
      </c>
      <c r="J1194">
        <f>IF(I1194&gt;0, 1, 0)</f>
        <v>0</v>
      </c>
      <c r="K1194" t="str">
        <f>IF(J1194,IF(OR(AND(C1194&gt;0, ABS(D1194) &gt; I1194), OR(AND(C1194&gt;-I1194, D1194&gt;-I1194), AND(C1194&lt;-I1194,D1194&lt;-I1194) )), 1, 0),"N/A")</f>
        <v>N/A</v>
      </c>
      <c r="L1194">
        <f>INT(NOT(J1194))</f>
        <v>1</v>
      </c>
      <c r="M1194">
        <f>IF(L1194,IF(OR(AND(C1194&lt;0, D1194&lt; ABS(I1194)), OR(AND(C1194&gt;ABS(I1194), D1194&gt;ABS(I1194)), AND(C1194&lt;ABS(I1194),D1194&lt; ABS(I1194)))), 1, 0),"N/A")</f>
        <v>0</v>
      </c>
      <c r="N1194">
        <f>INT(OR(K1194,M1194))</f>
        <v>0</v>
      </c>
      <c r="O1194">
        <f>IF(N1194, 210, 0)</f>
        <v>0</v>
      </c>
      <c r="P1194" t="str">
        <f>VLOOKUP(DATEVALUE(KNeighbors_NOPCA!$A1194), WAS_by_date!$A$2:$E$93, 4, FALSE)</f>
        <v>O</v>
      </c>
      <c r="Q1194" t="str">
        <f>VLOOKUP(DATEVALUE(KNeighbors_NOPCA!$A1194), WAS_by_date!$A$2:$E$93, 5, FALSE)</f>
        <v>203.5</v>
      </c>
    </row>
    <row r="1195" spans="1:17" hidden="1">
      <c r="A1195" s="10" t="s">
        <v>56</v>
      </c>
      <c r="B1195" t="s">
        <v>35</v>
      </c>
      <c r="C1195" s="9">
        <v>1.8</v>
      </c>
      <c r="D1195" s="9">
        <v>29</v>
      </c>
      <c r="E1195" s="9">
        <f>IF(-I1195 &lt;C1195, 1, 0)</f>
        <v>0</v>
      </c>
      <c r="F1195" t="str">
        <f>VLOOKUP(DATEVALUE(KNeighbors_NOPCA!$A1195), WAS_by_date!$A$2:$E$93, 2, FALSE)</f>
        <v>W</v>
      </c>
      <c r="G1195">
        <f>IF(F1195="L",0,1)</f>
        <v>1</v>
      </c>
      <c r="H1195">
        <f>IF(G1195=E1195,1,0)</f>
        <v>0</v>
      </c>
      <c r="I1195">
        <f>VLOOKUP(DATEVALUE(KNeighbors_NOPCA!$A1195), WAS_by_date!$A$2:$E$93, 3, FALSE)</f>
        <v>-3.5</v>
      </c>
      <c r="J1195">
        <f>IF(I1195&gt;0, 1, 0)</f>
        <v>0</v>
      </c>
      <c r="K1195" t="str">
        <f>IF(J1195,IF(OR(AND(C1195&gt;0, ABS(D1195) &gt; I1195), OR(AND(C1195&gt;-I1195, D1195&gt;-I1195), AND(C1195&lt;-I1195,D1195&lt;-I1195) )), 1, 0),"N/A")</f>
        <v>N/A</v>
      </c>
      <c r="L1195">
        <f>INT(NOT(J1195))</f>
        <v>1</v>
      </c>
      <c r="M1195">
        <f>IF(L1195,IF(OR(AND(C1195&lt;0, D1195&lt; ABS(I1195)), OR(AND(C1195&gt;ABS(I1195), D1195&gt;ABS(I1195)), AND(C1195&lt;ABS(I1195),D1195&lt; ABS(I1195)))), 1, 0),"N/A")</f>
        <v>0</v>
      </c>
      <c r="N1195">
        <f>INT(OR(K1195,M1195))</f>
        <v>0</v>
      </c>
      <c r="O1195">
        <f>IF(N1195, 210, 0)</f>
        <v>0</v>
      </c>
      <c r="P1195" t="str">
        <f>VLOOKUP(DATEVALUE(KNeighbors_NOPCA!$A1195), WAS_by_date!$A$2:$E$93, 4, FALSE)</f>
        <v>O</v>
      </c>
      <c r="Q1195" t="str">
        <f>VLOOKUP(DATEVALUE(KNeighbors_NOPCA!$A1195), WAS_by_date!$A$2:$E$93, 5, FALSE)</f>
        <v>198</v>
      </c>
    </row>
    <row r="1196" spans="1:17" hidden="1">
      <c r="A1196" s="10" t="s">
        <v>63</v>
      </c>
      <c r="B1196" t="s">
        <v>35</v>
      </c>
      <c r="C1196" s="9">
        <v>-1</v>
      </c>
      <c r="D1196" s="9">
        <v>-17</v>
      </c>
      <c r="E1196" s="9">
        <f>IF(-I1196 &lt;C1196, 1, 0)</f>
        <v>0</v>
      </c>
      <c r="F1196" t="str">
        <f>VLOOKUP(DATEVALUE(KNeighbors_NOPCA!$A1196), WAS_by_date!$A$2:$E$93, 2, FALSE)</f>
        <v>L</v>
      </c>
      <c r="G1196">
        <f>IF(F1196="L",0,1)</f>
        <v>0</v>
      </c>
      <c r="H1196">
        <f>IF(G1196=E1196,1,0)</f>
        <v>1</v>
      </c>
      <c r="I1196">
        <f>VLOOKUP(DATEVALUE(KNeighbors_NOPCA!$A1196), WAS_by_date!$A$2:$E$93, 3, FALSE)</f>
        <v>-3</v>
      </c>
      <c r="J1196">
        <f>IF(I1196&gt;0, 1, 0)</f>
        <v>0</v>
      </c>
      <c r="K1196" t="str">
        <f>IF(J1196,IF(OR(AND(C1196&gt;0, ABS(D1196) &gt; I1196), OR(AND(C1196&gt;-I1196, D1196&gt;-I1196), AND(C1196&lt;-I1196,D1196&lt;-I1196) )), 1, 0),"N/A")</f>
        <v>N/A</v>
      </c>
      <c r="L1196">
        <f>INT(NOT(J1196))</f>
        <v>1</v>
      </c>
      <c r="M1196">
        <f>IF(L1196,IF(OR(AND(C1196&lt;0, D1196&lt; ABS(I1196)), OR(AND(C1196&gt;ABS(I1196), D1196&gt;ABS(I1196)), AND(C1196&lt;ABS(I1196),D1196&lt; ABS(I1196)))), 1, 0),"N/A")</f>
        <v>1</v>
      </c>
      <c r="N1196">
        <f>INT(OR(K1196,M1196))</f>
        <v>1</v>
      </c>
      <c r="O1196">
        <f>IF(N1196, 210, 0)</f>
        <v>210</v>
      </c>
      <c r="P1196" t="str">
        <f>VLOOKUP(DATEVALUE(KNeighbors_NOPCA!$A1196), WAS_by_date!$A$2:$E$93, 4, FALSE)</f>
        <v>O</v>
      </c>
      <c r="Q1196" t="str">
        <f>VLOOKUP(DATEVALUE(KNeighbors_NOPCA!$A1196), WAS_by_date!$A$2:$E$93, 5, FALSE)</f>
        <v>207.5</v>
      </c>
    </row>
    <row r="1197" spans="1:17" hidden="1">
      <c r="A1197" s="10" t="s">
        <v>66</v>
      </c>
      <c r="B1197" t="s">
        <v>35</v>
      </c>
      <c r="C1197" s="9">
        <v>-4</v>
      </c>
      <c r="D1197" s="9">
        <v>-2</v>
      </c>
      <c r="E1197" s="9">
        <f>IF(-I1197 &lt;C1197, 1, 0)</f>
        <v>0</v>
      </c>
      <c r="F1197" t="str">
        <f>VLOOKUP(DATEVALUE(KNeighbors_NOPCA!$A1197), WAS_by_date!$A$2:$E$93, 2, FALSE)</f>
        <v>W</v>
      </c>
      <c r="G1197">
        <f>IF(F1197="L",0,1)</f>
        <v>1</v>
      </c>
      <c r="H1197">
        <f>IF(G1197=E1197,1,0)</f>
        <v>0</v>
      </c>
      <c r="I1197">
        <f>VLOOKUP(DATEVALUE(KNeighbors_NOPCA!$A1197), WAS_by_date!$A$2:$E$93, 3, FALSE)</f>
        <v>3.5</v>
      </c>
      <c r="J1197">
        <f>IF(I1197&gt;0, 1, 0)</f>
        <v>1</v>
      </c>
      <c r="K1197">
        <f>IF(J1197,IF(OR(AND(C1197&gt;0, ABS(D1197) &gt; I1197), OR(AND(C1197&gt;-I1197, D1197&gt;-I1197), AND(C1197&lt;-I1197,D1197&lt;-I1197) )), 1, 0),"N/A")</f>
        <v>0</v>
      </c>
      <c r="L1197">
        <f>INT(NOT(J1197))</f>
        <v>0</v>
      </c>
      <c r="M1197" t="str">
        <f>IF(L1197,IF(OR(AND(C1197&lt;0, D1197&lt; ABS(I1197)), OR(AND(C1197&gt;ABS(I1197), D1197&gt;ABS(I1197)), AND(C1197&lt;ABS(I1197),D1197&lt; ABS(I1197)))), 1, 0),"N/A")</f>
        <v>N/A</v>
      </c>
      <c r="N1197">
        <f>INT(OR(K1197,M1197))</f>
        <v>0</v>
      </c>
      <c r="O1197">
        <f>IF(N1197, 210, 0)</f>
        <v>0</v>
      </c>
      <c r="P1197" t="str">
        <f>VLOOKUP(DATEVALUE(KNeighbors_NOPCA!$A1197), WAS_by_date!$A$2:$E$93, 4, FALSE)</f>
        <v>U</v>
      </c>
      <c r="Q1197" t="str">
        <f>VLOOKUP(DATEVALUE(KNeighbors_NOPCA!$A1197), WAS_by_date!$A$2:$E$93, 5, FALSE)</f>
        <v>201.5</v>
      </c>
    </row>
    <row r="1198" spans="1:17" hidden="1">
      <c r="A1198" s="10" t="s">
        <v>70</v>
      </c>
      <c r="B1198" t="s">
        <v>35</v>
      </c>
      <c r="C1198" s="9">
        <v>1.4</v>
      </c>
      <c r="D1198" s="9">
        <v>-4</v>
      </c>
      <c r="E1198" s="9">
        <f>IF(-I1198 &lt;C1198, 1, 0)</f>
        <v>0</v>
      </c>
      <c r="F1198" t="str">
        <f>VLOOKUP(DATEVALUE(KNeighbors_NOPCA!$A1198), WAS_by_date!$A$2:$E$93, 2, FALSE)</f>
        <v>L</v>
      </c>
      <c r="G1198">
        <f>IF(F1198="L",0,1)</f>
        <v>0</v>
      </c>
      <c r="H1198">
        <f>IF(G1198=E1198,1,0)</f>
        <v>1</v>
      </c>
      <c r="I1198">
        <f>VLOOKUP(DATEVALUE(KNeighbors_NOPCA!$A1198), WAS_by_date!$A$2:$E$93, 3, FALSE)</f>
        <v>-10</v>
      </c>
      <c r="J1198">
        <f>IF(I1198&gt;0, 1, 0)</f>
        <v>0</v>
      </c>
      <c r="K1198" t="str">
        <f>IF(J1198,IF(OR(AND(C1198&gt;0, ABS(D1198) &gt; I1198), OR(AND(C1198&gt;-I1198, D1198&gt;-I1198), AND(C1198&lt;-I1198,D1198&lt;-I1198) )), 1, 0),"N/A")</f>
        <v>N/A</v>
      </c>
      <c r="L1198">
        <f>INT(NOT(J1198))</f>
        <v>1</v>
      </c>
      <c r="M1198">
        <f>IF(L1198,IF(OR(AND(C1198&lt;0, D1198&lt; ABS(I1198)), OR(AND(C1198&gt;ABS(I1198), D1198&gt;ABS(I1198)), AND(C1198&lt;ABS(I1198),D1198&lt; ABS(I1198)))), 1, 0),"N/A")</f>
        <v>1</v>
      </c>
      <c r="N1198">
        <f>INT(OR(K1198,M1198))</f>
        <v>1</v>
      </c>
      <c r="O1198">
        <f>IF(N1198, 210, 0)</f>
        <v>210</v>
      </c>
      <c r="P1198" t="str">
        <f>VLOOKUP(DATEVALUE(KNeighbors_NOPCA!$A1198), WAS_by_date!$A$2:$E$93, 4, FALSE)</f>
        <v>O</v>
      </c>
      <c r="Q1198" t="str">
        <f>VLOOKUP(DATEVALUE(KNeighbors_NOPCA!$A1198), WAS_by_date!$A$2:$E$93, 5, FALSE)</f>
        <v>204</v>
      </c>
    </row>
    <row r="1199" spans="1:17" hidden="1">
      <c r="A1199" s="10" t="s">
        <v>72</v>
      </c>
      <c r="B1199" t="s">
        <v>35</v>
      </c>
      <c r="C1199" s="9">
        <v>-6</v>
      </c>
      <c r="D1199" s="9">
        <v>3</v>
      </c>
      <c r="E1199" s="9">
        <f>IF(-I1199 &lt;C1199, 1, 0)</f>
        <v>0</v>
      </c>
      <c r="F1199" t="str">
        <f>VLOOKUP(DATEVALUE(KNeighbors_NOPCA!$A1199), WAS_by_date!$A$2:$E$93, 2, FALSE)</f>
        <v>W</v>
      </c>
      <c r="G1199">
        <f>IF(F1199="L",0,1)</f>
        <v>1</v>
      </c>
      <c r="H1199">
        <f>IF(G1199=E1199,1,0)</f>
        <v>0</v>
      </c>
      <c r="I1199">
        <f>VLOOKUP(DATEVALUE(KNeighbors_NOPCA!$A1199), WAS_by_date!$A$2:$E$93, 3, FALSE)</f>
        <v>2.5</v>
      </c>
      <c r="J1199">
        <f>IF(I1199&gt;0, 1, 0)</f>
        <v>1</v>
      </c>
      <c r="K1199">
        <f>IF(J1199,IF(OR(AND(C1199&gt;0, ABS(D1199) &gt; I1199), OR(AND(C1199&gt;-I1199, D1199&gt;-I1199), AND(C1199&lt;-I1199,D1199&lt;-I1199) )), 1, 0),"N/A")</f>
        <v>0</v>
      </c>
      <c r="L1199">
        <f>INT(NOT(J1199))</f>
        <v>0</v>
      </c>
      <c r="M1199" t="str">
        <f>IF(L1199,IF(OR(AND(C1199&lt;0, D1199&lt; ABS(I1199)), OR(AND(C1199&gt;ABS(I1199), D1199&gt;ABS(I1199)), AND(C1199&lt;ABS(I1199),D1199&lt; ABS(I1199)))), 1, 0),"N/A")</f>
        <v>N/A</v>
      </c>
      <c r="N1199">
        <f>INT(OR(K1199,M1199))</f>
        <v>0</v>
      </c>
      <c r="O1199">
        <f>IF(N1199, 210, 0)</f>
        <v>0</v>
      </c>
      <c r="P1199" t="str">
        <f>VLOOKUP(DATEVALUE(KNeighbors_NOPCA!$A1199), WAS_by_date!$A$2:$E$93, 4, FALSE)</f>
        <v>P</v>
      </c>
      <c r="Q1199" t="str">
        <f>VLOOKUP(DATEVALUE(KNeighbors_NOPCA!$A1199), WAS_by_date!$A$2:$E$93, 5, FALSE)</f>
        <v>215</v>
      </c>
    </row>
    <row r="1200" spans="1:17" hidden="1">
      <c r="A1200" s="10" t="s">
        <v>74</v>
      </c>
      <c r="B1200" t="s">
        <v>35</v>
      </c>
      <c r="C1200" s="9">
        <v>-3.2</v>
      </c>
      <c r="D1200" s="9">
        <v>-12</v>
      </c>
      <c r="E1200" s="9">
        <f>IF(-I1200 &lt;C1200, 1, 0)</f>
        <v>0</v>
      </c>
      <c r="F1200" t="str">
        <f>VLOOKUP(DATEVALUE(KNeighbors_NOPCA!$A1200), WAS_by_date!$A$2:$E$93, 2, FALSE)</f>
        <v>L</v>
      </c>
      <c r="G1200">
        <f>IF(F1200="L",0,1)</f>
        <v>0</v>
      </c>
      <c r="H1200">
        <f>IF(G1200=E1200,1,0)</f>
        <v>1</v>
      </c>
      <c r="I1200">
        <f>VLOOKUP(DATEVALUE(KNeighbors_NOPCA!$A1200), WAS_by_date!$A$2:$E$93, 3, FALSE)</f>
        <v>2</v>
      </c>
      <c r="J1200">
        <f>IF(I1200&gt;0, 1, 0)</f>
        <v>1</v>
      </c>
      <c r="K1200">
        <f>IF(J1200,IF(OR(AND(C1200&gt;0, ABS(D1200) &gt; I1200), OR(AND(C1200&gt;-I1200, D1200&gt;-I1200), AND(C1200&lt;-I1200,D1200&lt;-I1200) )), 1, 0),"N/A")</f>
        <v>1</v>
      </c>
      <c r="L1200">
        <f>INT(NOT(J1200))</f>
        <v>0</v>
      </c>
      <c r="M1200" t="str">
        <f>IF(L1200,IF(OR(AND(C1200&lt;0, D1200&lt; ABS(I1200)), OR(AND(C1200&gt;ABS(I1200), D1200&gt;ABS(I1200)), AND(C1200&lt;ABS(I1200),D1200&lt; ABS(I1200)))), 1, 0),"N/A")</f>
        <v>N/A</v>
      </c>
      <c r="N1200">
        <f>INT(OR(K1200,M1200))</f>
        <v>1</v>
      </c>
      <c r="O1200">
        <f>IF(N1200, 210, 0)</f>
        <v>210</v>
      </c>
      <c r="P1200" t="str">
        <f>VLOOKUP(DATEVALUE(KNeighbors_NOPCA!$A1200), WAS_by_date!$A$2:$E$93, 4, FALSE)</f>
        <v>O</v>
      </c>
      <c r="Q1200" t="str">
        <f>VLOOKUP(DATEVALUE(KNeighbors_NOPCA!$A1200), WAS_by_date!$A$2:$E$93, 5, FALSE)</f>
        <v>208</v>
      </c>
    </row>
    <row r="1201" spans="1:17" hidden="1">
      <c r="A1201" s="10" t="s">
        <v>77</v>
      </c>
      <c r="B1201" t="s">
        <v>35</v>
      </c>
      <c r="C1201" s="9">
        <v>-0.8</v>
      </c>
      <c r="D1201" s="9">
        <v>-6</v>
      </c>
      <c r="E1201" s="9">
        <f>IF(-I1201 &lt;C1201, 1, 0)</f>
        <v>0</v>
      </c>
      <c r="F1201" t="str">
        <f>VLOOKUP(DATEVALUE(KNeighbors_NOPCA!$A1201), WAS_by_date!$A$2:$E$93, 2, FALSE)</f>
        <v>L</v>
      </c>
      <c r="G1201">
        <f>IF(F1201="L",0,1)</f>
        <v>0</v>
      </c>
      <c r="H1201">
        <f>IF(G1201=E1201,1,0)</f>
        <v>1</v>
      </c>
      <c r="I1201">
        <f>VLOOKUP(DATEVALUE(KNeighbors_NOPCA!$A1201), WAS_by_date!$A$2:$E$93, 3, FALSE)</f>
        <v>-4</v>
      </c>
      <c r="J1201">
        <f>IF(I1201&gt;0, 1, 0)</f>
        <v>0</v>
      </c>
      <c r="K1201" t="str">
        <f>IF(J1201,IF(OR(AND(C1201&gt;0, ABS(D1201) &gt; I1201), OR(AND(C1201&gt;-I1201, D1201&gt;-I1201), AND(C1201&lt;-I1201,D1201&lt;-I1201) )), 1, 0),"N/A")</f>
        <v>N/A</v>
      </c>
      <c r="L1201">
        <f>INT(NOT(J1201))</f>
        <v>1</v>
      </c>
      <c r="M1201">
        <f>IF(L1201,IF(OR(AND(C1201&lt;0, D1201&lt; ABS(I1201)), OR(AND(C1201&gt;ABS(I1201), D1201&gt;ABS(I1201)), AND(C1201&lt;ABS(I1201),D1201&lt; ABS(I1201)))), 1, 0),"N/A")</f>
        <v>1</v>
      </c>
      <c r="N1201">
        <f>INT(OR(K1201,M1201))</f>
        <v>1</v>
      </c>
      <c r="O1201">
        <f>IF(N1201, 210, 0)</f>
        <v>210</v>
      </c>
      <c r="P1201" t="str">
        <f>VLOOKUP(DATEVALUE(KNeighbors_NOPCA!$A1201), WAS_by_date!$A$2:$E$93, 4, FALSE)</f>
        <v>U</v>
      </c>
      <c r="Q1201" t="str">
        <f>VLOOKUP(DATEVALUE(KNeighbors_NOPCA!$A1201), WAS_by_date!$A$2:$E$93, 5, FALSE)</f>
        <v>214</v>
      </c>
    </row>
    <row r="1202" spans="1:17" hidden="1">
      <c r="A1202" s="10" t="s">
        <v>87</v>
      </c>
      <c r="B1202" t="s">
        <v>35</v>
      </c>
      <c r="C1202" s="9">
        <v>2.8</v>
      </c>
      <c r="D1202" s="9">
        <v>8</v>
      </c>
      <c r="E1202" s="9">
        <f>IF(-I1202 &lt;C1202, 1, 0)</f>
        <v>1</v>
      </c>
      <c r="F1202" t="str">
        <f>VLOOKUP(DATEVALUE(KNeighbors_NOPCA!$A1202), WAS_by_date!$A$2:$E$93, 2, FALSE)</f>
        <v>W</v>
      </c>
      <c r="G1202">
        <f>IF(F1202="L",0,1)</f>
        <v>1</v>
      </c>
      <c r="H1202">
        <f>IF(G1202=E1202,1,0)</f>
        <v>1</v>
      </c>
      <c r="I1202">
        <f>VLOOKUP(DATEVALUE(KNeighbors_NOPCA!$A1202), WAS_by_date!$A$2:$E$93, 3, FALSE)</f>
        <v>1.5</v>
      </c>
      <c r="J1202">
        <f>IF(I1202&gt;0, 1, 0)</f>
        <v>1</v>
      </c>
      <c r="K1202">
        <f>IF(J1202,IF(OR(AND(C1202&gt;0, ABS(D1202) &gt; I1202), OR(AND(C1202&gt;-I1202, D1202&gt;-I1202), AND(C1202&lt;-I1202,D1202&lt;-I1202) )), 1, 0),"N/A")</f>
        <v>1</v>
      </c>
      <c r="L1202">
        <f>INT(NOT(J1202))</f>
        <v>0</v>
      </c>
      <c r="M1202" t="str">
        <f>IF(L1202,IF(OR(AND(C1202&lt;0, D1202&lt; ABS(I1202)), OR(AND(C1202&gt;ABS(I1202), D1202&gt;ABS(I1202)), AND(C1202&lt;ABS(I1202),D1202&lt; ABS(I1202)))), 1, 0),"N/A")</f>
        <v>N/A</v>
      </c>
      <c r="N1202">
        <f>INT(OR(K1202,M1202))</f>
        <v>1</v>
      </c>
      <c r="O1202">
        <f>IF(N1202, 210, 0)</f>
        <v>210</v>
      </c>
      <c r="P1202" t="str">
        <f>VLOOKUP(DATEVALUE(KNeighbors_NOPCA!$A1202), WAS_by_date!$A$2:$E$93, 4, FALSE)</f>
        <v>O</v>
      </c>
      <c r="Q1202" t="str">
        <f>VLOOKUP(DATEVALUE(KNeighbors_NOPCA!$A1202), WAS_by_date!$A$2:$E$93, 5, FALSE)</f>
        <v>205.5</v>
      </c>
    </row>
    <row r="1203" spans="1:17" hidden="1">
      <c r="A1203" s="10" t="s">
        <v>89</v>
      </c>
      <c r="B1203" t="s">
        <v>35</v>
      </c>
      <c r="C1203" s="9">
        <v>-6.2</v>
      </c>
      <c r="D1203" s="9">
        <v>14</v>
      </c>
      <c r="E1203" s="9">
        <f>IF(-I1203 &lt;C1203, 1, 0)</f>
        <v>0</v>
      </c>
      <c r="F1203" t="str">
        <f>VLOOKUP(DATEVALUE(KNeighbors_NOPCA!$A1203), WAS_by_date!$A$2:$E$93, 2, FALSE)</f>
        <v>W</v>
      </c>
      <c r="G1203">
        <f>IF(F1203="L",0,1)</f>
        <v>1</v>
      </c>
      <c r="H1203">
        <f>IF(G1203=E1203,1,0)</f>
        <v>0</v>
      </c>
      <c r="I1203">
        <f>VLOOKUP(DATEVALUE(KNeighbors_NOPCA!$A1203), WAS_by_date!$A$2:$E$93, 3, FALSE)</f>
        <v>-2.5</v>
      </c>
      <c r="J1203">
        <f>IF(I1203&gt;0, 1, 0)</f>
        <v>0</v>
      </c>
      <c r="K1203" t="str">
        <f>IF(J1203,IF(OR(AND(C1203&gt;0, ABS(D1203) &gt; I1203), OR(AND(C1203&gt;-I1203, D1203&gt;-I1203), AND(C1203&lt;-I1203,D1203&lt;-I1203) )), 1, 0),"N/A")</f>
        <v>N/A</v>
      </c>
      <c r="L1203">
        <f>INT(NOT(J1203))</f>
        <v>1</v>
      </c>
      <c r="M1203">
        <f>IF(L1203,IF(OR(AND(C1203&lt;0, D1203&lt; ABS(I1203)), OR(AND(C1203&gt;ABS(I1203), D1203&gt;ABS(I1203)), AND(C1203&lt;ABS(I1203),D1203&lt; ABS(I1203)))), 1, 0),"N/A")</f>
        <v>0</v>
      </c>
      <c r="N1203">
        <f>INT(OR(K1203,M1203))</f>
        <v>0</v>
      </c>
      <c r="O1203">
        <f>IF(N1203, 210, 0)</f>
        <v>0</v>
      </c>
      <c r="P1203" t="str">
        <f>VLOOKUP(DATEVALUE(KNeighbors_NOPCA!$A1203), WAS_by_date!$A$2:$E$93, 4, FALSE)</f>
        <v>U</v>
      </c>
      <c r="Q1203" t="str">
        <f>VLOOKUP(DATEVALUE(KNeighbors_NOPCA!$A1203), WAS_by_date!$A$2:$E$93, 5, FALSE)</f>
        <v>218</v>
      </c>
    </row>
    <row r="1204" spans="1:17" hidden="1">
      <c r="A1204" s="10" t="s">
        <v>91</v>
      </c>
      <c r="B1204" t="s">
        <v>35</v>
      </c>
      <c r="C1204" s="9">
        <v>-3.8</v>
      </c>
      <c r="D1204" s="9">
        <v>9</v>
      </c>
      <c r="E1204" s="9">
        <f>IF(-I1204 &lt;C1204, 1, 0)</f>
        <v>0</v>
      </c>
      <c r="F1204" t="str">
        <f>VLOOKUP(DATEVALUE(KNeighbors_NOPCA!$A1204), WAS_by_date!$A$2:$E$93, 2, FALSE)</f>
        <v>W</v>
      </c>
      <c r="G1204">
        <f>IF(F1204="L",0,1)</f>
        <v>1</v>
      </c>
      <c r="H1204">
        <f>IF(G1204=E1204,1,0)</f>
        <v>0</v>
      </c>
      <c r="I1204">
        <f>VLOOKUP(DATEVALUE(KNeighbors_NOPCA!$A1204), WAS_by_date!$A$2:$E$93, 3, FALSE)</f>
        <v>1</v>
      </c>
      <c r="J1204">
        <f>IF(I1204&gt;0, 1, 0)</f>
        <v>1</v>
      </c>
      <c r="K1204">
        <f>IF(J1204,IF(OR(AND(C1204&gt;0, ABS(D1204) &gt; I1204), OR(AND(C1204&gt;-I1204, D1204&gt;-I1204), AND(C1204&lt;-I1204,D1204&lt;-I1204) )), 1, 0),"N/A")</f>
        <v>0</v>
      </c>
      <c r="L1204">
        <f>INT(NOT(J1204))</f>
        <v>0</v>
      </c>
      <c r="M1204" t="str">
        <f>IF(L1204,IF(OR(AND(C1204&lt;0, D1204&lt; ABS(I1204)), OR(AND(C1204&gt;ABS(I1204), D1204&gt;ABS(I1204)), AND(C1204&lt;ABS(I1204),D1204&lt; ABS(I1204)))), 1, 0),"N/A")</f>
        <v>N/A</v>
      </c>
      <c r="N1204">
        <f>INT(OR(K1204,M1204))</f>
        <v>0</v>
      </c>
      <c r="O1204">
        <f>IF(N1204, 210, 0)</f>
        <v>0</v>
      </c>
      <c r="P1204" t="str">
        <f>VLOOKUP(DATEVALUE(KNeighbors_NOPCA!$A1204), WAS_by_date!$A$2:$E$93, 4, FALSE)</f>
        <v>U</v>
      </c>
      <c r="Q1204" t="str">
        <f>VLOOKUP(DATEVALUE(KNeighbors_NOPCA!$A1204), WAS_by_date!$A$2:$E$93, 5, FALSE)</f>
        <v>201.5</v>
      </c>
    </row>
    <row r="1205" spans="1:17" hidden="1">
      <c r="A1205" s="10" t="s">
        <v>95</v>
      </c>
      <c r="B1205" t="s">
        <v>35</v>
      </c>
      <c r="C1205" s="9">
        <v>-1.8</v>
      </c>
      <c r="D1205" s="9">
        <v>-17</v>
      </c>
      <c r="E1205" s="9">
        <f>IF(-I1205 &lt;C1205, 1, 0)</f>
        <v>0</v>
      </c>
      <c r="F1205" t="str">
        <f>VLOOKUP(DATEVALUE(KNeighbors_NOPCA!$A1205), WAS_by_date!$A$2:$E$93, 2, FALSE)</f>
        <v>L</v>
      </c>
      <c r="G1205">
        <f>IF(F1205="L",0,1)</f>
        <v>0</v>
      </c>
      <c r="H1205">
        <f>IF(G1205=E1205,1,0)</f>
        <v>1</v>
      </c>
      <c r="I1205">
        <f>VLOOKUP(DATEVALUE(KNeighbors_NOPCA!$A1205), WAS_by_date!$A$2:$E$93, 3, FALSE)</f>
        <v>-1</v>
      </c>
      <c r="J1205">
        <f>IF(I1205&gt;0, 1, 0)</f>
        <v>0</v>
      </c>
      <c r="K1205" t="str">
        <f>IF(J1205,IF(OR(AND(C1205&gt;0, ABS(D1205) &gt; I1205), OR(AND(C1205&gt;-I1205, D1205&gt;-I1205), AND(C1205&lt;-I1205,D1205&lt;-I1205) )), 1, 0),"N/A")</f>
        <v>N/A</v>
      </c>
      <c r="L1205">
        <f>INT(NOT(J1205))</f>
        <v>1</v>
      </c>
      <c r="M1205">
        <f>IF(L1205,IF(OR(AND(C1205&lt;0, D1205&lt; ABS(I1205)), OR(AND(C1205&gt;ABS(I1205), D1205&gt;ABS(I1205)), AND(C1205&lt;ABS(I1205),D1205&lt; ABS(I1205)))), 1, 0),"N/A")</f>
        <v>1</v>
      </c>
      <c r="N1205">
        <f>INT(OR(K1205,M1205))</f>
        <v>1</v>
      </c>
      <c r="O1205">
        <f>IF(N1205, 210, 0)</f>
        <v>210</v>
      </c>
      <c r="P1205" t="str">
        <f>VLOOKUP(DATEVALUE(KNeighbors_NOPCA!$A1205), WAS_by_date!$A$2:$E$93, 4, FALSE)</f>
        <v>U</v>
      </c>
      <c r="Q1205" t="str">
        <f>VLOOKUP(DATEVALUE(KNeighbors_NOPCA!$A1205), WAS_by_date!$A$2:$E$93, 5, FALSE)</f>
        <v>207</v>
      </c>
    </row>
    <row r="1206" spans="1:17" hidden="1">
      <c r="A1206" s="10" t="s">
        <v>99</v>
      </c>
      <c r="B1206" t="s">
        <v>35</v>
      </c>
      <c r="C1206" s="9">
        <v>-6.2</v>
      </c>
      <c r="D1206" s="9">
        <v>12</v>
      </c>
      <c r="E1206" s="9">
        <f>IF(-I1206 &lt;C1206, 1, 0)</f>
        <v>0</v>
      </c>
      <c r="F1206" t="str">
        <f>VLOOKUP(DATEVALUE(KNeighbors_NOPCA!$A1206), WAS_by_date!$A$2:$E$93, 2, FALSE)</f>
        <v>W</v>
      </c>
      <c r="G1206">
        <f>IF(F1206="L",0,1)</f>
        <v>1</v>
      </c>
      <c r="H1206">
        <f>IF(G1206=E1206,1,0)</f>
        <v>0</v>
      </c>
      <c r="I1206">
        <f>VLOOKUP(DATEVALUE(KNeighbors_NOPCA!$A1206), WAS_by_date!$A$2:$E$93, 3, FALSE)</f>
        <v>-1.5</v>
      </c>
      <c r="J1206">
        <f>IF(I1206&gt;0, 1, 0)</f>
        <v>0</v>
      </c>
      <c r="K1206" t="str">
        <f>IF(J1206,IF(OR(AND(C1206&gt;0, ABS(D1206) &gt; I1206), OR(AND(C1206&gt;-I1206, D1206&gt;-I1206), AND(C1206&lt;-I1206,D1206&lt;-I1206) )), 1, 0),"N/A")</f>
        <v>N/A</v>
      </c>
      <c r="L1206">
        <f>INT(NOT(J1206))</f>
        <v>1</v>
      </c>
      <c r="M1206">
        <f>IF(L1206,IF(OR(AND(C1206&lt;0, D1206&lt; ABS(I1206)), OR(AND(C1206&gt;ABS(I1206), D1206&gt;ABS(I1206)), AND(C1206&lt;ABS(I1206),D1206&lt; ABS(I1206)))), 1, 0),"N/A")</f>
        <v>0</v>
      </c>
      <c r="N1206">
        <f>INT(OR(K1206,M1206))</f>
        <v>0</v>
      </c>
      <c r="O1206">
        <f>IF(N1206, 210, 0)</f>
        <v>0</v>
      </c>
      <c r="P1206" t="str">
        <f>VLOOKUP(DATEVALUE(KNeighbors_NOPCA!$A1206), WAS_by_date!$A$2:$E$93, 4, FALSE)</f>
        <v>U</v>
      </c>
      <c r="Q1206" t="str">
        <f>VLOOKUP(DATEVALUE(KNeighbors_NOPCA!$A1206), WAS_by_date!$A$2:$E$93, 5, FALSE)</f>
        <v>203</v>
      </c>
    </row>
    <row r="1207" spans="1:17" hidden="1">
      <c r="A1207" s="10" t="s">
        <v>101</v>
      </c>
      <c r="B1207" t="s">
        <v>35</v>
      </c>
      <c r="C1207" s="9">
        <v>-0.2</v>
      </c>
      <c r="D1207" s="9">
        <v>-22</v>
      </c>
      <c r="E1207" s="9">
        <f>IF(-I1207 &lt;C1207, 1, 0)</f>
        <v>1</v>
      </c>
      <c r="F1207" t="str">
        <f>VLOOKUP(DATEVALUE(KNeighbors_NOPCA!$A1207), WAS_by_date!$A$2:$E$93, 2, FALSE)</f>
        <v>L</v>
      </c>
      <c r="G1207">
        <f>IF(F1207="L",0,1)</f>
        <v>0</v>
      </c>
      <c r="H1207">
        <f>IF(G1207=E1207,1,0)</f>
        <v>0</v>
      </c>
      <c r="I1207">
        <f>VLOOKUP(DATEVALUE(KNeighbors_NOPCA!$A1207), WAS_by_date!$A$2:$E$93, 3, FALSE)</f>
        <v>1.5</v>
      </c>
      <c r="J1207">
        <f>IF(I1207&gt;0, 1, 0)</f>
        <v>1</v>
      </c>
      <c r="K1207">
        <f>IF(J1207,IF(OR(AND(C1207&gt;0, ABS(D1207) &gt; I1207), OR(AND(C1207&gt;-I1207, D1207&gt;-I1207), AND(C1207&lt;-I1207,D1207&lt;-I1207) )), 1, 0),"N/A")</f>
        <v>0</v>
      </c>
      <c r="L1207">
        <f>INT(NOT(J1207))</f>
        <v>0</v>
      </c>
      <c r="M1207" t="str">
        <f>IF(L1207,IF(OR(AND(C1207&lt;0, D1207&lt; ABS(I1207)), OR(AND(C1207&gt;ABS(I1207), D1207&gt;ABS(I1207)), AND(C1207&lt;ABS(I1207),D1207&lt; ABS(I1207)))), 1, 0),"N/A")</f>
        <v>N/A</v>
      </c>
      <c r="N1207">
        <f>INT(OR(K1207,M1207))</f>
        <v>0</v>
      </c>
      <c r="O1207">
        <f>IF(N1207, 210, 0)</f>
        <v>0</v>
      </c>
      <c r="P1207" t="str">
        <f>VLOOKUP(DATEVALUE(KNeighbors_NOPCA!$A1207), WAS_by_date!$A$2:$E$93, 4, FALSE)</f>
        <v>U</v>
      </c>
      <c r="Q1207" t="str">
        <f>VLOOKUP(DATEVALUE(KNeighbors_NOPCA!$A1207), WAS_by_date!$A$2:$E$93, 5, FALSE)</f>
        <v>197</v>
      </c>
    </row>
    <row r="1208" spans="1:17" hidden="1">
      <c r="A1208" s="10" t="s">
        <v>104</v>
      </c>
      <c r="B1208" t="s">
        <v>35</v>
      </c>
      <c r="C1208" s="9">
        <v>-2.8</v>
      </c>
      <c r="D1208" s="9">
        <v>-6</v>
      </c>
      <c r="E1208" s="9">
        <f>IF(-I1208 &lt;C1208, 1, 0)</f>
        <v>1</v>
      </c>
      <c r="F1208" t="str">
        <f>VLOOKUP(DATEVALUE(KNeighbors_NOPCA!$A1208), WAS_by_date!$A$2:$E$93, 2, FALSE)</f>
        <v>W</v>
      </c>
      <c r="G1208">
        <f>IF(F1208="L",0,1)</f>
        <v>1</v>
      </c>
      <c r="H1208">
        <f>IF(G1208=E1208,1,0)</f>
        <v>1</v>
      </c>
      <c r="I1208">
        <f>VLOOKUP(DATEVALUE(KNeighbors_NOPCA!$A1208), WAS_by_date!$A$2:$E$93, 3, FALSE)</f>
        <v>7.5</v>
      </c>
      <c r="J1208">
        <f>IF(I1208&gt;0, 1, 0)</f>
        <v>1</v>
      </c>
      <c r="K1208">
        <f>IF(J1208,IF(OR(AND(C1208&gt;0, ABS(D1208) &gt; I1208), OR(AND(C1208&gt;-I1208, D1208&gt;-I1208), AND(C1208&lt;-I1208,D1208&lt;-I1208) )), 1, 0),"N/A")</f>
        <v>1</v>
      </c>
      <c r="L1208">
        <f>INT(NOT(J1208))</f>
        <v>0</v>
      </c>
      <c r="M1208" t="str">
        <f>IF(L1208,IF(OR(AND(C1208&lt;0, D1208&lt; ABS(I1208)), OR(AND(C1208&gt;ABS(I1208), D1208&gt;ABS(I1208)), AND(C1208&lt;ABS(I1208),D1208&lt; ABS(I1208)))), 1, 0),"N/A")</f>
        <v>N/A</v>
      </c>
      <c r="N1208">
        <f>INT(OR(K1208,M1208))</f>
        <v>1</v>
      </c>
      <c r="O1208">
        <f>IF(N1208, 210, 0)</f>
        <v>210</v>
      </c>
      <c r="P1208" t="str">
        <f>VLOOKUP(DATEVALUE(KNeighbors_NOPCA!$A1208), WAS_by_date!$A$2:$E$93, 4, FALSE)</f>
        <v>O</v>
      </c>
      <c r="Q1208" t="str">
        <f>VLOOKUP(DATEVALUE(KNeighbors_NOPCA!$A1208), WAS_by_date!$A$2:$E$93, 5, FALSE)</f>
        <v>202</v>
      </c>
    </row>
    <row r="1209" spans="1:17" hidden="1">
      <c r="A1209" s="10" t="s">
        <v>106</v>
      </c>
      <c r="B1209" t="s">
        <v>35</v>
      </c>
      <c r="C1209" s="9">
        <v>-4</v>
      </c>
      <c r="D1209" s="9">
        <v>-9</v>
      </c>
      <c r="E1209" s="9">
        <f>IF(-I1209 &lt;C1209, 1, 0)</f>
        <v>0</v>
      </c>
      <c r="F1209" t="str">
        <f>VLOOKUP(DATEVALUE(KNeighbors_NOPCA!$A1209), WAS_by_date!$A$2:$E$93, 2, FALSE)</f>
        <v>L</v>
      </c>
      <c r="G1209">
        <f>IF(F1209="L",0,1)</f>
        <v>0</v>
      </c>
      <c r="H1209">
        <f>IF(G1209=E1209,1,0)</f>
        <v>1</v>
      </c>
      <c r="I1209">
        <f>VLOOKUP(DATEVALUE(KNeighbors_NOPCA!$A1209), WAS_by_date!$A$2:$E$93, 3, FALSE)</f>
        <v>2</v>
      </c>
      <c r="J1209">
        <f>IF(I1209&gt;0, 1, 0)</f>
        <v>1</v>
      </c>
      <c r="K1209">
        <f>IF(J1209,IF(OR(AND(C1209&gt;0, ABS(D1209) &gt; I1209), OR(AND(C1209&gt;-I1209, D1209&gt;-I1209), AND(C1209&lt;-I1209,D1209&lt;-I1209) )), 1, 0),"N/A")</f>
        <v>1</v>
      </c>
      <c r="L1209">
        <f>INT(NOT(J1209))</f>
        <v>0</v>
      </c>
      <c r="M1209" t="str">
        <f>IF(L1209,IF(OR(AND(C1209&lt;0, D1209&lt; ABS(I1209)), OR(AND(C1209&gt;ABS(I1209), D1209&gt;ABS(I1209)), AND(C1209&lt;ABS(I1209),D1209&lt; ABS(I1209)))), 1, 0),"N/A")</f>
        <v>N/A</v>
      </c>
      <c r="N1209">
        <f>INT(OR(K1209,M1209))</f>
        <v>1</v>
      </c>
      <c r="O1209">
        <f>IF(N1209, 210, 0)</f>
        <v>210</v>
      </c>
      <c r="P1209" t="str">
        <f>VLOOKUP(DATEVALUE(KNeighbors_NOPCA!$A1209), WAS_by_date!$A$2:$E$93, 4, FALSE)</f>
        <v>U</v>
      </c>
      <c r="Q1209" t="str">
        <f>VLOOKUP(DATEVALUE(KNeighbors_NOPCA!$A1209), WAS_by_date!$A$2:$E$93, 5, FALSE)</f>
        <v>203</v>
      </c>
    </row>
    <row r="1210" spans="1:17" hidden="1">
      <c r="A1210" s="10" t="s">
        <v>111</v>
      </c>
      <c r="B1210" t="s">
        <v>35</v>
      </c>
      <c r="C1210" s="9">
        <v>-2</v>
      </c>
      <c r="D1210" s="9">
        <v>5</v>
      </c>
      <c r="E1210" s="9">
        <f>IF(-I1210 &lt;C1210, 1, 0)</f>
        <v>0</v>
      </c>
      <c r="F1210" t="str">
        <f>VLOOKUP(DATEVALUE(KNeighbors_NOPCA!$A1210), WAS_by_date!$A$2:$E$93, 2, FALSE)</f>
        <v>L</v>
      </c>
      <c r="G1210">
        <f>IF(F1210="L",0,1)</f>
        <v>0</v>
      </c>
      <c r="H1210">
        <f>IF(G1210=E1210,1,0)</f>
        <v>1</v>
      </c>
      <c r="I1210">
        <f>VLOOKUP(DATEVALUE(KNeighbors_NOPCA!$A1210), WAS_by_date!$A$2:$E$93, 3, FALSE)</f>
        <v>-5.5</v>
      </c>
      <c r="J1210">
        <f>IF(I1210&gt;0, 1, 0)</f>
        <v>0</v>
      </c>
      <c r="K1210" t="str">
        <f>IF(J1210,IF(OR(AND(C1210&gt;0, ABS(D1210) &gt; I1210), OR(AND(C1210&gt;-I1210, D1210&gt;-I1210), AND(C1210&lt;-I1210,D1210&lt;-I1210) )), 1, 0),"N/A")</f>
        <v>N/A</v>
      </c>
      <c r="L1210">
        <f>INT(NOT(J1210))</f>
        <v>1</v>
      </c>
      <c r="M1210">
        <f>IF(L1210,IF(OR(AND(C1210&lt;0, D1210&lt; ABS(I1210)), OR(AND(C1210&gt;ABS(I1210), D1210&gt;ABS(I1210)), AND(C1210&lt;ABS(I1210),D1210&lt; ABS(I1210)))), 1, 0),"N/A")</f>
        <v>1</v>
      </c>
      <c r="N1210">
        <f>INT(OR(K1210,M1210))</f>
        <v>1</v>
      </c>
      <c r="O1210">
        <f>IF(N1210, 210, 0)</f>
        <v>210</v>
      </c>
      <c r="P1210" t="str">
        <f>VLOOKUP(DATEVALUE(KNeighbors_NOPCA!$A1210), WAS_by_date!$A$2:$E$93, 4, FALSE)</f>
        <v>U</v>
      </c>
      <c r="Q1210" t="str">
        <f>VLOOKUP(DATEVALUE(KNeighbors_NOPCA!$A1210), WAS_by_date!$A$2:$E$93, 5, FALSE)</f>
        <v>207.5</v>
      </c>
    </row>
    <row r="1211" spans="1:17" hidden="1">
      <c r="A1211" s="10" t="s">
        <v>114</v>
      </c>
      <c r="B1211" t="s">
        <v>35</v>
      </c>
      <c r="C1211" s="9">
        <v>1.6</v>
      </c>
      <c r="D1211" s="9">
        <v>-2</v>
      </c>
      <c r="E1211" s="9">
        <f>IF(-I1211 &lt;C1211, 1, 0)</f>
        <v>1</v>
      </c>
      <c r="F1211" t="str">
        <f>VLOOKUP(DATEVALUE(KNeighbors_NOPCA!$A1211), WAS_by_date!$A$2:$E$93, 2, FALSE)</f>
        <v>L</v>
      </c>
      <c r="G1211">
        <f>IF(F1211="L",0,1)</f>
        <v>0</v>
      </c>
      <c r="H1211">
        <f>IF(G1211=E1211,1,0)</f>
        <v>0</v>
      </c>
      <c r="I1211">
        <f>VLOOKUP(DATEVALUE(KNeighbors_NOPCA!$A1211), WAS_by_date!$A$2:$E$93, 3, FALSE)</f>
        <v>1.5</v>
      </c>
      <c r="J1211">
        <f>IF(I1211&gt;0, 1, 0)</f>
        <v>1</v>
      </c>
      <c r="K1211">
        <f>IF(J1211,IF(OR(AND(C1211&gt;0, ABS(D1211) &gt; I1211), OR(AND(C1211&gt;-I1211, D1211&gt;-I1211), AND(C1211&lt;-I1211,D1211&lt;-I1211) )), 1, 0),"N/A")</f>
        <v>1</v>
      </c>
      <c r="L1211">
        <f>INT(NOT(J1211))</f>
        <v>0</v>
      </c>
      <c r="M1211" t="str">
        <f>IF(L1211,IF(OR(AND(C1211&lt;0, D1211&lt; ABS(I1211)), OR(AND(C1211&gt;ABS(I1211), D1211&gt;ABS(I1211)), AND(C1211&lt;ABS(I1211),D1211&lt; ABS(I1211)))), 1, 0),"N/A")</f>
        <v>N/A</v>
      </c>
      <c r="N1211">
        <f>INT(OR(K1211,M1211))</f>
        <v>1</v>
      </c>
      <c r="O1211">
        <f>IF(N1211, 210, 0)</f>
        <v>210</v>
      </c>
      <c r="P1211" t="str">
        <f>VLOOKUP(DATEVALUE(KNeighbors_NOPCA!$A1211), WAS_by_date!$A$2:$E$93, 4, FALSE)</f>
        <v>O</v>
      </c>
      <c r="Q1211" t="str">
        <f>VLOOKUP(DATEVALUE(KNeighbors_NOPCA!$A1211), WAS_by_date!$A$2:$E$93, 5, FALSE)</f>
        <v>210.5</v>
      </c>
    </row>
    <row r="1212" spans="1:17" hidden="1">
      <c r="A1212" s="10" t="s">
        <v>116</v>
      </c>
      <c r="B1212" t="s">
        <v>35</v>
      </c>
      <c r="C1212" s="9">
        <v>-2.6</v>
      </c>
      <c r="D1212" s="9">
        <v>-10</v>
      </c>
      <c r="E1212" s="9">
        <f>IF(-I1212 &lt;C1212, 1, 0)</f>
        <v>0</v>
      </c>
      <c r="F1212" t="str">
        <f>VLOOKUP(DATEVALUE(KNeighbors_NOPCA!$A1212), WAS_by_date!$A$2:$E$93, 2, FALSE)</f>
        <v>L</v>
      </c>
      <c r="G1212">
        <f>IF(F1212="L",0,1)</f>
        <v>0</v>
      </c>
      <c r="H1212">
        <f>IF(G1212=E1212,1,0)</f>
        <v>1</v>
      </c>
      <c r="I1212">
        <f>VLOOKUP(DATEVALUE(KNeighbors_NOPCA!$A1212), WAS_by_date!$A$2:$E$93, 3, FALSE)</f>
        <v>-4</v>
      </c>
      <c r="J1212">
        <f>IF(I1212&gt;0, 1, 0)</f>
        <v>0</v>
      </c>
      <c r="K1212" t="str">
        <f>IF(J1212,IF(OR(AND(C1212&gt;0, ABS(D1212) &gt; I1212), OR(AND(C1212&gt;-I1212, D1212&gt;-I1212), AND(C1212&lt;-I1212,D1212&lt;-I1212) )), 1, 0),"N/A")</f>
        <v>N/A</v>
      </c>
      <c r="L1212">
        <f>INT(NOT(J1212))</f>
        <v>1</v>
      </c>
      <c r="M1212">
        <f>IF(L1212,IF(OR(AND(C1212&lt;0, D1212&lt; ABS(I1212)), OR(AND(C1212&gt;ABS(I1212), D1212&gt;ABS(I1212)), AND(C1212&lt;ABS(I1212),D1212&lt; ABS(I1212)))), 1, 0),"N/A")</f>
        <v>1</v>
      </c>
      <c r="N1212">
        <f>INT(OR(K1212,M1212))</f>
        <v>1</v>
      </c>
      <c r="O1212">
        <f>IF(N1212, 210, 0)</f>
        <v>210</v>
      </c>
      <c r="P1212" t="str">
        <f>VLOOKUP(DATEVALUE(KNeighbors_NOPCA!$A1212), WAS_by_date!$A$2:$E$93, 4, FALSE)</f>
        <v>U</v>
      </c>
      <c r="Q1212" t="str">
        <f>VLOOKUP(DATEVALUE(KNeighbors_NOPCA!$A1212), WAS_by_date!$A$2:$E$93, 5, FALSE)</f>
        <v>208.5</v>
      </c>
    </row>
    <row r="1213" spans="1:17" hidden="1">
      <c r="A1213" s="10" t="s">
        <v>118</v>
      </c>
      <c r="B1213" t="s">
        <v>35</v>
      </c>
      <c r="C1213" s="9">
        <v>5</v>
      </c>
      <c r="D1213" s="9">
        <v>19</v>
      </c>
      <c r="E1213" s="9">
        <f>IF(-I1213 &lt;C1213, 1, 0)</f>
        <v>0</v>
      </c>
      <c r="F1213" t="str">
        <f>VLOOKUP(DATEVALUE(KNeighbors_NOPCA!$A1213), WAS_by_date!$A$2:$E$93, 2, FALSE)</f>
        <v>W</v>
      </c>
      <c r="G1213">
        <f>IF(F1213="L",0,1)</f>
        <v>1</v>
      </c>
      <c r="H1213">
        <f>IF(G1213=E1213,1,0)</f>
        <v>0</v>
      </c>
      <c r="I1213">
        <f>VLOOKUP(DATEVALUE(KNeighbors_NOPCA!$A1213), WAS_by_date!$A$2:$E$93, 3, FALSE)</f>
        <v>-6</v>
      </c>
      <c r="J1213">
        <f>IF(I1213&gt;0, 1, 0)</f>
        <v>0</v>
      </c>
      <c r="K1213" t="str">
        <f>IF(J1213,IF(OR(AND(C1213&gt;0, ABS(D1213) &gt; I1213), OR(AND(C1213&gt;-I1213, D1213&gt;-I1213), AND(C1213&lt;-I1213,D1213&lt;-I1213) )), 1, 0),"N/A")</f>
        <v>N/A</v>
      </c>
      <c r="L1213">
        <f>INT(NOT(J1213))</f>
        <v>1</v>
      </c>
      <c r="M1213">
        <f>IF(L1213,IF(OR(AND(C1213&lt;0, D1213&lt; ABS(I1213)), OR(AND(C1213&gt;ABS(I1213), D1213&gt;ABS(I1213)), AND(C1213&lt;ABS(I1213),D1213&lt; ABS(I1213)))), 1, 0),"N/A")</f>
        <v>0</v>
      </c>
      <c r="N1213">
        <f>INT(OR(K1213,M1213))</f>
        <v>0</v>
      </c>
      <c r="O1213">
        <f>IF(N1213, 210, 0)</f>
        <v>0</v>
      </c>
      <c r="P1213" t="str">
        <f>VLOOKUP(DATEVALUE(KNeighbors_NOPCA!$A1213), WAS_by_date!$A$2:$E$93, 4, FALSE)</f>
        <v>U</v>
      </c>
      <c r="Q1213" t="str">
        <f>VLOOKUP(DATEVALUE(KNeighbors_NOPCA!$A1213), WAS_by_date!$A$2:$E$93, 5, FALSE)</f>
        <v>193.5</v>
      </c>
    </row>
    <row r="1214" spans="1:17" hidden="1">
      <c r="A1214" s="10" t="s">
        <v>123</v>
      </c>
      <c r="B1214" t="s">
        <v>35</v>
      </c>
      <c r="C1214" s="9">
        <v>1.6</v>
      </c>
      <c r="D1214" s="9">
        <v>-25</v>
      </c>
      <c r="E1214" s="9">
        <f>IF(-I1214 &lt;C1214, 1, 0)</f>
        <v>0</v>
      </c>
      <c r="F1214" t="str">
        <f>VLOOKUP(DATEVALUE(KNeighbors_NOPCA!$A1214), WAS_by_date!$A$2:$E$93, 2, FALSE)</f>
        <v>L</v>
      </c>
      <c r="G1214">
        <f>IF(F1214="L",0,1)</f>
        <v>0</v>
      </c>
      <c r="H1214">
        <f>IF(G1214=E1214,1,0)</f>
        <v>1</v>
      </c>
      <c r="I1214">
        <f>VLOOKUP(DATEVALUE(KNeighbors_NOPCA!$A1214), WAS_by_date!$A$2:$E$93, 3, FALSE)</f>
        <v>-3</v>
      </c>
      <c r="J1214">
        <f>IF(I1214&gt;0, 1, 0)</f>
        <v>0</v>
      </c>
      <c r="K1214" t="str">
        <f>IF(J1214,IF(OR(AND(C1214&gt;0, ABS(D1214) &gt; I1214), OR(AND(C1214&gt;-I1214, D1214&gt;-I1214), AND(C1214&lt;-I1214,D1214&lt;-I1214) )), 1, 0),"N/A")</f>
        <v>N/A</v>
      </c>
      <c r="L1214">
        <f>INT(NOT(J1214))</f>
        <v>1</v>
      </c>
      <c r="M1214">
        <f>IF(L1214,IF(OR(AND(C1214&lt;0, D1214&lt; ABS(I1214)), OR(AND(C1214&gt;ABS(I1214), D1214&gt;ABS(I1214)), AND(C1214&lt;ABS(I1214),D1214&lt; ABS(I1214)))), 1, 0),"N/A")</f>
        <v>1</v>
      </c>
      <c r="N1214">
        <f>INT(OR(K1214,M1214))</f>
        <v>1</v>
      </c>
      <c r="O1214">
        <f>IF(N1214, 210, 0)</f>
        <v>210</v>
      </c>
      <c r="P1214" t="str">
        <f>VLOOKUP(DATEVALUE(KNeighbors_NOPCA!$A1214), WAS_by_date!$A$2:$E$93, 4, FALSE)</f>
        <v>U</v>
      </c>
      <c r="Q1214" t="str">
        <f>VLOOKUP(DATEVALUE(KNeighbors_NOPCA!$A1214), WAS_by_date!$A$2:$E$93, 5, FALSE)</f>
        <v>214.5</v>
      </c>
    </row>
    <row r="1215" spans="1:17" hidden="1">
      <c r="A1215" s="10" t="s">
        <v>126</v>
      </c>
      <c r="B1215" t="s">
        <v>35</v>
      </c>
      <c r="C1215" s="9">
        <v>-1</v>
      </c>
      <c r="D1215" s="9">
        <v>-4</v>
      </c>
      <c r="E1215" s="9">
        <f>IF(-I1215 &lt;C1215, 1, 0)</f>
        <v>0</v>
      </c>
      <c r="F1215" t="str">
        <f>VLOOKUP(DATEVALUE(KNeighbors_NOPCA!$A1215), WAS_by_date!$A$2:$E$93, 2, FALSE)</f>
        <v>L</v>
      </c>
      <c r="G1215">
        <f>IF(F1215="L",0,1)</f>
        <v>0</v>
      </c>
      <c r="H1215">
        <f>IF(G1215=E1215,1,0)</f>
        <v>1</v>
      </c>
      <c r="I1215">
        <f>VLOOKUP(DATEVALUE(KNeighbors_NOPCA!$A1215), WAS_by_date!$A$2:$E$93, 3, FALSE)</f>
        <v>-7.5</v>
      </c>
      <c r="J1215">
        <f>IF(I1215&gt;0, 1, 0)</f>
        <v>0</v>
      </c>
      <c r="K1215" t="str">
        <f>IF(J1215,IF(OR(AND(C1215&gt;0, ABS(D1215) &gt; I1215), OR(AND(C1215&gt;-I1215, D1215&gt;-I1215), AND(C1215&lt;-I1215,D1215&lt;-I1215) )), 1, 0),"N/A")</f>
        <v>N/A</v>
      </c>
      <c r="L1215">
        <f>INT(NOT(J1215))</f>
        <v>1</v>
      </c>
      <c r="M1215">
        <f>IF(L1215,IF(OR(AND(C1215&lt;0, D1215&lt; ABS(I1215)), OR(AND(C1215&gt;ABS(I1215), D1215&gt;ABS(I1215)), AND(C1215&lt;ABS(I1215),D1215&lt; ABS(I1215)))), 1, 0),"N/A")</f>
        <v>1</v>
      </c>
      <c r="N1215">
        <f>INT(OR(K1215,M1215))</f>
        <v>1</v>
      </c>
      <c r="O1215">
        <f>IF(N1215, 210, 0)</f>
        <v>210</v>
      </c>
      <c r="P1215" t="str">
        <f>VLOOKUP(DATEVALUE(KNeighbors_NOPCA!$A1215), WAS_by_date!$A$2:$E$93, 4, FALSE)</f>
        <v>O</v>
      </c>
      <c r="Q1215" t="str">
        <f>VLOOKUP(DATEVALUE(KNeighbors_NOPCA!$A1215), WAS_by_date!$A$2:$E$93, 5, FALSE)</f>
        <v>211.5</v>
      </c>
    </row>
    <row r="1216" spans="1:17">
      <c r="A1216" s="10" t="s">
        <v>132</v>
      </c>
      <c r="B1216" t="s">
        <v>35</v>
      </c>
      <c r="C1216" s="9">
        <v>-8.1999999999999993</v>
      </c>
      <c r="D1216" s="9">
        <v>-13</v>
      </c>
      <c r="E1216" s="9">
        <f>IF(-I1216 &lt;C1216, 1, 0)</f>
        <v>1</v>
      </c>
      <c r="F1216" t="str">
        <f>VLOOKUP(DATEVALUE(KNeighbors_NOPCA!$A1216), WAS_by_date!$A$2:$E$93, 2, FALSE)</f>
        <v>L</v>
      </c>
      <c r="G1216">
        <f>IF(F1216="L",0,1)</f>
        <v>0</v>
      </c>
      <c r="H1216">
        <f>IF(G1216=E1216,1,0)</f>
        <v>0</v>
      </c>
      <c r="I1216">
        <f>VLOOKUP(DATEVALUE(KNeighbors_NOPCA!$A1216), WAS_by_date!$A$2:$E$93, 3, FALSE)</f>
        <v>10</v>
      </c>
      <c r="J1216">
        <f>IF(I1216&gt;0, 1, 0)</f>
        <v>1</v>
      </c>
      <c r="K1216">
        <f>IF(J1216,IF(OR(AND(C1216&gt;0, ABS(D1216) &gt; I1216), OR(AND(C1216&gt;-I1216, D1216&gt;-I1216), AND(C1216&lt;-I1216,D1216&lt;-I1216) )), 1, 0),"N/A")</f>
        <v>0</v>
      </c>
      <c r="L1216">
        <f>INT(NOT(J1216))</f>
        <v>0</v>
      </c>
      <c r="M1216" t="str">
        <f>IF(L1216,IF(OR(AND(C1216&lt;0, D1216&lt; ABS(I1216)), OR(AND(C1216&gt;ABS(I1216), D1216&gt;ABS(I1216)), AND(C1216&lt;ABS(I1216),D1216&lt; ABS(I1216)))), 1, 0),"N/A")</f>
        <v>N/A</v>
      </c>
      <c r="N1216">
        <f>INT(OR(K1216,M1216))</f>
        <v>0</v>
      </c>
      <c r="O1216">
        <f>IF(N1216, 210, 0)</f>
        <v>0</v>
      </c>
      <c r="P1216" t="str">
        <f>VLOOKUP(DATEVALUE(KNeighbors_NOPCA!$A1216), WAS_by_date!$A$2:$E$93, 4, FALSE)</f>
        <v>O</v>
      </c>
      <c r="Q1216" t="str">
        <f>VLOOKUP(DATEVALUE(KNeighbors_NOPCA!$A1216), WAS_by_date!$A$2:$E$93, 5, FALSE)</f>
        <v>227</v>
      </c>
    </row>
    <row r="1217" spans="1:17" hidden="1">
      <c r="A1217" s="10" t="s">
        <v>134</v>
      </c>
      <c r="B1217" t="s">
        <v>35</v>
      </c>
      <c r="C1217" s="9">
        <v>9.4</v>
      </c>
      <c r="D1217" s="9">
        <v>12</v>
      </c>
      <c r="E1217" s="9">
        <f>IF(-I1217 &lt;C1217, 1, 0)</f>
        <v>1</v>
      </c>
      <c r="F1217" t="str">
        <f>VLOOKUP(DATEVALUE(KNeighbors_NOPCA!$A1217), WAS_by_date!$A$2:$E$93, 2, FALSE)</f>
        <v>W</v>
      </c>
      <c r="G1217">
        <f>IF(F1217="L",0,1)</f>
        <v>1</v>
      </c>
      <c r="H1217">
        <f>IF(G1217=E1217,1,0)</f>
        <v>1</v>
      </c>
      <c r="I1217">
        <f>VLOOKUP(DATEVALUE(KNeighbors_NOPCA!$A1217), WAS_by_date!$A$2:$E$93, 3, FALSE)</f>
        <v>-8.5</v>
      </c>
      <c r="J1217">
        <f>IF(I1217&gt;0, 1, 0)</f>
        <v>0</v>
      </c>
      <c r="K1217" t="str">
        <f>IF(J1217,IF(OR(AND(C1217&gt;0, ABS(D1217) &gt; I1217), OR(AND(C1217&gt;-I1217, D1217&gt;-I1217), AND(C1217&lt;-I1217,D1217&lt;-I1217) )), 1, 0),"N/A")</f>
        <v>N/A</v>
      </c>
      <c r="L1217">
        <f>INT(NOT(J1217))</f>
        <v>1</v>
      </c>
      <c r="M1217">
        <f>IF(L1217,IF(OR(AND(C1217&lt;0, D1217&lt; ABS(I1217)), OR(AND(C1217&gt;ABS(I1217), D1217&gt;ABS(I1217)), AND(C1217&lt;ABS(I1217),D1217&lt; ABS(I1217)))), 1, 0),"N/A")</f>
        <v>1</v>
      </c>
      <c r="N1217">
        <f>INT(OR(K1217,M1217))</f>
        <v>1</v>
      </c>
      <c r="O1217">
        <f>IF(N1217, 210, 0)</f>
        <v>210</v>
      </c>
      <c r="P1217" t="str">
        <f>VLOOKUP(DATEVALUE(KNeighbors_NOPCA!$A1217), WAS_by_date!$A$2:$E$93, 4, FALSE)</f>
        <v>U</v>
      </c>
      <c r="Q1217" t="str">
        <f>VLOOKUP(DATEVALUE(KNeighbors_NOPCA!$A1217), WAS_by_date!$A$2:$E$93, 5, FALSE)</f>
        <v>214</v>
      </c>
    </row>
    <row r="1218" spans="1:17" hidden="1">
      <c r="A1218" s="10" t="s">
        <v>141</v>
      </c>
      <c r="B1218" t="s">
        <v>35</v>
      </c>
      <c r="C1218" s="9">
        <v>-2</v>
      </c>
      <c r="D1218" s="9">
        <v>14</v>
      </c>
      <c r="E1218" s="9">
        <f>IF(-I1218 &lt;C1218, 1, 0)</f>
        <v>0</v>
      </c>
      <c r="F1218" t="str">
        <f>VLOOKUP(DATEVALUE(KNeighbors_NOPCA!$A1218), WAS_by_date!$A$2:$E$93, 2, FALSE)</f>
        <v>W</v>
      </c>
      <c r="G1218">
        <f>IF(F1218="L",0,1)</f>
        <v>1</v>
      </c>
      <c r="H1218">
        <f>IF(G1218=E1218,1,0)</f>
        <v>0</v>
      </c>
      <c r="I1218">
        <f>VLOOKUP(DATEVALUE(KNeighbors_NOPCA!$A1218), WAS_by_date!$A$2:$E$93, 3, FALSE)</f>
        <v>2</v>
      </c>
      <c r="J1218">
        <f>IF(I1218&gt;0, 1, 0)</f>
        <v>1</v>
      </c>
      <c r="K1218">
        <f>IF(J1218,IF(OR(AND(C1218&gt;0, ABS(D1218) &gt; I1218), OR(AND(C1218&gt;-I1218, D1218&gt;-I1218), AND(C1218&lt;-I1218,D1218&lt;-I1218) )), 1, 0),"N/A")</f>
        <v>0</v>
      </c>
      <c r="L1218">
        <f>INT(NOT(J1218))</f>
        <v>0</v>
      </c>
      <c r="M1218" t="str">
        <f>IF(L1218,IF(OR(AND(C1218&lt;0, D1218&lt; ABS(I1218)), OR(AND(C1218&gt;ABS(I1218), D1218&gt;ABS(I1218)), AND(C1218&lt;ABS(I1218),D1218&lt; ABS(I1218)))), 1, 0),"N/A")</f>
        <v>N/A</v>
      </c>
      <c r="N1218">
        <f>INT(OR(K1218,M1218))</f>
        <v>0</v>
      </c>
      <c r="O1218">
        <f>IF(N1218, 210, 0)</f>
        <v>0</v>
      </c>
      <c r="P1218" t="str">
        <f>VLOOKUP(DATEVALUE(KNeighbors_NOPCA!$A1218), WAS_by_date!$A$2:$E$93, 4, FALSE)</f>
        <v>U</v>
      </c>
      <c r="Q1218" t="str">
        <f>VLOOKUP(DATEVALUE(KNeighbors_NOPCA!$A1218), WAS_by_date!$A$2:$E$93, 5, FALSE)</f>
        <v>196</v>
      </c>
    </row>
    <row r="1219" spans="1:17" hidden="1">
      <c r="A1219" s="10" t="s">
        <v>142</v>
      </c>
      <c r="B1219" t="s">
        <v>35</v>
      </c>
      <c r="C1219" s="9">
        <v>-0.8</v>
      </c>
      <c r="D1219" s="9">
        <v>12</v>
      </c>
      <c r="E1219" s="9">
        <f>IF(-I1219 &lt;C1219, 1, 0)</f>
        <v>0</v>
      </c>
      <c r="F1219" t="str">
        <f>VLOOKUP(DATEVALUE(KNeighbors_NOPCA!$A1219), WAS_by_date!$A$2:$E$93, 2, FALSE)</f>
        <v>W</v>
      </c>
      <c r="G1219">
        <f>IF(F1219="L",0,1)</f>
        <v>1</v>
      </c>
      <c r="H1219">
        <f>IF(G1219=E1219,1,0)</f>
        <v>0</v>
      </c>
      <c r="I1219">
        <f>VLOOKUP(DATEVALUE(KNeighbors_NOPCA!$A1219), WAS_by_date!$A$2:$E$93, 3, FALSE)</f>
        <v>-2</v>
      </c>
      <c r="J1219">
        <f>IF(I1219&gt;0, 1, 0)</f>
        <v>0</v>
      </c>
      <c r="K1219" t="str">
        <f>IF(J1219,IF(OR(AND(C1219&gt;0, ABS(D1219) &gt; I1219), OR(AND(C1219&gt;-I1219, D1219&gt;-I1219), AND(C1219&lt;-I1219,D1219&lt;-I1219) )), 1, 0),"N/A")</f>
        <v>N/A</v>
      </c>
      <c r="L1219">
        <f>INT(NOT(J1219))</f>
        <v>1</v>
      </c>
      <c r="M1219">
        <f>IF(L1219,IF(OR(AND(C1219&lt;0, D1219&lt; ABS(I1219)), OR(AND(C1219&gt;ABS(I1219), D1219&gt;ABS(I1219)), AND(C1219&lt;ABS(I1219),D1219&lt; ABS(I1219)))), 1, 0),"N/A")</f>
        <v>0</v>
      </c>
      <c r="N1219">
        <f>INT(OR(K1219,M1219))</f>
        <v>0</v>
      </c>
      <c r="O1219">
        <f>IF(N1219, 210, 0)</f>
        <v>0</v>
      </c>
      <c r="P1219" t="str">
        <f>VLOOKUP(DATEVALUE(KNeighbors_NOPCA!$A1219), WAS_by_date!$A$2:$E$93, 4, FALSE)</f>
        <v>U</v>
      </c>
      <c r="Q1219" t="str">
        <f>VLOOKUP(DATEVALUE(KNeighbors_NOPCA!$A1219), WAS_by_date!$A$2:$E$93, 5, FALSE)</f>
        <v>208.5</v>
      </c>
    </row>
    <row r="1220" spans="1:17" hidden="1">
      <c r="A1220" s="10" t="s">
        <v>146</v>
      </c>
      <c r="B1220" t="s">
        <v>35</v>
      </c>
      <c r="C1220" s="9">
        <v>-3</v>
      </c>
      <c r="D1220" s="9">
        <v>20</v>
      </c>
      <c r="E1220" s="9">
        <f>IF(-I1220 &lt;C1220, 1, 0)</f>
        <v>0</v>
      </c>
      <c r="F1220" t="str">
        <f>VLOOKUP(DATEVALUE(KNeighbors_NOPCA!$A1220), WAS_by_date!$A$2:$E$93, 2, FALSE)</f>
        <v>W</v>
      </c>
      <c r="G1220">
        <f>IF(F1220="L",0,1)</f>
        <v>1</v>
      </c>
      <c r="H1220">
        <f>IF(G1220=E1220,1,0)</f>
        <v>0</v>
      </c>
      <c r="I1220">
        <f>VLOOKUP(DATEVALUE(KNeighbors_NOPCA!$A1220), WAS_by_date!$A$2:$E$93, 3, FALSE)</f>
        <v>-4.5</v>
      </c>
      <c r="J1220">
        <f>IF(I1220&gt;0, 1, 0)</f>
        <v>0</v>
      </c>
      <c r="K1220" t="str">
        <f>IF(J1220,IF(OR(AND(C1220&gt;0, ABS(D1220) &gt; I1220), OR(AND(C1220&gt;-I1220, D1220&gt;-I1220), AND(C1220&lt;-I1220,D1220&lt;-I1220) )), 1, 0),"N/A")</f>
        <v>N/A</v>
      </c>
      <c r="L1220">
        <f>INT(NOT(J1220))</f>
        <v>1</v>
      </c>
      <c r="M1220">
        <f>IF(L1220,IF(OR(AND(C1220&lt;0, D1220&lt; ABS(I1220)), OR(AND(C1220&gt;ABS(I1220), D1220&gt;ABS(I1220)), AND(C1220&lt;ABS(I1220),D1220&lt; ABS(I1220)))), 1, 0),"N/A")</f>
        <v>0</v>
      </c>
      <c r="N1220">
        <f>INT(OR(K1220,M1220))</f>
        <v>0</v>
      </c>
      <c r="O1220">
        <f>IF(N1220, 210, 0)</f>
        <v>0</v>
      </c>
      <c r="P1220" t="str">
        <f>VLOOKUP(DATEVALUE(KNeighbors_NOPCA!$A1220), WAS_by_date!$A$2:$E$93, 4, FALSE)</f>
        <v>U</v>
      </c>
      <c r="Q1220" t="str">
        <f>VLOOKUP(DATEVALUE(KNeighbors_NOPCA!$A1220), WAS_by_date!$A$2:$E$93, 5, FALSE)</f>
        <v>217.5</v>
      </c>
    </row>
    <row r="1221" spans="1:17" hidden="1">
      <c r="A1221" s="10" t="s">
        <v>151</v>
      </c>
      <c r="B1221" t="s">
        <v>35</v>
      </c>
      <c r="C1221" s="9">
        <v>-1.6</v>
      </c>
      <c r="D1221" s="9">
        <v>14</v>
      </c>
      <c r="E1221" s="9">
        <f>IF(-I1221 &lt;C1221, 1, 0)</f>
        <v>1</v>
      </c>
      <c r="F1221" t="str">
        <f>VLOOKUP(DATEVALUE(KNeighbors_NOPCA!$A1221), WAS_by_date!$A$2:$E$93, 2, FALSE)</f>
        <v>W</v>
      </c>
      <c r="G1221">
        <f>IF(F1221="L",0,1)</f>
        <v>1</v>
      </c>
      <c r="H1221">
        <f>IF(G1221=E1221,1,0)</f>
        <v>1</v>
      </c>
      <c r="I1221">
        <f>VLOOKUP(DATEVALUE(KNeighbors_NOPCA!$A1221), WAS_by_date!$A$2:$E$93, 3, FALSE)</f>
        <v>2.5</v>
      </c>
      <c r="J1221">
        <f>IF(I1221&gt;0, 1, 0)</f>
        <v>1</v>
      </c>
      <c r="K1221">
        <f>IF(J1221,IF(OR(AND(C1221&gt;0, ABS(D1221) &gt; I1221), OR(AND(C1221&gt;-I1221, D1221&gt;-I1221), AND(C1221&lt;-I1221,D1221&lt;-I1221) )), 1, 0),"N/A")</f>
        <v>1</v>
      </c>
      <c r="L1221">
        <f>INT(NOT(J1221))</f>
        <v>0</v>
      </c>
      <c r="M1221" t="str">
        <f>IF(L1221,IF(OR(AND(C1221&lt;0, D1221&lt; ABS(I1221)), OR(AND(C1221&gt;ABS(I1221), D1221&gt;ABS(I1221)), AND(C1221&lt;ABS(I1221),D1221&lt; ABS(I1221)))), 1, 0),"N/A")</f>
        <v>N/A</v>
      </c>
      <c r="N1221">
        <f>INT(OR(K1221,M1221))</f>
        <v>1</v>
      </c>
      <c r="O1221">
        <f>IF(N1221, 210, 0)</f>
        <v>210</v>
      </c>
      <c r="P1221" t="str">
        <f>VLOOKUP(DATEVALUE(KNeighbors_NOPCA!$A1221), WAS_by_date!$A$2:$E$93, 4, FALSE)</f>
        <v>O</v>
      </c>
      <c r="Q1221" t="str">
        <f>VLOOKUP(DATEVALUE(KNeighbors_NOPCA!$A1221), WAS_by_date!$A$2:$E$93, 5, FALSE)</f>
        <v>205</v>
      </c>
    </row>
    <row r="1222" spans="1:17" hidden="1">
      <c r="A1222" s="10" t="s">
        <v>152</v>
      </c>
      <c r="B1222" t="s">
        <v>35</v>
      </c>
      <c r="C1222" s="9">
        <v>9</v>
      </c>
      <c r="D1222" s="9">
        <v>8</v>
      </c>
      <c r="E1222" s="9">
        <f>IF(-I1222 &lt;C1222, 1, 0)</f>
        <v>0</v>
      </c>
      <c r="F1222" t="str">
        <f>VLOOKUP(DATEVALUE(KNeighbors_NOPCA!$A1222), WAS_by_date!$A$2:$E$93, 2, FALSE)</f>
        <v>L</v>
      </c>
      <c r="G1222">
        <f>IF(F1222="L",0,1)</f>
        <v>0</v>
      </c>
      <c r="H1222">
        <f>IF(G1222=E1222,1,0)</f>
        <v>1</v>
      </c>
      <c r="I1222">
        <f>VLOOKUP(DATEVALUE(KNeighbors_NOPCA!$A1222), WAS_by_date!$A$2:$E$93, 3, FALSE)</f>
        <v>-12.5</v>
      </c>
      <c r="J1222">
        <f>IF(I1222&gt;0, 1, 0)</f>
        <v>0</v>
      </c>
      <c r="K1222" t="str">
        <f>IF(J1222,IF(OR(AND(C1222&gt;0, ABS(D1222) &gt; I1222), OR(AND(C1222&gt;-I1222, D1222&gt;-I1222), AND(C1222&lt;-I1222,D1222&lt;-I1222) )), 1, 0),"N/A")</f>
        <v>N/A</v>
      </c>
      <c r="L1222">
        <f>INT(NOT(J1222))</f>
        <v>1</v>
      </c>
      <c r="M1222">
        <f>IF(L1222,IF(OR(AND(C1222&lt;0, D1222&lt; ABS(I1222)), OR(AND(C1222&gt;ABS(I1222), D1222&gt;ABS(I1222)), AND(C1222&lt;ABS(I1222),D1222&lt; ABS(I1222)))), 1, 0),"N/A")</f>
        <v>1</v>
      </c>
      <c r="N1222">
        <f>INT(OR(K1222,M1222))</f>
        <v>1</v>
      </c>
      <c r="O1222">
        <f>IF(N1222, 210, 0)</f>
        <v>210</v>
      </c>
      <c r="P1222" t="str">
        <f>VLOOKUP(DATEVALUE(KNeighbors_NOPCA!$A1222), WAS_by_date!$A$2:$E$93, 4, FALSE)</f>
        <v>O</v>
      </c>
      <c r="Q1222" t="str">
        <f>VLOOKUP(DATEVALUE(KNeighbors_NOPCA!$A1222), WAS_by_date!$A$2:$E$93, 5, FALSE)</f>
        <v>215</v>
      </c>
    </row>
    <row r="1223" spans="1:17" hidden="1">
      <c r="A1223" s="10" t="s">
        <v>157</v>
      </c>
      <c r="B1223" t="s">
        <v>35</v>
      </c>
      <c r="C1223" s="9">
        <v>-4.5999999999999996</v>
      </c>
      <c r="D1223" s="9">
        <v>-1</v>
      </c>
      <c r="E1223" s="9">
        <f>IF(-I1223 &lt;C1223, 1, 0)</f>
        <v>0</v>
      </c>
      <c r="F1223" t="str">
        <f>VLOOKUP(DATEVALUE(KNeighbors_NOPCA!$A1223), WAS_by_date!$A$2:$E$93, 2, FALSE)</f>
        <v>L</v>
      </c>
      <c r="G1223">
        <f>IF(F1223="L",0,1)</f>
        <v>0</v>
      </c>
      <c r="H1223">
        <f>IF(G1223=E1223,1,0)</f>
        <v>1</v>
      </c>
      <c r="I1223">
        <f>VLOOKUP(DATEVALUE(KNeighbors_NOPCA!$A1223), WAS_by_date!$A$2:$E$93, 3, FALSE)</f>
        <v>-2</v>
      </c>
      <c r="J1223">
        <f>IF(I1223&gt;0, 1, 0)</f>
        <v>0</v>
      </c>
      <c r="K1223" t="str">
        <f>IF(J1223,IF(OR(AND(C1223&gt;0, ABS(D1223) &gt; I1223), OR(AND(C1223&gt;-I1223, D1223&gt;-I1223), AND(C1223&lt;-I1223,D1223&lt;-I1223) )), 1, 0),"N/A")</f>
        <v>N/A</v>
      </c>
      <c r="L1223">
        <f>INT(NOT(J1223))</f>
        <v>1</v>
      </c>
      <c r="M1223">
        <f>IF(L1223,IF(OR(AND(C1223&lt;0, D1223&lt; ABS(I1223)), OR(AND(C1223&gt;ABS(I1223), D1223&gt;ABS(I1223)), AND(C1223&lt;ABS(I1223),D1223&lt; ABS(I1223)))), 1, 0),"N/A")</f>
        <v>1</v>
      </c>
      <c r="N1223">
        <f>INT(OR(K1223,M1223))</f>
        <v>1</v>
      </c>
      <c r="O1223">
        <f>IF(N1223, 210, 0)</f>
        <v>210</v>
      </c>
      <c r="P1223" t="str">
        <f>VLOOKUP(DATEVALUE(KNeighbors_NOPCA!$A1223), WAS_by_date!$A$2:$E$93, 4, FALSE)</f>
        <v>U</v>
      </c>
      <c r="Q1223" t="str">
        <f>VLOOKUP(DATEVALUE(KNeighbors_NOPCA!$A1223), WAS_by_date!$A$2:$E$93, 5, FALSE)</f>
        <v>206.5</v>
      </c>
    </row>
    <row r="1224" spans="1:17" hidden="1">
      <c r="A1224" s="10" t="s">
        <v>166</v>
      </c>
      <c r="B1224" t="s">
        <v>35</v>
      </c>
      <c r="C1224" s="9">
        <v>-1.4</v>
      </c>
      <c r="D1224" s="9">
        <v>43</v>
      </c>
      <c r="E1224" s="9">
        <f>IF(-I1224 &lt;C1224, 1, 0)</f>
        <v>0</v>
      </c>
      <c r="F1224" t="str">
        <f>VLOOKUP(DATEVALUE(KNeighbors_NOPCA!$A1224), WAS_by_date!$A$2:$E$93, 2, FALSE)</f>
        <v>W</v>
      </c>
      <c r="G1224">
        <f>IF(F1224="L",0,1)</f>
        <v>1</v>
      </c>
      <c r="H1224">
        <f>IF(G1224=E1224,1,0)</f>
        <v>0</v>
      </c>
      <c r="I1224">
        <f>VLOOKUP(DATEVALUE(KNeighbors_NOPCA!$A1224), WAS_by_date!$A$2:$E$93, 3, FALSE)</f>
        <v>-2</v>
      </c>
      <c r="J1224">
        <f>IF(I1224&gt;0, 1, 0)</f>
        <v>0</v>
      </c>
      <c r="K1224" t="str">
        <f>IF(J1224,IF(OR(AND(C1224&gt;0, ABS(D1224) &gt; I1224), OR(AND(C1224&gt;-I1224, D1224&gt;-I1224), AND(C1224&lt;-I1224,D1224&lt;-I1224) )), 1, 0),"N/A")</f>
        <v>N/A</v>
      </c>
      <c r="L1224">
        <f>INT(NOT(J1224))</f>
        <v>1</v>
      </c>
      <c r="M1224">
        <f>IF(L1224,IF(OR(AND(C1224&lt;0, D1224&lt; ABS(I1224)), OR(AND(C1224&gt;ABS(I1224), D1224&gt;ABS(I1224)), AND(C1224&lt;ABS(I1224),D1224&lt; ABS(I1224)))), 1, 0),"N/A")</f>
        <v>0</v>
      </c>
      <c r="N1224">
        <f>INT(OR(K1224,M1224))</f>
        <v>0</v>
      </c>
      <c r="O1224">
        <f>IF(N1224, 210, 0)</f>
        <v>0</v>
      </c>
      <c r="P1224" t="str">
        <f>VLOOKUP(DATEVALUE(KNeighbors_NOPCA!$A1224), WAS_by_date!$A$2:$E$93, 4, FALSE)</f>
        <v>U</v>
      </c>
      <c r="Q1224" t="str">
        <f>VLOOKUP(DATEVALUE(KNeighbors_NOPCA!$A1224), WAS_by_date!$A$2:$E$93, 5, FALSE)</f>
        <v>210</v>
      </c>
    </row>
    <row r="1225" spans="1:17" hidden="1">
      <c r="A1225" s="10" t="s">
        <v>168</v>
      </c>
      <c r="B1225" t="s">
        <v>35</v>
      </c>
      <c r="C1225" s="9">
        <v>-4.2</v>
      </c>
      <c r="D1225" s="9">
        <v>21</v>
      </c>
      <c r="E1225" s="9">
        <f>IF(-I1225 &lt;C1225, 1, 0)</f>
        <v>0</v>
      </c>
      <c r="F1225" t="str">
        <f>VLOOKUP(DATEVALUE(KNeighbors_NOPCA!$A1225), WAS_by_date!$A$2:$E$93, 2, FALSE)</f>
        <v>W</v>
      </c>
      <c r="G1225">
        <f>IF(F1225="L",0,1)</f>
        <v>1</v>
      </c>
      <c r="H1225">
        <f>IF(G1225=E1225,1,0)</f>
        <v>0</v>
      </c>
      <c r="I1225">
        <f>VLOOKUP(DATEVALUE(KNeighbors_NOPCA!$A1225), WAS_by_date!$A$2:$E$93, 3, FALSE)</f>
        <v>-5</v>
      </c>
      <c r="J1225">
        <f>IF(I1225&gt;0, 1, 0)</f>
        <v>0</v>
      </c>
      <c r="K1225" t="str">
        <f>IF(J1225,IF(OR(AND(C1225&gt;0, ABS(D1225) &gt; I1225), OR(AND(C1225&gt;-I1225, D1225&gt;-I1225), AND(C1225&lt;-I1225,D1225&lt;-I1225) )), 1, 0),"N/A")</f>
        <v>N/A</v>
      </c>
      <c r="L1225">
        <f>INT(NOT(J1225))</f>
        <v>1</v>
      </c>
      <c r="M1225">
        <f>IF(L1225,IF(OR(AND(C1225&lt;0, D1225&lt; ABS(I1225)), OR(AND(C1225&gt;ABS(I1225), D1225&gt;ABS(I1225)), AND(C1225&lt;ABS(I1225),D1225&lt; ABS(I1225)))), 1, 0),"N/A")</f>
        <v>0</v>
      </c>
      <c r="N1225">
        <f>INT(OR(K1225,M1225))</f>
        <v>0</v>
      </c>
      <c r="O1225">
        <f>IF(N1225, 210, 0)</f>
        <v>0</v>
      </c>
      <c r="P1225" t="str">
        <f>VLOOKUP(DATEVALUE(KNeighbors_NOPCA!$A1225), WAS_by_date!$A$2:$E$93, 4, FALSE)</f>
        <v>U</v>
      </c>
      <c r="Q1225" t="str">
        <f>VLOOKUP(DATEVALUE(KNeighbors_NOPCA!$A1225), WAS_by_date!$A$2:$E$93, 5, FALSE)</f>
        <v>213.5</v>
      </c>
    </row>
    <row r="1226" spans="1:17" hidden="1">
      <c r="A1226" s="10" t="s">
        <v>171</v>
      </c>
      <c r="B1226" t="s">
        <v>35</v>
      </c>
      <c r="C1226" s="9">
        <v>4.8</v>
      </c>
      <c r="D1226" s="9">
        <v>10</v>
      </c>
      <c r="E1226" s="9">
        <f>IF(-I1226 &lt;C1226, 1, 0)</f>
        <v>0</v>
      </c>
      <c r="F1226" t="str">
        <f>VLOOKUP(DATEVALUE(KNeighbors_NOPCA!$A1226), WAS_by_date!$A$2:$E$93, 2, FALSE)</f>
        <v>W</v>
      </c>
      <c r="G1226">
        <f>IF(F1226="L",0,1)</f>
        <v>1</v>
      </c>
      <c r="H1226">
        <f>IF(G1226=E1226,1,0)</f>
        <v>0</v>
      </c>
      <c r="I1226">
        <f>VLOOKUP(DATEVALUE(KNeighbors_NOPCA!$A1226), WAS_by_date!$A$2:$E$93, 3, FALSE)</f>
        <v>-8</v>
      </c>
      <c r="J1226">
        <f>IF(I1226&gt;0, 1, 0)</f>
        <v>0</v>
      </c>
      <c r="K1226" t="str">
        <f>IF(J1226,IF(OR(AND(C1226&gt;0, ABS(D1226) &gt; I1226), OR(AND(C1226&gt;-I1226, D1226&gt;-I1226), AND(C1226&lt;-I1226,D1226&lt;-I1226) )), 1, 0),"N/A")</f>
        <v>N/A</v>
      </c>
      <c r="L1226">
        <f>INT(NOT(J1226))</f>
        <v>1</v>
      </c>
      <c r="M1226">
        <f>IF(L1226,IF(OR(AND(C1226&lt;0, D1226&lt; ABS(I1226)), OR(AND(C1226&gt;ABS(I1226), D1226&gt;ABS(I1226)), AND(C1226&lt;ABS(I1226),D1226&lt; ABS(I1226)))), 1, 0),"N/A")</f>
        <v>0</v>
      </c>
      <c r="N1226">
        <f>INT(OR(K1226,M1226))</f>
        <v>0</v>
      </c>
      <c r="O1226">
        <f>IF(N1226, 210, 0)</f>
        <v>0</v>
      </c>
      <c r="P1226" t="str">
        <f>VLOOKUP(DATEVALUE(KNeighbors_NOPCA!$A1226), WAS_by_date!$A$2:$E$93, 4, FALSE)</f>
        <v>U</v>
      </c>
      <c r="Q1226" t="str">
        <f>VLOOKUP(DATEVALUE(KNeighbors_NOPCA!$A1226), WAS_by_date!$A$2:$E$93, 5, FALSE)</f>
        <v>206.5</v>
      </c>
    </row>
    <row r="1227" spans="1:17" hidden="1">
      <c r="A1227" s="10" t="s">
        <v>175</v>
      </c>
      <c r="B1227" t="s">
        <v>35</v>
      </c>
      <c r="C1227" s="9">
        <v>-0.4</v>
      </c>
      <c r="D1227" s="9">
        <v>-21</v>
      </c>
      <c r="E1227" s="9">
        <f>IF(-I1227 &lt;C1227, 1, 0)</f>
        <v>0</v>
      </c>
      <c r="F1227" t="str">
        <f>VLOOKUP(DATEVALUE(KNeighbors_NOPCA!$A1227), WAS_by_date!$A$2:$E$93, 2, FALSE)</f>
        <v>L</v>
      </c>
      <c r="G1227">
        <f>IF(F1227="L",0,1)</f>
        <v>0</v>
      </c>
      <c r="H1227">
        <f>IF(G1227=E1227,1,0)</f>
        <v>1</v>
      </c>
      <c r="I1227">
        <f>VLOOKUP(DATEVALUE(KNeighbors_NOPCA!$A1227), WAS_by_date!$A$2:$E$93, 3, FALSE)</f>
        <v>-1</v>
      </c>
      <c r="J1227">
        <f>IF(I1227&gt;0, 1, 0)</f>
        <v>0</v>
      </c>
      <c r="K1227" t="str">
        <f>IF(J1227,IF(OR(AND(C1227&gt;0, ABS(D1227) &gt; I1227), OR(AND(C1227&gt;-I1227, D1227&gt;-I1227), AND(C1227&lt;-I1227,D1227&lt;-I1227) )), 1, 0),"N/A")</f>
        <v>N/A</v>
      </c>
      <c r="L1227">
        <f>INT(NOT(J1227))</f>
        <v>1</v>
      </c>
      <c r="M1227">
        <f>IF(L1227,IF(OR(AND(C1227&lt;0, D1227&lt; ABS(I1227)), OR(AND(C1227&gt;ABS(I1227), D1227&gt;ABS(I1227)), AND(C1227&lt;ABS(I1227),D1227&lt; ABS(I1227)))), 1, 0),"N/A")</f>
        <v>1</v>
      </c>
      <c r="N1227">
        <f>INT(OR(K1227,M1227))</f>
        <v>1</v>
      </c>
      <c r="O1227">
        <f>IF(N1227, 210, 0)</f>
        <v>210</v>
      </c>
      <c r="P1227" t="str">
        <f>VLOOKUP(DATEVALUE(KNeighbors_NOPCA!$A1227), WAS_by_date!$A$2:$E$93, 4, FALSE)</f>
        <v>O</v>
      </c>
      <c r="Q1227" t="str">
        <f>VLOOKUP(DATEVALUE(KNeighbors_NOPCA!$A1227), WAS_by_date!$A$2:$E$93, 5, FALSE)</f>
        <v>207.5</v>
      </c>
    </row>
    <row r="1228" spans="1:17" hidden="1">
      <c r="A1228" s="10" t="s">
        <v>177</v>
      </c>
      <c r="B1228" t="s">
        <v>35</v>
      </c>
      <c r="C1228" s="9">
        <v>4.8</v>
      </c>
      <c r="D1228" s="9">
        <v>-3</v>
      </c>
      <c r="E1228" s="9">
        <f>IF(-I1228 &lt;C1228, 1, 0)</f>
        <v>0</v>
      </c>
      <c r="F1228" t="str">
        <f>VLOOKUP(DATEVALUE(KNeighbors_NOPCA!$A1228), WAS_by_date!$A$2:$E$93, 2, FALSE)</f>
        <v>L</v>
      </c>
      <c r="G1228">
        <f>IF(F1228="L",0,1)</f>
        <v>0</v>
      </c>
      <c r="H1228">
        <f>IF(G1228=E1228,1,0)</f>
        <v>1</v>
      </c>
      <c r="I1228">
        <f>VLOOKUP(DATEVALUE(KNeighbors_NOPCA!$A1228), WAS_by_date!$A$2:$E$93, 3, FALSE)</f>
        <v>-8.5</v>
      </c>
      <c r="J1228">
        <f>IF(I1228&gt;0, 1, 0)</f>
        <v>0</v>
      </c>
      <c r="K1228" t="str">
        <f>IF(J1228,IF(OR(AND(C1228&gt;0, ABS(D1228) &gt; I1228), OR(AND(C1228&gt;-I1228, D1228&gt;-I1228), AND(C1228&lt;-I1228,D1228&lt;-I1228) )), 1, 0),"N/A")</f>
        <v>N/A</v>
      </c>
      <c r="L1228">
        <f>INT(NOT(J1228))</f>
        <v>1</v>
      </c>
      <c r="M1228">
        <f>IF(L1228,IF(OR(AND(C1228&lt;0, D1228&lt; ABS(I1228)), OR(AND(C1228&gt;ABS(I1228), D1228&gt;ABS(I1228)), AND(C1228&lt;ABS(I1228),D1228&lt; ABS(I1228)))), 1, 0),"N/A")</f>
        <v>1</v>
      </c>
      <c r="N1228">
        <f>INT(OR(K1228,M1228))</f>
        <v>1</v>
      </c>
      <c r="O1228">
        <f>IF(N1228, 210, 0)</f>
        <v>210</v>
      </c>
      <c r="P1228" t="str">
        <f>VLOOKUP(DATEVALUE(KNeighbors_NOPCA!$A1228), WAS_by_date!$A$2:$E$93, 4, FALSE)</f>
        <v>O</v>
      </c>
      <c r="Q1228" t="str">
        <f>VLOOKUP(DATEVALUE(KNeighbors_NOPCA!$A1228), WAS_by_date!$A$2:$E$93, 5, FALSE)</f>
        <v>217.5</v>
      </c>
    </row>
    <row r="1229" spans="1:17" hidden="1">
      <c r="A1229" s="10" t="s">
        <v>188</v>
      </c>
      <c r="B1229" t="s">
        <v>35</v>
      </c>
      <c r="C1229" s="9">
        <v>0.8</v>
      </c>
      <c r="D1229" s="9">
        <v>18</v>
      </c>
      <c r="E1229" s="9">
        <f>IF(-I1229 &lt;C1229, 1, 0)</f>
        <v>0</v>
      </c>
      <c r="F1229" t="str">
        <f>VLOOKUP(DATEVALUE(KNeighbors_NOPCA!$A1229), WAS_by_date!$A$2:$E$93, 2, FALSE)</f>
        <v>W</v>
      </c>
      <c r="G1229">
        <f>IF(F1229="L",0,1)</f>
        <v>1</v>
      </c>
      <c r="H1229">
        <f>IF(G1229=E1229,1,0)</f>
        <v>0</v>
      </c>
      <c r="I1229">
        <f>VLOOKUP(DATEVALUE(KNeighbors_NOPCA!$A1229), WAS_by_date!$A$2:$E$93, 3, FALSE)</f>
        <v>-12</v>
      </c>
      <c r="J1229">
        <f>IF(I1229&gt;0, 1, 0)</f>
        <v>0</v>
      </c>
      <c r="K1229" t="str">
        <f>IF(J1229,IF(OR(AND(C1229&gt;0, ABS(D1229) &gt; I1229), OR(AND(C1229&gt;-I1229, D1229&gt;-I1229), AND(C1229&lt;-I1229,D1229&lt;-I1229) )), 1, 0),"N/A")</f>
        <v>N/A</v>
      </c>
      <c r="L1229">
        <f>INT(NOT(J1229))</f>
        <v>1</v>
      </c>
      <c r="M1229">
        <f>IF(L1229,IF(OR(AND(C1229&lt;0, D1229&lt; ABS(I1229)), OR(AND(C1229&gt;ABS(I1229), D1229&gt;ABS(I1229)), AND(C1229&lt;ABS(I1229),D1229&lt; ABS(I1229)))), 1, 0),"N/A")</f>
        <v>0</v>
      </c>
      <c r="N1229">
        <f>INT(OR(K1229,M1229))</f>
        <v>0</v>
      </c>
      <c r="O1229">
        <f>IF(N1229, 210, 0)</f>
        <v>0</v>
      </c>
      <c r="P1229" t="str">
        <f>VLOOKUP(DATEVALUE(KNeighbors_NOPCA!$A1229), WAS_by_date!$A$2:$E$93, 4, FALSE)</f>
        <v>O</v>
      </c>
      <c r="Q1229" t="str">
        <f>VLOOKUP(DATEVALUE(KNeighbors_NOPCA!$A1229), WAS_by_date!$A$2:$E$93, 5, FALSE)</f>
        <v>209</v>
      </c>
    </row>
    <row r="1230" spans="1:17" hidden="1">
      <c r="A1230" s="10" t="s">
        <v>192</v>
      </c>
      <c r="B1230" t="s">
        <v>35</v>
      </c>
      <c r="C1230" s="9">
        <v>2.8</v>
      </c>
      <c r="D1230" s="9">
        <v>15</v>
      </c>
      <c r="E1230" s="9">
        <f>IF(-I1230 &lt;C1230, 1, 0)</f>
        <v>1</v>
      </c>
      <c r="F1230" t="str">
        <f>VLOOKUP(DATEVALUE(KNeighbors_NOPCA!$A1230), WAS_by_date!$A$2:$E$93, 2, FALSE)</f>
        <v>W</v>
      </c>
      <c r="G1230">
        <f>IF(F1230="L",0,1)</f>
        <v>1</v>
      </c>
      <c r="H1230">
        <f>IF(G1230=E1230,1,0)</f>
        <v>1</v>
      </c>
      <c r="I1230">
        <f>VLOOKUP(DATEVALUE(KNeighbors_NOPCA!$A1230), WAS_by_date!$A$2:$E$93, 3, FALSE)</f>
        <v>5.5</v>
      </c>
      <c r="J1230">
        <f>IF(I1230&gt;0, 1, 0)</f>
        <v>1</v>
      </c>
      <c r="K1230">
        <f>IF(J1230,IF(OR(AND(C1230&gt;0, ABS(D1230) &gt; I1230), OR(AND(C1230&gt;-I1230, D1230&gt;-I1230), AND(C1230&lt;-I1230,D1230&lt;-I1230) )), 1, 0),"N/A")</f>
        <v>1</v>
      </c>
      <c r="L1230">
        <f>INT(NOT(J1230))</f>
        <v>0</v>
      </c>
      <c r="M1230" t="str">
        <f>IF(L1230,IF(OR(AND(C1230&lt;0, D1230&lt; ABS(I1230)), OR(AND(C1230&gt;ABS(I1230), D1230&gt;ABS(I1230)), AND(C1230&lt;ABS(I1230),D1230&lt; ABS(I1230)))), 1, 0),"N/A")</f>
        <v>N/A</v>
      </c>
      <c r="N1230">
        <f>INT(OR(K1230,M1230))</f>
        <v>1</v>
      </c>
      <c r="O1230">
        <f>IF(N1230, 210, 0)</f>
        <v>210</v>
      </c>
      <c r="P1230" t="str">
        <f>VLOOKUP(DATEVALUE(KNeighbors_NOPCA!$A1230), WAS_by_date!$A$2:$E$93, 4, FALSE)</f>
        <v>O</v>
      </c>
      <c r="Q1230" t="str">
        <f>VLOOKUP(DATEVALUE(KNeighbors_NOPCA!$A1230), WAS_by_date!$A$2:$E$93, 5, FALSE)</f>
        <v>205</v>
      </c>
    </row>
    <row r="1231" spans="1:17" hidden="1">
      <c r="A1231" s="10" t="s">
        <v>195</v>
      </c>
      <c r="B1231" t="s">
        <v>35</v>
      </c>
      <c r="C1231" s="9">
        <v>-3.4</v>
      </c>
      <c r="D1231">
        <v>11</v>
      </c>
      <c r="E1231" s="9">
        <f>IF(-I1231 &lt;C1231, 1, 0)</f>
        <v>1</v>
      </c>
      <c r="F1231" t="str">
        <f>VLOOKUP(DATEVALUE(KNeighbors_NOPCA!$A1231), WAS_by_date!$A$2:$E$93, 2, FALSE)</f>
        <v>W</v>
      </c>
      <c r="G1231">
        <f>IF(F1231="L",0,1)</f>
        <v>1</v>
      </c>
      <c r="H1231">
        <f>IF(G1231=E1231,1,0)</f>
        <v>1</v>
      </c>
      <c r="I1231">
        <f>VLOOKUP(DATEVALUE(KNeighbors_NOPCA!$A1231), WAS_by_date!$A$2:$E$93, 3, FALSE)</f>
        <v>9</v>
      </c>
      <c r="J1231">
        <f>IF(I1231&gt;0, 1, 0)</f>
        <v>1</v>
      </c>
      <c r="K1231">
        <f>IF(J1231,IF(OR(AND(C1231&gt;0, ABS(D1231) &gt; I1231), OR(AND(C1231&gt;-I1231, D1231&gt;-I1231), AND(C1231&lt;-I1231,D1231&lt;-I1231) )), 1, 0),"N/A")</f>
        <v>1</v>
      </c>
      <c r="L1231">
        <f>INT(NOT(J1231))</f>
        <v>0</v>
      </c>
      <c r="M1231" t="str">
        <f>IF(L1231,IF(OR(AND(C1231&lt;0, D1231&lt; ABS(I1231)), OR(AND(C1231&gt;ABS(I1231), D1231&gt;ABS(I1231)), AND(C1231&lt;ABS(I1231),D1231&lt; ABS(I1231)))), 1, 0),"N/A")</f>
        <v>N/A</v>
      </c>
      <c r="N1231">
        <f>INT(OR(K1231,M1231))</f>
        <v>1</v>
      </c>
      <c r="O1231">
        <f>IF(N1231, 210, 0)</f>
        <v>210</v>
      </c>
      <c r="P1231" t="str">
        <f>VLOOKUP(DATEVALUE(KNeighbors_NOPCA!$A1231), WAS_by_date!$A$2:$E$93, 4, FALSE)</f>
        <v>U</v>
      </c>
      <c r="Q1231" t="str">
        <f>VLOOKUP(DATEVALUE(KNeighbors_NOPCA!$A1231), WAS_by_date!$A$2:$E$93, 5, FALSE)</f>
        <v>210</v>
      </c>
    </row>
    <row r="1233" spans="4:15">
      <c r="D1233" t="s">
        <v>340</v>
      </c>
      <c r="E1233" s="19">
        <f>AVERAGE(E2:E1231)</f>
        <v>0.35203252032520327</v>
      </c>
      <c r="I1233" t="s">
        <v>320</v>
      </c>
      <c r="N1233" s="19">
        <f>AVERAGE(N2:N1231)</f>
        <v>0.53495934959349589</v>
      </c>
      <c r="O1233" s="18"/>
    </row>
    <row r="1234" spans="4:15">
      <c r="D1234" t="s">
        <v>341</v>
      </c>
      <c r="E1234" s="19">
        <f>AVERAGE(G2:G1231)</f>
        <v>0.51056910569105696</v>
      </c>
      <c r="I1234" t="s">
        <v>321</v>
      </c>
      <c r="N1234" s="19">
        <f>SUM(O2:O1231)/(110*1230)</f>
        <v>1.0212860310421286</v>
      </c>
    </row>
    <row r="1235" spans="4:15">
      <c r="D1235" t="s">
        <v>343</v>
      </c>
      <c r="E1235" s="19">
        <f>AVERAGE(H2:H1231)</f>
        <v>0.50650406504065038</v>
      </c>
      <c r="I1235" t="s">
        <v>322</v>
      </c>
      <c r="N1235" s="20">
        <f>1230 * 110</f>
        <v>135300</v>
      </c>
    </row>
    <row r="1236" spans="4:15">
      <c r="D1236" t="s">
        <v>344</v>
      </c>
      <c r="E1236">
        <f>396/797</f>
        <v>0.49686323713927227</v>
      </c>
      <c r="I1236" t="s">
        <v>323</v>
      </c>
      <c r="N1236" s="20">
        <f>N1235*N1234</f>
        <v>138180</v>
      </c>
    </row>
    <row r="1237" spans="4:15">
      <c r="D1237" t="s">
        <v>345</v>
      </c>
      <c r="E1237">
        <f>227/443</f>
        <v>0.51241534988713322</v>
      </c>
    </row>
    <row r="1238" spans="4:15">
      <c r="I1238" t="s">
        <v>334</v>
      </c>
      <c r="N1238">
        <f>AVERAGE(O2:O1228)/110</f>
        <v>1.0206712602800623</v>
      </c>
    </row>
    <row r="1239" spans="4:15">
      <c r="I1239" t="s">
        <v>324</v>
      </c>
      <c r="N1239">
        <f>SUM(O371:O411)/(110*41)</f>
        <v>1.0709534368070954</v>
      </c>
    </row>
    <row r="1240" spans="4:15">
      <c r="I1240" t="s">
        <v>325</v>
      </c>
      <c r="N1240">
        <f>SUM(O2:O42)/(110*41)</f>
        <v>0.88470066518847001</v>
      </c>
    </row>
    <row r="1241" spans="4:15">
      <c r="I1241" t="s">
        <v>326</v>
      </c>
      <c r="N1241">
        <f>AVERAGE(O330:O370)/110</f>
        <v>1.024390243902439</v>
      </c>
    </row>
    <row r="1242" spans="4:15">
      <c r="I1242" t="s">
        <v>327</v>
      </c>
      <c r="N1242">
        <f>AVERAGE(O1068:O1108)/110</f>
        <v>0.83813747228381363</v>
      </c>
    </row>
    <row r="1243" spans="4:15">
      <c r="I1243" t="s">
        <v>328</v>
      </c>
      <c r="N1243">
        <f>AVERAGE(O658:O698)/110</f>
        <v>0.74501108647450109</v>
      </c>
    </row>
    <row r="1244" spans="4:15">
      <c r="I1244" t="s">
        <v>329</v>
      </c>
      <c r="N1244">
        <f>AVERAGE(O699:O739)/110</f>
        <v>0.9312638580931264</v>
      </c>
    </row>
    <row r="1245" spans="4:15">
      <c r="I1245" t="s">
        <v>330</v>
      </c>
      <c r="N1245">
        <f>AVERAGE(O822:O862)/110</f>
        <v>0.83813747228381363</v>
      </c>
    </row>
    <row r="1246" spans="4:15">
      <c r="I1246" t="s">
        <v>331</v>
      </c>
      <c r="N1246">
        <f>AVERAGE(O43:O83)/110</f>
        <v>0.9312638580931264</v>
      </c>
    </row>
    <row r="1247" spans="4:15">
      <c r="I1247" t="s">
        <v>332</v>
      </c>
      <c r="N1247">
        <f>AVERAGE(O248:O288)/110</f>
        <v>1.024390243902439</v>
      </c>
    </row>
    <row r="1248" spans="4:15">
      <c r="I1248" t="s">
        <v>333</v>
      </c>
      <c r="N1248">
        <f>AVERAGE(O207:O247)/110</f>
        <v>0.97782705099778267</v>
      </c>
    </row>
    <row r="1249" spans="9:15" ht="28">
      <c r="I1249" s="24" t="s">
        <v>335</v>
      </c>
      <c r="N1249" s="19">
        <f>223/615</f>
        <v>0.36260162601626017</v>
      </c>
      <c r="O1249" t="s">
        <v>337</v>
      </c>
    </row>
    <row r="1250" spans="9:15" ht="28">
      <c r="I1250" s="24" t="s">
        <v>336</v>
      </c>
      <c r="N1250" s="19">
        <f>435/602</f>
        <v>0.72259136212624586</v>
      </c>
      <c r="O1250" t="s">
        <v>338</v>
      </c>
    </row>
  </sheetData>
  <autoFilter ref="A1:Q1231">
    <filterColumn colId="8">
      <filters>
        <filter val="10"/>
        <filter val="10.5"/>
        <filter val="11"/>
        <filter val="11.5"/>
        <filter val="12"/>
        <filter val="12.5"/>
        <filter val="13"/>
        <filter val="13.5"/>
        <filter val="14"/>
        <filter val="14.5"/>
        <filter val="15"/>
        <filter val="15.5"/>
        <filter val="16"/>
        <filter val="16.5"/>
        <filter val="17.5"/>
      </filters>
    </filterColumn>
  </autoFilter>
  <sortState ref="A2:Q123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/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7">
        <v>42304</v>
      </c>
      <c r="B2" t="s">
        <v>200</v>
      </c>
      <c r="C2">
        <v>-7</v>
      </c>
      <c r="D2" t="s">
        <v>201</v>
      </c>
      <c r="E2" t="s">
        <v>209</v>
      </c>
    </row>
    <row r="3" spans="1:5">
      <c r="A3" s="7">
        <v>42306</v>
      </c>
      <c r="B3" t="s">
        <v>206</v>
      </c>
      <c r="C3">
        <v>-4.5</v>
      </c>
      <c r="D3" t="s">
        <v>201</v>
      </c>
      <c r="E3" t="s">
        <v>203</v>
      </c>
    </row>
    <row r="4" spans="1:5">
      <c r="A4" s="7">
        <v>42307</v>
      </c>
      <c r="B4" t="s">
        <v>200</v>
      </c>
      <c r="C4">
        <v>-4</v>
      </c>
      <c r="D4" t="s">
        <v>204</v>
      </c>
      <c r="E4" t="s">
        <v>207</v>
      </c>
    </row>
    <row r="5" spans="1:5">
      <c r="A5" s="7">
        <v>42309</v>
      </c>
      <c r="B5" t="s">
        <v>232</v>
      </c>
      <c r="C5">
        <v>-2</v>
      </c>
      <c r="D5" t="s">
        <v>204</v>
      </c>
      <c r="E5" t="s">
        <v>283</v>
      </c>
    </row>
    <row r="6" spans="1:5">
      <c r="A6" s="7">
        <v>42311</v>
      </c>
      <c r="B6" t="s">
        <v>206</v>
      </c>
      <c r="C6">
        <v>4</v>
      </c>
      <c r="D6" t="s">
        <v>204</v>
      </c>
      <c r="E6" t="s">
        <v>225</v>
      </c>
    </row>
    <row r="7" spans="1:5">
      <c r="A7" s="7">
        <v>42312</v>
      </c>
      <c r="B7" t="s">
        <v>206</v>
      </c>
      <c r="C7">
        <v>-7</v>
      </c>
      <c r="D7" t="s">
        <v>204</v>
      </c>
      <c r="E7" t="s">
        <v>225</v>
      </c>
    </row>
    <row r="8" spans="1:5">
      <c r="A8" s="7">
        <v>42314</v>
      </c>
      <c r="B8" t="s">
        <v>206</v>
      </c>
      <c r="C8">
        <v>-2.5</v>
      </c>
      <c r="D8" t="s">
        <v>201</v>
      </c>
      <c r="E8" t="s">
        <v>223</v>
      </c>
    </row>
    <row r="9" spans="1:5">
      <c r="A9" s="7">
        <v>42315</v>
      </c>
      <c r="B9" t="s">
        <v>206</v>
      </c>
      <c r="C9">
        <v>-5</v>
      </c>
      <c r="D9" t="s">
        <v>201</v>
      </c>
      <c r="E9" t="s">
        <v>223</v>
      </c>
    </row>
    <row r="10" spans="1:5">
      <c r="A10" s="7">
        <v>42317</v>
      </c>
      <c r="B10" t="s">
        <v>200</v>
      </c>
      <c r="C10">
        <v>-8.5</v>
      </c>
      <c r="D10" t="s">
        <v>201</v>
      </c>
      <c r="E10" t="s">
        <v>231</v>
      </c>
    </row>
    <row r="11" spans="1:5">
      <c r="A11" s="7">
        <v>42319</v>
      </c>
      <c r="B11" t="s">
        <v>200</v>
      </c>
      <c r="C11">
        <v>-13</v>
      </c>
      <c r="D11" t="s">
        <v>204</v>
      </c>
      <c r="E11" t="s">
        <v>249</v>
      </c>
    </row>
    <row r="12" spans="1:5">
      <c r="A12" s="7">
        <v>42321</v>
      </c>
      <c r="B12" t="s">
        <v>200</v>
      </c>
      <c r="C12">
        <v>-1.5</v>
      </c>
      <c r="D12" t="s">
        <v>204</v>
      </c>
      <c r="E12" t="s">
        <v>236</v>
      </c>
    </row>
    <row r="13" spans="1:5">
      <c r="A13" s="7">
        <v>42323</v>
      </c>
      <c r="B13" t="s">
        <v>200</v>
      </c>
      <c r="C13">
        <v>-3</v>
      </c>
      <c r="D13" t="s">
        <v>201</v>
      </c>
      <c r="E13" t="s">
        <v>210</v>
      </c>
    </row>
    <row r="14" spans="1:5">
      <c r="A14" s="7">
        <v>42325</v>
      </c>
      <c r="B14" t="s">
        <v>200</v>
      </c>
      <c r="C14">
        <v>-4.5</v>
      </c>
      <c r="D14" t="s">
        <v>204</v>
      </c>
      <c r="E14" t="s">
        <v>224</v>
      </c>
    </row>
    <row r="15" spans="1:5">
      <c r="A15" s="7">
        <v>42326</v>
      </c>
      <c r="B15" t="s">
        <v>206</v>
      </c>
      <c r="C15">
        <v>-2.5</v>
      </c>
      <c r="D15" t="s">
        <v>204</v>
      </c>
      <c r="E15" t="s">
        <v>273</v>
      </c>
    </row>
    <row r="16" spans="1:5">
      <c r="A16" s="7">
        <v>42329</v>
      </c>
      <c r="B16" t="s">
        <v>200</v>
      </c>
      <c r="C16">
        <v>5.5</v>
      </c>
      <c r="D16" t="s">
        <v>201</v>
      </c>
      <c r="E16" t="s">
        <v>203</v>
      </c>
    </row>
    <row r="17" spans="1:5">
      <c r="A17" s="7">
        <v>42332</v>
      </c>
      <c r="B17" t="s">
        <v>206</v>
      </c>
      <c r="C17">
        <v>-2.5</v>
      </c>
      <c r="D17" t="s">
        <v>201</v>
      </c>
      <c r="E17" t="s">
        <v>282</v>
      </c>
    </row>
    <row r="18" spans="1:5">
      <c r="A18" s="7">
        <v>42333</v>
      </c>
      <c r="B18" t="s">
        <v>200</v>
      </c>
      <c r="C18">
        <v>-3</v>
      </c>
      <c r="D18" t="s">
        <v>204</v>
      </c>
      <c r="E18" t="s">
        <v>236</v>
      </c>
    </row>
    <row r="19" spans="1:5">
      <c r="A19" s="7">
        <v>42335</v>
      </c>
      <c r="B19" t="s">
        <v>206</v>
      </c>
      <c r="C19">
        <v>2.5</v>
      </c>
      <c r="D19" t="s">
        <v>201</v>
      </c>
      <c r="E19" t="s">
        <v>209</v>
      </c>
    </row>
    <row r="20" spans="1:5">
      <c r="A20" s="7">
        <v>42336</v>
      </c>
      <c r="B20" t="s">
        <v>200</v>
      </c>
      <c r="C20">
        <v>7</v>
      </c>
      <c r="D20" t="s">
        <v>201</v>
      </c>
      <c r="E20" t="s">
        <v>213</v>
      </c>
    </row>
    <row r="21" spans="1:5">
      <c r="A21" s="7">
        <v>42338</v>
      </c>
      <c r="B21" t="s">
        <v>206</v>
      </c>
      <c r="C21">
        <v>3</v>
      </c>
      <c r="D21" t="s">
        <v>204</v>
      </c>
      <c r="E21" t="s">
        <v>243</v>
      </c>
    </row>
    <row r="22" spans="1:5">
      <c r="A22" s="7">
        <v>42340</v>
      </c>
      <c r="B22" t="s">
        <v>200</v>
      </c>
      <c r="C22">
        <v>-4.5</v>
      </c>
      <c r="D22" t="s">
        <v>204</v>
      </c>
      <c r="E22" t="s">
        <v>209</v>
      </c>
    </row>
    <row r="23" spans="1:5">
      <c r="A23" s="7">
        <v>42342</v>
      </c>
      <c r="B23" t="s">
        <v>206</v>
      </c>
      <c r="C23">
        <v>-11</v>
      </c>
      <c r="D23" t="s">
        <v>204</v>
      </c>
      <c r="E23" t="s">
        <v>236</v>
      </c>
    </row>
    <row r="24" spans="1:5">
      <c r="A24" s="7">
        <v>42347</v>
      </c>
      <c r="B24" t="s">
        <v>206</v>
      </c>
      <c r="C24">
        <v>-2</v>
      </c>
      <c r="D24" t="s">
        <v>204</v>
      </c>
      <c r="E24" t="s">
        <v>211</v>
      </c>
    </row>
    <row r="25" spans="1:5">
      <c r="A25" s="7">
        <v>42348</v>
      </c>
      <c r="B25" t="s">
        <v>200</v>
      </c>
      <c r="C25">
        <v>7.5</v>
      </c>
      <c r="D25" t="s">
        <v>204</v>
      </c>
      <c r="E25" t="s">
        <v>216</v>
      </c>
    </row>
    <row r="26" spans="1:5">
      <c r="A26" s="7">
        <v>42350</v>
      </c>
      <c r="B26" t="s">
        <v>200</v>
      </c>
      <c r="C26">
        <v>3</v>
      </c>
      <c r="D26" t="s">
        <v>204</v>
      </c>
      <c r="E26" t="s">
        <v>293</v>
      </c>
    </row>
    <row r="27" spans="1:5">
      <c r="A27" s="7">
        <v>42352</v>
      </c>
      <c r="B27" t="s">
        <v>200</v>
      </c>
      <c r="C27">
        <v>-6</v>
      </c>
      <c r="D27" t="s">
        <v>204</v>
      </c>
      <c r="E27" t="s">
        <v>214</v>
      </c>
    </row>
    <row r="28" spans="1:5">
      <c r="A28" s="7">
        <v>42354</v>
      </c>
      <c r="B28" t="s">
        <v>206</v>
      </c>
      <c r="C28">
        <v>-13.5</v>
      </c>
      <c r="D28" t="s">
        <v>201</v>
      </c>
      <c r="E28" t="s">
        <v>220</v>
      </c>
    </row>
    <row r="29" spans="1:5">
      <c r="A29" s="7">
        <v>42356</v>
      </c>
      <c r="B29" t="s">
        <v>206</v>
      </c>
      <c r="C29">
        <v>3.5</v>
      </c>
      <c r="D29" t="s">
        <v>201</v>
      </c>
      <c r="E29" t="s">
        <v>229</v>
      </c>
    </row>
    <row r="30" spans="1:5">
      <c r="A30" s="7">
        <v>42358</v>
      </c>
      <c r="B30" t="s">
        <v>206</v>
      </c>
      <c r="C30">
        <v>-1.5</v>
      </c>
      <c r="D30" t="s">
        <v>201</v>
      </c>
      <c r="E30" t="s">
        <v>230</v>
      </c>
    </row>
    <row r="31" spans="1:5">
      <c r="A31" s="7">
        <v>42359</v>
      </c>
      <c r="B31" t="s">
        <v>200</v>
      </c>
      <c r="C31">
        <v>-10.5</v>
      </c>
      <c r="D31" t="s">
        <v>201</v>
      </c>
      <c r="E31" t="s">
        <v>208</v>
      </c>
    </row>
    <row r="32" spans="1:5">
      <c r="A32" s="7">
        <v>42361</v>
      </c>
      <c r="B32" t="s">
        <v>206</v>
      </c>
      <c r="C32">
        <v>-6</v>
      </c>
      <c r="D32" t="s">
        <v>201</v>
      </c>
      <c r="E32" t="s">
        <v>221</v>
      </c>
    </row>
    <row r="33" spans="1:5">
      <c r="A33" s="7">
        <v>42364</v>
      </c>
      <c r="B33" t="s">
        <v>206</v>
      </c>
      <c r="C33">
        <v>-7.5</v>
      </c>
      <c r="D33" t="s">
        <v>201</v>
      </c>
      <c r="E33" t="s">
        <v>234</v>
      </c>
    </row>
    <row r="34" spans="1:5">
      <c r="A34" s="7">
        <v>42366</v>
      </c>
      <c r="B34" t="s">
        <v>200</v>
      </c>
      <c r="C34">
        <v>1.5</v>
      </c>
      <c r="D34" t="s">
        <v>204</v>
      </c>
      <c r="E34" t="s">
        <v>233</v>
      </c>
    </row>
    <row r="35" spans="1:5">
      <c r="A35" s="7">
        <v>42367</v>
      </c>
      <c r="B35" t="s">
        <v>206</v>
      </c>
      <c r="C35">
        <v>3.5</v>
      </c>
      <c r="D35" t="s">
        <v>201</v>
      </c>
      <c r="E35" t="s">
        <v>242</v>
      </c>
    </row>
    <row r="36" spans="1:5">
      <c r="A36" s="7">
        <v>42372</v>
      </c>
      <c r="B36" t="s">
        <v>200</v>
      </c>
      <c r="C36">
        <v>-4.5</v>
      </c>
      <c r="D36" t="s">
        <v>201</v>
      </c>
      <c r="E36" t="s">
        <v>205</v>
      </c>
    </row>
    <row r="37" spans="1:5">
      <c r="A37" s="7">
        <v>42374</v>
      </c>
      <c r="B37" t="s">
        <v>200</v>
      </c>
      <c r="C37">
        <v>-7.5</v>
      </c>
      <c r="D37" t="s">
        <v>201</v>
      </c>
      <c r="E37" t="s">
        <v>211</v>
      </c>
    </row>
    <row r="38" spans="1:5">
      <c r="A38" s="7">
        <v>42376</v>
      </c>
      <c r="B38" t="s">
        <v>206</v>
      </c>
      <c r="C38">
        <v>-9.5</v>
      </c>
      <c r="D38" t="s">
        <v>201</v>
      </c>
      <c r="E38" t="s">
        <v>242</v>
      </c>
    </row>
    <row r="39" spans="1:5">
      <c r="A39" s="7">
        <v>42378</v>
      </c>
      <c r="B39" t="s">
        <v>206</v>
      </c>
      <c r="C39">
        <v>-2.5</v>
      </c>
      <c r="D39" t="s">
        <v>201</v>
      </c>
      <c r="E39" t="s">
        <v>249</v>
      </c>
    </row>
    <row r="40" spans="1:5">
      <c r="A40" s="7">
        <v>42382</v>
      </c>
      <c r="B40" t="s">
        <v>200</v>
      </c>
      <c r="C40">
        <v>-2.5</v>
      </c>
      <c r="D40" t="s">
        <v>204</v>
      </c>
      <c r="E40" t="s">
        <v>236</v>
      </c>
    </row>
    <row r="41" spans="1:5">
      <c r="A41" s="7">
        <v>42384</v>
      </c>
      <c r="B41" t="s">
        <v>200</v>
      </c>
      <c r="C41">
        <v>-4.5</v>
      </c>
      <c r="D41" t="s">
        <v>201</v>
      </c>
      <c r="E41" t="s">
        <v>236</v>
      </c>
    </row>
    <row r="42" spans="1:5">
      <c r="A42" s="7">
        <v>42385</v>
      </c>
      <c r="B42" t="s">
        <v>206</v>
      </c>
      <c r="C42">
        <v>-10.5</v>
      </c>
      <c r="D42" t="s">
        <v>204</v>
      </c>
      <c r="E42" t="s">
        <v>223</v>
      </c>
    </row>
    <row r="43" spans="1:5">
      <c r="A43" s="7">
        <v>42387</v>
      </c>
      <c r="B43" t="s">
        <v>206</v>
      </c>
      <c r="C43">
        <v>-8</v>
      </c>
      <c r="D43" t="s">
        <v>204</v>
      </c>
      <c r="E43" t="s">
        <v>203</v>
      </c>
    </row>
    <row r="44" spans="1:5">
      <c r="A44" s="7">
        <v>42389</v>
      </c>
      <c r="B44" t="s">
        <v>206</v>
      </c>
      <c r="C44">
        <v>-1.5</v>
      </c>
      <c r="D44" t="s">
        <v>204</v>
      </c>
      <c r="E44" t="s">
        <v>237</v>
      </c>
    </row>
    <row r="45" spans="1:5">
      <c r="A45" s="7">
        <v>42390</v>
      </c>
      <c r="B45" t="s">
        <v>200</v>
      </c>
      <c r="C45">
        <v>-1</v>
      </c>
      <c r="D45" t="s">
        <v>204</v>
      </c>
      <c r="E45" t="s">
        <v>251</v>
      </c>
    </row>
    <row r="46" spans="1:5">
      <c r="A46" s="7">
        <v>42392</v>
      </c>
      <c r="B46" t="s">
        <v>200</v>
      </c>
      <c r="C46">
        <v>-10.5</v>
      </c>
      <c r="D46" t="s">
        <v>204</v>
      </c>
      <c r="E46" t="s">
        <v>231</v>
      </c>
    </row>
    <row r="47" spans="1:5">
      <c r="A47" s="7">
        <v>42394</v>
      </c>
      <c r="B47" t="s">
        <v>206</v>
      </c>
      <c r="C47">
        <v>-4</v>
      </c>
      <c r="D47" t="s">
        <v>201</v>
      </c>
      <c r="E47" t="s">
        <v>242</v>
      </c>
    </row>
    <row r="48" spans="1:5">
      <c r="A48" s="7">
        <v>42396</v>
      </c>
      <c r="B48" t="s">
        <v>200</v>
      </c>
      <c r="C48">
        <v>-5</v>
      </c>
      <c r="D48" t="s">
        <v>204</v>
      </c>
      <c r="E48" t="s">
        <v>223</v>
      </c>
    </row>
    <row r="49" spans="1:5">
      <c r="A49" s="7">
        <v>42397</v>
      </c>
      <c r="B49" t="s">
        <v>200</v>
      </c>
      <c r="C49">
        <v>3</v>
      </c>
      <c r="D49" t="s">
        <v>201</v>
      </c>
      <c r="E49" t="s">
        <v>217</v>
      </c>
    </row>
    <row r="50" spans="1:5">
      <c r="A50" s="7">
        <v>42400</v>
      </c>
      <c r="B50" t="s">
        <v>200</v>
      </c>
      <c r="C50">
        <v>-3</v>
      </c>
      <c r="D50" t="s">
        <v>204</v>
      </c>
      <c r="E50" t="s">
        <v>225</v>
      </c>
    </row>
    <row r="51" spans="1:5">
      <c r="A51" s="7">
        <v>42401</v>
      </c>
      <c r="B51" t="s">
        <v>206</v>
      </c>
      <c r="C51">
        <v>-6.5</v>
      </c>
      <c r="D51" t="s">
        <v>201</v>
      </c>
      <c r="E51" t="s">
        <v>224</v>
      </c>
    </row>
    <row r="52" spans="1:5">
      <c r="A52" s="7">
        <v>42403</v>
      </c>
      <c r="B52" t="s">
        <v>206</v>
      </c>
      <c r="C52">
        <v>-7.5</v>
      </c>
      <c r="D52" t="s">
        <v>201</v>
      </c>
      <c r="E52" t="s">
        <v>273</v>
      </c>
    </row>
    <row r="53" spans="1:5">
      <c r="A53" s="7">
        <v>42405</v>
      </c>
      <c r="B53" t="s">
        <v>206</v>
      </c>
      <c r="C53">
        <v>-5.5</v>
      </c>
      <c r="D53" t="s">
        <v>204</v>
      </c>
      <c r="E53" t="s">
        <v>249</v>
      </c>
    </row>
    <row r="54" spans="1:5">
      <c r="A54" s="7">
        <v>42407</v>
      </c>
      <c r="B54" t="s">
        <v>200</v>
      </c>
      <c r="C54">
        <v>-3.5</v>
      </c>
      <c r="D54" t="s">
        <v>204</v>
      </c>
      <c r="E54" t="s">
        <v>211</v>
      </c>
    </row>
    <row r="55" spans="1:5">
      <c r="A55" s="7">
        <v>42408</v>
      </c>
      <c r="B55" t="s">
        <v>200</v>
      </c>
      <c r="C55">
        <v>-8.5</v>
      </c>
      <c r="D55" t="s">
        <v>201</v>
      </c>
      <c r="E55" t="s">
        <v>234</v>
      </c>
    </row>
    <row r="56" spans="1:5">
      <c r="A56" s="7">
        <v>42410</v>
      </c>
      <c r="B56" t="s">
        <v>206</v>
      </c>
      <c r="C56">
        <v>-3.5</v>
      </c>
      <c r="D56" t="s">
        <v>204</v>
      </c>
      <c r="E56" t="s">
        <v>240</v>
      </c>
    </row>
    <row r="57" spans="1:5">
      <c r="A57" s="7">
        <v>42419</v>
      </c>
      <c r="B57" t="s">
        <v>200</v>
      </c>
      <c r="C57">
        <v>-10</v>
      </c>
      <c r="D57" t="s">
        <v>201</v>
      </c>
      <c r="E57" t="s">
        <v>238</v>
      </c>
    </row>
    <row r="58" spans="1:5">
      <c r="A58" s="7">
        <v>42420</v>
      </c>
      <c r="B58" t="s">
        <v>200</v>
      </c>
      <c r="C58">
        <v>-8.5</v>
      </c>
      <c r="D58" t="s">
        <v>201</v>
      </c>
      <c r="E58" t="s">
        <v>236</v>
      </c>
    </row>
    <row r="59" spans="1:5">
      <c r="A59" s="7">
        <v>42422</v>
      </c>
      <c r="B59" t="s">
        <v>200</v>
      </c>
      <c r="C59">
        <v>6</v>
      </c>
      <c r="D59" t="s">
        <v>204</v>
      </c>
      <c r="E59" t="s">
        <v>268</v>
      </c>
    </row>
    <row r="60" spans="1:5">
      <c r="A60" s="7">
        <v>42426</v>
      </c>
      <c r="B60" t="s">
        <v>206</v>
      </c>
      <c r="C60">
        <v>-7.5</v>
      </c>
      <c r="D60" t="s">
        <v>204</v>
      </c>
      <c r="E60" t="s">
        <v>242</v>
      </c>
    </row>
    <row r="61" spans="1:5">
      <c r="A61" s="7">
        <v>42428</v>
      </c>
      <c r="B61" t="s">
        <v>206</v>
      </c>
      <c r="C61">
        <v>-4.5</v>
      </c>
      <c r="D61" t="s">
        <v>204</v>
      </c>
      <c r="E61" t="s">
        <v>245</v>
      </c>
    </row>
    <row r="62" spans="1:5">
      <c r="A62" s="7">
        <v>42430</v>
      </c>
      <c r="B62" t="s">
        <v>206</v>
      </c>
      <c r="C62">
        <v>5.5</v>
      </c>
      <c r="D62" t="s">
        <v>201</v>
      </c>
      <c r="E62" t="s">
        <v>260</v>
      </c>
    </row>
    <row r="63" spans="1:5">
      <c r="A63" s="7">
        <v>42433</v>
      </c>
      <c r="B63" t="s">
        <v>206</v>
      </c>
      <c r="C63">
        <v>-10.5</v>
      </c>
      <c r="D63" t="s">
        <v>204</v>
      </c>
      <c r="E63" t="s">
        <v>234</v>
      </c>
    </row>
    <row r="64" spans="1:5">
      <c r="A64" s="7">
        <v>42434</v>
      </c>
      <c r="B64" t="s">
        <v>206</v>
      </c>
      <c r="C64">
        <v>5.5</v>
      </c>
      <c r="D64" t="s">
        <v>201</v>
      </c>
      <c r="E64" t="s">
        <v>230</v>
      </c>
    </row>
    <row r="65" spans="1:5">
      <c r="A65" s="7">
        <v>42437</v>
      </c>
      <c r="B65" t="s">
        <v>206</v>
      </c>
      <c r="C65">
        <v>2</v>
      </c>
      <c r="D65" t="s">
        <v>204</v>
      </c>
      <c r="E65" t="s">
        <v>210</v>
      </c>
    </row>
    <row r="66" spans="1:5">
      <c r="A66" s="7">
        <v>42439</v>
      </c>
      <c r="B66" t="s">
        <v>200</v>
      </c>
      <c r="C66">
        <v>3.5</v>
      </c>
      <c r="D66" t="s">
        <v>204</v>
      </c>
      <c r="E66" t="s">
        <v>230</v>
      </c>
    </row>
    <row r="67" spans="1:5">
      <c r="A67" s="7">
        <v>42441</v>
      </c>
      <c r="B67" t="s">
        <v>200</v>
      </c>
      <c r="C67">
        <v>-14</v>
      </c>
      <c r="D67" t="s">
        <v>204</v>
      </c>
      <c r="E67" t="s">
        <v>290</v>
      </c>
    </row>
    <row r="68" spans="1:5">
      <c r="A68" s="7">
        <v>42442</v>
      </c>
      <c r="B68" t="s">
        <v>206</v>
      </c>
      <c r="C68">
        <v>-5</v>
      </c>
      <c r="D68" t="s">
        <v>204</v>
      </c>
      <c r="E68" t="s">
        <v>212</v>
      </c>
    </row>
    <row r="69" spans="1:5">
      <c r="A69" s="7">
        <v>42445</v>
      </c>
      <c r="B69" t="s">
        <v>206</v>
      </c>
      <c r="C69">
        <v>-1</v>
      </c>
      <c r="D69" t="s">
        <v>201</v>
      </c>
      <c r="E69" t="s">
        <v>220</v>
      </c>
    </row>
    <row r="70" spans="1:5">
      <c r="A70" s="7">
        <v>42446</v>
      </c>
      <c r="B70" t="s">
        <v>206</v>
      </c>
      <c r="C70">
        <v>-7.5</v>
      </c>
      <c r="D70" t="s">
        <v>201</v>
      </c>
      <c r="E70" t="s">
        <v>216</v>
      </c>
    </row>
    <row r="71" spans="1:5">
      <c r="A71" s="7">
        <v>42448</v>
      </c>
      <c r="B71" t="s">
        <v>206</v>
      </c>
      <c r="C71">
        <v>-6.5</v>
      </c>
      <c r="D71" t="s">
        <v>204</v>
      </c>
      <c r="E71" t="s">
        <v>244</v>
      </c>
    </row>
    <row r="72" spans="1:5">
      <c r="A72" s="7">
        <v>42450</v>
      </c>
      <c r="B72" t="s">
        <v>200</v>
      </c>
      <c r="C72">
        <v>-6.5</v>
      </c>
      <c r="D72" t="s">
        <v>201</v>
      </c>
      <c r="E72" t="s">
        <v>249</v>
      </c>
    </row>
    <row r="73" spans="1:5">
      <c r="A73" s="7">
        <v>42452</v>
      </c>
      <c r="B73" t="s">
        <v>206</v>
      </c>
      <c r="C73">
        <v>1</v>
      </c>
      <c r="D73" t="s">
        <v>201</v>
      </c>
      <c r="E73" t="s">
        <v>235</v>
      </c>
    </row>
    <row r="74" spans="1:5">
      <c r="A74" s="7">
        <v>42454</v>
      </c>
      <c r="B74" t="s">
        <v>206</v>
      </c>
      <c r="C74">
        <v>-8.5</v>
      </c>
      <c r="D74" t="s">
        <v>204</v>
      </c>
      <c r="E74" t="s">
        <v>230</v>
      </c>
    </row>
    <row r="75" spans="1:5">
      <c r="A75" s="7">
        <v>42455</v>
      </c>
      <c r="B75" t="s">
        <v>206</v>
      </c>
      <c r="C75">
        <v>1.5</v>
      </c>
      <c r="D75" t="s">
        <v>204</v>
      </c>
      <c r="E75" t="s">
        <v>235</v>
      </c>
    </row>
    <row r="76" spans="1:5">
      <c r="A76" s="7">
        <v>42457</v>
      </c>
      <c r="B76" t="s">
        <v>200</v>
      </c>
      <c r="C76">
        <v>-3.5</v>
      </c>
      <c r="D76" t="s">
        <v>204</v>
      </c>
      <c r="E76" t="s">
        <v>223</v>
      </c>
    </row>
    <row r="77" spans="1:5">
      <c r="A77" s="7">
        <v>42459</v>
      </c>
      <c r="B77" t="s">
        <v>200</v>
      </c>
      <c r="C77">
        <v>1</v>
      </c>
      <c r="D77" t="s">
        <v>201</v>
      </c>
      <c r="E77" t="s">
        <v>217</v>
      </c>
    </row>
    <row r="78" spans="1:5">
      <c r="A78" s="7">
        <v>42461</v>
      </c>
      <c r="B78" t="s">
        <v>200</v>
      </c>
      <c r="C78">
        <v>-2.5</v>
      </c>
      <c r="D78" t="s">
        <v>201</v>
      </c>
      <c r="E78" t="s">
        <v>223</v>
      </c>
    </row>
    <row r="79" spans="1:5">
      <c r="A79" s="7">
        <v>42465</v>
      </c>
      <c r="B79" t="s">
        <v>200</v>
      </c>
      <c r="C79">
        <v>-15</v>
      </c>
      <c r="D79" t="s">
        <v>204</v>
      </c>
      <c r="E79" t="s">
        <v>223</v>
      </c>
    </row>
    <row r="80" spans="1:5">
      <c r="A80" s="7">
        <v>42467</v>
      </c>
      <c r="B80" t="s">
        <v>206</v>
      </c>
      <c r="C80">
        <v>-6.5</v>
      </c>
      <c r="D80" t="s">
        <v>204</v>
      </c>
      <c r="E80" t="s">
        <v>221</v>
      </c>
    </row>
    <row r="81" spans="1:5">
      <c r="A81" s="7">
        <v>42469</v>
      </c>
      <c r="B81" t="s">
        <v>206</v>
      </c>
      <c r="C81">
        <v>-5.5</v>
      </c>
      <c r="D81" t="s">
        <v>201</v>
      </c>
      <c r="E81" t="s">
        <v>235</v>
      </c>
    </row>
    <row r="82" spans="1:5">
      <c r="A82" s="7">
        <v>42471</v>
      </c>
      <c r="B82" t="s">
        <v>200</v>
      </c>
      <c r="C82">
        <v>6.5</v>
      </c>
      <c r="D82" t="s">
        <v>204</v>
      </c>
      <c r="E82" t="s">
        <v>233</v>
      </c>
    </row>
    <row r="83" spans="1:5">
      <c r="A83" s="7">
        <v>42473</v>
      </c>
      <c r="B83" t="s">
        <v>200</v>
      </c>
      <c r="C83">
        <v>-9</v>
      </c>
      <c r="D83" t="s">
        <v>204</v>
      </c>
      <c r="E83" t="s">
        <v>216</v>
      </c>
    </row>
    <row r="84" spans="1:5">
      <c r="A84" s="8">
        <v>42476</v>
      </c>
      <c r="B84" t="s">
        <v>200</v>
      </c>
      <c r="C84">
        <v>-5.5</v>
      </c>
      <c r="D84" t="s">
        <v>204</v>
      </c>
      <c r="E84" t="s">
        <v>223</v>
      </c>
    </row>
    <row r="85" spans="1:5">
      <c r="A85" s="8">
        <v>42479</v>
      </c>
      <c r="B85" t="s">
        <v>206</v>
      </c>
      <c r="C85">
        <v>-6.5</v>
      </c>
      <c r="D85" t="s">
        <v>204</v>
      </c>
      <c r="E85" t="s">
        <v>240</v>
      </c>
    </row>
    <row r="86" spans="1:5">
      <c r="A86" s="8">
        <v>42482</v>
      </c>
      <c r="B86" t="s">
        <v>200</v>
      </c>
      <c r="C86">
        <v>3</v>
      </c>
      <c r="D86" t="s">
        <v>201</v>
      </c>
      <c r="E86" t="s">
        <v>227</v>
      </c>
    </row>
    <row r="87" spans="1:5">
      <c r="A87" s="8">
        <v>42484</v>
      </c>
      <c r="B87" t="s">
        <v>200</v>
      </c>
      <c r="C87">
        <v>-1</v>
      </c>
      <c r="D87" t="s">
        <v>204</v>
      </c>
      <c r="E87" t="s">
        <v>234</v>
      </c>
    </row>
    <row r="88" spans="1:5">
      <c r="A88" s="8">
        <v>42486</v>
      </c>
      <c r="B88" t="s">
        <v>206</v>
      </c>
      <c r="C88">
        <v>-7.5</v>
      </c>
      <c r="D88" t="s">
        <v>204</v>
      </c>
      <c r="E88" t="s">
        <v>212</v>
      </c>
    </row>
    <row r="89" spans="1:5">
      <c r="A89" s="8">
        <v>42488</v>
      </c>
      <c r="B89" t="s">
        <v>206</v>
      </c>
      <c r="C89">
        <v>-3</v>
      </c>
      <c r="D89" t="s">
        <v>204</v>
      </c>
      <c r="E89" t="s">
        <v>212</v>
      </c>
    </row>
    <row r="90" spans="1:5">
      <c r="A90" s="8">
        <v>42492</v>
      </c>
      <c r="B90" t="s">
        <v>200</v>
      </c>
      <c r="C90">
        <v>7.5</v>
      </c>
      <c r="D90" t="s">
        <v>204</v>
      </c>
      <c r="E90" t="s">
        <v>220</v>
      </c>
    </row>
    <row r="91" spans="1:5">
      <c r="A91" s="8">
        <v>42494</v>
      </c>
      <c r="B91" t="s">
        <v>200</v>
      </c>
      <c r="C91">
        <v>7</v>
      </c>
      <c r="D91" t="s">
        <v>201</v>
      </c>
      <c r="E91" t="s">
        <v>228</v>
      </c>
    </row>
    <row r="92" spans="1:5">
      <c r="A92" s="8">
        <v>42496</v>
      </c>
      <c r="B92" t="s">
        <v>200</v>
      </c>
      <c r="C92">
        <v>2.5</v>
      </c>
      <c r="D92" t="s">
        <v>201</v>
      </c>
      <c r="E92" t="s">
        <v>228</v>
      </c>
    </row>
    <row r="93" spans="1:5">
      <c r="A93" s="8">
        <v>42498</v>
      </c>
      <c r="B93" t="s">
        <v>206</v>
      </c>
      <c r="C93">
        <v>5.5</v>
      </c>
      <c r="D93" t="s">
        <v>204</v>
      </c>
      <c r="E93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206</v>
      </c>
      <c r="C2">
        <v>-3.5</v>
      </c>
      <c r="D2" t="s">
        <v>204</v>
      </c>
      <c r="E2" t="s">
        <v>223</v>
      </c>
    </row>
    <row r="3" spans="1:5">
      <c r="A3" s="5">
        <v>42463</v>
      </c>
      <c r="B3" t="s">
        <v>200</v>
      </c>
      <c r="C3">
        <v>-9</v>
      </c>
      <c r="D3" t="s">
        <v>204</v>
      </c>
      <c r="E3" t="s">
        <v>216</v>
      </c>
    </row>
    <row r="4" spans="1:5">
      <c r="A4" s="5">
        <v>42449</v>
      </c>
      <c r="B4" t="s">
        <v>206</v>
      </c>
      <c r="C4">
        <v>-12</v>
      </c>
      <c r="D4" t="s">
        <v>201</v>
      </c>
      <c r="E4" t="s">
        <v>239</v>
      </c>
    </row>
    <row r="5" spans="1:5">
      <c r="A5" s="5">
        <v>42356</v>
      </c>
      <c r="B5" t="s">
        <v>200</v>
      </c>
      <c r="C5">
        <v>-3.5</v>
      </c>
      <c r="D5" t="s">
        <v>201</v>
      </c>
      <c r="E5" t="s">
        <v>229</v>
      </c>
    </row>
    <row r="6" spans="1:5">
      <c r="A6" s="5">
        <v>42469</v>
      </c>
      <c r="B6" t="s">
        <v>200</v>
      </c>
      <c r="C6">
        <v>5.5</v>
      </c>
      <c r="D6" t="s">
        <v>201</v>
      </c>
      <c r="E6" t="s">
        <v>235</v>
      </c>
    </row>
    <row r="7" spans="1:5">
      <c r="A7" s="5">
        <v>42337</v>
      </c>
      <c r="B7" t="s">
        <v>200</v>
      </c>
      <c r="C7">
        <v>-2</v>
      </c>
      <c r="D7" t="s">
        <v>204</v>
      </c>
      <c r="E7" t="s">
        <v>217</v>
      </c>
    </row>
    <row r="8" spans="1:5">
      <c r="A8" s="5">
        <v>42379</v>
      </c>
      <c r="B8" t="s">
        <v>200</v>
      </c>
      <c r="C8">
        <v>-2.5</v>
      </c>
      <c r="D8" t="s">
        <v>201</v>
      </c>
      <c r="E8" t="s">
        <v>210</v>
      </c>
    </row>
    <row r="9" spans="1:5">
      <c r="A9" s="5">
        <v>42447</v>
      </c>
      <c r="B9" t="s">
        <v>200</v>
      </c>
      <c r="C9">
        <v>1.5</v>
      </c>
      <c r="D9" t="s">
        <v>204</v>
      </c>
      <c r="E9" t="s">
        <v>249</v>
      </c>
    </row>
    <row r="10" spans="1:5">
      <c r="A10" s="5">
        <v>42381</v>
      </c>
      <c r="B10" t="s">
        <v>200</v>
      </c>
      <c r="C10">
        <v>-1.5</v>
      </c>
      <c r="D10" t="s">
        <v>201</v>
      </c>
      <c r="E10" t="s">
        <v>230</v>
      </c>
    </row>
    <row r="11" spans="1:5">
      <c r="A11" s="5">
        <v>42365</v>
      </c>
      <c r="B11" t="s">
        <v>206</v>
      </c>
      <c r="C11">
        <v>-8.5</v>
      </c>
      <c r="D11" t="s">
        <v>204</v>
      </c>
      <c r="E11" t="s">
        <v>211</v>
      </c>
    </row>
    <row r="12" spans="1:5">
      <c r="A12" s="5">
        <v>42343</v>
      </c>
      <c r="B12" t="s">
        <v>206</v>
      </c>
      <c r="C12">
        <v>8.5</v>
      </c>
      <c r="D12" t="s">
        <v>201</v>
      </c>
      <c r="E12" t="s">
        <v>210</v>
      </c>
    </row>
    <row r="13" spans="1:5">
      <c r="A13" s="5">
        <v>42375</v>
      </c>
      <c r="B13" t="s">
        <v>200</v>
      </c>
      <c r="C13">
        <v>-3</v>
      </c>
      <c r="D13" t="s">
        <v>204</v>
      </c>
      <c r="E13" t="s">
        <v>245</v>
      </c>
    </row>
    <row r="14" spans="1:5">
      <c r="A14" s="5">
        <v>42328</v>
      </c>
      <c r="B14" t="s">
        <v>206</v>
      </c>
      <c r="C14">
        <v>-9</v>
      </c>
      <c r="D14" t="s">
        <v>201</v>
      </c>
      <c r="E14" t="s">
        <v>231</v>
      </c>
    </row>
    <row r="15" spans="1:5">
      <c r="A15" s="5">
        <v>42353</v>
      </c>
      <c r="B15" t="s">
        <v>200</v>
      </c>
      <c r="C15">
        <v>1</v>
      </c>
      <c r="D15" t="s">
        <v>204</v>
      </c>
      <c r="E15" t="s">
        <v>211</v>
      </c>
    </row>
    <row r="16" spans="1:5">
      <c r="A16" s="5">
        <v>42319</v>
      </c>
      <c r="B16" t="s">
        <v>200</v>
      </c>
      <c r="C16">
        <v>-3.5</v>
      </c>
      <c r="D16" t="s">
        <v>204</v>
      </c>
      <c r="E16" t="s">
        <v>211</v>
      </c>
    </row>
    <row r="17" spans="1:5">
      <c r="A17" s="5">
        <v>42427</v>
      </c>
      <c r="B17" t="s">
        <v>206</v>
      </c>
      <c r="C17">
        <v>-5.5</v>
      </c>
      <c r="D17" t="s">
        <v>204</v>
      </c>
      <c r="E17" t="s">
        <v>248</v>
      </c>
    </row>
    <row r="18" spans="1:5">
      <c r="A18" s="5">
        <v>42444</v>
      </c>
      <c r="B18" t="s">
        <v>200</v>
      </c>
      <c r="C18">
        <v>2.5</v>
      </c>
      <c r="D18" t="s">
        <v>204</v>
      </c>
      <c r="E18" t="s">
        <v>250</v>
      </c>
    </row>
    <row r="19" spans="1:5">
      <c r="A19" s="5">
        <v>42347</v>
      </c>
      <c r="B19" t="s">
        <v>206</v>
      </c>
      <c r="C19">
        <v>-3.5</v>
      </c>
      <c r="D19" t="s">
        <v>201</v>
      </c>
      <c r="E19" t="s">
        <v>221</v>
      </c>
    </row>
    <row r="20" spans="1:5">
      <c r="A20" s="5">
        <v>42479</v>
      </c>
      <c r="B20" t="s">
        <v>200</v>
      </c>
      <c r="C20">
        <v>6.5</v>
      </c>
      <c r="D20" t="s">
        <v>204</v>
      </c>
      <c r="E20" t="s">
        <v>240</v>
      </c>
    </row>
    <row r="21" spans="1:5">
      <c r="A21" s="5">
        <v>42394</v>
      </c>
      <c r="B21" t="s">
        <v>206</v>
      </c>
      <c r="C21">
        <v>3</v>
      </c>
      <c r="D21" t="s">
        <v>204</v>
      </c>
      <c r="E21" t="s">
        <v>256</v>
      </c>
    </row>
    <row r="22" spans="1:5">
      <c r="A22" s="5">
        <v>42402</v>
      </c>
      <c r="B22" t="s">
        <v>206</v>
      </c>
      <c r="C22">
        <v>-5</v>
      </c>
      <c r="D22" t="s">
        <v>204</v>
      </c>
      <c r="E22" t="s">
        <v>249</v>
      </c>
    </row>
    <row r="23" spans="1:5">
      <c r="A23" s="5">
        <v>42405</v>
      </c>
      <c r="B23" t="s">
        <v>206</v>
      </c>
      <c r="C23">
        <v>7</v>
      </c>
      <c r="D23" t="s">
        <v>204</v>
      </c>
      <c r="E23" t="s">
        <v>226</v>
      </c>
    </row>
    <row r="24" spans="1:5">
      <c r="A24" s="5">
        <v>42486</v>
      </c>
      <c r="B24" t="s">
        <v>200</v>
      </c>
      <c r="C24">
        <v>7.5</v>
      </c>
      <c r="D24" t="s">
        <v>204</v>
      </c>
      <c r="E24" t="s">
        <v>212</v>
      </c>
    </row>
    <row r="25" spans="1:5">
      <c r="A25" s="5">
        <v>42359</v>
      </c>
      <c r="B25" t="s">
        <v>206</v>
      </c>
      <c r="C25">
        <v>-7.5</v>
      </c>
      <c r="D25" t="s">
        <v>201</v>
      </c>
      <c r="E25" t="s">
        <v>216</v>
      </c>
    </row>
    <row r="26" spans="1:5">
      <c r="A26" s="5">
        <v>42409</v>
      </c>
      <c r="B26" t="s">
        <v>200</v>
      </c>
      <c r="C26">
        <v>-4</v>
      </c>
      <c r="D26" t="s">
        <v>201</v>
      </c>
      <c r="E26" t="s">
        <v>242</v>
      </c>
    </row>
    <row r="27" spans="1:5">
      <c r="A27" s="5">
        <v>42391</v>
      </c>
      <c r="B27" t="s">
        <v>206</v>
      </c>
      <c r="C27">
        <v>-3.5</v>
      </c>
      <c r="D27" t="s">
        <v>201</v>
      </c>
      <c r="E27" t="s">
        <v>249</v>
      </c>
    </row>
    <row r="28" spans="1:5">
      <c r="A28" s="5">
        <v>42338</v>
      </c>
      <c r="B28" t="s">
        <v>206</v>
      </c>
      <c r="C28">
        <v>4</v>
      </c>
      <c r="D28" t="s">
        <v>201</v>
      </c>
      <c r="E28" t="s">
        <v>214</v>
      </c>
    </row>
    <row r="29" spans="1:5">
      <c r="A29" s="5">
        <v>42466</v>
      </c>
      <c r="B29" t="s">
        <v>200</v>
      </c>
      <c r="C29">
        <v>-14.5</v>
      </c>
      <c r="D29" t="s">
        <v>204</v>
      </c>
      <c r="E29" t="s">
        <v>235</v>
      </c>
    </row>
    <row r="30" spans="1:5">
      <c r="A30" s="5">
        <v>42354</v>
      </c>
      <c r="B30" t="s">
        <v>200</v>
      </c>
      <c r="C30">
        <v>2.5</v>
      </c>
      <c r="D30" t="s">
        <v>201</v>
      </c>
      <c r="E30" t="s">
        <v>224</v>
      </c>
    </row>
    <row r="31" spans="1:5">
      <c r="A31" s="5">
        <v>42471</v>
      </c>
      <c r="B31" t="s">
        <v>200</v>
      </c>
      <c r="C31">
        <v>-6.5</v>
      </c>
      <c r="D31" t="s">
        <v>201</v>
      </c>
      <c r="E31" t="s">
        <v>216</v>
      </c>
    </row>
    <row r="32" spans="1:5">
      <c r="A32" s="5">
        <v>42457</v>
      </c>
      <c r="B32" t="s">
        <v>200</v>
      </c>
      <c r="C32">
        <v>4</v>
      </c>
      <c r="D32" t="s">
        <v>204</v>
      </c>
      <c r="E32" t="s">
        <v>242</v>
      </c>
    </row>
    <row r="33" spans="1:5">
      <c r="A33" s="5">
        <v>42332</v>
      </c>
      <c r="B33" t="s">
        <v>200</v>
      </c>
      <c r="C33">
        <v>2.5</v>
      </c>
      <c r="D33" t="s">
        <v>201</v>
      </c>
      <c r="E33" t="s">
        <v>282</v>
      </c>
    </row>
    <row r="34" spans="1:5">
      <c r="A34" s="5">
        <v>42364</v>
      </c>
      <c r="B34" t="s">
        <v>206</v>
      </c>
      <c r="C34">
        <v>-1</v>
      </c>
      <c r="D34" t="s">
        <v>204</v>
      </c>
      <c r="E34" t="s">
        <v>231</v>
      </c>
    </row>
    <row r="35" spans="1:5">
      <c r="A35" s="5">
        <v>42384</v>
      </c>
      <c r="B35" t="s">
        <v>206</v>
      </c>
      <c r="C35">
        <v>-9</v>
      </c>
      <c r="D35" t="s">
        <v>201</v>
      </c>
      <c r="E35" t="s">
        <v>273</v>
      </c>
    </row>
    <row r="36" spans="1:5">
      <c r="A36" s="5">
        <v>42335</v>
      </c>
      <c r="B36" t="s">
        <v>206</v>
      </c>
      <c r="C36">
        <v>-3</v>
      </c>
      <c r="D36" t="s">
        <v>204</v>
      </c>
      <c r="E36" t="s">
        <v>273</v>
      </c>
    </row>
    <row r="37" spans="1:5">
      <c r="A37" s="5">
        <v>42371</v>
      </c>
      <c r="B37" t="s">
        <v>200</v>
      </c>
      <c r="C37">
        <v>-9.5</v>
      </c>
      <c r="D37" t="s">
        <v>204</v>
      </c>
      <c r="E37" t="s">
        <v>227</v>
      </c>
    </row>
    <row r="38" spans="1:5">
      <c r="A38" s="5">
        <v>42455</v>
      </c>
      <c r="B38" t="s">
        <v>200</v>
      </c>
      <c r="C38">
        <v>-8.5</v>
      </c>
      <c r="D38" t="s">
        <v>204</v>
      </c>
      <c r="E38" t="s">
        <v>259</v>
      </c>
    </row>
    <row r="39" spans="1:5">
      <c r="A39" s="5">
        <v>42460</v>
      </c>
      <c r="B39" t="s">
        <v>200</v>
      </c>
      <c r="C39">
        <v>3</v>
      </c>
      <c r="D39" t="s">
        <v>201</v>
      </c>
      <c r="E39" t="s">
        <v>243</v>
      </c>
    </row>
    <row r="40" spans="1:5">
      <c r="A40" s="5">
        <v>42434</v>
      </c>
      <c r="B40" t="s">
        <v>200</v>
      </c>
      <c r="C40">
        <v>8</v>
      </c>
      <c r="D40" t="s">
        <v>201</v>
      </c>
      <c r="E40" t="s">
        <v>226</v>
      </c>
    </row>
    <row r="41" spans="1:5">
      <c r="A41" s="5">
        <v>42373</v>
      </c>
      <c r="B41" t="s">
        <v>206</v>
      </c>
      <c r="C41">
        <v>-7</v>
      </c>
      <c r="D41" t="s">
        <v>204</v>
      </c>
      <c r="E41" t="s">
        <v>217</v>
      </c>
    </row>
    <row r="42" spans="1:5">
      <c r="A42" s="5">
        <v>42341</v>
      </c>
      <c r="B42" t="s">
        <v>206</v>
      </c>
      <c r="C42">
        <v>-2.5</v>
      </c>
      <c r="D42" t="s">
        <v>204</v>
      </c>
      <c r="E42" t="s">
        <v>256</v>
      </c>
    </row>
    <row r="43" spans="1:5">
      <c r="A43" s="5">
        <v>42326</v>
      </c>
      <c r="B43" t="s">
        <v>200</v>
      </c>
      <c r="C43">
        <v>-5</v>
      </c>
      <c r="D43" t="s">
        <v>201</v>
      </c>
      <c r="E43" t="s">
        <v>235</v>
      </c>
    </row>
    <row r="44" spans="1:5">
      <c r="A44" s="5">
        <v>42421</v>
      </c>
      <c r="B44" t="s">
        <v>206</v>
      </c>
      <c r="C44">
        <v>-3</v>
      </c>
      <c r="D44" t="s">
        <v>201</v>
      </c>
      <c r="E44" t="s">
        <v>256</v>
      </c>
    </row>
    <row r="45" spans="1:5">
      <c r="A45" s="5">
        <v>42323</v>
      </c>
      <c r="B45" t="s">
        <v>206</v>
      </c>
      <c r="C45">
        <v>5</v>
      </c>
      <c r="D45" t="s">
        <v>204</v>
      </c>
      <c r="E45" t="s">
        <v>247</v>
      </c>
    </row>
    <row r="46" spans="1:5">
      <c r="A46" s="5">
        <v>42476</v>
      </c>
      <c r="B46" t="s">
        <v>206</v>
      </c>
      <c r="C46">
        <v>5.5</v>
      </c>
      <c r="D46" t="s">
        <v>204</v>
      </c>
      <c r="E46" t="s">
        <v>223</v>
      </c>
    </row>
    <row r="47" spans="1:5">
      <c r="A47" s="5">
        <v>42425</v>
      </c>
      <c r="B47" t="s">
        <v>200</v>
      </c>
      <c r="C47">
        <v>-7.5</v>
      </c>
      <c r="D47" t="s">
        <v>201</v>
      </c>
      <c r="E47" t="s">
        <v>244</v>
      </c>
    </row>
    <row r="48" spans="1:5">
      <c r="A48" s="5">
        <v>42314</v>
      </c>
      <c r="B48" t="s">
        <v>206</v>
      </c>
      <c r="C48">
        <v>-1.5</v>
      </c>
      <c r="D48" t="s">
        <v>201</v>
      </c>
      <c r="E48" t="s">
        <v>216</v>
      </c>
    </row>
    <row r="49" spans="1:5">
      <c r="A49" s="5">
        <v>42438</v>
      </c>
      <c r="B49" t="s">
        <v>206</v>
      </c>
      <c r="C49">
        <v>-11.5</v>
      </c>
      <c r="D49" t="s">
        <v>201</v>
      </c>
      <c r="E49" t="s">
        <v>226</v>
      </c>
    </row>
    <row r="50" spans="1:5">
      <c r="A50" s="5">
        <v>42482</v>
      </c>
      <c r="B50" t="s">
        <v>206</v>
      </c>
      <c r="C50">
        <v>-3</v>
      </c>
      <c r="D50" t="s">
        <v>201</v>
      </c>
      <c r="E50" t="s">
        <v>227</v>
      </c>
    </row>
    <row r="51" spans="1:5">
      <c r="A51" s="5">
        <v>42305</v>
      </c>
      <c r="B51" t="s">
        <v>206</v>
      </c>
      <c r="C51">
        <v>-12.5</v>
      </c>
      <c r="D51" t="s">
        <v>201</v>
      </c>
      <c r="E51" t="s">
        <v>212</v>
      </c>
    </row>
    <row r="52" spans="1:5">
      <c r="A52" s="5">
        <v>42400</v>
      </c>
      <c r="B52" t="s">
        <v>200</v>
      </c>
      <c r="C52">
        <v>-4.5</v>
      </c>
      <c r="D52" t="s">
        <v>201</v>
      </c>
      <c r="E52" t="s">
        <v>227</v>
      </c>
    </row>
    <row r="53" spans="1:5">
      <c r="A53" s="5">
        <v>42393</v>
      </c>
      <c r="B53" t="s">
        <v>206</v>
      </c>
      <c r="C53">
        <v>-7.5</v>
      </c>
      <c r="D53" t="s">
        <v>204</v>
      </c>
      <c r="E53" t="s">
        <v>223</v>
      </c>
    </row>
    <row r="54" spans="1:5">
      <c r="A54" s="5">
        <v>42403</v>
      </c>
      <c r="B54" t="s">
        <v>206</v>
      </c>
      <c r="C54">
        <v>-4</v>
      </c>
      <c r="D54" t="s">
        <v>204</v>
      </c>
      <c r="E54" t="s">
        <v>250</v>
      </c>
    </row>
    <row r="55" spans="1:5">
      <c r="A55" s="5">
        <v>42387</v>
      </c>
      <c r="B55" t="s">
        <v>200</v>
      </c>
      <c r="C55">
        <v>-2</v>
      </c>
      <c r="D55" t="s">
        <v>201</v>
      </c>
      <c r="E55" t="s">
        <v>234</v>
      </c>
    </row>
    <row r="56" spans="1:5">
      <c r="A56" s="5">
        <v>42488</v>
      </c>
      <c r="B56" t="s">
        <v>200</v>
      </c>
      <c r="C56">
        <v>3</v>
      </c>
      <c r="D56" t="s">
        <v>204</v>
      </c>
      <c r="E56" t="s">
        <v>212</v>
      </c>
    </row>
    <row r="57" spans="1:5">
      <c r="A57" s="5">
        <v>42450</v>
      </c>
      <c r="B57" t="s">
        <v>206</v>
      </c>
      <c r="C57">
        <v>-8.5</v>
      </c>
      <c r="D57" t="s">
        <v>204</v>
      </c>
      <c r="E57" t="s">
        <v>284</v>
      </c>
    </row>
    <row r="58" spans="1:5">
      <c r="A58" s="5">
        <v>42389</v>
      </c>
      <c r="B58" t="s">
        <v>200</v>
      </c>
      <c r="C58">
        <v>3.5</v>
      </c>
      <c r="D58" t="s">
        <v>201</v>
      </c>
      <c r="E58" t="s">
        <v>211</v>
      </c>
    </row>
    <row r="59" spans="1:5">
      <c r="A59" s="5">
        <v>42461</v>
      </c>
      <c r="B59" t="s">
        <v>206</v>
      </c>
      <c r="C59">
        <v>11.5</v>
      </c>
      <c r="D59" t="s">
        <v>204</v>
      </c>
      <c r="E59" t="s">
        <v>277</v>
      </c>
    </row>
    <row r="60" spans="1:5">
      <c r="A60" s="5">
        <v>42410</v>
      </c>
      <c r="B60" t="s">
        <v>206</v>
      </c>
      <c r="C60">
        <v>-1.5</v>
      </c>
      <c r="D60" t="s">
        <v>201</v>
      </c>
      <c r="E60" t="s">
        <v>247</v>
      </c>
    </row>
    <row r="61" spans="1:5">
      <c r="A61" s="5">
        <v>42368</v>
      </c>
      <c r="B61" t="s">
        <v>200</v>
      </c>
      <c r="C61">
        <v>-13.5</v>
      </c>
      <c r="D61" t="s">
        <v>201</v>
      </c>
      <c r="E61" t="s">
        <v>236</v>
      </c>
    </row>
    <row r="62" spans="1:5">
      <c r="A62" s="5">
        <v>42445</v>
      </c>
      <c r="B62" t="s">
        <v>200</v>
      </c>
      <c r="C62">
        <v>5</v>
      </c>
      <c r="D62" t="s">
        <v>201</v>
      </c>
      <c r="E62" t="s">
        <v>253</v>
      </c>
    </row>
    <row r="63" spans="1:5">
      <c r="A63" s="5">
        <v>42382</v>
      </c>
      <c r="B63" t="s">
        <v>206</v>
      </c>
      <c r="C63">
        <v>-3.5</v>
      </c>
      <c r="D63" t="s">
        <v>204</v>
      </c>
      <c r="E63" t="s">
        <v>231</v>
      </c>
    </row>
    <row r="64" spans="1:5">
      <c r="A64" s="5">
        <v>42473</v>
      </c>
      <c r="B64" t="s">
        <v>206</v>
      </c>
      <c r="C64">
        <v>-4.5</v>
      </c>
      <c r="D64" t="s">
        <v>204</v>
      </c>
      <c r="E64" t="s">
        <v>223</v>
      </c>
    </row>
    <row r="65" spans="1:5">
      <c r="A65" s="5">
        <v>42468</v>
      </c>
      <c r="B65" t="s">
        <v>206</v>
      </c>
      <c r="C65">
        <v>-11</v>
      </c>
      <c r="D65" t="s">
        <v>201</v>
      </c>
      <c r="E65" t="s">
        <v>231</v>
      </c>
    </row>
    <row r="66" spans="1:5">
      <c r="A66" s="5">
        <v>42333</v>
      </c>
      <c r="B66" t="s">
        <v>200</v>
      </c>
      <c r="C66">
        <v>-11.5</v>
      </c>
      <c r="D66" t="s">
        <v>204</v>
      </c>
      <c r="E66" t="s">
        <v>245</v>
      </c>
    </row>
    <row r="67" spans="1:5">
      <c r="A67" s="5">
        <v>42345</v>
      </c>
      <c r="B67" t="s">
        <v>206</v>
      </c>
      <c r="C67">
        <v>-1</v>
      </c>
      <c r="D67" t="s">
        <v>204</v>
      </c>
      <c r="E67" t="s">
        <v>226</v>
      </c>
    </row>
    <row r="68" spans="1:5">
      <c r="A68" s="5">
        <v>42330</v>
      </c>
      <c r="B68" t="s">
        <v>200</v>
      </c>
      <c r="C68">
        <v>-5.5</v>
      </c>
      <c r="D68" t="s">
        <v>201</v>
      </c>
      <c r="E68" t="s">
        <v>230</v>
      </c>
    </row>
    <row r="69" spans="1:5">
      <c r="A69" s="5">
        <v>42422</v>
      </c>
      <c r="B69" t="s">
        <v>200</v>
      </c>
      <c r="C69">
        <v>-4.5</v>
      </c>
      <c r="D69" t="s">
        <v>201</v>
      </c>
      <c r="E69" t="s">
        <v>246</v>
      </c>
    </row>
    <row r="70" spans="1:5">
      <c r="A70" s="5">
        <v>42433</v>
      </c>
      <c r="B70" t="s">
        <v>200</v>
      </c>
      <c r="C70">
        <v>-10</v>
      </c>
      <c r="D70" t="s">
        <v>204</v>
      </c>
      <c r="E70" t="s">
        <v>216</v>
      </c>
    </row>
    <row r="71" spans="1:5">
      <c r="A71" s="5">
        <v>42324</v>
      </c>
      <c r="B71" t="s">
        <v>206</v>
      </c>
      <c r="C71">
        <v>4.5</v>
      </c>
      <c r="D71" t="s">
        <v>204</v>
      </c>
      <c r="E71" t="s">
        <v>229</v>
      </c>
    </row>
    <row r="72" spans="1:5">
      <c r="A72" s="5">
        <v>42376</v>
      </c>
      <c r="B72" t="s">
        <v>200</v>
      </c>
      <c r="C72">
        <v>6.5</v>
      </c>
      <c r="D72" t="s">
        <v>204</v>
      </c>
      <c r="E72" t="s">
        <v>233</v>
      </c>
    </row>
    <row r="73" spans="1:5">
      <c r="A73" s="5">
        <v>42350</v>
      </c>
      <c r="B73" t="s">
        <v>206</v>
      </c>
      <c r="C73">
        <v>3</v>
      </c>
      <c r="D73" t="s">
        <v>204</v>
      </c>
      <c r="E73" t="s">
        <v>211</v>
      </c>
    </row>
    <row r="74" spans="1:5">
      <c r="A74" s="5">
        <v>42318</v>
      </c>
      <c r="B74" t="s">
        <v>206</v>
      </c>
      <c r="C74">
        <v>-2</v>
      </c>
      <c r="D74" t="s">
        <v>204</v>
      </c>
      <c r="E74" t="s">
        <v>211</v>
      </c>
    </row>
    <row r="75" spans="1:5">
      <c r="A75" s="5">
        <v>42321</v>
      </c>
      <c r="B75" t="s">
        <v>206</v>
      </c>
      <c r="C75">
        <v>1.5</v>
      </c>
      <c r="D75" t="s">
        <v>204</v>
      </c>
      <c r="E75" t="s">
        <v>236</v>
      </c>
    </row>
    <row r="76" spans="1:5">
      <c r="A76" s="5">
        <v>42431</v>
      </c>
      <c r="B76" t="s">
        <v>206</v>
      </c>
      <c r="C76">
        <v>-6</v>
      </c>
      <c r="D76" t="s">
        <v>204</v>
      </c>
      <c r="E76" t="s">
        <v>253</v>
      </c>
    </row>
    <row r="77" spans="1:5">
      <c r="A77" s="5">
        <v>42419</v>
      </c>
      <c r="B77" t="s">
        <v>200</v>
      </c>
      <c r="C77">
        <v>1</v>
      </c>
      <c r="D77" t="s">
        <v>201</v>
      </c>
      <c r="E77" t="s">
        <v>228</v>
      </c>
    </row>
    <row r="78" spans="1:5">
      <c r="A78" s="5">
        <v>42429</v>
      </c>
      <c r="B78" t="s">
        <v>206</v>
      </c>
      <c r="C78">
        <v>-4.5</v>
      </c>
      <c r="D78" t="s">
        <v>204</v>
      </c>
      <c r="E78" t="s">
        <v>282</v>
      </c>
    </row>
    <row r="79" spans="1:5">
      <c r="A79" s="5">
        <v>42349</v>
      </c>
      <c r="B79" t="s">
        <v>232</v>
      </c>
      <c r="C79">
        <v>5</v>
      </c>
      <c r="D79" t="s">
        <v>201</v>
      </c>
      <c r="E79" t="s">
        <v>256</v>
      </c>
    </row>
    <row r="80" spans="1:5">
      <c r="A80" s="5">
        <v>42309</v>
      </c>
      <c r="B80" t="s">
        <v>200</v>
      </c>
      <c r="C80">
        <v>5.5</v>
      </c>
      <c r="D80" t="s">
        <v>204</v>
      </c>
      <c r="E80" t="s">
        <v>211</v>
      </c>
    </row>
    <row r="81" spans="1:5">
      <c r="A81" s="5">
        <v>42312</v>
      </c>
      <c r="B81" t="s">
        <v>200</v>
      </c>
      <c r="C81">
        <v>-2</v>
      </c>
      <c r="D81" t="s">
        <v>204</v>
      </c>
      <c r="E81" t="s">
        <v>235</v>
      </c>
    </row>
    <row r="82" spans="1:5">
      <c r="A82" s="5">
        <v>42440</v>
      </c>
      <c r="B82" t="s">
        <v>200</v>
      </c>
      <c r="C82">
        <v>-4.5</v>
      </c>
      <c r="D82" t="s">
        <v>204</v>
      </c>
      <c r="E82" t="s">
        <v>261</v>
      </c>
    </row>
    <row r="83" spans="1:5">
      <c r="A83" s="5">
        <v>42396</v>
      </c>
      <c r="B83" t="s">
        <v>200</v>
      </c>
      <c r="C83">
        <v>-9.5</v>
      </c>
      <c r="D83" t="s">
        <v>204</v>
      </c>
      <c r="E83" t="s">
        <v>244</v>
      </c>
    </row>
    <row r="84" spans="1:5">
      <c r="A84" s="2">
        <v>42307</v>
      </c>
      <c r="B84" t="s">
        <v>200</v>
      </c>
      <c r="C84">
        <v>-2</v>
      </c>
      <c r="D84" t="s">
        <v>201</v>
      </c>
      <c r="E84" t="s">
        <v>220</v>
      </c>
    </row>
    <row r="85" spans="1:5">
      <c r="A85" s="2">
        <v>42407</v>
      </c>
      <c r="B85" t="s">
        <v>206</v>
      </c>
      <c r="C85">
        <v>-8</v>
      </c>
      <c r="D85" t="s">
        <v>201</v>
      </c>
      <c r="E85" t="s">
        <v>251</v>
      </c>
    </row>
    <row r="86" spans="1:5">
      <c r="A86" s="2">
        <v>42398</v>
      </c>
      <c r="B86" t="s">
        <v>206</v>
      </c>
      <c r="C86">
        <v>-8</v>
      </c>
      <c r="D86" t="s">
        <v>201</v>
      </c>
      <c r="E86" t="s">
        <v>223</v>
      </c>
    </row>
    <row r="87" spans="1:5">
      <c r="A87" s="2">
        <v>42484</v>
      </c>
      <c r="B87" t="s">
        <v>206</v>
      </c>
      <c r="C87">
        <v>1</v>
      </c>
      <c r="D87" t="s">
        <v>204</v>
      </c>
      <c r="E87" t="s">
        <v>234</v>
      </c>
    </row>
    <row r="88" spans="1:5">
      <c r="A88" s="2">
        <v>42385</v>
      </c>
      <c r="B88" t="s">
        <v>206</v>
      </c>
      <c r="C88">
        <v>-1.5</v>
      </c>
      <c r="D88" t="s">
        <v>201</v>
      </c>
      <c r="E88" t="s">
        <v>226</v>
      </c>
    </row>
    <row r="89" spans="1:5">
      <c r="A89" s="2">
        <v>42361</v>
      </c>
      <c r="B89" t="s">
        <v>206</v>
      </c>
      <c r="C89">
        <v>2</v>
      </c>
      <c r="D89" t="s">
        <v>204</v>
      </c>
      <c r="E89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84" sqref="A84"/>
    </sheetView>
  </sheetViews>
  <sheetFormatPr baseColWidth="10" defaultRowHeight="14" x14ac:dyDescent="0"/>
  <cols>
    <col min="1" max="1" width="16" style="10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12">
        <v>42452</v>
      </c>
      <c r="B2" t="s">
        <v>206</v>
      </c>
      <c r="C2">
        <v>-6</v>
      </c>
      <c r="D2" t="s">
        <v>201</v>
      </c>
      <c r="E2" t="s">
        <v>233</v>
      </c>
    </row>
    <row r="3" spans="1:5">
      <c r="A3" s="12">
        <v>42408</v>
      </c>
      <c r="B3" t="s">
        <v>200</v>
      </c>
      <c r="C3">
        <v>2</v>
      </c>
      <c r="D3" t="s">
        <v>204</v>
      </c>
      <c r="E3" t="s">
        <v>236</v>
      </c>
    </row>
    <row r="4" spans="1:5">
      <c r="A4" s="12">
        <v>42356</v>
      </c>
      <c r="B4" t="s">
        <v>206</v>
      </c>
      <c r="C4">
        <v>5</v>
      </c>
      <c r="D4" t="s">
        <v>201</v>
      </c>
      <c r="E4" t="s">
        <v>238</v>
      </c>
    </row>
    <row r="5" spans="1:5">
      <c r="A5" s="12">
        <v>42392</v>
      </c>
      <c r="B5" t="s">
        <v>200</v>
      </c>
      <c r="C5">
        <v>-4.5</v>
      </c>
      <c r="D5" t="s">
        <v>204</v>
      </c>
      <c r="E5" t="s">
        <v>240</v>
      </c>
    </row>
    <row r="6" spans="1:5">
      <c r="A6" s="12">
        <v>42378</v>
      </c>
      <c r="B6" t="s">
        <v>206</v>
      </c>
      <c r="C6">
        <v>-11</v>
      </c>
      <c r="D6" t="s">
        <v>204</v>
      </c>
      <c r="E6" t="s">
        <v>202</v>
      </c>
    </row>
    <row r="7" spans="1:5">
      <c r="A7" s="12">
        <v>42337</v>
      </c>
      <c r="B7" t="s">
        <v>200</v>
      </c>
      <c r="C7">
        <v>-5</v>
      </c>
      <c r="D7" t="s">
        <v>204</v>
      </c>
      <c r="E7" t="s">
        <v>290</v>
      </c>
    </row>
    <row r="8" spans="1:5">
      <c r="A8" s="12">
        <v>42447</v>
      </c>
      <c r="B8" t="s">
        <v>232</v>
      </c>
      <c r="C8">
        <v>-7</v>
      </c>
      <c r="D8" t="s">
        <v>201</v>
      </c>
      <c r="E8" t="s">
        <v>252</v>
      </c>
    </row>
    <row r="9" spans="1:5">
      <c r="A9" s="12">
        <v>42331</v>
      </c>
      <c r="B9" t="s">
        <v>200</v>
      </c>
      <c r="C9">
        <v>-3</v>
      </c>
      <c r="D9" t="s">
        <v>201</v>
      </c>
      <c r="E9" t="s">
        <v>215</v>
      </c>
    </row>
    <row r="10" spans="1:5">
      <c r="A10" s="12">
        <v>42458</v>
      </c>
      <c r="B10" t="s">
        <v>206</v>
      </c>
      <c r="C10">
        <v>-2</v>
      </c>
      <c r="D10" t="s">
        <v>204</v>
      </c>
      <c r="E10" t="s">
        <v>239</v>
      </c>
    </row>
    <row r="11" spans="1:5">
      <c r="A11" s="12">
        <v>42381</v>
      </c>
      <c r="B11" t="s">
        <v>200</v>
      </c>
      <c r="C11">
        <v>6.5</v>
      </c>
      <c r="D11" t="s">
        <v>201</v>
      </c>
      <c r="E11" t="s">
        <v>228</v>
      </c>
    </row>
    <row r="12" spans="1:5">
      <c r="A12" s="12">
        <v>42325</v>
      </c>
      <c r="B12" t="s">
        <v>206</v>
      </c>
      <c r="C12">
        <v>4.5</v>
      </c>
      <c r="D12" t="s">
        <v>201</v>
      </c>
      <c r="E12" t="s">
        <v>208</v>
      </c>
    </row>
    <row r="13" spans="1:5">
      <c r="A13" s="12">
        <v>42375</v>
      </c>
      <c r="B13" t="s">
        <v>206</v>
      </c>
      <c r="C13">
        <v>3</v>
      </c>
      <c r="D13" t="s">
        <v>204</v>
      </c>
      <c r="E13" t="s">
        <v>245</v>
      </c>
    </row>
    <row r="14" spans="1:5">
      <c r="A14" s="12">
        <v>42328</v>
      </c>
      <c r="B14" t="s">
        <v>206</v>
      </c>
      <c r="C14">
        <v>-2.5</v>
      </c>
      <c r="D14" t="s">
        <v>204</v>
      </c>
      <c r="E14" t="s">
        <v>245</v>
      </c>
    </row>
    <row r="15" spans="1:5">
      <c r="A15" s="12">
        <v>42344</v>
      </c>
      <c r="B15" t="s">
        <v>206</v>
      </c>
      <c r="C15">
        <v>-9.5</v>
      </c>
      <c r="D15" t="s">
        <v>201</v>
      </c>
      <c r="E15" t="s">
        <v>220</v>
      </c>
    </row>
    <row r="16" spans="1:5">
      <c r="A16" s="12">
        <v>42322</v>
      </c>
      <c r="B16" t="s">
        <v>200</v>
      </c>
      <c r="C16">
        <v>2.5</v>
      </c>
      <c r="D16" t="s">
        <v>201</v>
      </c>
      <c r="E16" t="s">
        <v>209</v>
      </c>
    </row>
    <row r="17" spans="1:5">
      <c r="A17" s="12">
        <v>42435</v>
      </c>
      <c r="B17" t="s">
        <v>206</v>
      </c>
      <c r="C17">
        <v>1.5</v>
      </c>
      <c r="D17" t="s">
        <v>201</v>
      </c>
      <c r="E17" t="s">
        <v>235</v>
      </c>
    </row>
    <row r="18" spans="1:5">
      <c r="A18" s="12">
        <v>42441</v>
      </c>
      <c r="B18" t="s">
        <v>206</v>
      </c>
      <c r="C18">
        <v>-11</v>
      </c>
      <c r="D18" t="s">
        <v>201</v>
      </c>
      <c r="E18" t="s">
        <v>223</v>
      </c>
    </row>
    <row r="19" spans="1:5">
      <c r="A19" s="12">
        <v>42316</v>
      </c>
      <c r="B19" t="s">
        <v>206</v>
      </c>
      <c r="C19">
        <v>1.5</v>
      </c>
      <c r="D19" t="s">
        <v>201</v>
      </c>
      <c r="E19" t="s">
        <v>220</v>
      </c>
    </row>
    <row r="20" spans="1:5">
      <c r="A20" s="12">
        <v>42319</v>
      </c>
      <c r="B20" t="s">
        <v>200</v>
      </c>
      <c r="C20">
        <v>-1.5</v>
      </c>
      <c r="D20" t="s">
        <v>204</v>
      </c>
      <c r="E20" t="s">
        <v>240</v>
      </c>
    </row>
    <row r="21" spans="1:5">
      <c r="A21" s="12">
        <v>42427</v>
      </c>
      <c r="B21" t="s">
        <v>206</v>
      </c>
      <c r="C21">
        <v>1</v>
      </c>
      <c r="D21" t="s">
        <v>204</v>
      </c>
      <c r="E21" t="s">
        <v>245</v>
      </c>
    </row>
    <row r="22" spans="1:5">
      <c r="A22" s="12">
        <v>42347</v>
      </c>
      <c r="B22" t="s">
        <v>200</v>
      </c>
      <c r="C22">
        <v>-4</v>
      </c>
      <c r="D22" t="s">
        <v>204</v>
      </c>
      <c r="E22" t="s">
        <v>290</v>
      </c>
    </row>
    <row r="23" spans="1:5">
      <c r="A23" s="12">
        <v>42480</v>
      </c>
      <c r="B23" t="s">
        <v>200</v>
      </c>
      <c r="C23">
        <v>10.5</v>
      </c>
      <c r="D23" t="s">
        <v>204</v>
      </c>
      <c r="E23" t="s">
        <v>245</v>
      </c>
    </row>
    <row r="24" spans="1:5">
      <c r="A24" s="12">
        <v>42424</v>
      </c>
      <c r="B24" t="s">
        <v>206</v>
      </c>
      <c r="C24">
        <v>-12</v>
      </c>
      <c r="D24" t="s">
        <v>204</v>
      </c>
      <c r="E24" t="s">
        <v>250</v>
      </c>
    </row>
    <row r="25" spans="1:5">
      <c r="A25" s="12">
        <v>42394</v>
      </c>
      <c r="B25" t="s">
        <v>206</v>
      </c>
      <c r="C25">
        <v>2.5</v>
      </c>
      <c r="D25" t="s">
        <v>204</v>
      </c>
      <c r="E25" t="s">
        <v>214</v>
      </c>
    </row>
    <row r="26" spans="1:5">
      <c r="A26" s="12">
        <v>42304</v>
      </c>
      <c r="B26" t="s">
        <v>206</v>
      </c>
      <c r="C26">
        <v>7</v>
      </c>
      <c r="D26" t="s">
        <v>201</v>
      </c>
      <c r="E26" t="s">
        <v>209</v>
      </c>
    </row>
    <row r="27" spans="1:5">
      <c r="A27" s="12">
        <v>42360</v>
      </c>
      <c r="B27" t="s">
        <v>206</v>
      </c>
      <c r="C27">
        <v>2.5</v>
      </c>
      <c r="D27" t="s">
        <v>204</v>
      </c>
      <c r="E27" t="s">
        <v>208</v>
      </c>
    </row>
    <row r="28" spans="1:5">
      <c r="A28" s="12">
        <v>42338</v>
      </c>
      <c r="B28" t="s">
        <v>206</v>
      </c>
      <c r="C28">
        <v>-4</v>
      </c>
      <c r="D28" t="s">
        <v>201</v>
      </c>
      <c r="E28" t="s">
        <v>212</v>
      </c>
    </row>
    <row r="29" spans="1:5">
      <c r="A29" s="12">
        <v>42466</v>
      </c>
      <c r="B29" t="s">
        <v>206</v>
      </c>
      <c r="C29">
        <v>3</v>
      </c>
      <c r="D29" t="s">
        <v>201</v>
      </c>
      <c r="E29" t="s">
        <v>249</v>
      </c>
    </row>
    <row r="30" spans="1:5">
      <c r="A30" s="12">
        <v>42354</v>
      </c>
      <c r="B30" t="s">
        <v>206</v>
      </c>
      <c r="C30">
        <v>-2.5</v>
      </c>
      <c r="D30" t="s">
        <v>201</v>
      </c>
      <c r="E30" t="s">
        <v>224</v>
      </c>
    </row>
    <row r="31" spans="1:5">
      <c r="A31" s="12">
        <v>42390</v>
      </c>
      <c r="B31" t="s">
        <v>200</v>
      </c>
      <c r="C31">
        <v>2.5</v>
      </c>
      <c r="D31" t="s">
        <v>201</v>
      </c>
      <c r="E31" t="s">
        <v>240</v>
      </c>
    </row>
    <row r="32" spans="1:5">
      <c r="A32" s="12">
        <v>42465</v>
      </c>
      <c r="B32" t="s">
        <v>200</v>
      </c>
      <c r="C32">
        <v>4.5</v>
      </c>
      <c r="D32" t="s">
        <v>204</v>
      </c>
      <c r="E32" t="s">
        <v>245</v>
      </c>
    </row>
    <row r="33" spans="1:5">
      <c r="A33" s="12">
        <v>42364</v>
      </c>
      <c r="B33" t="s">
        <v>200</v>
      </c>
      <c r="C33">
        <v>1</v>
      </c>
      <c r="D33" t="s">
        <v>204</v>
      </c>
      <c r="E33" t="s">
        <v>231</v>
      </c>
    </row>
    <row r="34" spans="1:5">
      <c r="A34" s="12">
        <v>42369</v>
      </c>
      <c r="B34" t="s">
        <v>206</v>
      </c>
      <c r="C34">
        <v>-8</v>
      </c>
      <c r="D34" t="s">
        <v>201</v>
      </c>
      <c r="E34" t="s">
        <v>217</v>
      </c>
    </row>
    <row r="35" spans="1:5">
      <c r="A35" s="12">
        <v>42335</v>
      </c>
      <c r="B35" t="s">
        <v>200</v>
      </c>
      <c r="C35">
        <v>8</v>
      </c>
      <c r="D35" t="s">
        <v>204</v>
      </c>
      <c r="E35" t="s">
        <v>273</v>
      </c>
    </row>
    <row r="36" spans="1:5">
      <c r="A36" s="12">
        <v>42329</v>
      </c>
      <c r="B36" t="s">
        <v>200</v>
      </c>
      <c r="C36">
        <v>-1</v>
      </c>
      <c r="D36" t="s">
        <v>204</v>
      </c>
      <c r="E36" t="s">
        <v>223</v>
      </c>
    </row>
    <row r="37" spans="1:5">
      <c r="A37" s="12">
        <v>42371</v>
      </c>
      <c r="B37" t="s">
        <v>200</v>
      </c>
      <c r="C37">
        <v>4.5</v>
      </c>
      <c r="D37" t="s">
        <v>204</v>
      </c>
      <c r="E37" t="s">
        <v>233</v>
      </c>
    </row>
    <row r="38" spans="1:5">
      <c r="A38" s="12">
        <v>42455</v>
      </c>
      <c r="B38" t="s">
        <v>200</v>
      </c>
      <c r="C38">
        <v>-1.5</v>
      </c>
      <c r="D38" t="s">
        <v>204</v>
      </c>
      <c r="E38" t="s">
        <v>235</v>
      </c>
    </row>
    <row r="39" spans="1:5">
      <c r="A39" s="12">
        <v>42472</v>
      </c>
      <c r="B39" t="s">
        <v>200</v>
      </c>
      <c r="C39">
        <v>2</v>
      </c>
      <c r="D39" t="s">
        <v>204</v>
      </c>
      <c r="E39" t="s">
        <v>220</v>
      </c>
    </row>
    <row r="40" spans="1:5">
      <c r="A40" s="12">
        <v>42434</v>
      </c>
      <c r="B40" t="s">
        <v>200</v>
      </c>
      <c r="C40">
        <v>-7</v>
      </c>
      <c r="D40" t="s">
        <v>204</v>
      </c>
      <c r="E40" t="s">
        <v>221</v>
      </c>
    </row>
    <row r="41" spans="1:5">
      <c r="A41" s="12">
        <v>42373</v>
      </c>
      <c r="B41" t="s">
        <v>206</v>
      </c>
      <c r="C41">
        <v>-4.5</v>
      </c>
      <c r="D41" t="s">
        <v>201</v>
      </c>
      <c r="E41" t="s">
        <v>212</v>
      </c>
    </row>
    <row r="42" spans="1:5">
      <c r="A42" s="12">
        <v>42342</v>
      </c>
      <c r="B42" t="s">
        <v>206</v>
      </c>
      <c r="C42">
        <v>-6.5</v>
      </c>
      <c r="D42" t="s">
        <v>201</v>
      </c>
      <c r="E42" t="s">
        <v>210</v>
      </c>
    </row>
    <row r="43" spans="1:5">
      <c r="A43" s="12">
        <v>42352</v>
      </c>
      <c r="B43" t="s">
        <v>232</v>
      </c>
      <c r="C43">
        <v>2</v>
      </c>
      <c r="D43" t="s">
        <v>201</v>
      </c>
      <c r="E43" t="s">
        <v>233</v>
      </c>
    </row>
    <row r="44" spans="1:5">
      <c r="A44" s="12">
        <v>42421</v>
      </c>
      <c r="B44" t="s">
        <v>200</v>
      </c>
      <c r="C44">
        <v>-5</v>
      </c>
      <c r="D44" t="s">
        <v>201</v>
      </c>
      <c r="E44" t="s">
        <v>240</v>
      </c>
    </row>
    <row r="45" spans="1:5">
      <c r="A45" s="12">
        <v>42323</v>
      </c>
      <c r="B45" t="s">
        <v>200</v>
      </c>
      <c r="C45">
        <v>-4.5</v>
      </c>
      <c r="D45" t="s">
        <v>204</v>
      </c>
      <c r="E45" t="s">
        <v>205</v>
      </c>
    </row>
    <row r="46" spans="1:5">
      <c r="A46" s="12">
        <v>42443</v>
      </c>
      <c r="B46" t="s">
        <v>200</v>
      </c>
      <c r="C46">
        <v>2</v>
      </c>
      <c r="D46" t="s">
        <v>204</v>
      </c>
      <c r="E46" t="s">
        <v>216</v>
      </c>
    </row>
    <row r="47" spans="1:5">
      <c r="A47" s="12">
        <v>42317</v>
      </c>
      <c r="B47" t="s">
        <v>200</v>
      </c>
      <c r="C47">
        <v>12.5</v>
      </c>
      <c r="D47" t="s">
        <v>204</v>
      </c>
      <c r="E47" t="s">
        <v>242</v>
      </c>
    </row>
    <row r="48" spans="1:5">
      <c r="A48" s="12">
        <v>42311</v>
      </c>
      <c r="B48" t="s">
        <v>200</v>
      </c>
      <c r="C48">
        <v>-4.5</v>
      </c>
      <c r="D48" t="s">
        <v>204</v>
      </c>
      <c r="E48" t="s">
        <v>205</v>
      </c>
    </row>
    <row r="49" spans="1:5">
      <c r="A49" s="12">
        <v>42428</v>
      </c>
      <c r="B49" t="s">
        <v>206</v>
      </c>
      <c r="C49">
        <v>-1.5</v>
      </c>
      <c r="D49" t="s">
        <v>201</v>
      </c>
      <c r="E49" t="s">
        <v>220</v>
      </c>
    </row>
    <row r="50" spans="1:5">
      <c r="A50" s="12">
        <v>42314</v>
      </c>
      <c r="B50" t="s">
        <v>206</v>
      </c>
      <c r="C50">
        <v>4.5</v>
      </c>
      <c r="D50" t="s">
        <v>204</v>
      </c>
      <c r="E50" t="s">
        <v>203</v>
      </c>
    </row>
    <row r="51" spans="1:5">
      <c r="A51" s="12">
        <v>42438</v>
      </c>
      <c r="B51" t="s">
        <v>206</v>
      </c>
      <c r="C51">
        <v>2</v>
      </c>
      <c r="D51" t="s">
        <v>204</v>
      </c>
      <c r="E51" t="s">
        <v>236</v>
      </c>
    </row>
    <row r="52" spans="1:5">
      <c r="A52" s="12">
        <v>42406</v>
      </c>
      <c r="B52" t="s">
        <v>200</v>
      </c>
      <c r="C52">
        <v>4.5</v>
      </c>
      <c r="D52" t="s">
        <v>201</v>
      </c>
      <c r="E52" t="s">
        <v>227</v>
      </c>
    </row>
    <row r="53" spans="1:5">
      <c r="A53" s="12">
        <v>42482</v>
      </c>
      <c r="B53" t="s">
        <v>200</v>
      </c>
      <c r="C53">
        <v>5</v>
      </c>
      <c r="D53" t="s">
        <v>204</v>
      </c>
      <c r="E53" t="s">
        <v>205</v>
      </c>
    </row>
    <row r="54" spans="1:5">
      <c r="A54" s="12">
        <v>42305</v>
      </c>
      <c r="B54" t="s">
        <v>206</v>
      </c>
      <c r="C54">
        <v>1</v>
      </c>
      <c r="D54" t="s">
        <v>204</v>
      </c>
      <c r="E54" t="s">
        <v>215</v>
      </c>
    </row>
    <row r="55" spans="1:5">
      <c r="A55" s="12">
        <v>42403</v>
      </c>
      <c r="B55" t="s">
        <v>200</v>
      </c>
      <c r="C55">
        <v>4</v>
      </c>
      <c r="D55" t="s">
        <v>204</v>
      </c>
      <c r="E55" t="s">
        <v>250</v>
      </c>
    </row>
    <row r="56" spans="1:5">
      <c r="A56" s="12">
        <v>42387</v>
      </c>
      <c r="B56" t="s">
        <v>200</v>
      </c>
      <c r="C56">
        <v>-3</v>
      </c>
      <c r="D56" t="s">
        <v>201</v>
      </c>
      <c r="E56" t="s">
        <v>245</v>
      </c>
    </row>
    <row r="57" spans="1:5">
      <c r="A57" s="12">
        <v>42462</v>
      </c>
      <c r="B57" t="s">
        <v>206</v>
      </c>
      <c r="C57">
        <v>3</v>
      </c>
      <c r="D57" t="s">
        <v>204</v>
      </c>
      <c r="E57" t="s">
        <v>223</v>
      </c>
    </row>
    <row r="58" spans="1:5">
      <c r="A58" s="12">
        <v>42450</v>
      </c>
      <c r="B58" t="s">
        <v>200</v>
      </c>
      <c r="C58">
        <v>-7.5</v>
      </c>
      <c r="D58" t="s">
        <v>204</v>
      </c>
      <c r="E58" t="s">
        <v>236</v>
      </c>
    </row>
    <row r="59" spans="1:5">
      <c r="A59" s="12">
        <v>42389</v>
      </c>
      <c r="B59" t="s">
        <v>206</v>
      </c>
      <c r="C59">
        <v>3</v>
      </c>
      <c r="D59" t="s">
        <v>201</v>
      </c>
      <c r="E59" t="s">
        <v>250</v>
      </c>
    </row>
    <row r="60" spans="1:5">
      <c r="A60" s="12">
        <v>42461</v>
      </c>
      <c r="B60" t="s">
        <v>200</v>
      </c>
      <c r="C60">
        <v>-5.5</v>
      </c>
      <c r="D60" t="s">
        <v>204</v>
      </c>
      <c r="E60" t="s">
        <v>282</v>
      </c>
    </row>
    <row r="61" spans="1:5">
      <c r="A61" s="12">
        <v>42410</v>
      </c>
      <c r="B61" t="s">
        <v>200</v>
      </c>
      <c r="C61">
        <v>-5</v>
      </c>
      <c r="D61" t="s">
        <v>204</v>
      </c>
      <c r="E61" t="s">
        <v>235</v>
      </c>
    </row>
    <row r="62" spans="1:5">
      <c r="A62" s="12">
        <v>42448</v>
      </c>
      <c r="B62" t="s">
        <v>206</v>
      </c>
      <c r="C62">
        <v>-8</v>
      </c>
      <c r="D62" t="s">
        <v>201</v>
      </c>
      <c r="E62" t="s">
        <v>237</v>
      </c>
    </row>
    <row r="63" spans="1:5">
      <c r="A63" s="12">
        <v>42445</v>
      </c>
      <c r="B63" t="s">
        <v>200</v>
      </c>
      <c r="C63">
        <v>1</v>
      </c>
      <c r="D63" t="s">
        <v>201</v>
      </c>
      <c r="E63" t="s">
        <v>220</v>
      </c>
    </row>
    <row r="64" spans="1:5">
      <c r="A64" s="12">
        <v>42473</v>
      </c>
      <c r="B64" t="s">
        <v>206</v>
      </c>
      <c r="C64">
        <v>4</v>
      </c>
      <c r="D64" t="s">
        <v>201</v>
      </c>
      <c r="E64" t="s">
        <v>290</v>
      </c>
    </row>
    <row r="65" spans="1:5">
      <c r="A65" s="12">
        <v>42367</v>
      </c>
      <c r="B65" t="s">
        <v>200</v>
      </c>
      <c r="C65">
        <v>-1.5</v>
      </c>
      <c r="D65" t="s">
        <v>201</v>
      </c>
      <c r="E65" t="s">
        <v>212</v>
      </c>
    </row>
    <row r="66" spans="1:5">
      <c r="A66" s="12">
        <v>42468</v>
      </c>
      <c r="B66" t="s">
        <v>206</v>
      </c>
      <c r="C66">
        <v>-6</v>
      </c>
      <c r="D66" t="s">
        <v>201</v>
      </c>
      <c r="E66" t="s">
        <v>233</v>
      </c>
    </row>
    <row r="67" spans="1:5">
      <c r="A67" s="12">
        <v>42333</v>
      </c>
      <c r="B67" t="s">
        <v>206</v>
      </c>
      <c r="C67">
        <v>-1.5</v>
      </c>
      <c r="D67" t="s">
        <v>204</v>
      </c>
      <c r="E67" t="s">
        <v>292</v>
      </c>
    </row>
    <row r="68" spans="1:5">
      <c r="A68" s="12">
        <v>42383</v>
      </c>
      <c r="B68" t="s">
        <v>200</v>
      </c>
      <c r="C68">
        <v>-1</v>
      </c>
      <c r="D68" t="s">
        <v>201</v>
      </c>
      <c r="E68" t="s">
        <v>210</v>
      </c>
    </row>
    <row r="69" spans="1:5">
      <c r="A69" s="12">
        <v>42345</v>
      </c>
      <c r="B69" t="s">
        <v>200</v>
      </c>
      <c r="C69">
        <v>2.5</v>
      </c>
      <c r="D69" t="s">
        <v>204</v>
      </c>
      <c r="E69" t="s">
        <v>225</v>
      </c>
    </row>
    <row r="70" spans="1:5">
      <c r="A70" s="12">
        <v>42454</v>
      </c>
      <c r="B70" t="s">
        <v>206</v>
      </c>
      <c r="C70">
        <v>-2</v>
      </c>
      <c r="D70" t="s">
        <v>201</v>
      </c>
      <c r="E70" t="s">
        <v>240</v>
      </c>
    </row>
    <row r="71" spans="1:5">
      <c r="A71" s="12">
        <v>42422</v>
      </c>
      <c r="B71" t="s">
        <v>206</v>
      </c>
      <c r="C71">
        <v>9.5</v>
      </c>
      <c r="D71" t="s">
        <v>204</v>
      </c>
      <c r="E71" t="s">
        <v>235</v>
      </c>
    </row>
    <row r="72" spans="1:5">
      <c r="A72" s="12">
        <v>42340</v>
      </c>
      <c r="B72" t="s">
        <v>206</v>
      </c>
      <c r="C72">
        <v>-4</v>
      </c>
      <c r="D72" t="s">
        <v>201</v>
      </c>
      <c r="E72" t="s">
        <v>227</v>
      </c>
    </row>
    <row r="73" spans="1:5">
      <c r="A73" s="12">
        <v>42350</v>
      </c>
      <c r="B73" t="s">
        <v>206</v>
      </c>
      <c r="C73">
        <v>-1.5</v>
      </c>
      <c r="D73" t="s">
        <v>201</v>
      </c>
      <c r="E73" t="s">
        <v>231</v>
      </c>
    </row>
    <row r="74" spans="1:5">
      <c r="A74" s="12">
        <v>42431</v>
      </c>
      <c r="B74" t="s">
        <v>200</v>
      </c>
      <c r="C74">
        <v>11</v>
      </c>
      <c r="D74" t="s">
        <v>204</v>
      </c>
      <c r="E74" t="s">
        <v>205</v>
      </c>
    </row>
    <row r="75" spans="1:5">
      <c r="A75" s="12">
        <v>42419</v>
      </c>
      <c r="B75" t="s">
        <v>200</v>
      </c>
      <c r="C75">
        <v>2</v>
      </c>
      <c r="D75" t="s">
        <v>204</v>
      </c>
      <c r="E75" t="s">
        <v>249</v>
      </c>
    </row>
    <row r="76" spans="1:5">
      <c r="A76" s="12">
        <v>42349</v>
      </c>
      <c r="B76" t="s">
        <v>206</v>
      </c>
      <c r="C76">
        <v>-9</v>
      </c>
      <c r="D76" t="s">
        <v>201</v>
      </c>
      <c r="E76" t="s">
        <v>214</v>
      </c>
    </row>
    <row r="77" spans="1:5">
      <c r="A77" s="12">
        <v>42477</v>
      </c>
      <c r="B77" t="s">
        <v>206</v>
      </c>
      <c r="C77">
        <v>11</v>
      </c>
      <c r="D77" t="s">
        <v>201</v>
      </c>
      <c r="E77" t="s">
        <v>221</v>
      </c>
    </row>
    <row r="78" spans="1:5">
      <c r="A78" s="12">
        <v>42440</v>
      </c>
      <c r="B78" t="s">
        <v>200</v>
      </c>
      <c r="C78">
        <v>4</v>
      </c>
      <c r="D78" t="s">
        <v>201</v>
      </c>
      <c r="E78" t="s">
        <v>211</v>
      </c>
    </row>
    <row r="79" spans="1:5">
      <c r="A79" s="12">
        <v>42404</v>
      </c>
      <c r="B79" t="s">
        <v>206</v>
      </c>
      <c r="C79">
        <v>-4</v>
      </c>
      <c r="D79" t="s">
        <v>201</v>
      </c>
      <c r="E79" t="s">
        <v>230</v>
      </c>
    </row>
    <row r="80" spans="1:5">
      <c r="A80" s="12">
        <v>42396</v>
      </c>
      <c r="B80" t="s">
        <v>206</v>
      </c>
      <c r="C80">
        <v>-12</v>
      </c>
      <c r="D80" t="s">
        <v>201</v>
      </c>
      <c r="E80" t="s">
        <v>236</v>
      </c>
    </row>
    <row r="81" spans="1:5">
      <c r="A81" s="12">
        <v>42307</v>
      </c>
      <c r="B81" t="s">
        <v>206</v>
      </c>
      <c r="C81">
        <v>2.5</v>
      </c>
      <c r="D81" t="s">
        <v>204</v>
      </c>
      <c r="E81" t="s">
        <v>227</v>
      </c>
    </row>
    <row r="82" spans="1:5">
      <c r="A82" s="12">
        <v>42398</v>
      </c>
      <c r="B82" t="s">
        <v>200</v>
      </c>
      <c r="C82">
        <v>4</v>
      </c>
      <c r="D82" t="s">
        <v>201</v>
      </c>
      <c r="E82" t="s">
        <v>229</v>
      </c>
    </row>
    <row r="83" spans="1:5">
      <c r="A83" s="12">
        <v>42484</v>
      </c>
      <c r="B83" t="s">
        <v>206</v>
      </c>
      <c r="C83">
        <v>6.5</v>
      </c>
      <c r="D83" t="s">
        <v>201</v>
      </c>
      <c r="E83" t="s">
        <v>225</v>
      </c>
    </row>
    <row r="84" spans="1:5">
      <c r="A84" s="12">
        <v>42401</v>
      </c>
      <c r="B84" t="s">
        <v>200</v>
      </c>
      <c r="C84">
        <v>-7</v>
      </c>
      <c r="D84" t="s">
        <v>201</v>
      </c>
      <c r="E84" t="s">
        <v>211</v>
      </c>
    </row>
    <row r="85" spans="1:5">
      <c r="A85" s="12">
        <v>42399</v>
      </c>
      <c r="B85" t="s">
        <v>206</v>
      </c>
      <c r="C85">
        <v>8</v>
      </c>
      <c r="D85" t="s">
        <v>201</v>
      </c>
      <c r="E85" t="s">
        <v>231</v>
      </c>
    </row>
    <row r="86" spans="1:5">
      <c r="A86" s="12">
        <v>42385</v>
      </c>
      <c r="B86" t="s">
        <v>206</v>
      </c>
      <c r="C86">
        <v>7</v>
      </c>
      <c r="D86" t="s">
        <v>204</v>
      </c>
      <c r="E86" t="s">
        <v>254</v>
      </c>
    </row>
    <row r="87" spans="1:5">
      <c r="A87" s="12">
        <v>42361</v>
      </c>
      <c r="B87" t="s">
        <v>200</v>
      </c>
      <c r="C87">
        <v>6</v>
      </c>
      <c r="D87" t="s">
        <v>201</v>
      </c>
      <c r="E87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206</v>
      </c>
      <c r="C2">
        <v>9</v>
      </c>
      <c r="D2" t="s">
        <v>201</v>
      </c>
      <c r="E2" t="s">
        <v>245</v>
      </c>
    </row>
    <row r="3" spans="1:5">
      <c r="A3" s="5">
        <v>42345</v>
      </c>
      <c r="B3" t="s">
        <v>200</v>
      </c>
      <c r="C3">
        <v>1</v>
      </c>
      <c r="D3" t="s">
        <v>201</v>
      </c>
      <c r="E3" t="s">
        <v>212</v>
      </c>
    </row>
    <row r="4" spans="1:5">
      <c r="A4" s="5">
        <v>42348</v>
      </c>
      <c r="B4" t="s">
        <v>206</v>
      </c>
      <c r="C4">
        <v>6</v>
      </c>
      <c r="D4" t="s">
        <v>204</v>
      </c>
      <c r="E4" t="s">
        <v>216</v>
      </c>
    </row>
    <row r="5" spans="1:5">
      <c r="A5" s="5">
        <v>42402</v>
      </c>
      <c r="B5" t="s">
        <v>200</v>
      </c>
      <c r="C5">
        <v>5</v>
      </c>
      <c r="D5" t="s">
        <v>204</v>
      </c>
      <c r="E5" t="s">
        <v>249</v>
      </c>
    </row>
    <row r="6" spans="1:5">
      <c r="A6" s="5">
        <v>42463</v>
      </c>
      <c r="B6" t="s">
        <v>206</v>
      </c>
      <c r="C6">
        <v>7</v>
      </c>
      <c r="D6" t="s">
        <v>204</v>
      </c>
      <c r="E6" t="s">
        <v>283</v>
      </c>
    </row>
    <row r="7" spans="1:5">
      <c r="A7" s="5">
        <v>42449</v>
      </c>
      <c r="B7" t="s">
        <v>200</v>
      </c>
      <c r="C7">
        <v>5</v>
      </c>
      <c r="D7" t="s">
        <v>204</v>
      </c>
      <c r="E7" t="s">
        <v>279</v>
      </c>
    </row>
    <row r="8" spans="1:5">
      <c r="A8" s="5">
        <v>42357</v>
      </c>
      <c r="B8" t="s">
        <v>206</v>
      </c>
      <c r="C8">
        <v>-2.5</v>
      </c>
      <c r="D8" t="s">
        <v>201</v>
      </c>
      <c r="E8" t="s">
        <v>202</v>
      </c>
    </row>
    <row r="9" spans="1:5">
      <c r="A9" s="5">
        <v>42387</v>
      </c>
      <c r="B9" t="s">
        <v>200</v>
      </c>
      <c r="C9">
        <v>-9.5</v>
      </c>
      <c r="D9" t="s">
        <v>201</v>
      </c>
      <c r="E9" t="s">
        <v>230</v>
      </c>
    </row>
    <row r="10" spans="1:5">
      <c r="A10" s="5">
        <v>42356</v>
      </c>
      <c r="B10" t="s">
        <v>206</v>
      </c>
      <c r="C10">
        <v>-6</v>
      </c>
      <c r="D10" t="s">
        <v>201</v>
      </c>
      <c r="E10" t="s">
        <v>228</v>
      </c>
    </row>
    <row r="11" spans="1:5">
      <c r="A11" s="5">
        <v>42392</v>
      </c>
      <c r="B11" t="s">
        <v>200</v>
      </c>
      <c r="C11">
        <v>-1.5</v>
      </c>
      <c r="D11" t="s">
        <v>204</v>
      </c>
      <c r="E11" t="s">
        <v>220</v>
      </c>
    </row>
    <row r="12" spans="1:5">
      <c r="A12" s="5">
        <v>42422</v>
      </c>
      <c r="B12" t="s">
        <v>200</v>
      </c>
      <c r="C12">
        <v>3</v>
      </c>
      <c r="D12" t="s">
        <v>201</v>
      </c>
      <c r="E12" t="s">
        <v>217</v>
      </c>
    </row>
    <row r="13" spans="1:5">
      <c r="A13" s="5">
        <v>42337</v>
      </c>
      <c r="B13" t="s">
        <v>200</v>
      </c>
      <c r="C13">
        <v>4</v>
      </c>
      <c r="D13" t="s">
        <v>201</v>
      </c>
      <c r="E13" t="s">
        <v>212</v>
      </c>
    </row>
    <row r="14" spans="1:5">
      <c r="A14" s="5">
        <v>42428</v>
      </c>
      <c r="B14" t="s">
        <v>200</v>
      </c>
      <c r="C14">
        <v>2</v>
      </c>
      <c r="D14" t="s">
        <v>204</v>
      </c>
      <c r="E14" t="s">
        <v>238</v>
      </c>
    </row>
    <row r="15" spans="1:5">
      <c r="A15" s="5">
        <v>42433</v>
      </c>
      <c r="B15" t="s">
        <v>206</v>
      </c>
      <c r="C15">
        <v>10</v>
      </c>
      <c r="D15" t="s">
        <v>204</v>
      </c>
      <c r="E15" t="s">
        <v>216</v>
      </c>
    </row>
    <row r="16" spans="1:5">
      <c r="A16" s="5">
        <v>42314</v>
      </c>
      <c r="B16" t="s">
        <v>200</v>
      </c>
      <c r="C16">
        <v>-1.5</v>
      </c>
      <c r="D16" t="s">
        <v>204</v>
      </c>
      <c r="E16" t="s">
        <v>209</v>
      </c>
    </row>
    <row r="17" spans="1:5">
      <c r="A17" s="5">
        <v>42397</v>
      </c>
      <c r="B17" t="s">
        <v>206</v>
      </c>
      <c r="C17">
        <v>12</v>
      </c>
      <c r="D17" t="s">
        <v>204</v>
      </c>
      <c r="E17" t="s">
        <v>203</v>
      </c>
    </row>
    <row r="18" spans="1:5">
      <c r="A18" s="5">
        <v>42407</v>
      </c>
      <c r="B18" t="s">
        <v>200</v>
      </c>
      <c r="C18">
        <v>-3.5</v>
      </c>
      <c r="D18" t="s">
        <v>204</v>
      </c>
      <c r="E18" t="s">
        <v>245</v>
      </c>
    </row>
    <row r="19" spans="1:5">
      <c r="A19" s="5">
        <v>42340</v>
      </c>
      <c r="B19" t="s">
        <v>206</v>
      </c>
      <c r="C19">
        <v>-8.5</v>
      </c>
      <c r="D19" t="s">
        <v>204</v>
      </c>
      <c r="E19" t="s">
        <v>215</v>
      </c>
    </row>
    <row r="20" spans="1:5">
      <c r="A20" s="5">
        <v>42438</v>
      </c>
      <c r="B20" t="s">
        <v>206</v>
      </c>
      <c r="C20">
        <v>2</v>
      </c>
      <c r="D20" t="s">
        <v>201</v>
      </c>
      <c r="E20" t="s">
        <v>229</v>
      </c>
    </row>
    <row r="21" spans="1:5">
      <c r="A21" s="5">
        <v>42350</v>
      </c>
      <c r="B21" t="s">
        <v>206</v>
      </c>
      <c r="C21">
        <v>3.5</v>
      </c>
      <c r="D21" t="s">
        <v>201</v>
      </c>
      <c r="E21" t="s">
        <v>212</v>
      </c>
    </row>
    <row r="22" spans="1:5">
      <c r="A22" s="5">
        <v>42385</v>
      </c>
      <c r="B22" t="s">
        <v>200</v>
      </c>
      <c r="C22">
        <v>5.5</v>
      </c>
      <c r="D22" t="s">
        <v>201</v>
      </c>
      <c r="E22" t="s">
        <v>292</v>
      </c>
    </row>
    <row r="23" spans="1:5">
      <c r="A23" s="5">
        <v>42331</v>
      </c>
      <c r="B23" t="s">
        <v>200</v>
      </c>
      <c r="C23">
        <v>5</v>
      </c>
      <c r="D23" t="s">
        <v>204</v>
      </c>
      <c r="E23" t="s">
        <v>287</v>
      </c>
    </row>
    <row r="24" spans="1:5">
      <c r="A24" s="5">
        <v>42409</v>
      </c>
      <c r="B24" t="s">
        <v>200</v>
      </c>
      <c r="C24">
        <v>1.5</v>
      </c>
      <c r="D24" t="s">
        <v>201</v>
      </c>
      <c r="E24" t="s">
        <v>235</v>
      </c>
    </row>
    <row r="25" spans="1:5">
      <c r="A25" s="5">
        <v>42453</v>
      </c>
      <c r="B25" t="s">
        <v>206</v>
      </c>
      <c r="C25">
        <v>3.5</v>
      </c>
      <c r="D25" t="s">
        <v>204</v>
      </c>
      <c r="E25" t="s">
        <v>234</v>
      </c>
    </row>
    <row r="26" spans="1:5">
      <c r="A26" s="5">
        <v>42343</v>
      </c>
      <c r="B26" t="s">
        <v>200</v>
      </c>
      <c r="C26">
        <v>-2.5</v>
      </c>
      <c r="D26" t="s">
        <v>201</v>
      </c>
      <c r="E26" t="s">
        <v>219</v>
      </c>
    </row>
    <row r="27" spans="1:5">
      <c r="A27" s="5">
        <v>42321</v>
      </c>
      <c r="B27" t="s">
        <v>206</v>
      </c>
      <c r="C27">
        <v>7</v>
      </c>
      <c r="D27" t="s">
        <v>204</v>
      </c>
      <c r="E27" t="s">
        <v>234</v>
      </c>
    </row>
    <row r="28" spans="1:5">
      <c r="A28" s="5">
        <v>42470</v>
      </c>
      <c r="B28" t="s">
        <v>206</v>
      </c>
      <c r="C28">
        <v>6.5</v>
      </c>
      <c r="D28" t="s">
        <v>204</v>
      </c>
      <c r="E28" t="s">
        <v>208</v>
      </c>
    </row>
    <row r="29" spans="1:5">
      <c r="A29" s="5">
        <v>42305</v>
      </c>
      <c r="B29" t="s">
        <v>206</v>
      </c>
      <c r="C29">
        <v>5</v>
      </c>
      <c r="D29" t="s">
        <v>201</v>
      </c>
      <c r="E29" t="s">
        <v>202</v>
      </c>
    </row>
    <row r="30" spans="1:5">
      <c r="A30" s="5">
        <v>42398</v>
      </c>
      <c r="B30" t="s">
        <v>206</v>
      </c>
      <c r="C30">
        <v>-7.5</v>
      </c>
      <c r="D30" t="s">
        <v>204</v>
      </c>
      <c r="E30" t="s">
        <v>234</v>
      </c>
    </row>
    <row r="31" spans="1:5">
      <c r="A31" s="5">
        <v>42381</v>
      </c>
      <c r="B31" t="s">
        <v>206</v>
      </c>
      <c r="C31">
        <v>1.5</v>
      </c>
      <c r="D31" t="s">
        <v>201</v>
      </c>
      <c r="E31" t="s">
        <v>230</v>
      </c>
    </row>
    <row r="32" spans="1:5">
      <c r="A32" s="5">
        <v>42419</v>
      </c>
      <c r="B32" t="s">
        <v>200</v>
      </c>
      <c r="C32">
        <v>-5</v>
      </c>
      <c r="D32" t="s">
        <v>201</v>
      </c>
      <c r="E32" t="s">
        <v>221</v>
      </c>
    </row>
    <row r="33" spans="1:5">
      <c r="A33" s="5">
        <v>42365</v>
      </c>
      <c r="B33" t="s">
        <v>200</v>
      </c>
      <c r="C33">
        <v>8.5</v>
      </c>
      <c r="D33" t="s">
        <v>204</v>
      </c>
      <c r="E33" t="s">
        <v>211</v>
      </c>
    </row>
    <row r="34" spans="1:5">
      <c r="A34" s="5">
        <v>42405</v>
      </c>
      <c r="B34" t="s">
        <v>200</v>
      </c>
      <c r="C34">
        <v>5.5</v>
      </c>
      <c r="D34" t="s">
        <v>204</v>
      </c>
      <c r="E34" t="s">
        <v>290</v>
      </c>
    </row>
    <row r="35" spans="1:5">
      <c r="A35" s="5">
        <v>42306</v>
      </c>
      <c r="B35" t="s">
        <v>200</v>
      </c>
      <c r="C35">
        <v>4.5</v>
      </c>
      <c r="D35" t="s">
        <v>201</v>
      </c>
      <c r="E35" t="s">
        <v>203</v>
      </c>
    </row>
    <row r="36" spans="1:5">
      <c r="A36" s="5">
        <v>42325</v>
      </c>
      <c r="B36" t="s">
        <v>206</v>
      </c>
      <c r="C36">
        <v>1</v>
      </c>
      <c r="D36" t="s">
        <v>232</v>
      </c>
      <c r="E36" t="s">
        <v>228</v>
      </c>
    </row>
    <row r="37" spans="1:5">
      <c r="A37" s="5">
        <v>42466</v>
      </c>
      <c r="B37" t="s">
        <v>200</v>
      </c>
      <c r="C37">
        <v>4.5</v>
      </c>
      <c r="D37" t="s">
        <v>201</v>
      </c>
      <c r="E37" t="s">
        <v>228</v>
      </c>
    </row>
    <row r="38" spans="1:5">
      <c r="A38" s="5">
        <v>42437</v>
      </c>
      <c r="B38" t="s">
        <v>200</v>
      </c>
      <c r="C38">
        <v>1</v>
      </c>
      <c r="D38" t="s">
        <v>204</v>
      </c>
      <c r="E38" t="s">
        <v>223</v>
      </c>
    </row>
    <row r="39" spans="1:5">
      <c r="A39" s="5">
        <v>42400</v>
      </c>
      <c r="B39" t="s">
        <v>200</v>
      </c>
      <c r="C39">
        <v>10.5</v>
      </c>
      <c r="D39" t="s">
        <v>204</v>
      </c>
      <c r="E39" t="s">
        <v>252</v>
      </c>
    </row>
    <row r="40" spans="1:5">
      <c r="A40" s="5">
        <v>42328</v>
      </c>
      <c r="B40" t="s">
        <v>206</v>
      </c>
      <c r="C40">
        <v>6.5</v>
      </c>
      <c r="D40" t="s">
        <v>204</v>
      </c>
      <c r="E40" t="s">
        <v>236</v>
      </c>
    </row>
    <row r="41" spans="1:5">
      <c r="A41" s="5">
        <v>42442</v>
      </c>
      <c r="B41" t="s">
        <v>206</v>
      </c>
      <c r="C41">
        <v>-1.5</v>
      </c>
      <c r="D41" t="s">
        <v>204</v>
      </c>
      <c r="E41" t="s">
        <v>250</v>
      </c>
    </row>
    <row r="42" spans="1:5">
      <c r="A42" s="5">
        <v>42354</v>
      </c>
      <c r="B42" t="s">
        <v>206</v>
      </c>
      <c r="C42">
        <v>-4.5</v>
      </c>
      <c r="D42" t="s">
        <v>201</v>
      </c>
      <c r="E42" t="s">
        <v>203</v>
      </c>
    </row>
    <row r="43" spans="1:5">
      <c r="A43" s="5">
        <v>42395</v>
      </c>
      <c r="B43" t="s">
        <v>206</v>
      </c>
      <c r="C43">
        <v>9</v>
      </c>
      <c r="D43" t="s">
        <v>201</v>
      </c>
      <c r="E43" t="s">
        <v>249</v>
      </c>
    </row>
    <row r="44" spans="1:5">
      <c r="A44" s="5">
        <v>42359</v>
      </c>
      <c r="B44" t="s">
        <v>200</v>
      </c>
      <c r="C44">
        <v>-3</v>
      </c>
      <c r="D44" t="s">
        <v>201</v>
      </c>
      <c r="E44" t="s">
        <v>224</v>
      </c>
    </row>
    <row r="45" spans="1:5">
      <c r="A45" s="5">
        <v>42420</v>
      </c>
      <c r="B45" t="s">
        <v>206</v>
      </c>
      <c r="C45">
        <v>2.5</v>
      </c>
      <c r="D45" t="s">
        <v>204</v>
      </c>
      <c r="E45" t="s">
        <v>235</v>
      </c>
    </row>
    <row r="46" spans="1:5">
      <c r="A46" s="5">
        <v>42457</v>
      </c>
      <c r="B46" t="s">
        <v>200</v>
      </c>
      <c r="C46">
        <v>-5.5</v>
      </c>
      <c r="D46" t="s">
        <v>204</v>
      </c>
      <c r="E46" t="s">
        <v>245</v>
      </c>
    </row>
    <row r="47" spans="1:5">
      <c r="A47" s="5">
        <v>42375</v>
      </c>
      <c r="B47" t="s">
        <v>206</v>
      </c>
      <c r="C47">
        <v>7.5</v>
      </c>
      <c r="D47" t="s">
        <v>204</v>
      </c>
      <c r="E47" t="s">
        <v>213</v>
      </c>
    </row>
    <row r="48" spans="1:5">
      <c r="A48" s="5">
        <v>42364</v>
      </c>
      <c r="B48" t="s">
        <v>200</v>
      </c>
      <c r="C48">
        <v>7.5</v>
      </c>
      <c r="D48" t="s">
        <v>201</v>
      </c>
      <c r="E48" t="s">
        <v>234</v>
      </c>
    </row>
    <row r="49" spans="1:5">
      <c r="A49" s="5">
        <v>42430</v>
      </c>
      <c r="B49" t="s">
        <v>200</v>
      </c>
      <c r="C49">
        <v>4.5</v>
      </c>
      <c r="D49" t="s">
        <v>204</v>
      </c>
      <c r="E49" t="s">
        <v>250</v>
      </c>
    </row>
    <row r="50" spans="1:5">
      <c r="A50" s="5">
        <v>42377</v>
      </c>
      <c r="B50" t="s">
        <v>206</v>
      </c>
      <c r="C50">
        <v>14.5</v>
      </c>
      <c r="D50" t="s">
        <v>201</v>
      </c>
      <c r="E50" t="s">
        <v>228</v>
      </c>
    </row>
    <row r="51" spans="1:5">
      <c r="A51" s="5">
        <v>42312</v>
      </c>
      <c r="B51" t="s">
        <v>206</v>
      </c>
      <c r="C51">
        <v>10.5</v>
      </c>
      <c r="D51" t="s">
        <v>204</v>
      </c>
      <c r="E51" t="s">
        <v>282</v>
      </c>
    </row>
    <row r="52" spans="1:5">
      <c r="A52" s="5">
        <v>42372</v>
      </c>
      <c r="B52" t="s">
        <v>206</v>
      </c>
      <c r="C52">
        <v>4.5</v>
      </c>
      <c r="D52" t="s">
        <v>201</v>
      </c>
      <c r="E52" t="s">
        <v>205</v>
      </c>
    </row>
    <row r="53" spans="1:5">
      <c r="A53" s="5">
        <v>42440</v>
      </c>
      <c r="B53" t="s">
        <v>206</v>
      </c>
      <c r="C53">
        <v>10.5</v>
      </c>
      <c r="D53" t="s">
        <v>204</v>
      </c>
      <c r="E53" t="s">
        <v>282</v>
      </c>
    </row>
    <row r="54" spans="1:5">
      <c r="A54" s="5">
        <v>42335</v>
      </c>
      <c r="B54" t="s">
        <v>200</v>
      </c>
      <c r="C54">
        <v>1.5</v>
      </c>
      <c r="D54" t="s">
        <v>204</v>
      </c>
      <c r="E54" t="s">
        <v>218</v>
      </c>
    </row>
    <row r="55" spans="1:5">
      <c r="A55" s="5">
        <v>42426</v>
      </c>
      <c r="B55" t="s">
        <v>206</v>
      </c>
      <c r="C55">
        <v>-2.5</v>
      </c>
      <c r="D55" t="s">
        <v>204</v>
      </c>
      <c r="E55" t="s">
        <v>273</v>
      </c>
    </row>
    <row r="56" spans="1:5">
      <c r="A56" s="5">
        <v>42329</v>
      </c>
      <c r="B56" t="s">
        <v>206</v>
      </c>
      <c r="C56">
        <v>4.5</v>
      </c>
      <c r="D56" t="s">
        <v>201</v>
      </c>
      <c r="E56" t="s">
        <v>245</v>
      </c>
    </row>
    <row r="57" spans="1:5">
      <c r="A57" s="5">
        <v>42404</v>
      </c>
      <c r="B57" t="s">
        <v>200</v>
      </c>
      <c r="C57">
        <v>4</v>
      </c>
      <c r="D57" t="s">
        <v>201</v>
      </c>
      <c r="E57" t="s">
        <v>230</v>
      </c>
    </row>
    <row r="58" spans="1:5">
      <c r="A58" s="5">
        <v>42379</v>
      </c>
      <c r="B58" t="s">
        <v>206</v>
      </c>
      <c r="C58">
        <v>-5.5</v>
      </c>
      <c r="D58" t="s">
        <v>204</v>
      </c>
      <c r="E58" t="s">
        <v>225</v>
      </c>
    </row>
    <row r="59" spans="1:5">
      <c r="A59" s="5">
        <v>42455</v>
      </c>
      <c r="B59" t="s">
        <v>200</v>
      </c>
      <c r="C59">
        <v>8.5</v>
      </c>
      <c r="D59" t="s">
        <v>204</v>
      </c>
      <c r="E59" t="s">
        <v>245</v>
      </c>
    </row>
    <row r="60" spans="1:5">
      <c r="A60" s="5">
        <v>42316</v>
      </c>
      <c r="B60" t="s">
        <v>200</v>
      </c>
      <c r="C60">
        <v>-5.5</v>
      </c>
      <c r="D60" t="s">
        <v>204</v>
      </c>
      <c r="E60" t="s">
        <v>226</v>
      </c>
    </row>
    <row r="61" spans="1:5">
      <c r="A61" s="5">
        <v>42391</v>
      </c>
      <c r="B61" t="s">
        <v>200</v>
      </c>
      <c r="C61">
        <v>2</v>
      </c>
      <c r="D61" t="s">
        <v>204</v>
      </c>
      <c r="E61" t="s">
        <v>229</v>
      </c>
    </row>
    <row r="62" spans="1:5">
      <c r="A62" s="5">
        <v>42367</v>
      </c>
      <c r="B62" t="s">
        <v>206</v>
      </c>
      <c r="C62">
        <v>1.5</v>
      </c>
      <c r="D62" t="s">
        <v>201</v>
      </c>
      <c r="E62" t="s">
        <v>212</v>
      </c>
    </row>
    <row r="63" spans="1:5">
      <c r="A63" s="5">
        <v>42461</v>
      </c>
      <c r="B63" t="s">
        <v>206</v>
      </c>
      <c r="C63">
        <v>-6</v>
      </c>
      <c r="D63" t="s">
        <v>204</v>
      </c>
      <c r="E63" t="s">
        <v>230</v>
      </c>
    </row>
    <row r="64" spans="1:5">
      <c r="A64" s="5">
        <v>42374</v>
      </c>
      <c r="B64" t="s">
        <v>206</v>
      </c>
      <c r="C64">
        <v>7.5</v>
      </c>
      <c r="D64" t="s">
        <v>201</v>
      </c>
      <c r="E64" t="s">
        <v>211</v>
      </c>
    </row>
    <row r="65" spans="1:5">
      <c r="A65" s="5">
        <v>42472</v>
      </c>
      <c r="B65" t="s">
        <v>200</v>
      </c>
      <c r="C65">
        <v>11</v>
      </c>
      <c r="D65" t="s">
        <v>204</v>
      </c>
      <c r="E65" t="s">
        <v>225</v>
      </c>
    </row>
    <row r="66" spans="1:5">
      <c r="A66" s="5">
        <v>42434</v>
      </c>
      <c r="B66" t="s">
        <v>206</v>
      </c>
      <c r="C66">
        <v>7</v>
      </c>
      <c r="D66" t="s">
        <v>204</v>
      </c>
      <c r="E66" t="s">
        <v>221</v>
      </c>
    </row>
    <row r="67" spans="1:5">
      <c r="A67" s="5">
        <v>42448</v>
      </c>
      <c r="B67" t="s">
        <v>200</v>
      </c>
      <c r="C67">
        <v>8</v>
      </c>
      <c r="D67" t="s">
        <v>204</v>
      </c>
      <c r="E67" t="s">
        <v>236</v>
      </c>
    </row>
    <row r="68" spans="1:5">
      <c r="A68" s="5">
        <v>42342</v>
      </c>
      <c r="B68" t="s">
        <v>206</v>
      </c>
      <c r="C68">
        <v>-3.5</v>
      </c>
      <c r="D68" t="s">
        <v>201</v>
      </c>
      <c r="E68" t="s">
        <v>214</v>
      </c>
    </row>
    <row r="69" spans="1:5">
      <c r="A69" s="5">
        <v>42370</v>
      </c>
      <c r="B69" t="s">
        <v>200</v>
      </c>
      <c r="C69">
        <v>7</v>
      </c>
      <c r="D69" t="s">
        <v>204</v>
      </c>
      <c r="E69" t="s">
        <v>203</v>
      </c>
    </row>
    <row r="70" spans="1:5">
      <c r="A70" s="5">
        <v>42318</v>
      </c>
      <c r="B70" t="s">
        <v>206</v>
      </c>
      <c r="C70">
        <v>7.5</v>
      </c>
      <c r="D70" t="s">
        <v>201</v>
      </c>
      <c r="E70" t="s">
        <v>209</v>
      </c>
    </row>
    <row r="71" spans="1:5">
      <c r="A71" s="5">
        <v>42347</v>
      </c>
      <c r="B71" t="s">
        <v>200</v>
      </c>
      <c r="C71">
        <v>3</v>
      </c>
      <c r="D71" t="s">
        <v>204</v>
      </c>
      <c r="E71" t="s">
        <v>213</v>
      </c>
    </row>
    <row r="72" spans="1:5">
      <c r="A72" s="5">
        <v>42445</v>
      </c>
      <c r="B72" t="s">
        <v>200</v>
      </c>
      <c r="C72">
        <v>15</v>
      </c>
      <c r="D72" t="s">
        <v>204</v>
      </c>
      <c r="E72" t="s">
        <v>255</v>
      </c>
    </row>
    <row r="73" spans="1:5">
      <c r="A73" s="5">
        <v>42459</v>
      </c>
      <c r="B73" t="s">
        <v>206</v>
      </c>
      <c r="C73">
        <v>6</v>
      </c>
      <c r="D73" t="s">
        <v>204</v>
      </c>
      <c r="E73" t="s">
        <v>220</v>
      </c>
    </row>
    <row r="74" spans="1:5">
      <c r="A74" s="5">
        <v>42319</v>
      </c>
      <c r="B74" t="s">
        <v>206</v>
      </c>
      <c r="C74">
        <v>6.5</v>
      </c>
      <c r="D74" t="s">
        <v>204</v>
      </c>
      <c r="E74" t="s">
        <v>205</v>
      </c>
    </row>
    <row r="75" spans="1:5">
      <c r="A75" s="5">
        <v>42361</v>
      </c>
      <c r="B75" t="s">
        <v>206</v>
      </c>
      <c r="C75">
        <v>12.5</v>
      </c>
      <c r="D75" t="s">
        <v>204</v>
      </c>
      <c r="E75" t="s">
        <v>283</v>
      </c>
    </row>
    <row r="76" spans="1:5">
      <c r="A76" s="5">
        <v>42308</v>
      </c>
      <c r="B76" t="s">
        <v>206</v>
      </c>
      <c r="C76">
        <v>7.5</v>
      </c>
      <c r="D76" t="s">
        <v>201</v>
      </c>
      <c r="E76" t="s">
        <v>233</v>
      </c>
    </row>
    <row r="77" spans="1:5">
      <c r="A77" s="5">
        <v>42382</v>
      </c>
      <c r="B77" t="s">
        <v>200</v>
      </c>
      <c r="C77">
        <v>-3.5</v>
      </c>
      <c r="D77" t="s">
        <v>201</v>
      </c>
      <c r="E77" t="s">
        <v>222</v>
      </c>
    </row>
    <row r="78" spans="1:5">
      <c r="A78" s="5">
        <v>42389</v>
      </c>
      <c r="B78" t="s">
        <v>206</v>
      </c>
      <c r="C78">
        <v>-2.5</v>
      </c>
      <c r="D78" t="s">
        <v>201</v>
      </c>
      <c r="E78" t="s">
        <v>288</v>
      </c>
    </row>
    <row r="79" spans="1:5">
      <c r="A79" s="5">
        <v>42323</v>
      </c>
      <c r="B79" t="s">
        <v>206</v>
      </c>
      <c r="C79">
        <v>-1.5</v>
      </c>
      <c r="D79" t="s">
        <v>204</v>
      </c>
      <c r="E79" t="s">
        <v>231</v>
      </c>
    </row>
    <row r="80" spans="1:5">
      <c r="A80" s="5">
        <v>42468</v>
      </c>
      <c r="B80" t="s">
        <v>206</v>
      </c>
      <c r="C80">
        <v>-2.5</v>
      </c>
      <c r="D80" t="s">
        <v>201</v>
      </c>
      <c r="E80" t="s">
        <v>234</v>
      </c>
    </row>
    <row r="81" spans="1:5">
      <c r="A81" s="5">
        <v>42333</v>
      </c>
      <c r="B81" t="s">
        <v>200</v>
      </c>
      <c r="C81">
        <v>1.5</v>
      </c>
      <c r="D81" t="s">
        <v>204</v>
      </c>
      <c r="E81" t="s">
        <v>202</v>
      </c>
    </row>
    <row r="82" spans="1:5">
      <c r="A82" s="5">
        <v>42424</v>
      </c>
      <c r="B82" t="s">
        <v>206</v>
      </c>
      <c r="C82">
        <v>6.5</v>
      </c>
      <c r="D82" t="s">
        <v>201</v>
      </c>
      <c r="E82" t="s">
        <v>245</v>
      </c>
    </row>
    <row r="83" spans="1:5">
      <c r="A83" s="5">
        <v>42310</v>
      </c>
      <c r="B83" t="s">
        <v>200</v>
      </c>
      <c r="C83">
        <v>7.5</v>
      </c>
      <c r="D83" t="s">
        <v>204</v>
      </c>
      <c r="E83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206</v>
      </c>
      <c r="C2">
        <v>7</v>
      </c>
      <c r="D2" t="s">
        <v>201</v>
      </c>
      <c r="E2" t="s">
        <v>273</v>
      </c>
    </row>
    <row r="3" spans="1:5">
      <c r="A3" s="5">
        <v>42452</v>
      </c>
      <c r="B3" t="s">
        <v>200</v>
      </c>
      <c r="C3">
        <v>-8.5</v>
      </c>
      <c r="D3" t="s">
        <v>204</v>
      </c>
      <c r="E3" t="s">
        <v>239</v>
      </c>
    </row>
    <row r="4" spans="1:5">
      <c r="A4" s="5">
        <v>42346</v>
      </c>
      <c r="B4" t="s">
        <v>200</v>
      </c>
      <c r="C4">
        <v>3.5</v>
      </c>
      <c r="D4" t="s">
        <v>204</v>
      </c>
      <c r="E4" t="s">
        <v>203</v>
      </c>
    </row>
    <row r="5" spans="1:5">
      <c r="A5" s="5">
        <v>42394</v>
      </c>
      <c r="B5" t="s">
        <v>200</v>
      </c>
      <c r="C5">
        <v>4</v>
      </c>
      <c r="D5" t="s">
        <v>201</v>
      </c>
      <c r="E5" t="s">
        <v>242</v>
      </c>
    </row>
    <row r="6" spans="1:5">
      <c r="A6" s="5">
        <v>42405</v>
      </c>
      <c r="B6" t="s">
        <v>206</v>
      </c>
      <c r="C6">
        <v>-2.5</v>
      </c>
      <c r="D6" t="s">
        <v>201</v>
      </c>
      <c r="E6" t="s">
        <v>236</v>
      </c>
    </row>
    <row r="7" spans="1:5">
      <c r="A7" s="5">
        <v>42330</v>
      </c>
      <c r="B7" t="s">
        <v>200</v>
      </c>
      <c r="C7">
        <v>12.5</v>
      </c>
      <c r="D7" t="s">
        <v>201</v>
      </c>
      <c r="E7" t="s">
        <v>248</v>
      </c>
    </row>
    <row r="8" spans="1:5">
      <c r="A8" s="5">
        <v>42317</v>
      </c>
      <c r="B8" t="s">
        <v>206</v>
      </c>
      <c r="C8">
        <v>1</v>
      </c>
      <c r="D8" t="s">
        <v>201</v>
      </c>
      <c r="E8" t="s">
        <v>236</v>
      </c>
    </row>
    <row r="9" spans="1:5">
      <c r="A9" s="5">
        <v>42408</v>
      </c>
      <c r="B9" t="s">
        <v>200</v>
      </c>
      <c r="C9">
        <v>-2.5</v>
      </c>
      <c r="D9" t="s">
        <v>201</v>
      </c>
      <c r="E9" t="s">
        <v>240</v>
      </c>
    </row>
    <row r="10" spans="1:5">
      <c r="A10" s="5">
        <v>42356</v>
      </c>
      <c r="B10" t="s">
        <v>200</v>
      </c>
      <c r="C10">
        <v>5.5</v>
      </c>
      <c r="D10" t="s">
        <v>204</v>
      </c>
      <c r="E10" t="s">
        <v>207</v>
      </c>
    </row>
    <row r="11" spans="1:5">
      <c r="A11" s="5">
        <v>42454</v>
      </c>
      <c r="B11" t="s">
        <v>206</v>
      </c>
      <c r="C11">
        <v>-4</v>
      </c>
      <c r="D11" t="s">
        <v>201</v>
      </c>
      <c r="E11" t="s">
        <v>243</v>
      </c>
    </row>
    <row r="12" spans="1:5">
      <c r="A12" s="5">
        <v>42307</v>
      </c>
      <c r="B12" t="s">
        <v>200</v>
      </c>
      <c r="C12">
        <v>-3.5</v>
      </c>
      <c r="D12" t="s">
        <v>204</v>
      </c>
      <c r="E12" t="s">
        <v>231</v>
      </c>
    </row>
    <row r="13" spans="1:5">
      <c r="A13" s="5">
        <v>42305</v>
      </c>
      <c r="B13" t="s">
        <v>206</v>
      </c>
      <c r="C13">
        <v>10.5</v>
      </c>
      <c r="D13" t="s">
        <v>204</v>
      </c>
      <c r="E13" t="s">
        <v>247</v>
      </c>
    </row>
    <row r="14" spans="1:5">
      <c r="A14" s="5">
        <v>42338</v>
      </c>
      <c r="B14" t="s">
        <v>200</v>
      </c>
      <c r="C14">
        <v>3.5</v>
      </c>
      <c r="D14" t="s">
        <v>204</v>
      </c>
      <c r="E14" t="s">
        <v>203</v>
      </c>
    </row>
    <row r="15" spans="1:5">
      <c r="A15" s="5">
        <v>42311</v>
      </c>
      <c r="B15" t="s">
        <v>206</v>
      </c>
      <c r="C15">
        <v>2.5</v>
      </c>
      <c r="D15" t="s">
        <v>201</v>
      </c>
      <c r="E15" t="s">
        <v>227</v>
      </c>
    </row>
    <row r="16" spans="1:5">
      <c r="A16" s="5">
        <v>42386</v>
      </c>
      <c r="B16" t="s">
        <v>206</v>
      </c>
      <c r="C16">
        <v>2.5</v>
      </c>
      <c r="D16" t="s">
        <v>201</v>
      </c>
      <c r="E16" t="s">
        <v>205</v>
      </c>
    </row>
    <row r="17" spans="1:5">
      <c r="A17" s="5">
        <v>42433</v>
      </c>
      <c r="B17" t="s">
        <v>200</v>
      </c>
      <c r="C17">
        <v>-6</v>
      </c>
      <c r="D17" t="s">
        <v>201</v>
      </c>
      <c r="E17" t="s">
        <v>273</v>
      </c>
    </row>
    <row r="18" spans="1:5">
      <c r="A18" s="5">
        <v>42326</v>
      </c>
      <c r="B18" t="s">
        <v>206</v>
      </c>
      <c r="C18">
        <v>13.5</v>
      </c>
      <c r="D18" t="s">
        <v>201</v>
      </c>
      <c r="E18" t="s">
        <v>212</v>
      </c>
    </row>
    <row r="19" spans="1:5">
      <c r="A19" s="5">
        <v>42397</v>
      </c>
      <c r="B19" t="s">
        <v>206</v>
      </c>
      <c r="C19">
        <v>7.5</v>
      </c>
      <c r="D19" t="s">
        <v>201</v>
      </c>
      <c r="E19" t="s">
        <v>237</v>
      </c>
    </row>
    <row r="20" spans="1:5">
      <c r="A20" s="5">
        <v>42379</v>
      </c>
      <c r="B20" t="s">
        <v>206</v>
      </c>
      <c r="C20">
        <v>1.5</v>
      </c>
      <c r="D20" t="s">
        <v>204</v>
      </c>
      <c r="E20" t="s">
        <v>212</v>
      </c>
    </row>
    <row r="21" spans="1:5">
      <c r="A21" s="5">
        <v>42340</v>
      </c>
      <c r="B21" t="s">
        <v>206</v>
      </c>
      <c r="C21">
        <v>9.5</v>
      </c>
      <c r="D21" t="s">
        <v>204</v>
      </c>
      <c r="E21" t="s">
        <v>225</v>
      </c>
    </row>
    <row r="22" spans="1:5">
      <c r="A22" s="5">
        <v>42332</v>
      </c>
      <c r="B22" t="s">
        <v>200</v>
      </c>
      <c r="C22">
        <v>7</v>
      </c>
      <c r="D22" t="s">
        <v>204</v>
      </c>
      <c r="E22" t="s">
        <v>223</v>
      </c>
    </row>
    <row r="23" spans="1:5">
      <c r="A23" s="5">
        <v>42314</v>
      </c>
      <c r="B23" t="s">
        <v>206</v>
      </c>
      <c r="C23">
        <v>17.5</v>
      </c>
      <c r="D23" t="s">
        <v>201</v>
      </c>
      <c r="E23" t="s">
        <v>248</v>
      </c>
    </row>
    <row r="24" spans="1:5">
      <c r="A24" s="5">
        <v>42353</v>
      </c>
      <c r="B24" t="s">
        <v>206</v>
      </c>
      <c r="C24">
        <v>6</v>
      </c>
      <c r="D24" t="s">
        <v>201</v>
      </c>
      <c r="E24" t="s">
        <v>234</v>
      </c>
    </row>
    <row r="25" spans="1:5">
      <c r="A25" s="5">
        <v>42349</v>
      </c>
      <c r="B25" t="s">
        <v>206</v>
      </c>
      <c r="C25">
        <v>-1</v>
      </c>
      <c r="D25" t="s">
        <v>201</v>
      </c>
      <c r="E25" t="s">
        <v>245</v>
      </c>
    </row>
    <row r="26" spans="1:5">
      <c r="A26" s="5">
        <v>42343</v>
      </c>
      <c r="B26" t="s">
        <v>232</v>
      </c>
      <c r="C26">
        <v>-3</v>
      </c>
      <c r="D26" t="s">
        <v>201</v>
      </c>
      <c r="E26" t="s">
        <v>290</v>
      </c>
    </row>
    <row r="27" spans="1:5">
      <c r="A27" s="5">
        <v>42321</v>
      </c>
      <c r="B27" t="s">
        <v>206</v>
      </c>
      <c r="C27">
        <v>6.5</v>
      </c>
      <c r="D27" t="s">
        <v>204</v>
      </c>
      <c r="E27" t="s">
        <v>216</v>
      </c>
    </row>
    <row r="28" spans="1:5">
      <c r="A28" s="5">
        <v>42470</v>
      </c>
      <c r="B28" t="s">
        <v>200</v>
      </c>
      <c r="C28">
        <v>6.5</v>
      </c>
      <c r="D28" t="s">
        <v>204</v>
      </c>
      <c r="E28" t="s">
        <v>222</v>
      </c>
    </row>
    <row r="29" spans="1:5">
      <c r="A29" s="5">
        <v>42360</v>
      </c>
      <c r="B29" t="s">
        <v>200</v>
      </c>
      <c r="C29">
        <v>-5</v>
      </c>
      <c r="D29" t="s">
        <v>201</v>
      </c>
      <c r="E29" t="s">
        <v>231</v>
      </c>
    </row>
    <row r="30" spans="1:5">
      <c r="A30" s="5">
        <v>42388</v>
      </c>
      <c r="B30" t="s">
        <v>206</v>
      </c>
      <c r="C30">
        <v>9</v>
      </c>
      <c r="D30" t="s">
        <v>201</v>
      </c>
      <c r="E30" t="s">
        <v>279</v>
      </c>
    </row>
    <row r="31" spans="1:5">
      <c r="A31" s="5">
        <v>42431</v>
      </c>
      <c r="B31" t="s">
        <v>206</v>
      </c>
      <c r="C31">
        <v>-8.5</v>
      </c>
      <c r="D31" t="s">
        <v>201</v>
      </c>
      <c r="E31" t="s">
        <v>260</v>
      </c>
    </row>
    <row r="32" spans="1:5">
      <c r="A32" s="5">
        <v>42419</v>
      </c>
      <c r="B32" t="s">
        <v>200</v>
      </c>
      <c r="C32">
        <v>3.5</v>
      </c>
      <c r="D32" t="s">
        <v>201</v>
      </c>
      <c r="E32" t="s">
        <v>246</v>
      </c>
    </row>
    <row r="33" spans="1:5">
      <c r="A33" s="5">
        <v>42365</v>
      </c>
      <c r="B33" t="s">
        <v>206</v>
      </c>
      <c r="C33">
        <v>16.5</v>
      </c>
      <c r="D33" t="s">
        <v>201</v>
      </c>
      <c r="E33" t="s">
        <v>229</v>
      </c>
    </row>
    <row r="34" spans="1:5">
      <c r="A34" s="5">
        <v>42429</v>
      </c>
      <c r="B34" t="s">
        <v>200</v>
      </c>
      <c r="C34">
        <v>1</v>
      </c>
      <c r="D34" t="s">
        <v>204</v>
      </c>
      <c r="E34" t="s">
        <v>231</v>
      </c>
    </row>
    <row r="35" spans="1:5">
      <c r="A35" s="5">
        <v>42377</v>
      </c>
      <c r="B35" t="s">
        <v>200</v>
      </c>
      <c r="C35">
        <v>5.5</v>
      </c>
      <c r="D35" t="s">
        <v>204</v>
      </c>
      <c r="E35" t="s">
        <v>219</v>
      </c>
    </row>
    <row r="36" spans="1:5">
      <c r="A36" s="5">
        <v>42361</v>
      </c>
      <c r="B36" t="s">
        <v>206</v>
      </c>
      <c r="C36">
        <v>9</v>
      </c>
      <c r="D36" t="s">
        <v>204</v>
      </c>
      <c r="E36" t="s">
        <v>235</v>
      </c>
    </row>
    <row r="37" spans="1:5">
      <c r="A37" s="5">
        <v>42325</v>
      </c>
      <c r="B37" t="s">
        <v>206</v>
      </c>
      <c r="C37">
        <v>6</v>
      </c>
      <c r="D37" t="s">
        <v>201</v>
      </c>
      <c r="E37" t="s">
        <v>223</v>
      </c>
    </row>
    <row r="38" spans="1:5">
      <c r="A38" s="5">
        <v>42437</v>
      </c>
      <c r="B38" t="s">
        <v>206</v>
      </c>
      <c r="C38">
        <v>-1</v>
      </c>
      <c r="D38" t="s">
        <v>204</v>
      </c>
      <c r="E38" t="s">
        <v>223</v>
      </c>
    </row>
    <row r="39" spans="1:5">
      <c r="A39" s="5">
        <v>42446</v>
      </c>
      <c r="B39" t="s">
        <v>200</v>
      </c>
      <c r="C39">
        <v>7.5</v>
      </c>
      <c r="D39" t="s">
        <v>201</v>
      </c>
      <c r="E39" t="s">
        <v>216</v>
      </c>
    </row>
    <row r="40" spans="1:5">
      <c r="A40" s="5">
        <v>42328</v>
      </c>
      <c r="B40" t="s">
        <v>200</v>
      </c>
      <c r="C40">
        <v>3</v>
      </c>
      <c r="D40" t="s">
        <v>201</v>
      </c>
      <c r="E40" t="s">
        <v>236</v>
      </c>
    </row>
    <row r="41" spans="1:5">
      <c r="A41" s="5">
        <v>42372</v>
      </c>
      <c r="B41" t="s">
        <v>200</v>
      </c>
      <c r="C41">
        <v>2</v>
      </c>
      <c r="D41" t="s">
        <v>201</v>
      </c>
      <c r="E41" t="s">
        <v>227</v>
      </c>
    </row>
    <row r="42" spans="1:5">
      <c r="A42" s="5">
        <v>42456</v>
      </c>
      <c r="B42" t="s">
        <v>200</v>
      </c>
      <c r="C42">
        <v>8.5</v>
      </c>
      <c r="D42" t="s">
        <v>204</v>
      </c>
      <c r="E42" t="s">
        <v>249</v>
      </c>
    </row>
    <row r="43" spans="1:5">
      <c r="A43" s="5">
        <v>42465</v>
      </c>
      <c r="B43" t="s">
        <v>200</v>
      </c>
      <c r="C43">
        <v>9</v>
      </c>
      <c r="D43" t="s">
        <v>201</v>
      </c>
      <c r="E43" t="s">
        <v>284</v>
      </c>
    </row>
    <row r="44" spans="1:5">
      <c r="A44" s="5">
        <v>42382</v>
      </c>
      <c r="B44" t="s">
        <v>206</v>
      </c>
      <c r="C44">
        <v>9.5</v>
      </c>
      <c r="D44" t="s">
        <v>201</v>
      </c>
      <c r="E44" t="s">
        <v>244</v>
      </c>
    </row>
    <row r="45" spans="1:5">
      <c r="A45" s="5">
        <v>42457</v>
      </c>
      <c r="B45" t="s">
        <v>200</v>
      </c>
      <c r="C45">
        <v>-2</v>
      </c>
      <c r="D45" t="s">
        <v>204</v>
      </c>
      <c r="E45" t="s">
        <v>237</v>
      </c>
    </row>
    <row r="46" spans="1:5">
      <c r="A46" s="5">
        <v>42322</v>
      </c>
      <c r="B46" t="s">
        <v>200</v>
      </c>
      <c r="C46">
        <v>7.5</v>
      </c>
      <c r="D46" t="s">
        <v>204</v>
      </c>
      <c r="E46" t="s">
        <v>233</v>
      </c>
    </row>
    <row r="47" spans="1:5">
      <c r="A47" s="5">
        <v>42309</v>
      </c>
      <c r="B47" t="s">
        <v>200</v>
      </c>
      <c r="C47">
        <v>12</v>
      </c>
      <c r="D47" t="s">
        <v>204</v>
      </c>
      <c r="E47" t="s">
        <v>260</v>
      </c>
    </row>
    <row r="48" spans="1:5">
      <c r="A48" s="5">
        <v>42375</v>
      </c>
      <c r="B48" t="s">
        <v>206</v>
      </c>
      <c r="C48">
        <v>3.5</v>
      </c>
      <c r="D48" t="s">
        <v>204</v>
      </c>
      <c r="E48" t="s">
        <v>217</v>
      </c>
    </row>
    <row r="49" spans="1:5">
      <c r="A49" s="5">
        <v>42364</v>
      </c>
      <c r="B49" t="s">
        <v>200</v>
      </c>
      <c r="C49">
        <v>14.5</v>
      </c>
      <c r="D49" t="s">
        <v>204</v>
      </c>
      <c r="E49" t="s">
        <v>207</v>
      </c>
    </row>
    <row r="50" spans="1:5">
      <c r="A50" s="5">
        <v>42384</v>
      </c>
      <c r="B50" t="s">
        <v>200</v>
      </c>
      <c r="C50">
        <v>2</v>
      </c>
      <c r="D50" t="s">
        <v>201</v>
      </c>
      <c r="E50" t="s">
        <v>289</v>
      </c>
    </row>
    <row r="51" spans="1:5">
      <c r="A51" s="5">
        <v>42435</v>
      </c>
      <c r="B51" t="s">
        <v>206</v>
      </c>
      <c r="C51">
        <v>4</v>
      </c>
      <c r="D51" t="s">
        <v>201</v>
      </c>
      <c r="E51" t="s">
        <v>250</v>
      </c>
    </row>
    <row r="52" spans="1:5">
      <c r="A52" s="5">
        <v>42423</v>
      </c>
      <c r="B52" t="s">
        <v>200</v>
      </c>
      <c r="C52">
        <v>-2.5</v>
      </c>
      <c r="D52" t="s">
        <v>201</v>
      </c>
      <c r="E52" t="s">
        <v>280</v>
      </c>
    </row>
    <row r="53" spans="1:5">
      <c r="A53" s="5">
        <v>42335</v>
      </c>
      <c r="B53" t="s">
        <v>200</v>
      </c>
      <c r="C53">
        <v>7.5</v>
      </c>
      <c r="D53" t="s">
        <v>204</v>
      </c>
      <c r="E53" t="s">
        <v>202</v>
      </c>
    </row>
    <row r="54" spans="1:5">
      <c r="A54" s="5">
        <v>42426</v>
      </c>
      <c r="B54" t="s">
        <v>200</v>
      </c>
      <c r="C54">
        <v>5.5</v>
      </c>
      <c r="D54" t="s">
        <v>201</v>
      </c>
      <c r="E54" t="s">
        <v>242</v>
      </c>
    </row>
    <row r="55" spans="1:5">
      <c r="A55" s="5">
        <v>42462</v>
      </c>
      <c r="B55" t="s">
        <v>200</v>
      </c>
      <c r="C55">
        <v>-9</v>
      </c>
      <c r="D55" t="s">
        <v>201</v>
      </c>
      <c r="E55" t="s">
        <v>252</v>
      </c>
    </row>
    <row r="56" spans="1:5">
      <c r="A56" s="5">
        <v>42441</v>
      </c>
      <c r="B56" t="s">
        <v>206</v>
      </c>
      <c r="C56">
        <v>-1</v>
      </c>
      <c r="D56" t="s">
        <v>201</v>
      </c>
      <c r="E56" t="s">
        <v>260</v>
      </c>
    </row>
    <row r="57" spans="1:5">
      <c r="A57" s="5">
        <v>42450</v>
      </c>
      <c r="B57" t="s">
        <v>200</v>
      </c>
      <c r="C57">
        <v>11.5</v>
      </c>
      <c r="D57" t="s">
        <v>201</v>
      </c>
      <c r="E57" t="s">
        <v>243</v>
      </c>
    </row>
    <row r="58" spans="1:5">
      <c r="A58" s="5">
        <v>42358</v>
      </c>
      <c r="B58" t="s">
        <v>200</v>
      </c>
      <c r="C58">
        <v>-1</v>
      </c>
      <c r="D58" t="s">
        <v>201</v>
      </c>
      <c r="E58" t="s">
        <v>233</v>
      </c>
    </row>
    <row r="59" spans="1:5">
      <c r="A59" s="5">
        <v>42460</v>
      </c>
      <c r="B59" t="s">
        <v>200</v>
      </c>
      <c r="C59">
        <v>-7</v>
      </c>
      <c r="D59" t="s">
        <v>204</v>
      </c>
      <c r="E59" t="s">
        <v>236</v>
      </c>
    </row>
    <row r="60" spans="1:5">
      <c r="A60" s="5">
        <v>42407</v>
      </c>
      <c r="B60" t="s">
        <v>206</v>
      </c>
      <c r="C60">
        <v>3.5</v>
      </c>
      <c r="D60" t="s">
        <v>204</v>
      </c>
      <c r="E60" t="s">
        <v>245</v>
      </c>
    </row>
    <row r="61" spans="1:5">
      <c r="A61" s="5">
        <v>42392</v>
      </c>
      <c r="B61" t="s">
        <v>206</v>
      </c>
      <c r="C61">
        <v>4.5</v>
      </c>
      <c r="D61" t="s">
        <v>204</v>
      </c>
      <c r="E61" t="s">
        <v>240</v>
      </c>
    </row>
    <row r="62" spans="1:5">
      <c r="A62" s="5">
        <v>42319</v>
      </c>
      <c r="B62" t="s">
        <v>200</v>
      </c>
      <c r="C62">
        <v>-3.5</v>
      </c>
      <c r="D62" t="s">
        <v>201</v>
      </c>
      <c r="E62" t="s">
        <v>208</v>
      </c>
    </row>
    <row r="63" spans="1:5">
      <c r="A63" s="5">
        <v>42410</v>
      </c>
      <c r="B63" t="s">
        <v>206</v>
      </c>
      <c r="C63">
        <v>5</v>
      </c>
      <c r="D63" t="s">
        <v>204</v>
      </c>
      <c r="E63" t="s">
        <v>235</v>
      </c>
    </row>
    <row r="64" spans="1:5">
      <c r="A64" s="5">
        <v>42313</v>
      </c>
      <c r="B64" t="s">
        <v>200</v>
      </c>
      <c r="C64">
        <v>3</v>
      </c>
      <c r="D64" t="s">
        <v>204</v>
      </c>
      <c r="E64" t="s">
        <v>293</v>
      </c>
    </row>
    <row r="65" spans="1:5">
      <c r="A65" s="5">
        <v>42336</v>
      </c>
      <c r="B65" t="s">
        <v>200</v>
      </c>
      <c r="C65">
        <v>8.5</v>
      </c>
      <c r="D65" t="s">
        <v>204</v>
      </c>
      <c r="E65" t="s">
        <v>282</v>
      </c>
    </row>
    <row r="66" spans="1:5">
      <c r="A66" s="5">
        <v>42368</v>
      </c>
      <c r="B66" t="s">
        <v>200</v>
      </c>
      <c r="C66">
        <v>6.5</v>
      </c>
      <c r="D66" t="s">
        <v>201</v>
      </c>
      <c r="E66" t="s">
        <v>217</v>
      </c>
    </row>
    <row r="67" spans="1:5">
      <c r="A67" s="5">
        <v>42439</v>
      </c>
      <c r="B67" t="s">
        <v>206</v>
      </c>
      <c r="C67">
        <v>-9.5</v>
      </c>
      <c r="D67" t="s">
        <v>204</v>
      </c>
      <c r="E67" t="s">
        <v>244</v>
      </c>
    </row>
    <row r="68" spans="1:5">
      <c r="A68" s="5">
        <v>42448</v>
      </c>
      <c r="B68" t="s">
        <v>206</v>
      </c>
      <c r="C68">
        <v>9</v>
      </c>
      <c r="D68" t="s">
        <v>204</v>
      </c>
      <c r="E68" t="s">
        <v>260</v>
      </c>
    </row>
    <row r="69" spans="1:5">
      <c r="A69" s="5">
        <v>42341</v>
      </c>
      <c r="B69" t="s">
        <v>206</v>
      </c>
      <c r="C69">
        <v>10</v>
      </c>
      <c r="D69" t="s">
        <v>201</v>
      </c>
      <c r="E69" t="s">
        <v>215</v>
      </c>
    </row>
    <row r="70" spans="1:5">
      <c r="A70" s="5">
        <v>42444</v>
      </c>
      <c r="B70" t="s">
        <v>200</v>
      </c>
      <c r="C70">
        <v>3.5</v>
      </c>
      <c r="D70" t="s">
        <v>201</v>
      </c>
      <c r="E70" t="s">
        <v>254</v>
      </c>
    </row>
    <row r="71" spans="1:5">
      <c r="A71" s="5">
        <v>42401</v>
      </c>
      <c r="B71" t="s">
        <v>206</v>
      </c>
      <c r="C71">
        <v>4.5</v>
      </c>
      <c r="D71" t="s">
        <v>232</v>
      </c>
      <c r="E71" t="s">
        <v>282</v>
      </c>
    </row>
    <row r="72" spans="1:5">
      <c r="A72" s="5">
        <v>42371</v>
      </c>
      <c r="B72" t="s">
        <v>206</v>
      </c>
      <c r="C72">
        <v>15</v>
      </c>
      <c r="D72" t="s">
        <v>201</v>
      </c>
      <c r="E72" t="s">
        <v>259</v>
      </c>
    </row>
    <row r="73" spans="1:5">
      <c r="A73" s="5">
        <v>42399</v>
      </c>
      <c r="B73" t="s">
        <v>206</v>
      </c>
      <c r="C73">
        <v>9</v>
      </c>
      <c r="D73" t="s">
        <v>201</v>
      </c>
      <c r="E73" t="s">
        <v>249</v>
      </c>
    </row>
    <row r="74" spans="1:5">
      <c r="A74" s="5">
        <v>42390</v>
      </c>
      <c r="B74" t="s">
        <v>206</v>
      </c>
      <c r="C74">
        <v>2.5</v>
      </c>
      <c r="D74" t="s">
        <v>201</v>
      </c>
      <c r="E74" t="s">
        <v>209</v>
      </c>
    </row>
    <row r="75" spans="1:5">
      <c r="A75" s="5">
        <v>42459</v>
      </c>
      <c r="B75" t="s">
        <v>206</v>
      </c>
      <c r="C75">
        <v>2.5</v>
      </c>
      <c r="D75" t="s">
        <v>201</v>
      </c>
      <c r="E75" t="s">
        <v>233</v>
      </c>
    </row>
    <row r="76" spans="1:5">
      <c r="A76" s="5">
        <v>42352</v>
      </c>
      <c r="B76" t="s">
        <v>206</v>
      </c>
      <c r="C76">
        <v>4</v>
      </c>
      <c r="D76" t="s">
        <v>201</v>
      </c>
      <c r="E76" t="s">
        <v>250</v>
      </c>
    </row>
    <row r="77" spans="1:5">
      <c r="A77" s="5">
        <v>42396</v>
      </c>
      <c r="B77" t="s">
        <v>206</v>
      </c>
      <c r="C77">
        <v>9.5</v>
      </c>
      <c r="D77" t="s">
        <v>204</v>
      </c>
      <c r="E77" t="s">
        <v>244</v>
      </c>
    </row>
    <row r="78" spans="1:5">
      <c r="A78" s="5">
        <v>42403</v>
      </c>
      <c r="B78" t="s">
        <v>206</v>
      </c>
      <c r="C78">
        <v>8</v>
      </c>
      <c r="D78" t="s">
        <v>204</v>
      </c>
      <c r="E78" t="s">
        <v>208</v>
      </c>
    </row>
    <row r="79" spans="1:5">
      <c r="A79" s="5">
        <v>42473</v>
      </c>
      <c r="B79" t="s">
        <v>206</v>
      </c>
      <c r="C79">
        <v>10</v>
      </c>
      <c r="D79" t="s">
        <v>204</v>
      </c>
      <c r="E79" t="s">
        <v>284</v>
      </c>
    </row>
    <row r="80" spans="1:5">
      <c r="A80" s="5">
        <v>42421</v>
      </c>
      <c r="B80" t="s">
        <v>200</v>
      </c>
      <c r="C80">
        <v>3</v>
      </c>
      <c r="D80" t="s">
        <v>201</v>
      </c>
      <c r="E80" t="s">
        <v>256</v>
      </c>
    </row>
    <row r="81" spans="1:5">
      <c r="A81" s="5">
        <v>42367</v>
      </c>
      <c r="B81" t="s">
        <v>232</v>
      </c>
      <c r="C81">
        <v>6</v>
      </c>
      <c r="D81" t="s">
        <v>204</v>
      </c>
      <c r="E81" t="s">
        <v>208</v>
      </c>
    </row>
    <row r="82" spans="1:5">
      <c r="A82" s="5">
        <v>42468</v>
      </c>
      <c r="B82" t="s">
        <v>206</v>
      </c>
      <c r="C82">
        <v>-2</v>
      </c>
      <c r="D82" t="s">
        <v>201</v>
      </c>
      <c r="E82" t="s">
        <v>212</v>
      </c>
    </row>
    <row r="83" spans="1:5">
      <c r="A83" s="5">
        <v>42424</v>
      </c>
      <c r="B83" t="s">
        <v>206</v>
      </c>
      <c r="C83">
        <v>11</v>
      </c>
      <c r="D83" t="s">
        <v>204</v>
      </c>
      <c r="E83" t="s">
        <v>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4</v>
      </c>
      <c r="D2" t="s">
        <v>204</v>
      </c>
      <c r="E2" t="s">
        <v>277</v>
      </c>
    </row>
    <row r="3" spans="1:5">
      <c r="A3" s="5">
        <v>42346</v>
      </c>
      <c r="B3" t="s">
        <v>206</v>
      </c>
      <c r="C3">
        <v>-2.5</v>
      </c>
      <c r="D3" t="s">
        <v>201</v>
      </c>
      <c r="E3" t="s">
        <v>240</v>
      </c>
    </row>
    <row r="4" spans="1:5">
      <c r="A4" s="5">
        <v>42327</v>
      </c>
      <c r="B4" t="s">
        <v>206</v>
      </c>
      <c r="C4">
        <v>10</v>
      </c>
      <c r="D4" t="s">
        <v>201</v>
      </c>
      <c r="E4" t="s">
        <v>227</v>
      </c>
    </row>
    <row r="5" spans="1:5">
      <c r="A5" s="5">
        <v>42394</v>
      </c>
      <c r="B5" t="s">
        <v>200</v>
      </c>
      <c r="C5">
        <v>-8</v>
      </c>
      <c r="D5" t="s">
        <v>201</v>
      </c>
      <c r="E5" t="s">
        <v>239</v>
      </c>
    </row>
    <row r="6" spans="1:5">
      <c r="A6" s="5">
        <v>42405</v>
      </c>
      <c r="B6" t="s">
        <v>200</v>
      </c>
      <c r="C6">
        <v>-5</v>
      </c>
      <c r="D6" t="s">
        <v>201</v>
      </c>
      <c r="E6" t="s">
        <v>243</v>
      </c>
    </row>
    <row r="7" spans="1:5">
      <c r="A7" s="5">
        <v>42401</v>
      </c>
      <c r="B7" t="s">
        <v>206</v>
      </c>
      <c r="C7">
        <v>-1.5</v>
      </c>
      <c r="D7" t="s">
        <v>201</v>
      </c>
      <c r="E7" t="s">
        <v>239</v>
      </c>
    </row>
    <row r="8" spans="1:5">
      <c r="A8" s="5">
        <v>42449</v>
      </c>
      <c r="B8" t="s">
        <v>206</v>
      </c>
      <c r="C8">
        <v>-5</v>
      </c>
      <c r="D8" t="s">
        <v>204</v>
      </c>
      <c r="E8" t="s">
        <v>279</v>
      </c>
    </row>
    <row r="9" spans="1:5">
      <c r="A9" s="5">
        <v>42317</v>
      </c>
      <c r="B9" t="s">
        <v>200</v>
      </c>
      <c r="C9">
        <v>7.5</v>
      </c>
      <c r="D9" t="s">
        <v>204</v>
      </c>
      <c r="E9" t="s">
        <v>234</v>
      </c>
    </row>
    <row r="10" spans="1:5">
      <c r="A10" s="5">
        <v>42408</v>
      </c>
      <c r="B10" t="s">
        <v>200</v>
      </c>
      <c r="C10">
        <v>12</v>
      </c>
      <c r="D10" t="s">
        <v>201</v>
      </c>
      <c r="E10" t="s">
        <v>252</v>
      </c>
    </row>
    <row r="11" spans="1:5">
      <c r="A11" s="5">
        <v>42356</v>
      </c>
      <c r="B11" t="s">
        <v>200</v>
      </c>
      <c r="C11">
        <v>-2.5</v>
      </c>
      <c r="D11" t="s">
        <v>204</v>
      </c>
      <c r="E11" t="s">
        <v>243</v>
      </c>
    </row>
    <row r="12" spans="1:5">
      <c r="A12" s="5">
        <v>42454</v>
      </c>
      <c r="B12" t="s">
        <v>206</v>
      </c>
      <c r="C12">
        <v>-7.5</v>
      </c>
      <c r="D12" t="s">
        <v>204</v>
      </c>
      <c r="E12" t="s">
        <v>285</v>
      </c>
    </row>
    <row r="13" spans="1:5">
      <c r="A13" s="5">
        <v>42366</v>
      </c>
      <c r="B13" t="s">
        <v>200</v>
      </c>
      <c r="C13">
        <v>14</v>
      </c>
      <c r="D13" t="s">
        <v>201</v>
      </c>
      <c r="E13" t="s">
        <v>258</v>
      </c>
    </row>
    <row r="14" spans="1:5">
      <c r="A14" s="5">
        <v>42436</v>
      </c>
      <c r="B14" t="s">
        <v>200</v>
      </c>
      <c r="C14">
        <v>-1.5</v>
      </c>
      <c r="D14" t="s">
        <v>201</v>
      </c>
      <c r="E14" t="s">
        <v>255</v>
      </c>
    </row>
    <row r="15" spans="1:5">
      <c r="A15" s="5">
        <v>42469</v>
      </c>
      <c r="B15" t="s">
        <v>206</v>
      </c>
      <c r="C15">
        <v>8.5</v>
      </c>
      <c r="D15" t="s">
        <v>201</v>
      </c>
      <c r="E15" t="s">
        <v>276</v>
      </c>
    </row>
    <row r="16" spans="1:5">
      <c r="A16" s="5">
        <v>42399</v>
      </c>
      <c r="B16" t="s">
        <v>200</v>
      </c>
      <c r="C16">
        <v>3.5</v>
      </c>
      <c r="D16" t="s">
        <v>201</v>
      </c>
      <c r="E16" t="s">
        <v>236</v>
      </c>
    </row>
    <row r="17" spans="1:5">
      <c r="A17" s="5">
        <v>42311</v>
      </c>
      <c r="B17" t="s">
        <v>200</v>
      </c>
      <c r="C17">
        <v>4</v>
      </c>
      <c r="D17" t="s">
        <v>204</v>
      </c>
      <c r="E17" t="s">
        <v>238</v>
      </c>
    </row>
    <row r="18" spans="1:5">
      <c r="A18" s="5">
        <v>42326</v>
      </c>
      <c r="B18" t="s">
        <v>200</v>
      </c>
      <c r="C18">
        <v>2.5</v>
      </c>
      <c r="D18" t="s">
        <v>204</v>
      </c>
      <c r="E18" t="s">
        <v>273</v>
      </c>
    </row>
    <row r="19" spans="1:5">
      <c r="A19" s="5">
        <v>42447</v>
      </c>
      <c r="B19" t="s">
        <v>232</v>
      </c>
      <c r="C19">
        <v>7</v>
      </c>
      <c r="D19" t="s">
        <v>201</v>
      </c>
      <c r="E19" t="s">
        <v>252</v>
      </c>
    </row>
    <row r="20" spans="1:5">
      <c r="A20" s="5">
        <v>42407</v>
      </c>
      <c r="B20" t="s">
        <v>200</v>
      </c>
      <c r="C20">
        <v>8</v>
      </c>
      <c r="D20" t="s">
        <v>201</v>
      </c>
      <c r="E20" t="s">
        <v>251</v>
      </c>
    </row>
    <row r="21" spans="1:5">
      <c r="A21" s="5">
        <v>42438</v>
      </c>
      <c r="B21" t="s">
        <v>200</v>
      </c>
      <c r="C21">
        <v>6.5</v>
      </c>
      <c r="D21" t="s">
        <v>201</v>
      </c>
      <c r="E21" t="s">
        <v>252</v>
      </c>
    </row>
    <row r="22" spans="1:5">
      <c r="A22" s="5">
        <v>42385</v>
      </c>
      <c r="B22" t="s">
        <v>206</v>
      </c>
      <c r="C22">
        <v>4</v>
      </c>
      <c r="D22" t="s">
        <v>204</v>
      </c>
      <c r="E22" t="s">
        <v>246</v>
      </c>
    </row>
    <row r="23" spans="1:5">
      <c r="A23" s="5">
        <v>42331</v>
      </c>
      <c r="B23" t="s">
        <v>200</v>
      </c>
      <c r="C23">
        <v>3.5</v>
      </c>
      <c r="D23" t="s">
        <v>201</v>
      </c>
      <c r="E23" t="s">
        <v>226</v>
      </c>
    </row>
    <row r="24" spans="1:5">
      <c r="A24" s="5">
        <v>42353</v>
      </c>
      <c r="B24" t="s">
        <v>206</v>
      </c>
      <c r="C24">
        <v>-2.5</v>
      </c>
      <c r="D24" t="s">
        <v>204</v>
      </c>
      <c r="E24" t="s">
        <v>277</v>
      </c>
    </row>
    <row r="25" spans="1:5">
      <c r="A25" s="5">
        <v>42321</v>
      </c>
      <c r="B25" t="s">
        <v>200</v>
      </c>
      <c r="C25">
        <v>-6.5</v>
      </c>
      <c r="D25" t="s">
        <v>201</v>
      </c>
      <c r="E25" t="s">
        <v>233</v>
      </c>
    </row>
    <row r="26" spans="1:5">
      <c r="A26" s="5">
        <v>42397</v>
      </c>
      <c r="B26" t="s">
        <v>200</v>
      </c>
      <c r="C26">
        <v>-5.5</v>
      </c>
      <c r="D26" t="s">
        <v>201</v>
      </c>
      <c r="E26" t="s">
        <v>244</v>
      </c>
    </row>
    <row r="27" spans="1:5">
      <c r="A27" s="5">
        <v>42305</v>
      </c>
      <c r="B27" t="s">
        <v>200</v>
      </c>
      <c r="C27">
        <v>5.5</v>
      </c>
      <c r="D27" t="s">
        <v>201</v>
      </c>
      <c r="E27" t="s">
        <v>279</v>
      </c>
    </row>
    <row r="28" spans="1:5">
      <c r="A28" s="5">
        <v>42431</v>
      </c>
      <c r="B28" t="s">
        <v>200</v>
      </c>
      <c r="C28">
        <v>3.5</v>
      </c>
      <c r="D28" t="s">
        <v>204</v>
      </c>
      <c r="E28" t="s">
        <v>244</v>
      </c>
    </row>
    <row r="29" spans="1:5">
      <c r="A29" s="5">
        <v>42419</v>
      </c>
      <c r="B29" t="s">
        <v>206</v>
      </c>
      <c r="C29">
        <v>-3.5</v>
      </c>
      <c r="D29" t="s">
        <v>201</v>
      </c>
      <c r="E29" t="s">
        <v>246</v>
      </c>
    </row>
    <row r="30" spans="1:5">
      <c r="A30" s="5">
        <v>42365</v>
      </c>
      <c r="B30" t="s">
        <v>200</v>
      </c>
      <c r="C30">
        <v>-9</v>
      </c>
      <c r="D30" t="s">
        <v>204</v>
      </c>
      <c r="E30" t="s">
        <v>273</v>
      </c>
    </row>
    <row r="31" spans="1:5">
      <c r="A31" s="5">
        <v>42429</v>
      </c>
      <c r="B31" t="s">
        <v>200</v>
      </c>
      <c r="C31">
        <v>8.5</v>
      </c>
      <c r="D31" t="s">
        <v>201</v>
      </c>
      <c r="E31" t="s">
        <v>294</v>
      </c>
    </row>
    <row r="32" spans="1:5">
      <c r="A32" s="5">
        <v>42343</v>
      </c>
      <c r="B32" t="s">
        <v>200</v>
      </c>
      <c r="C32">
        <v>3</v>
      </c>
      <c r="D32" t="s">
        <v>201</v>
      </c>
      <c r="E32" t="s">
        <v>284</v>
      </c>
    </row>
    <row r="33" spans="1:5">
      <c r="A33" s="5">
        <v>42315</v>
      </c>
      <c r="B33" t="s">
        <v>206</v>
      </c>
      <c r="C33">
        <v>13.5</v>
      </c>
      <c r="D33" t="s">
        <v>204</v>
      </c>
      <c r="E33" t="s">
        <v>253</v>
      </c>
    </row>
    <row r="34" spans="1:5">
      <c r="A34" s="5">
        <v>42403</v>
      </c>
      <c r="B34" t="s">
        <v>200</v>
      </c>
      <c r="C34">
        <v>-4</v>
      </c>
      <c r="D34" t="s">
        <v>204</v>
      </c>
      <c r="E34" t="s">
        <v>279</v>
      </c>
    </row>
    <row r="35" spans="1:5">
      <c r="A35" s="5">
        <v>42319</v>
      </c>
      <c r="B35" t="s">
        <v>206</v>
      </c>
      <c r="C35">
        <v>1.5</v>
      </c>
      <c r="D35" t="s">
        <v>204</v>
      </c>
      <c r="E35" t="s">
        <v>240</v>
      </c>
    </row>
    <row r="36" spans="1:5">
      <c r="A36" s="5">
        <v>42344</v>
      </c>
      <c r="B36" t="s">
        <v>206</v>
      </c>
      <c r="C36">
        <v>11</v>
      </c>
      <c r="D36" t="s">
        <v>204</v>
      </c>
      <c r="E36" t="s">
        <v>266</v>
      </c>
    </row>
    <row r="37" spans="1:5">
      <c r="A37" s="5">
        <v>42442</v>
      </c>
      <c r="B37" t="s">
        <v>200</v>
      </c>
      <c r="C37">
        <v>1.5</v>
      </c>
      <c r="D37" t="s">
        <v>204</v>
      </c>
      <c r="E37" t="s">
        <v>235</v>
      </c>
    </row>
    <row r="38" spans="1:5">
      <c r="A38" s="5">
        <v>42456</v>
      </c>
      <c r="B38" t="s">
        <v>206</v>
      </c>
      <c r="C38">
        <v>-2</v>
      </c>
      <c r="D38" t="s">
        <v>201</v>
      </c>
      <c r="E38" t="s">
        <v>284</v>
      </c>
    </row>
    <row r="39" spans="1:5">
      <c r="A39" s="5">
        <v>42465</v>
      </c>
      <c r="B39" t="s">
        <v>200</v>
      </c>
      <c r="C39">
        <v>4</v>
      </c>
      <c r="D39" t="s">
        <v>204</v>
      </c>
      <c r="E39" t="s">
        <v>275</v>
      </c>
    </row>
    <row r="40" spans="1:5">
      <c r="A40" s="5">
        <v>42382</v>
      </c>
      <c r="B40" t="s">
        <v>200</v>
      </c>
      <c r="C40">
        <v>-6.5</v>
      </c>
      <c r="D40" t="s">
        <v>204</v>
      </c>
      <c r="E40" t="s">
        <v>251</v>
      </c>
    </row>
    <row r="41" spans="1:5">
      <c r="A41" s="5">
        <v>42471</v>
      </c>
      <c r="B41" t="s">
        <v>206</v>
      </c>
      <c r="C41">
        <v>6</v>
      </c>
      <c r="D41" t="s">
        <v>204</v>
      </c>
      <c r="E41" t="s">
        <v>252</v>
      </c>
    </row>
    <row r="42" spans="1:5">
      <c r="A42" s="5">
        <v>42457</v>
      </c>
      <c r="B42" t="s">
        <v>206</v>
      </c>
      <c r="C42">
        <v>13</v>
      </c>
      <c r="D42" t="s">
        <v>204</v>
      </c>
      <c r="E42" t="s">
        <v>266</v>
      </c>
    </row>
    <row r="43" spans="1:5">
      <c r="A43" s="5">
        <v>42376</v>
      </c>
      <c r="B43" t="s">
        <v>200</v>
      </c>
      <c r="C43">
        <v>-8.5</v>
      </c>
      <c r="D43" t="s">
        <v>201</v>
      </c>
      <c r="E43" t="s">
        <v>256</v>
      </c>
    </row>
    <row r="44" spans="1:5">
      <c r="A44" s="5">
        <v>42395</v>
      </c>
      <c r="B44" t="s">
        <v>200</v>
      </c>
      <c r="C44">
        <v>5</v>
      </c>
      <c r="D44" t="s">
        <v>204</v>
      </c>
      <c r="E44" t="s">
        <v>256</v>
      </c>
    </row>
    <row r="45" spans="1:5">
      <c r="A45" s="5">
        <v>42359</v>
      </c>
      <c r="B45" t="s">
        <v>200</v>
      </c>
      <c r="C45">
        <v>2.5</v>
      </c>
      <c r="D45" t="s">
        <v>204</v>
      </c>
      <c r="E45" t="s">
        <v>252</v>
      </c>
    </row>
    <row r="46" spans="1:5">
      <c r="A46" s="5">
        <v>42314</v>
      </c>
      <c r="B46" t="s">
        <v>200</v>
      </c>
      <c r="C46">
        <v>4.5</v>
      </c>
      <c r="D46" t="s">
        <v>201</v>
      </c>
      <c r="E46" t="s">
        <v>262</v>
      </c>
    </row>
    <row r="47" spans="1:5">
      <c r="A47" s="5">
        <v>42312</v>
      </c>
      <c r="B47" t="s">
        <v>200</v>
      </c>
      <c r="C47">
        <v>9.5</v>
      </c>
      <c r="D47" t="s">
        <v>201</v>
      </c>
      <c r="E47" t="s">
        <v>273</v>
      </c>
    </row>
    <row r="48" spans="1:5">
      <c r="A48" s="5">
        <v>42423</v>
      </c>
      <c r="B48" t="s">
        <v>206</v>
      </c>
      <c r="C48">
        <v>2.5</v>
      </c>
      <c r="D48" t="s">
        <v>201</v>
      </c>
      <c r="E48" t="s">
        <v>280</v>
      </c>
    </row>
    <row r="49" spans="1:5">
      <c r="A49" s="5">
        <v>42307</v>
      </c>
      <c r="B49" t="s">
        <v>206</v>
      </c>
      <c r="C49">
        <v>-7</v>
      </c>
      <c r="D49" t="s">
        <v>201</v>
      </c>
      <c r="E49" t="s">
        <v>237</v>
      </c>
    </row>
    <row r="50" spans="1:5">
      <c r="A50" s="5">
        <v>42440</v>
      </c>
      <c r="B50" t="s">
        <v>200</v>
      </c>
      <c r="C50">
        <v>-1.5</v>
      </c>
      <c r="D50" t="s">
        <v>204</v>
      </c>
      <c r="E50" t="s">
        <v>252</v>
      </c>
    </row>
    <row r="51" spans="1:5">
      <c r="A51" s="5">
        <v>42335</v>
      </c>
      <c r="B51" t="s">
        <v>200</v>
      </c>
      <c r="C51">
        <v>-3</v>
      </c>
      <c r="D51" t="s">
        <v>204</v>
      </c>
      <c r="E51" t="s">
        <v>284</v>
      </c>
    </row>
    <row r="52" spans="1:5">
      <c r="A52" s="5">
        <v>42426</v>
      </c>
      <c r="B52" t="s">
        <v>200</v>
      </c>
      <c r="C52">
        <v>5</v>
      </c>
      <c r="D52" t="s">
        <v>201</v>
      </c>
      <c r="E52" t="s">
        <v>262</v>
      </c>
    </row>
    <row r="53" spans="1:5">
      <c r="A53" s="5">
        <v>42338</v>
      </c>
      <c r="B53" t="s">
        <v>206</v>
      </c>
      <c r="C53">
        <v>-2</v>
      </c>
      <c r="D53" t="s">
        <v>204</v>
      </c>
      <c r="E53" t="s">
        <v>239</v>
      </c>
    </row>
    <row r="54" spans="1:5">
      <c r="A54" s="5">
        <v>42462</v>
      </c>
      <c r="B54" t="s">
        <v>206</v>
      </c>
      <c r="C54">
        <v>9</v>
      </c>
      <c r="D54" t="s">
        <v>201</v>
      </c>
      <c r="E54" t="s">
        <v>252</v>
      </c>
    </row>
    <row r="55" spans="1:5">
      <c r="A55" s="5">
        <v>42371</v>
      </c>
      <c r="B55" t="s">
        <v>206</v>
      </c>
      <c r="C55">
        <v>-6.5</v>
      </c>
      <c r="D55" t="s">
        <v>201</v>
      </c>
      <c r="E55" t="s">
        <v>260</v>
      </c>
    </row>
    <row r="56" spans="1:5">
      <c r="A56" s="5">
        <v>42450</v>
      </c>
      <c r="B56" t="s">
        <v>206</v>
      </c>
      <c r="C56">
        <v>8</v>
      </c>
      <c r="D56" t="s">
        <v>204</v>
      </c>
      <c r="E56" t="s">
        <v>257</v>
      </c>
    </row>
    <row r="57" spans="1:5">
      <c r="A57" s="5">
        <v>42389</v>
      </c>
      <c r="B57" t="s">
        <v>206</v>
      </c>
      <c r="C57">
        <v>-7</v>
      </c>
      <c r="D57" t="s">
        <v>204</v>
      </c>
      <c r="E57" t="s">
        <v>244</v>
      </c>
    </row>
    <row r="58" spans="1:5">
      <c r="A58" s="5">
        <v>42348</v>
      </c>
      <c r="B58" t="s">
        <v>200</v>
      </c>
      <c r="C58">
        <v>-6</v>
      </c>
      <c r="D58" t="s">
        <v>204</v>
      </c>
      <c r="E58" t="s">
        <v>216</v>
      </c>
    </row>
    <row r="59" spans="1:5">
      <c r="A59" s="5">
        <v>42358</v>
      </c>
      <c r="B59" t="s">
        <v>206</v>
      </c>
      <c r="C59">
        <v>5.5</v>
      </c>
      <c r="D59" t="s">
        <v>204</v>
      </c>
      <c r="E59" t="s">
        <v>235</v>
      </c>
    </row>
    <row r="60" spans="1:5">
      <c r="A60" s="5">
        <v>42329</v>
      </c>
      <c r="B60" t="s">
        <v>206</v>
      </c>
      <c r="C60">
        <v>3</v>
      </c>
      <c r="D60" t="s">
        <v>204</v>
      </c>
      <c r="E60" t="s">
        <v>273</v>
      </c>
    </row>
    <row r="61" spans="1:5">
      <c r="A61" s="5">
        <v>42461</v>
      </c>
      <c r="B61" t="s">
        <v>206</v>
      </c>
      <c r="C61">
        <v>6.5</v>
      </c>
      <c r="D61" t="s">
        <v>201</v>
      </c>
      <c r="E61" t="s">
        <v>237</v>
      </c>
    </row>
    <row r="62" spans="1:5">
      <c r="A62" s="5">
        <v>42392</v>
      </c>
      <c r="B62" t="s">
        <v>206</v>
      </c>
      <c r="C62">
        <v>-3</v>
      </c>
      <c r="D62" t="s">
        <v>204</v>
      </c>
      <c r="E62" t="s">
        <v>256</v>
      </c>
    </row>
    <row r="63" spans="1:5">
      <c r="A63" s="5">
        <v>42374</v>
      </c>
      <c r="B63" t="s">
        <v>206</v>
      </c>
      <c r="C63">
        <v>6.5</v>
      </c>
      <c r="D63" t="s">
        <v>201</v>
      </c>
      <c r="E63" t="s">
        <v>279</v>
      </c>
    </row>
    <row r="64" spans="1:5">
      <c r="A64" s="5">
        <v>42410</v>
      </c>
      <c r="B64" t="s">
        <v>200</v>
      </c>
      <c r="C64">
        <v>-5.5</v>
      </c>
      <c r="D64" t="s">
        <v>201</v>
      </c>
      <c r="E64" t="s">
        <v>258</v>
      </c>
    </row>
    <row r="65" spans="1:5">
      <c r="A65" s="5">
        <v>42336</v>
      </c>
      <c r="B65" t="s">
        <v>200</v>
      </c>
      <c r="C65">
        <v>16</v>
      </c>
      <c r="D65" t="s">
        <v>201</v>
      </c>
      <c r="E65" t="s">
        <v>255</v>
      </c>
    </row>
    <row r="66" spans="1:5">
      <c r="A66" s="5">
        <v>42368</v>
      </c>
      <c r="B66" t="s">
        <v>200</v>
      </c>
      <c r="C66">
        <v>-10</v>
      </c>
      <c r="D66" t="s">
        <v>232</v>
      </c>
      <c r="E66" t="s">
        <v>244</v>
      </c>
    </row>
    <row r="67" spans="1:5">
      <c r="A67" s="5">
        <v>42434</v>
      </c>
      <c r="B67" t="s">
        <v>206</v>
      </c>
      <c r="C67">
        <v>11.5</v>
      </c>
      <c r="D67" t="s">
        <v>204</v>
      </c>
      <c r="E67" t="s">
        <v>279</v>
      </c>
    </row>
    <row r="68" spans="1:5">
      <c r="A68" s="5">
        <v>42373</v>
      </c>
      <c r="B68" t="s">
        <v>206</v>
      </c>
      <c r="C68">
        <v>7.5</v>
      </c>
      <c r="D68" t="s">
        <v>201</v>
      </c>
      <c r="E68" t="s">
        <v>239</v>
      </c>
    </row>
    <row r="69" spans="1:5">
      <c r="A69" s="5">
        <v>42378</v>
      </c>
      <c r="B69" t="s">
        <v>200</v>
      </c>
      <c r="C69">
        <v>8.5</v>
      </c>
      <c r="D69" t="s">
        <v>201</v>
      </c>
      <c r="E69" t="s">
        <v>261</v>
      </c>
    </row>
    <row r="70" spans="1:5">
      <c r="A70" s="5">
        <v>42444</v>
      </c>
      <c r="B70" t="s">
        <v>206</v>
      </c>
      <c r="C70">
        <v>-5</v>
      </c>
      <c r="D70" t="s">
        <v>204</v>
      </c>
      <c r="E70" t="s">
        <v>255</v>
      </c>
    </row>
    <row r="71" spans="1:5">
      <c r="A71" s="5">
        <v>42341</v>
      </c>
      <c r="B71" t="s">
        <v>200</v>
      </c>
      <c r="C71">
        <v>2.5</v>
      </c>
      <c r="D71" t="s">
        <v>204</v>
      </c>
      <c r="E71" t="s">
        <v>256</v>
      </c>
    </row>
    <row r="72" spans="1:5">
      <c r="A72" s="5">
        <v>42467</v>
      </c>
      <c r="B72" t="s">
        <v>200</v>
      </c>
      <c r="C72">
        <v>1</v>
      </c>
      <c r="D72" t="s">
        <v>204</v>
      </c>
      <c r="E72" t="s">
        <v>281</v>
      </c>
    </row>
    <row r="73" spans="1:5">
      <c r="A73" s="5">
        <v>42308</v>
      </c>
      <c r="B73" t="s">
        <v>206</v>
      </c>
      <c r="C73">
        <v>10.5</v>
      </c>
      <c r="D73" t="s">
        <v>201</v>
      </c>
      <c r="E73" t="s">
        <v>259</v>
      </c>
    </row>
    <row r="74" spans="1:5">
      <c r="A74" s="5">
        <v>42445</v>
      </c>
      <c r="B74" t="s">
        <v>200</v>
      </c>
      <c r="C74">
        <v>-3.5</v>
      </c>
      <c r="D74" t="s">
        <v>201</v>
      </c>
      <c r="E74" t="s">
        <v>275</v>
      </c>
    </row>
    <row r="75" spans="1:5">
      <c r="A75" s="5">
        <v>42390</v>
      </c>
      <c r="B75" t="s">
        <v>206</v>
      </c>
      <c r="C75">
        <v>1</v>
      </c>
      <c r="D75" t="s">
        <v>204</v>
      </c>
      <c r="E75" t="s">
        <v>251</v>
      </c>
    </row>
    <row r="76" spans="1:5">
      <c r="A76" s="5">
        <v>42459</v>
      </c>
      <c r="B76" t="s">
        <v>206</v>
      </c>
      <c r="C76">
        <v>1.5</v>
      </c>
      <c r="D76" t="s">
        <v>201</v>
      </c>
      <c r="E76" t="s">
        <v>252</v>
      </c>
    </row>
    <row r="77" spans="1:5">
      <c r="A77" s="5">
        <v>42361</v>
      </c>
      <c r="B77" t="s">
        <v>206</v>
      </c>
      <c r="C77">
        <v>7</v>
      </c>
      <c r="D77" t="s">
        <v>204</v>
      </c>
      <c r="E77" t="s">
        <v>244</v>
      </c>
    </row>
    <row r="78" spans="1:5">
      <c r="A78" s="5">
        <v>42432</v>
      </c>
      <c r="B78" t="s">
        <v>206</v>
      </c>
      <c r="C78">
        <v>6.5</v>
      </c>
      <c r="D78" t="s">
        <v>204</v>
      </c>
      <c r="E78" t="s">
        <v>280</v>
      </c>
    </row>
    <row r="79" spans="1:5">
      <c r="A79" s="5">
        <v>42473</v>
      </c>
      <c r="B79" t="s">
        <v>200</v>
      </c>
      <c r="C79">
        <v>15.5</v>
      </c>
      <c r="D79" t="s">
        <v>204</v>
      </c>
      <c r="E79" t="s">
        <v>255</v>
      </c>
    </row>
    <row r="80" spans="1:5">
      <c r="A80" s="5">
        <v>42323</v>
      </c>
      <c r="B80" t="s">
        <v>206</v>
      </c>
      <c r="C80">
        <v>2</v>
      </c>
      <c r="D80" t="s">
        <v>204</v>
      </c>
      <c r="E80" t="s">
        <v>249</v>
      </c>
    </row>
    <row r="81" spans="1:5">
      <c r="A81" s="5">
        <v>42333</v>
      </c>
      <c r="B81" t="s">
        <v>206</v>
      </c>
      <c r="C81">
        <v>4.5</v>
      </c>
      <c r="D81" t="s">
        <v>201</v>
      </c>
      <c r="E81" t="s">
        <v>216</v>
      </c>
    </row>
    <row r="82" spans="1:5">
      <c r="A82" s="5">
        <v>42424</v>
      </c>
      <c r="B82" t="s">
        <v>200</v>
      </c>
      <c r="C82">
        <v>8</v>
      </c>
      <c r="D82" t="s">
        <v>204</v>
      </c>
      <c r="E82" t="s">
        <v>246</v>
      </c>
    </row>
    <row r="83" spans="1:5">
      <c r="A83" s="5">
        <v>42383</v>
      </c>
      <c r="B83" t="s">
        <v>206</v>
      </c>
      <c r="C83">
        <v>2.5</v>
      </c>
      <c r="D83" t="s">
        <v>201</v>
      </c>
      <c r="E83" t="s">
        <v>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-6.5</v>
      </c>
      <c r="D2" t="s">
        <v>204</v>
      </c>
      <c r="E2" t="s">
        <v>260</v>
      </c>
    </row>
    <row r="3" spans="1:5">
      <c r="A3" s="5">
        <v>42463</v>
      </c>
      <c r="B3" t="s">
        <v>200</v>
      </c>
      <c r="C3">
        <v>11.5</v>
      </c>
      <c r="D3" t="s">
        <v>201</v>
      </c>
      <c r="E3" t="s">
        <v>263</v>
      </c>
    </row>
    <row r="4" spans="1:5">
      <c r="A4" s="5">
        <v>42449</v>
      </c>
      <c r="B4" t="s">
        <v>200</v>
      </c>
      <c r="C4">
        <v>-1.5</v>
      </c>
      <c r="D4" t="s">
        <v>201</v>
      </c>
      <c r="E4" t="s">
        <v>239</v>
      </c>
    </row>
    <row r="5" spans="1:5">
      <c r="A5" s="5">
        <v>42408</v>
      </c>
      <c r="B5" t="s">
        <v>206</v>
      </c>
      <c r="C5">
        <v>3</v>
      </c>
      <c r="D5" t="s">
        <v>201</v>
      </c>
      <c r="E5" t="s">
        <v>203</v>
      </c>
    </row>
    <row r="6" spans="1:5">
      <c r="A6" s="5">
        <v>42356</v>
      </c>
      <c r="B6" t="s">
        <v>200</v>
      </c>
      <c r="C6">
        <v>4.5</v>
      </c>
      <c r="D6" t="s">
        <v>204</v>
      </c>
      <c r="E6" t="s">
        <v>230</v>
      </c>
    </row>
    <row r="7" spans="1:5">
      <c r="A7" s="5">
        <v>42392</v>
      </c>
      <c r="B7" t="s">
        <v>206</v>
      </c>
      <c r="C7">
        <v>-11.5</v>
      </c>
      <c r="D7" t="s">
        <v>201</v>
      </c>
      <c r="E7" t="s">
        <v>273</v>
      </c>
    </row>
    <row r="8" spans="1:5">
      <c r="A8" s="5">
        <v>42469</v>
      </c>
      <c r="B8" t="s">
        <v>200</v>
      </c>
      <c r="C8">
        <v>-8.5</v>
      </c>
      <c r="D8" t="s">
        <v>204</v>
      </c>
      <c r="E8" t="s">
        <v>259</v>
      </c>
    </row>
    <row r="9" spans="1:5">
      <c r="A9" s="5">
        <v>42379</v>
      </c>
      <c r="B9" t="s">
        <v>206</v>
      </c>
      <c r="C9">
        <v>7.5</v>
      </c>
      <c r="D9" t="s">
        <v>201</v>
      </c>
      <c r="E9" t="s">
        <v>244</v>
      </c>
    </row>
    <row r="10" spans="1:5">
      <c r="A10" s="5">
        <v>42447</v>
      </c>
      <c r="B10" t="s">
        <v>206</v>
      </c>
      <c r="C10">
        <v>-2.5</v>
      </c>
      <c r="D10" t="s">
        <v>201</v>
      </c>
      <c r="E10" t="s">
        <v>258</v>
      </c>
    </row>
    <row r="11" spans="1:5">
      <c r="A11" s="5">
        <v>42453</v>
      </c>
      <c r="B11" t="s">
        <v>206</v>
      </c>
      <c r="C11">
        <v>5</v>
      </c>
      <c r="D11" t="s">
        <v>204</v>
      </c>
      <c r="E11" t="s">
        <v>239</v>
      </c>
    </row>
    <row r="12" spans="1:5">
      <c r="A12" s="5">
        <v>42365</v>
      </c>
      <c r="B12" t="s">
        <v>206</v>
      </c>
      <c r="C12">
        <v>9</v>
      </c>
      <c r="D12" t="s">
        <v>204</v>
      </c>
      <c r="E12" t="s">
        <v>273</v>
      </c>
    </row>
    <row r="13" spans="1:5">
      <c r="A13" s="5">
        <v>42343</v>
      </c>
      <c r="B13" t="s">
        <v>206</v>
      </c>
      <c r="C13">
        <v>1.5</v>
      </c>
      <c r="D13" t="s">
        <v>201</v>
      </c>
      <c r="E13" t="s">
        <v>233</v>
      </c>
    </row>
    <row r="14" spans="1:5">
      <c r="A14" s="5">
        <v>42375</v>
      </c>
      <c r="B14" t="s">
        <v>200</v>
      </c>
      <c r="C14">
        <v>3.5</v>
      </c>
      <c r="D14" t="s">
        <v>201</v>
      </c>
      <c r="E14" t="s">
        <v>240</v>
      </c>
    </row>
    <row r="15" spans="1:5">
      <c r="A15" s="5">
        <v>42501</v>
      </c>
      <c r="B15" t="s">
        <v>206</v>
      </c>
      <c r="C15">
        <v>13.5</v>
      </c>
      <c r="D15" t="s">
        <v>201</v>
      </c>
      <c r="E15" t="s">
        <v>251</v>
      </c>
    </row>
    <row r="16" spans="1:5">
      <c r="A16" s="5">
        <v>42328</v>
      </c>
      <c r="B16" t="s">
        <v>206</v>
      </c>
      <c r="C16">
        <v>4</v>
      </c>
      <c r="D16" t="s">
        <v>204</v>
      </c>
      <c r="E16" t="s">
        <v>216</v>
      </c>
    </row>
    <row r="17" spans="1:5">
      <c r="A17" s="5">
        <v>42372</v>
      </c>
      <c r="B17" t="s">
        <v>206</v>
      </c>
      <c r="C17">
        <v>-2</v>
      </c>
      <c r="D17" t="s">
        <v>201</v>
      </c>
      <c r="E17" t="s">
        <v>227</v>
      </c>
    </row>
    <row r="18" spans="1:5">
      <c r="A18" s="5">
        <v>42430</v>
      </c>
      <c r="B18" t="s">
        <v>206</v>
      </c>
      <c r="C18">
        <v>-4.5</v>
      </c>
      <c r="D18" t="s">
        <v>204</v>
      </c>
      <c r="E18" t="s">
        <v>250</v>
      </c>
    </row>
    <row r="19" spans="1:5">
      <c r="A19" s="5">
        <v>42435</v>
      </c>
      <c r="B19" t="s">
        <v>200</v>
      </c>
      <c r="C19">
        <v>-1.5</v>
      </c>
      <c r="D19" t="s">
        <v>201</v>
      </c>
      <c r="E19" t="s">
        <v>235</v>
      </c>
    </row>
    <row r="20" spans="1:5">
      <c r="A20" s="5">
        <v>42423</v>
      </c>
      <c r="B20" t="s">
        <v>200</v>
      </c>
      <c r="C20">
        <v>-11.5</v>
      </c>
      <c r="D20" t="s">
        <v>201</v>
      </c>
      <c r="E20" t="s">
        <v>279</v>
      </c>
    </row>
    <row r="21" spans="1:5">
      <c r="A21" s="5">
        <v>42441</v>
      </c>
      <c r="B21" t="s">
        <v>206</v>
      </c>
      <c r="C21">
        <v>-8.5</v>
      </c>
      <c r="D21" t="s">
        <v>204</v>
      </c>
      <c r="E21" t="s">
        <v>254</v>
      </c>
    </row>
    <row r="22" spans="1:5">
      <c r="A22" s="5">
        <v>42316</v>
      </c>
      <c r="B22" t="s">
        <v>200</v>
      </c>
      <c r="C22">
        <v>-1.5</v>
      </c>
      <c r="D22" t="s">
        <v>201</v>
      </c>
      <c r="E22" t="s">
        <v>220</v>
      </c>
    </row>
    <row r="23" spans="1:5">
      <c r="A23" s="5">
        <v>42319</v>
      </c>
      <c r="B23" t="s">
        <v>200</v>
      </c>
      <c r="C23">
        <v>6.5</v>
      </c>
      <c r="D23" t="s">
        <v>201</v>
      </c>
      <c r="E23" t="s">
        <v>282</v>
      </c>
    </row>
    <row r="24" spans="1:5">
      <c r="A24" s="5">
        <v>42313</v>
      </c>
      <c r="B24" t="s">
        <v>206</v>
      </c>
      <c r="C24">
        <v>4.5</v>
      </c>
      <c r="D24" t="s">
        <v>201</v>
      </c>
      <c r="E24" t="s">
        <v>210</v>
      </c>
    </row>
    <row r="25" spans="1:5">
      <c r="A25" s="5">
        <v>42427</v>
      </c>
      <c r="B25" t="s">
        <v>206</v>
      </c>
      <c r="C25">
        <v>-4.5</v>
      </c>
      <c r="D25" t="s">
        <v>204</v>
      </c>
      <c r="E25" t="s">
        <v>250</v>
      </c>
    </row>
    <row r="26" spans="1:5">
      <c r="A26" s="5">
        <v>42480</v>
      </c>
      <c r="B26" t="s">
        <v>200</v>
      </c>
      <c r="C26">
        <v>8.5</v>
      </c>
      <c r="D26" t="s">
        <v>204</v>
      </c>
      <c r="E26" t="s">
        <v>216</v>
      </c>
    </row>
    <row r="27" spans="1:5">
      <c r="A27" s="5">
        <v>42310</v>
      </c>
      <c r="B27" t="s">
        <v>206</v>
      </c>
      <c r="C27">
        <v>4</v>
      </c>
      <c r="D27" t="s">
        <v>201</v>
      </c>
      <c r="E27" t="s">
        <v>233</v>
      </c>
    </row>
    <row r="28" spans="1:5">
      <c r="A28" s="5">
        <v>42485</v>
      </c>
      <c r="B28" t="s">
        <v>206</v>
      </c>
      <c r="C28">
        <v>4</v>
      </c>
      <c r="D28" t="s">
        <v>204</v>
      </c>
      <c r="E28" t="s">
        <v>227</v>
      </c>
    </row>
    <row r="29" spans="1:5">
      <c r="A29" s="5">
        <v>42402</v>
      </c>
      <c r="B29" t="s">
        <v>206</v>
      </c>
      <c r="C29">
        <v>-7</v>
      </c>
      <c r="D29" t="s">
        <v>204</v>
      </c>
      <c r="E29" t="s">
        <v>240</v>
      </c>
    </row>
    <row r="30" spans="1:5">
      <c r="A30" s="5">
        <v>42395</v>
      </c>
      <c r="B30" t="s">
        <v>206</v>
      </c>
      <c r="C30">
        <v>-5</v>
      </c>
      <c r="D30" t="s">
        <v>204</v>
      </c>
      <c r="E30" t="s">
        <v>256</v>
      </c>
    </row>
    <row r="31" spans="1:5">
      <c r="A31" s="5">
        <v>42359</v>
      </c>
      <c r="B31" t="s">
        <v>206</v>
      </c>
      <c r="C31">
        <v>10.5</v>
      </c>
      <c r="D31" t="s">
        <v>201</v>
      </c>
      <c r="E31" t="s">
        <v>208</v>
      </c>
    </row>
    <row r="32" spans="1:5">
      <c r="A32" s="5">
        <v>42338</v>
      </c>
      <c r="B32" t="s">
        <v>200</v>
      </c>
      <c r="C32">
        <v>7</v>
      </c>
      <c r="D32" t="s">
        <v>204</v>
      </c>
      <c r="E32" t="s">
        <v>240</v>
      </c>
    </row>
    <row r="33" spans="1:5">
      <c r="A33" s="5">
        <v>42466</v>
      </c>
      <c r="B33" t="s">
        <v>200</v>
      </c>
      <c r="C33">
        <v>-7.5</v>
      </c>
      <c r="D33" t="s">
        <v>201</v>
      </c>
      <c r="E33" t="s">
        <v>256</v>
      </c>
    </row>
    <row r="34" spans="1:5">
      <c r="A34" s="5">
        <v>42446</v>
      </c>
      <c r="B34" t="s">
        <v>206</v>
      </c>
      <c r="C34">
        <v>11.5</v>
      </c>
      <c r="D34" t="s">
        <v>201</v>
      </c>
      <c r="E34" t="s">
        <v>231</v>
      </c>
    </row>
    <row r="35" spans="1:5">
      <c r="A35" s="5">
        <v>42354</v>
      </c>
      <c r="B35" t="s">
        <v>200</v>
      </c>
      <c r="C35">
        <v>10</v>
      </c>
      <c r="D35" t="s">
        <v>204</v>
      </c>
      <c r="E35" t="s">
        <v>235</v>
      </c>
    </row>
    <row r="36" spans="1:5">
      <c r="A36" s="5">
        <v>42465</v>
      </c>
      <c r="B36" t="s">
        <v>206</v>
      </c>
      <c r="C36">
        <v>-4</v>
      </c>
      <c r="D36" t="s">
        <v>204</v>
      </c>
      <c r="E36" t="s">
        <v>275</v>
      </c>
    </row>
    <row r="37" spans="1:5">
      <c r="A37" s="5">
        <v>42457</v>
      </c>
      <c r="B37" t="s">
        <v>200</v>
      </c>
      <c r="C37">
        <v>-13</v>
      </c>
      <c r="D37" t="s">
        <v>204</v>
      </c>
      <c r="E37" t="s">
        <v>266</v>
      </c>
    </row>
    <row r="38" spans="1:5">
      <c r="A38" s="5">
        <v>42332</v>
      </c>
      <c r="B38" t="s">
        <v>200</v>
      </c>
      <c r="C38">
        <v>2.5</v>
      </c>
      <c r="D38" t="s">
        <v>204</v>
      </c>
      <c r="E38" t="s">
        <v>217</v>
      </c>
    </row>
    <row r="39" spans="1:5">
      <c r="A39" s="5">
        <v>42364</v>
      </c>
      <c r="B39" t="s">
        <v>206</v>
      </c>
      <c r="C39">
        <v>7.5</v>
      </c>
      <c r="D39" t="s">
        <v>204</v>
      </c>
      <c r="E39" t="s">
        <v>283</v>
      </c>
    </row>
    <row r="40" spans="1:5">
      <c r="A40" s="5">
        <v>42384</v>
      </c>
      <c r="B40" t="s">
        <v>206</v>
      </c>
      <c r="C40">
        <v>-4</v>
      </c>
      <c r="D40" t="s">
        <v>201</v>
      </c>
      <c r="E40" t="s">
        <v>282</v>
      </c>
    </row>
    <row r="41" spans="1:5">
      <c r="A41" s="5">
        <v>42377</v>
      </c>
      <c r="B41" t="s">
        <v>200</v>
      </c>
      <c r="C41">
        <v>9.5</v>
      </c>
      <c r="D41" t="s">
        <v>201</v>
      </c>
      <c r="E41" t="s">
        <v>243</v>
      </c>
    </row>
    <row r="42" spans="1:5">
      <c r="A42" s="5">
        <v>42369</v>
      </c>
      <c r="B42" t="s">
        <v>200</v>
      </c>
      <c r="C42">
        <v>3</v>
      </c>
      <c r="D42" t="s">
        <v>201</v>
      </c>
      <c r="E42" t="s">
        <v>288</v>
      </c>
    </row>
    <row r="43" spans="1:5">
      <c r="A43" s="5">
        <v>42455</v>
      </c>
      <c r="B43" t="s">
        <v>200</v>
      </c>
      <c r="C43">
        <v>-15</v>
      </c>
      <c r="D43" t="s">
        <v>204</v>
      </c>
      <c r="E43" t="s">
        <v>246</v>
      </c>
    </row>
    <row r="44" spans="1:5">
      <c r="A44" s="5">
        <v>42460</v>
      </c>
      <c r="B44" t="s">
        <v>206</v>
      </c>
      <c r="C44">
        <v>-3</v>
      </c>
      <c r="D44" t="s">
        <v>201</v>
      </c>
      <c r="E44" t="s">
        <v>243</v>
      </c>
    </row>
    <row r="45" spans="1:5">
      <c r="A45" s="5">
        <v>42373</v>
      </c>
      <c r="B45" t="s">
        <v>200</v>
      </c>
      <c r="C45">
        <v>1.5</v>
      </c>
      <c r="D45" t="s">
        <v>204</v>
      </c>
      <c r="E45" t="s">
        <v>283</v>
      </c>
    </row>
    <row r="46" spans="1:5">
      <c r="A46" s="5">
        <v>42499</v>
      </c>
      <c r="B46" t="s">
        <v>200</v>
      </c>
      <c r="C46">
        <v>6</v>
      </c>
      <c r="D46" t="s">
        <v>201</v>
      </c>
      <c r="E46" t="s">
        <v>259</v>
      </c>
    </row>
    <row r="47" spans="1:5">
      <c r="A47" s="5">
        <v>42341</v>
      </c>
      <c r="B47" t="s">
        <v>206</v>
      </c>
      <c r="C47">
        <v>2.5</v>
      </c>
      <c r="D47" t="s">
        <v>201</v>
      </c>
      <c r="E47" t="s">
        <v>211</v>
      </c>
    </row>
    <row r="48" spans="1:5">
      <c r="A48" s="5">
        <v>42326</v>
      </c>
      <c r="B48" t="s">
        <v>206</v>
      </c>
      <c r="C48">
        <v>7</v>
      </c>
      <c r="D48" t="s">
        <v>201</v>
      </c>
      <c r="E48" t="s">
        <v>216</v>
      </c>
    </row>
    <row r="49" spans="1:5">
      <c r="A49" s="5">
        <v>42352</v>
      </c>
      <c r="B49" t="s">
        <v>206</v>
      </c>
      <c r="C49">
        <v>-3</v>
      </c>
      <c r="D49" t="s">
        <v>204</v>
      </c>
      <c r="E49" t="s">
        <v>248</v>
      </c>
    </row>
    <row r="50" spans="1:5">
      <c r="A50" s="5">
        <v>42421</v>
      </c>
      <c r="B50" t="s">
        <v>206</v>
      </c>
      <c r="C50">
        <v>-3</v>
      </c>
      <c r="D50" t="s">
        <v>201</v>
      </c>
      <c r="E50" t="s">
        <v>209</v>
      </c>
    </row>
    <row r="51" spans="1:5">
      <c r="A51" s="5">
        <v>42323</v>
      </c>
      <c r="B51" t="s">
        <v>200</v>
      </c>
      <c r="C51">
        <v>4.5</v>
      </c>
      <c r="D51" t="s">
        <v>204</v>
      </c>
      <c r="E51" t="s">
        <v>233</v>
      </c>
    </row>
    <row r="52" spans="1:5">
      <c r="A52" s="5">
        <v>42443</v>
      </c>
      <c r="B52" t="s">
        <v>200</v>
      </c>
      <c r="C52">
        <v>7.5</v>
      </c>
      <c r="D52" t="s">
        <v>201</v>
      </c>
      <c r="E52" t="s">
        <v>284</v>
      </c>
    </row>
    <row r="53" spans="1:5">
      <c r="A53" s="5">
        <v>42346</v>
      </c>
      <c r="B53" t="s">
        <v>206</v>
      </c>
      <c r="C53">
        <v>9</v>
      </c>
      <c r="D53" t="s">
        <v>201</v>
      </c>
      <c r="E53" t="s">
        <v>221</v>
      </c>
    </row>
    <row r="54" spans="1:5">
      <c r="A54" s="5">
        <v>42317</v>
      </c>
      <c r="B54" t="s">
        <v>200</v>
      </c>
      <c r="C54">
        <v>-1</v>
      </c>
      <c r="D54" t="s">
        <v>201</v>
      </c>
      <c r="E54" t="s">
        <v>236</v>
      </c>
    </row>
    <row r="55" spans="1:5">
      <c r="A55" s="5">
        <v>42493</v>
      </c>
      <c r="B55" t="s">
        <v>200</v>
      </c>
      <c r="C55">
        <v>9</v>
      </c>
      <c r="D55" t="s">
        <v>204</v>
      </c>
      <c r="E55" t="s">
        <v>247</v>
      </c>
    </row>
    <row r="56" spans="1:5">
      <c r="A56" s="5">
        <v>42425</v>
      </c>
      <c r="B56" t="s">
        <v>200</v>
      </c>
      <c r="C56">
        <v>-4</v>
      </c>
      <c r="D56" t="s">
        <v>201</v>
      </c>
      <c r="E56" t="s">
        <v>246</v>
      </c>
    </row>
    <row r="57" spans="1:5">
      <c r="A57" s="5">
        <v>42428</v>
      </c>
      <c r="B57" t="s">
        <v>206</v>
      </c>
      <c r="C57">
        <v>5.5</v>
      </c>
      <c r="D57" t="s">
        <v>201</v>
      </c>
      <c r="E57" t="s">
        <v>242</v>
      </c>
    </row>
    <row r="58" spans="1:5">
      <c r="A58" s="5">
        <v>42308</v>
      </c>
      <c r="B58" t="s">
        <v>200</v>
      </c>
      <c r="C58">
        <v>-1.5</v>
      </c>
      <c r="D58" t="s">
        <v>204</v>
      </c>
      <c r="E58" t="s">
        <v>231</v>
      </c>
    </row>
    <row r="59" spans="1:5">
      <c r="A59" s="5">
        <v>42406</v>
      </c>
      <c r="B59" t="s">
        <v>206</v>
      </c>
      <c r="C59">
        <v>5</v>
      </c>
      <c r="D59" t="s">
        <v>204</v>
      </c>
      <c r="E59" t="s">
        <v>252</v>
      </c>
    </row>
    <row r="60" spans="1:5">
      <c r="A60" s="5">
        <v>42305</v>
      </c>
      <c r="B60" t="s">
        <v>206</v>
      </c>
      <c r="C60">
        <v>-2.5</v>
      </c>
      <c r="D60" t="s">
        <v>204</v>
      </c>
      <c r="E60" t="s">
        <v>236</v>
      </c>
    </row>
    <row r="61" spans="1:5">
      <c r="A61" s="5">
        <v>42487</v>
      </c>
      <c r="B61" t="s">
        <v>206</v>
      </c>
      <c r="C61">
        <v>-3</v>
      </c>
      <c r="D61" t="s">
        <v>201</v>
      </c>
      <c r="E61" t="s">
        <v>202</v>
      </c>
    </row>
    <row r="62" spans="1:5">
      <c r="A62" s="5">
        <v>42400</v>
      </c>
      <c r="B62" t="s">
        <v>200</v>
      </c>
      <c r="C62">
        <v>-6.5</v>
      </c>
      <c r="D62" t="s">
        <v>204</v>
      </c>
      <c r="E62" t="s">
        <v>249</v>
      </c>
    </row>
    <row r="63" spans="1:5">
      <c r="A63" s="5">
        <v>42387</v>
      </c>
      <c r="B63" t="s">
        <v>206</v>
      </c>
      <c r="C63">
        <v>4</v>
      </c>
      <c r="D63" t="s">
        <v>204</v>
      </c>
      <c r="E63" t="s">
        <v>249</v>
      </c>
    </row>
    <row r="64" spans="1:5">
      <c r="A64" s="5">
        <v>42462</v>
      </c>
      <c r="B64" t="s">
        <v>206</v>
      </c>
      <c r="C64">
        <v>-6.5</v>
      </c>
      <c r="D64" t="s">
        <v>204</v>
      </c>
      <c r="E64" t="s">
        <v>273</v>
      </c>
    </row>
    <row r="65" spans="1:5">
      <c r="A65" s="5">
        <v>42389</v>
      </c>
      <c r="B65" t="s">
        <v>200</v>
      </c>
      <c r="C65">
        <v>1.5</v>
      </c>
      <c r="D65" t="s">
        <v>204</v>
      </c>
      <c r="E65" t="s">
        <v>237</v>
      </c>
    </row>
    <row r="66" spans="1:5">
      <c r="A66" s="5">
        <v>42358</v>
      </c>
      <c r="B66" t="s">
        <v>200</v>
      </c>
      <c r="C66">
        <v>5</v>
      </c>
      <c r="D66" t="s">
        <v>201</v>
      </c>
      <c r="E66" t="s">
        <v>214</v>
      </c>
    </row>
    <row r="67" spans="1:5">
      <c r="A67" s="5">
        <v>42410</v>
      </c>
      <c r="B67" t="s">
        <v>206</v>
      </c>
      <c r="C67">
        <v>-4.5</v>
      </c>
      <c r="D67" t="s">
        <v>201</v>
      </c>
      <c r="E67" t="s">
        <v>244</v>
      </c>
    </row>
    <row r="68" spans="1:5">
      <c r="A68" s="5">
        <v>42336</v>
      </c>
      <c r="B68" t="s">
        <v>206</v>
      </c>
      <c r="C68">
        <v>-8.5</v>
      </c>
      <c r="D68" t="s">
        <v>201</v>
      </c>
      <c r="E68" t="s">
        <v>217</v>
      </c>
    </row>
    <row r="69" spans="1:5">
      <c r="A69" s="5">
        <v>42368</v>
      </c>
      <c r="B69" t="s">
        <v>206</v>
      </c>
      <c r="C69">
        <v>-6.5</v>
      </c>
      <c r="D69" t="s">
        <v>201</v>
      </c>
      <c r="E69" t="s">
        <v>217</v>
      </c>
    </row>
    <row r="70" spans="1:5">
      <c r="A70" s="5">
        <v>42382</v>
      </c>
      <c r="B70" t="s">
        <v>206</v>
      </c>
      <c r="C70">
        <v>-3.5</v>
      </c>
      <c r="D70" t="s">
        <v>204</v>
      </c>
      <c r="E70" t="s">
        <v>213</v>
      </c>
    </row>
    <row r="71" spans="1:5">
      <c r="A71" s="5">
        <v>42473</v>
      </c>
      <c r="B71" t="s">
        <v>200</v>
      </c>
      <c r="C71">
        <v>-10</v>
      </c>
      <c r="D71" t="s">
        <v>204</v>
      </c>
      <c r="E71" t="s">
        <v>284</v>
      </c>
    </row>
    <row r="72" spans="1:5">
      <c r="A72" s="5">
        <v>42345</v>
      </c>
      <c r="B72" t="s">
        <v>200</v>
      </c>
      <c r="C72">
        <v>-1.5</v>
      </c>
      <c r="D72" t="s">
        <v>204</v>
      </c>
      <c r="E72" t="s">
        <v>220</v>
      </c>
    </row>
    <row r="73" spans="1:5">
      <c r="A73" s="5">
        <v>42330</v>
      </c>
      <c r="B73" t="s">
        <v>206</v>
      </c>
      <c r="C73">
        <v>-2.5</v>
      </c>
      <c r="D73" t="s">
        <v>204</v>
      </c>
      <c r="E73" t="s">
        <v>233</v>
      </c>
    </row>
    <row r="74" spans="1:5">
      <c r="A74" s="5">
        <v>42339</v>
      </c>
      <c r="B74" t="s">
        <v>200</v>
      </c>
      <c r="C74">
        <v>-1.5</v>
      </c>
      <c r="D74" t="s">
        <v>201</v>
      </c>
      <c r="E74" t="s">
        <v>230</v>
      </c>
    </row>
    <row r="75" spans="1:5">
      <c r="A75" s="5">
        <v>42433</v>
      </c>
      <c r="B75" t="s">
        <v>206</v>
      </c>
      <c r="C75">
        <v>6</v>
      </c>
      <c r="D75" t="s">
        <v>201</v>
      </c>
      <c r="E75" t="s">
        <v>235</v>
      </c>
    </row>
    <row r="76" spans="1:5">
      <c r="A76" s="5">
        <v>42324</v>
      </c>
      <c r="B76" t="s">
        <v>200</v>
      </c>
      <c r="C76">
        <v>12.5</v>
      </c>
      <c r="D76" t="s">
        <v>204</v>
      </c>
      <c r="E76" t="s">
        <v>221</v>
      </c>
    </row>
    <row r="77" spans="1:5">
      <c r="A77" s="5">
        <v>42350</v>
      </c>
      <c r="B77" t="s">
        <v>200</v>
      </c>
      <c r="C77">
        <v>-3.5</v>
      </c>
      <c r="D77" t="s">
        <v>201</v>
      </c>
      <c r="E77" t="s">
        <v>212</v>
      </c>
    </row>
    <row r="78" spans="1:5">
      <c r="A78" s="5">
        <v>42321</v>
      </c>
      <c r="B78" t="s">
        <v>206</v>
      </c>
      <c r="C78">
        <v>6.5</v>
      </c>
      <c r="D78" t="s">
        <v>201</v>
      </c>
      <c r="E78" t="s">
        <v>290</v>
      </c>
    </row>
    <row r="79" spans="1:5">
      <c r="A79" s="5">
        <v>42497</v>
      </c>
      <c r="B79" t="s">
        <v>206</v>
      </c>
      <c r="C79">
        <v>2.5</v>
      </c>
      <c r="D79" t="s">
        <v>201</v>
      </c>
      <c r="E79" t="s">
        <v>279</v>
      </c>
    </row>
    <row r="80" spans="1:5">
      <c r="A80" s="5">
        <v>42431</v>
      </c>
      <c r="B80" t="s">
        <v>200</v>
      </c>
      <c r="C80">
        <v>6</v>
      </c>
      <c r="D80" t="s">
        <v>204</v>
      </c>
      <c r="E80" t="s">
        <v>253</v>
      </c>
    </row>
    <row r="81" spans="1:5">
      <c r="A81" s="5">
        <v>42419</v>
      </c>
      <c r="B81" t="s">
        <v>206</v>
      </c>
      <c r="C81">
        <v>8</v>
      </c>
      <c r="D81" t="s">
        <v>201</v>
      </c>
      <c r="E81" t="s">
        <v>261</v>
      </c>
    </row>
    <row r="82" spans="1:5">
      <c r="A82" s="5">
        <v>42437</v>
      </c>
      <c r="B82" t="s">
        <v>206</v>
      </c>
      <c r="C82">
        <v>-5.5</v>
      </c>
      <c r="D82" t="s">
        <v>201</v>
      </c>
      <c r="E82" t="s">
        <v>243</v>
      </c>
    </row>
    <row r="83" spans="1:5">
      <c r="A83" s="5">
        <v>42491</v>
      </c>
      <c r="B83" t="s">
        <v>200</v>
      </c>
      <c r="C83">
        <v>9.5</v>
      </c>
      <c r="D83" t="s">
        <v>201</v>
      </c>
      <c r="E83" t="s">
        <v>216</v>
      </c>
    </row>
    <row r="84" spans="1:5">
      <c r="A84" s="2">
        <v>42349</v>
      </c>
      <c r="B84" t="s">
        <v>206</v>
      </c>
      <c r="C84">
        <v>4</v>
      </c>
      <c r="D84" t="s">
        <v>204</v>
      </c>
      <c r="E84" t="s">
        <v>216</v>
      </c>
    </row>
    <row r="85" spans="1:5">
      <c r="A85" s="2">
        <v>42312</v>
      </c>
      <c r="B85" t="s">
        <v>206</v>
      </c>
      <c r="C85">
        <v>7</v>
      </c>
      <c r="D85" t="s">
        <v>201</v>
      </c>
      <c r="E85" t="s">
        <v>289</v>
      </c>
    </row>
    <row r="86" spans="1:5">
      <c r="A86" s="2">
        <v>42477</v>
      </c>
      <c r="B86" t="s">
        <v>200</v>
      </c>
      <c r="C86">
        <v>8.5</v>
      </c>
      <c r="D86" t="s">
        <v>204</v>
      </c>
      <c r="E86" t="s">
        <v>226</v>
      </c>
    </row>
    <row r="87" spans="1:5">
      <c r="A87" s="2">
        <v>42440</v>
      </c>
      <c r="B87" t="s">
        <v>200</v>
      </c>
      <c r="C87">
        <v>13.5</v>
      </c>
      <c r="D87" t="s">
        <v>201</v>
      </c>
      <c r="E87" t="s">
        <v>267</v>
      </c>
    </row>
    <row r="88" spans="1:5">
      <c r="A88" s="2">
        <v>42404</v>
      </c>
      <c r="B88" t="s">
        <v>200</v>
      </c>
      <c r="C88">
        <v>-1.5</v>
      </c>
      <c r="D88" t="s">
        <v>201</v>
      </c>
      <c r="E88" t="s">
        <v>223</v>
      </c>
    </row>
    <row r="89" spans="1:5">
      <c r="A89" s="2">
        <v>42307</v>
      </c>
      <c r="B89" t="s">
        <v>200</v>
      </c>
      <c r="C89">
        <v>4.5</v>
      </c>
      <c r="D89" t="s">
        <v>204</v>
      </c>
      <c r="E89" t="s">
        <v>233</v>
      </c>
    </row>
    <row r="90" spans="1:5">
      <c r="A90" s="2">
        <v>42483</v>
      </c>
      <c r="B90" t="s">
        <v>206</v>
      </c>
      <c r="C90">
        <v>1.5</v>
      </c>
      <c r="D90" t="s">
        <v>204</v>
      </c>
      <c r="E90" t="s">
        <v>249</v>
      </c>
    </row>
    <row r="91" spans="1:5">
      <c r="A91" s="2">
        <v>42398</v>
      </c>
      <c r="B91" t="s">
        <v>206</v>
      </c>
      <c r="C91">
        <v>-6</v>
      </c>
      <c r="D91" t="s">
        <v>204</v>
      </c>
      <c r="E91" t="s">
        <v>229</v>
      </c>
    </row>
    <row r="92" spans="1:5">
      <c r="A92" s="2">
        <v>42489</v>
      </c>
      <c r="B92" t="s">
        <v>200</v>
      </c>
      <c r="C92">
        <v>-9.5</v>
      </c>
      <c r="D92" t="s">
        <v>201</v>
      </c>
      <c r="E92" t="s">
        <v>203</v>
      </c>
    </row>
    <row r="93" spans="1:5">
      <c r="A93" s="2">
        <v>42385</v>
      </c>
      <c r="B93" t="s">
        <v>200</v>
      </c>
      <c r="C93">
        <v>-6</v>
      </c>
      <c r="D93" t="s">
        <v>204</v>
      </c>
      <c r="E93" t="s">
        <v>229</v>
      </c>
    </row>
    <row r="94" spans="1:5">
      <c r="A94" s="2">
        <v>42361</v>
      </c>
      <c r="B94" t="s">
        <v>200</v>
      </c>
      <c r="C94">
        <v>7.5</v>
      </c>
      <c r="D94" t="s">
        <v>201</v>
      </c>
      <c r="E94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6</v>
      </c>
      <c r="D2" t="s">
        <v>201</v>
      </c>
      <c r="E2" t="s">
        <v>233</v>
      </c>
    </row>
    <row r="3" spans="1:5">
      <c r="A3" s="5">
        <v>42346</v>
      </c>
      <c r="B3" t="s">
        <v>206</v>
      </c>
      <c r="C3">
        <v>-3.5</v>
      </c>
      <c r="D3" t="s">
        <v>204</v>
      </c>
      <c r="E3" t="s">
        <v>203</v>
      </c>
    </row>
    <row r="4" spans="1:5">
      <c r="A4" s="5">
        <v>42394</v>
      </c>
      <c r="B4" t="s">
        <v>200</v>
      </c>
      <c r="C4">
        <v>5.5</v>
      </c>
      <c r="D4" t="s">
        <v>201</v>
      </c>
      <c r="E4" t="s">
        <v>287</v>
      </c>
    </row>
    <row r="5" spans="1:5">
      <c r="A5" s="5">
        <v>42463</v>
      </c>
      <c r="B5" t="s">
        <v>206</v>
      </c>
      <c r="C5">
        <v>-4.5</v>
      </c>
      <c r="D5" t="s">
        <v>201</v>
      </c>
      <c r="E5" t="s">
        <v>236</v>
      </c>
    </row>
    <row r="6" spans="1:5">
      <c r="A6" s="5">
        <v>42449</v>
      </c>
      <c r="B6" t="s">
        <v>206</v>
      </c>
      <c r="C6">
        <v>9.5</v>
      </c>
      <c r="D6" t="s">
        <v>204</v>
      </c>
      <c r="E6" t="s">
        <v>216</v>
      </c>
    </row>
    <row r="7" spans="1:5">
      <c r="A7" s="5">
        <v>42317</v>
      </c>
      <c r="B7" t="s">
        <v>200</v>
      </c>
      <c r="C7">
        <v>4.5</v>
      </c>
      <c r="D7" t="s">
        <v>204</v>
      </c>
      <c r="E7" t="s">
        <v>202</v>
      </c>
    </row>
    <row r="8" spans="1:5">
      <c r="A8" s="5">
        <v>42408</v>
      </c>
      <c r="B8" t="s">
        <v>206</v>
      </c>
      <c r="C8">
        <v>8.5</v>
      </c>
      <c r="D8" t="s">
        <v>201</v>
      </c>
      <c r="E8" t="s">
        <v>234</v>
      </c>
    </row>
    <row r="9" spans="1:5">
      <c r="A9" s="5">
        <v>42356</v>
      </c>
      <c r="B9" t="s">
        <v>206</v>
      </c>
      <c r="C9">
        <v>-4.5</v>
      </c>
      <c r="D9" t="s">
        <v>204</v>
      </c>
      <c r="E9" t="s">
        <v>230</v>
      </c>
    </row>
    <row r="10" spans="1:5">
      <c r="A10" s="5">
        <v>42454</v>
      </c>
      <c r="B10" t="s">
        <v>200</v>
      </c>
      <c r="C10">
        <v>10.5</v>
      </c>
      <c r="D10" t="s">
        <v>204</v>
      </c>
      <c r="E10" t="s">
        <v>250</v>
      </c>
    </row>
    <row r="11" spans="1:5">
      <c r="A11" s="5">
        <v>42366</v>
      </c>
      <c r="B11" t="s">
        <v>206</v>
      </c>
      <c r="C11">
        <v>-4</v>
      </c>
      <c r="D11" t="s">
        <v>204</v>
      </c>
      <c r="E11" t="s">
        <v>231</v>
      </c>
    </row>
    <row r="12" spans="1:5">
      <c r="A12" s="5">
        <v>42436</v>
      </c>
      <c r="B12" t="s">
        <v>206</v>
      </c>
      <c r="C12">
        <v>16</v>
      </c>
      <c r="D12" t="s">
        <v>201</v>
      </c>
      <c r="E12" t="s">
        <v>272</v>
      </c>
    </row>
    <row r="13" spans="1:5">
      <c r="A13" s="5">
        <v>42322</v>
      </c>
      <c r="B13" t="s">
        <v>200</v>
      </c>
      <c r="C13">
        <v>5.5</v>
      </c>
      <c r="D13" t="s">
        <v>201</v>
      </c>
      <c r="E13" t="s">
        <v>227</v>
      </c>
    </row>
    <row r="14" spans="1:5">
      <c r="A14" s="5">
        <v>42425</v>
      </c>
      <c r="B14" t="s">
        <v>200</v>
      </c>
      <c r="C14">
        <v>8</v>
      </c>
      <c r="D14" t="s">
        <v>201</v>
      </c>
      <c r="E14" t="s">
        <v>269</v>
      </c>
    </row>
    <row r="15" spans="1:5">
      <c r="A15" s="5">
        <v>42339</v>
      </c>
      <c r="B15" t="s">
        <v>206</v>
      </c>
      <c r="C15">
        <v>1.5</v>
      </c>
      <c r="D15" t="s">
        <v>204</v>
      </c>
      <c r="E15" t="s">
        <v>234</v>
      </c>
    </row>
    <row r="16" spans="1:5">
      <c r="A16" s="5">
        <v>42311</v>
      </c>
      <c r="B16" t="s">
        <v>206</v>
      </c>
      <c r="C16">
        <v>5</v>
      </c>
      <c r="D16" t="s">
        <v>204</v>
      </c>
      <c r="E16" t="s">
        <v>223</v>
      </c>
    </row>
    <row r="17" spans="1:5">
      <c r="A17" s="5">
        <v>42337</v>
      </c>
      <c r="B17" t="s">
        <v>206</v>
      </c>
      <c r="C17">
        <v>2</v>
      </c>
      <c r="D17" t="s">
        <v>204</v>
      </c>
      <c r="E17" t="s">
        <v>217</v>
      </c>
    </row>
    <row r="18" spans="1:5">
      <c r="A18" s="5">
        <v>42428</v>
      </c>
      <c r="B18" t="s">
        <v>206</v>
      </c>
      <c r="C18">
        <v>-9</v>
      </c>
      <c r="D18" t="s">
        <v>201</v>
      </c>
      <c r="E18" t="s">
        <v>256</v>
      </c>
    </row>
    <row r="19" spans="1:5">
      <c r="A19" s="5">
        <v>42433</v>
      </c>
      <c r="B19" t="s">
        <v>200</v>
      </c>
      <c r="C19">
        <v>-12.5</v>
      </c>
      <c r="D19" t="s">
        <v>204</v>
      </c>
      <c r="E19" t="s">
        <v>251</v>
      </c>
    </row>
    <row r="20" spans="1:5">
      <c r="A20" s="5">
        <v>42314</v>
      </c>
      <c r="B20" t="s">
        <v>206</v>
      </c>
      <c r="C20">
        <v>6</v>
      </c>
      <c r="D20" t="s">
        <v>204</v>
      </c>
      <c r="E20" t="s">
        <v>209</v>
      </c>
    </row>
    <row r="21" spans="1:5">
      <c r="A21" s="5">
        <v>42447</v>
      </c>
      <c r="B21" t="s">
        <v>206</v>
      </c>
      <c r="C21">
        <v>10</v>
      </c>
      <c r="D21" t="s">
        <v>201</v>
      </c>
      <c r="E21" t="s">
        <v>237</v>
      </c>
    </row>
    <row r="22" spans="1:5">
      <c r="A22" s="5">
        <v>42407</v>
      </c>
      <c r="B22" t="s">
        <v>206</v>
      </c>
      <c r="C22">
        <v>3.5</v>
      </c>
      <c r="D22" t="s">
        <v>204</v>
      </c>
      <c r="E22" t="s">
        <v>211</v>
      </c>
    </row>
    <row r="23" spans="1:5">
      <c r="A23" s="5">
        <v>42359</v>
      </c>
      <c r="B23" t="s">
        <v>206</v>
      </c>
      <c r="C23">
        <v>3</v>
      </c>
      <c r="D23" t="s">
        <v>201</v>
      </c>
      <c r="E23" t="s">
        <v>224</v>
      </c>
    </row>
    <row r="24" spans="1:5">
      <c r="A24" s="5">
        <v>42331</v>
      </c>
      <c r="B24" t="s">
        <v>200</v>
      </c>
      <c r="C24">
        <v>8.5</v>
      </c>
      <c r="D24" t="s">
        <v>201</v>
      </c>
      <c r="E24" t="s">
        <v>203</v>
      </c>
    </row>
    <row r="25" spans="1:5">
      <c r="A25" s="5">
        <v>42391</v>
      </c>
      <c r="B25" t="s">
        <v>200</v>
      </c>
      <c r="C25">
        <v>-5</v>
      </c>
      <c r="D25" t="s">
        <v>201</v>
      </c>
      <c r="E25" t="s">
        <v>209</v>
      </c>
    </row>
    <row r="26" spans="1:5">
      <c r="A26" s="5">
        <v>42343</v>
      </c>
      <c r="B26" t="s">
        <v>232</v>
      </c>
      <c r="C26">
        <v>2</v>
      </c>
      <c r="D26" t="s">
        <v>201</v>
      </c>
      <c r="E26" t="s">
        <v>212</v>
      </c>
    </row>
    <row r="27" spans="1:5">
      <c r="A27" s="5">
        <v>42321</v>
      </c>
      <c r="B27" t="s">
        <v>206</v>
      </c>
      <c r="C27">
        <v>1.5</v>
      </c>
      <c r="D27" t="s">
        <v>201</v>
      </c>
      <c r="E27" t="s">
        <v>288</v>
      </c>
    </row>
    <row r="28" spans="1:5">
      <c r="A28" s="5">
        <v>42470</v>
      </c>
      <c r="B28" t="s">
        <v>200</v>
      </c>
      <c r="C28">
        <v>9.5</v>
      </c>
      <c r="D28" t="s">
        <v>201</v>
      </c>
      <c r="E28" t="s">
        <v>247</v>
      </c>
    </row>
    <row r="29" spans="1:5">
      <c r="A29" s="5">
        <v>42305</v>
      </c>
      <c r="B29" t="s">
        <v>206</v>
      </c>
      <c r="C29">
        <v>4.5</v>
      </c>
      <c r="D29" t="s">
        <v>204</v>
      </c>
      <c r="E29" t="s">
        <v>245</v>
      </c>
    </row>
    <row r="30" spans="1:5">
      <c r="A30" s="5">
        <v>42458</v>
      </c>
      <c r="B30" t="s">
        <v>206</v>
      </c>
      <c r="C30">
        <v>-8</v>
      </c>
      <c r="D30" t="s">
        <v>201</v>
      </c>
      <c r="E30" t="s">
        <v>250</v>
      </c>
    </row>
    <row r="31" spans="1:5">
      <c r="A31" s="5">
        <v>42431</v>
      </c>
      <c r="B31" t="s">
        <v>206</v>
      </c>
      <c r="C31">
        <v>-4.5</v>
      </c>
      <c r="D31" t="s">
        <v>204</v>
      </c>
      <c r="E31" t="s">
        <v>259</v>
      </c>
    </row>
    <row r="32" spans="1:5">
      <c r="A32" s="5">
        <v>42419</v>
      </c>
      <c r="B32" t="s">
        <v>206</v>
      </c>
      <c r="C32">
        <v>-1.5</v>
      </c>
      <c r="D32" t="s">
        <v>201</v>
      </c>
      <c r="E32" t="s">
        <v>217</v>
      </c>
    </row>
    <row r="33" spans="1:5">
      <c r="A33" s="5">
        <v>42405</v>
      </c>
      <c r="B33" t="s">
        <v>200</v>
      </c>
      <c r="C33">
        <v>3</v>
      </c>
      <c r="D33" t="s">
        <v>204</v>
      </c>
      <c r="E33" t="s">
        <v>233</v>
      </c>
    </row>
    <row r="34" spans="1:5">
      <c r="A34" s="5">
        <v>42315</v>
      </c>
      <c r="B34" t="s">
        <v>206</v>
      </c>
      <c r="C34">
        <v>-3</v>
      </c>
      <c r="D34" t="s">
        <v>201</v>
      </c>
      <c r="E34" t="s">
        <v>215</v>
      </c>
    </row>
    <row r="35" spans="1:5">
      <c r="A35" s="5">
        <v>42466</v>
      </c>
      <c r="B35" t="s">
        <v>200</v>
      </c>
      <c r="C35">
        <v>-3</v>
      </c>
      <c r="D35" t="s">
        <v>201</v>
      </c>
      <c r="E35" t="s">
        <v>249</v>
      </c>
    </row>
    <row r="36" spans="1:5">
      <c r="A36" s="5">
        <v>42437</v>
      </c>
      <c r="B36" t="s">
        <v>200</v>
      </c>
      <c r="C36">
        <v>-3.5</v>
      </c>
      <c r="D36" t="s">
        <v>204</v>
      </c>
      <c r="E36" t="s">
        <v>260</v>
      </c>
    </row>
    <row r="37" spans="1:5">
      <c r="A37" s="5">
        <v>42400</v>
      </c>
      <c r="B37" t="s">
        <v>206</v>
      </c>
      <c r="C37">
        <v>4.5</v>
      </c>
      <c r="D37" t="s">
        <v>201</v>
      </c>
      <c r="E37" t="s">
        <v>227</v>
      </c>
    </row>
    <row r="38" spans="1:5">
      <c r="A38" s="5">
        <v>42354</v>
      </c>
      <c r="B38" t="s">
        <v>206</v>
      </c>
      <c r="C38">
        <v>1</v>
      </c>
      <c r="D38" t="s">
        <v>201</v>
      </c>
      <c r="E38" t="s">
        <v>212</v>
      </c>
    </row>
    <row r="39" spans="1:5">
      <c r="A39" s="5">
        <v>42395</v>
      </c>
      <c r="B39" t="s">
        <v>200</v>
      </c>
      <c r="C39">
        <v>5</v>
      </c>
      <c r="D39" t="s">
        <v>201</v>
      </c>
      <c r="E39" t="s">
        <v>238</v>
      </c>
    </row>
    <row r="40" spans="1:5">
      <c r="A40" s="5">
        <v>42403</v>
      </c>
      <c r="B40" t="s">
        <v>206</v>
      </c>
      <c r="C40">
        <v>11.5</v>
      </c>
      <c r="D40" t="s">
        <v>201</v>
      </c>
      <c r="E40" t="s">
        <v>237</v>
      </c>
    </row>
    <row r="41" spans="1:5">
      <c r="A41" s="5">
        <v>42349</v>
      </c>
      <c r="B41" t="s">
        <v>200</v>
      </c>
      <c r="C41">
        <v>2.5</v>
      </c>
      <c r="D41" t="s">
        <v>204</v>
      </c>
      <c r="E41" t="s">
        <v>238</v>
      </c>
    </row>
    <row r="42" spans="1:5">
      <c r="A42" s="5">
        <v>42471</v>
      </c>
      <c r="B42" t="s">
        <v>206</v>
      </c>
      <c r="C42">
        <v>-2.5</v>
      </c>
      <c r="D42" t="s">
        <v>204</v>
      </c>
      <c r="E42" t="s">
        <v>250</v>
      </c>
    </row>
    <row r="43" spans="1:5">
      <c r="A43" s="5">
        <v>42387</v>
      </c>
      <c r="B43" t="s">
        <v>200</v>
      </c>
      <c r="C43">
        <v>8</v>
      </c>
      <c r="D43" t="s">
        <v>204</v>
      </c>
      <c r="E43" t="s">
        <v>203</v>
      </c>
    </row>
    <row r="44" spans="1:5">
      <c r="A44" s="5">
        <v>42347</v>
      </c>
      <c r="B44" t="s">
        <v>206</v>
      </c>
      <c r="C44">
        <v>4.5</v>
      </c>
      <c r="D44" t="s">
        <v>201</v>
      </c>
      <c r="E44" t="s">
        <v>236</v>
      </c>
    </row>
    <row r="45" spans="1:5">
      <c r="A45" s="5">
        <v>42309</v>
      </c>
      <c r="B45" t="s">
        <v>206</v>
      </c>
      <c r="C45">
        <v>8</v>
      </c>
      <c r="D45" t="s">
        <v>204</v>
      </c>
      <c r="E45" t="s">
        <v>203</v>
      </c>
    </row>
    <row r="46" spans="1:5">
      <c r="A46" s="5">
        <v>42375</v>
      </c>
      <c r="B46" t="s">
        <v>200</v>
      </c>
      <c r="C46">
        <v>3.5</v>
      </c>
      <c r="D46" t="s">
        <v>204</v>
      </c>
      <c r="E46" t="s">
        <v>224</v>
      </c>
    </row>
    <row r="47" spans="1:5">
      <c r="A47" s="5">
        <v>42364</v>
      </c>
      <c r="B47" t="s">
        <v>200</v>
      </c>
      <c r="C47">
        <v>-5</v>
      </c>
      <c r="D47" t="s">
        <v>201</v>
      </c>
      <c r="E47" t="s">
        <v>213</v>
      </c>
    </row>
    <row r="48" spans="1:5">
      <c r="A48" s="5">
        <v>42430</v>
      </c>
      <c r="B48" t="s">
        <v>200</v>
      </c>
      <c r="C48">
        <v>4.5</v>
      </c>
      <c r="D48" t="s">
        <v>201</v>
      </c>
      <c r="E48" t="s">
        <v>256</v>
      </c>
    </row>
    <row r="49" spans="1:5">
      <c r="A49" s="5">
        <v>42377</v>
      </c>
      <c r="B49" t="s">
        <v>206</v>
      </c>
      <c r="C49">
        <v>-3</v>
      </c>
      <c r="D49" t="s">
        <v>204</v>
      </c>
      <c r="E49" t="s">
        <v>222</v>
      </c>
    </row>
    <row r="50" spans="1:5">
      <c r="A50" s="5">
        <v>42312</v>
      </c>
      <c r="B50" t="s">
        <v>206</v>
      </c>
      <c r="C50">
        <v>9</v>
      </c>
      <c r="D50" t="s">
        <v>201</v>
      </c>
      <c r="E50" t="s">
        <v>235</v>
      </c>
    </row>
    <row r="51" spans="1:5">
      <c r="A51" s="5">
        <v>42423</v>
      </c>
      <c r="B51" t="s">
        <v>206</v>
      </c>
      <c r="C51">
        <v>-5.5</v>
      </c>
      <c r="D51" t="s">
        <v>201</v>
      </c>
      <c r="E51" t="s">
        <v>249</v>
      </c>
    </row>
    <row r="52" spans="1:5">
      <c r="A52" s="5">
        <v>42440</v>
      </c>
      <c r="B52" t="s">
        <v>206</v>
      </c>
      <c r="C52">
        <v>1.5</v>
      </c>
      <c r="D52" t="s">
        <v>204</v>
      </c>
      <c r="E52" t="s">
        <v>252</v>
      </c>
    </row>
    <row r="53" spans="1:5">
      <c r="A53" s="5">
        <v>42335</v>
      </c>
      <c r="B53" t="s">
        <v>206</v>
      </c>
      <c r="C53">
        <v>-3.5</v>
      </c>
      <c r="D53" t="s">
        <v>201</v>
      </c>
      <c r="E53" t="s">
        <v>203</v>
      </c>
    </row>
    <row r="54" spans="1:5">
      <c r="A54" s="5">
        <v>42426</v>
      </c>
      <c r="B54" t="s">
        <v>200</v>
      </c>
      <c r="C54">
        <v>2.5</v>
      </c>
      <c r="D54" t="s">
        <v>204</v>
      </c>
      <c r="E54" t="s">
        <v>273</v>
      </c>
    </row>
    <row r="55" spans="1:5">
      <c r="A55" s="5">
        <v>42329</v>
      </c>
      <c r="B55" t="s">
        <v>200</v>
      </c>
      <c r="C55">
        <v>-3</v>
      </c>
      <c r="D55" t="s">
        <v>204</v>
      </c>
      <c r="E55" t="s">
        <v>273</v>
      </c>
    </row>
    <row r="56" spans="1:5">
      <c r="A56" s="5">
        <v>42441</v>
      </c>
      <c r="B56" t="s">
        <v>200</v>
      </c>
      <c r="C56">
        <v>8.5</v>
      </c>
      <c r="D56" t="s">
        <v>204</v>
      </c>
      <c r="E56" t="s">
        <v>254</v>
      </c>
    </row>
    <row r="57" spans="1:5">
      <c r="A57" s="5">
        <v>42450</v>
      </c>
      <c r="B57" t="s">
        <v>200</v>
      </c>
      <c r="C57">
        <v>8.5</v>
      </c>
      <c r="D57" t="s">
        <v>204</v>
      </c>
      <c r="E57" t="s">
        <v>284</v>
      </c>
    </row>
    <row r="58" spans="1:5">
      <c r="A58" s="5">
        <v>42455</v>
      </c>
      <c r="B58" t="s">
        <v>206</v>
      </c>
      <c r="C58">
        <v>7</v>
      </c>
      <c r="D58" t="s">
        <v>204</v>
      </c>
      <c r="E58" t="s">
        <v>242</v>
      </c>
    </row>
    <row r="59" spans="1:5">
      <c r="A59" s="5">
        <v>42358</v>
      </c>
      <c r="B59" t="s">
        <v>200</v>
      </c>
      <c r="C59">
        <v>1.5</v>
      </c>
      <c r="D59" t="s">
        <v>201</v>
      </c>
      <c r="E59" t="s">
        <v>230</v>
      </c>
    </row>
    <row r="60" spans="1:5">
      <c r="A60" s="5">
        <v>42460</v>
      </c>
      <c r="B60" t="s">
        <v>206</v>
      </c>
      <c r="C60">
        <v>6.5</v>
      </c>
      <c r="D60" t="s">
        <v>204</v>
      </c>
      <c r="E60" t="s">
        <v>216</v>
      </c>
    </row>
    <row r="61" spans="1:5">
      <c r="A61" s="5">
        <v>42461</v>
      </c>
      <c r="B61" t="s">
        <v>200</v>
      </c>
      <c r="C61">
        <v>2.5</v>
      </c>
      <c r="D61" t="s">
        <v>201</v>
      </c>
      <c r="E61" t="s">
        <v>249</v>
      </c>
    </row>
    <row r="62" spans="1:5">
      <c r="A62" s="5">
        <v>42319</v>
      </c>
      <c r="B62" t="s">
        <v>200</v>
      </c>
      <c r="C62">
        <v>-8</v>
      </c>
      <c r="D62" t="s">
        <v>204</v>
      </c>
      <c r="E62" t="s">
        <v>230</v>
      </c>
    </row>
    <row r="63" spans="1:5">
      <c r="A63" s="5">
        <v>42410</v>
      </c>
      <c r="B63" t="s">
        <v>206</v>
      </c>
      <c r="C63">
        <v>8.5</v>
      </c>
      <c r="D63" t="s">
        <v>204</v>
      </c>
      <c r="E63" t="s">
        <v>234</v>
      </c>
    </row>
    <row r="64" spans="1:5">
      <c r="A64" s="5">
        <v>42368</v>
      </c>
      <c r="B64" t="s">
        <v>200</v>
      </c>
      <c r="C64">
        <v>-7.5</v>
      </c>
      <c r="D64" t="s">
        <v>204</v>
      </c>
      <c r="E64" t="s">
        <v>203</v>
      </c>
    </row>
    <row r="65" spans="1:5">
      <c r="A65" s="5">
        <v>42373</v>
      </c>
      <c r="B65" t="s">
        <v>200</v>
      </c>
      <c r="C65">
        <v>4.5</v>
      </c>
      <c r="D65" t="s">
        <v>201</v>
      </c>
      <c r="E65" t="s">
        <v>212</v>
      </c>
    </row>
    <row r="66" spans="1:5">
      <c r="A66" s="5">
        <v>42398</v>
      </c>
      <c r="B66" t="s">
        <v>200</v>
      </c>
      <c r="C66">
        <v>8</v>
      </c>
      <c r="D66" t="s">
        <v>201</v>
      </c>
      <c r="E66" t="s">
        <v>223</v>
      </c>
    </row>
    <row r="67" spans="1:5">
      <c r="A67" s="5">
        <v>42378</v>
      </c>
      <c r="B67" t="s">
        <v>200</v>
      </c>
      <c r="C67">
        <v>-3.5</v>
      </c>
      <c r="D67" t="s">
        <v>201</v>
      </c>
      <c r="E67" t="s">
        <v>220</v>
      </c>
    </row>
    <row r="68" spans="1:5">
      <c r="A68" s="5">
        <v>42444</v>
      </c>
      <c r="B68" t="s">
        <v>206</v>
      </c>
      <c r="C68">
        <v>-3.5</v>
      </c>
      <c r="D68" t="s">
        <v>201</v>
      </c>
      <c r="E68" t="s">
        <v>254</v>
      </c>
    </row>
    <row r="69" spans="1:5">
      <c r="A69" s="5">
        <v>42341</v>
      </c>
      <c r="B69" t="s">
        <v>206</v>
      </c>
      <c r="C69">
        <v>4</v>
      </c>
      <c r="D69" t="s">
        <v>201</v>
      </c>
      <c r="E69" t="s">
        <v>210</v>
      </c>
    </row>
    <row r="70" spans="1:5">
      <c r="A70" s="5">
        <v>42401</v>
      </c>
      <c r="B70" t="s">
        <v>206</v>
      </c>
      <c r="C70">
        <v>15.5</v>
      </c>
      <c r="D70" t="s">
        <v>204</v>
      </c>
      <c r="E70" t="s">
        <v>245</v>
      </c>
    </row>
    <row r="71" spans="1:5">
      <c r="A71" s="5">
        <v>42371</v>
      </c>
      <c r="B71" t="s">
        <v>200</v>
      </c>
      <c r="C71">
        <v>8.5</v>
      </c>
      <c r="D71" t="s">
        <v>204</v>
      </c>
      <c r="E71" t="s">
        <v>210</v>
      </c>
    </row>
    <row r="72" spans="1:5">
      <c r="A72" s="5">
        <v>42445</v>
      </c>
      <c r="B72" t="s">
        <v>206</v>
      </c>
      <c r="C72">
        <v>10</v>
      </c>
      <c r="D72" t="s">
        <v>204</v>
      </c>
      <c r="E72" t="s">
        <v>247</v>
      </c>
    </row>
    <row r="73" spans="1:5">
      <c r="A73" s="5">
        <v>42326</v>
      </c>
      <c r="B73" t="s">
        <v>200</v>
      </c>
      <c r="C73">
        <v>-5</v>
      </c>
      <c r="D73" t="s">
        <v>201</v>
      </c>
      <c r="E73" t="s">
        <v>231</v>
      </c>
    </row>
    <row r="74" spans="1:5">
      <c r="A74" s="5">
        <v>42352</v>
      </c>
      <c r="B74" t="s">
        <v>206</v>
      </c>
      <c r="C74">
        <v>-3.5</v>
      </c>
      <c r="D74" t="s">
        <v>204</v>
      </c>
      <c r="E74" t="s">
        <v>225</v>
      </c>
    </row>
    <row r="75" spans="1:5">
      <c r="A75" s="5">
        <v>42361</v>
      </c>
      <c r="B75" t="s">
        <v>206</v>
      </c>
      <c r="C75">
        <v>-1</v>
      </c>
      <c r="D75" t="s">
        <v>204</v>
      </c>
      <c r="E75" t="s">
        <v>229</v>
      </c>
    </row>
    <row r="76" spans="1:5">
      <c r="A76" s="5">
        <v>42307</v>
      </c>
      <c r="B76" t="s">
        <v>206</v>
      </c>
      <c r="C76">
        <v>7.5</v>
      </c>
      <c r="D76" t="s">
        <v>201</v>
      </c>
      <c r="E76" t="s">
        <v>236</v>
      </c>
    </row>
    <row r="77" spans="1:5">
      <c r="A77" s="5">
        <v>42473</v>
      </c>
      <c r="B77" t="s">
        <v>200</v>
      </c>
      <c r="C77">
        <v>7.5</v>
      </c>
      <c r="D77" t="s">
        <v>201</v>
      </c>
      <c r="E77" t="s">
        <v>216</v>
      </c>
    </row>
    <row r="78" spans="1:5">
      <c r="A78" s="5">
        <v>42370</v>
      </c>
      <c r="B78" t="s">
        <v>200</v>
      </c>
      <c r="C78">
        <v>1.5</v>
      </c>
      <c r="D78" t="s">
        <v>204</v>
      </c>
      <c r="E78" t="s">
        <v>234</v>
      </c>
    </row>
    <row r="79" spans="1:5">
      <c r="A79" s="5">
        <v>42421</v>
      </c>
      <c r="B79" t="s">
        <v>200</v>
      </c>
      <c r="C79">
        <v>1.5</v>
      </c>
      <c r="D79" t="s">
        <v>201</v>
      </c>
      <c r="E79" t="s">
        <v>234</v>
      </c>
    </row>
    <row r="80" spans="1:5">
      <c r="A80" s="5">
        <v>42389</v>
      </c>
      <c r="B80" t="s">
        <v>200</v>
      </c>
      <c r="C80">
        <v>-7</v>
      </c>
      <c r="D80" t="s">
        <v>204</v>
      </c>
      <c r="E80" t="s">
        <v>283</v>
      </c>
    </row>
    <row r="81" spans="1:5">
      <c r="A81" s="5">
        <v>42468</v>
      </c>
      <c r="B81" t="s">
        <v>206</v>
      </c>
      <c r="C81">
        <v>1</v>
      </c>
      <c r="D81" t="s">
        <v>201</v>
      </c>
      <c r="E81" t="s">
        <v>242</v>
      </c>
    </row>
    <row r="82" spans="1:5">
      <c r="A82" s="5">
        <v>42333</v>
      </c>
      <c r="B82" t="s">
        <v>206</v>
      </c>
      <c r="C82">
        <v>-1.5</v>
      </c>
      <c r="D82" t="s">
        <v>204</v>
      </c>
      <c r="E82" t="s">
        <v>202</v>
      </c>
    </row>
    <row r="83" spans="1:5">
      <c r="A83" s="5">
        <v>42383</v>
      </c>
      <c r="B83" t="s">
        <v>206</v>
      </c>
      <c r="C83">
        <v>4.5</v>
      </c>
      <c r="D83" t="s">
        <v>201</v>
      </c>
      <c r="E83" t="s"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206</v>
      </c>
      <c r="C2">
        <v>-10.5</v>
      </c>
      <c r="D2" t="s">
        <v>201</v>
      </c>
      <c r="E2" t="s">
        <v>228</v>
      </c>
    </row>
    <row r="3" spans="1:5">
      <c r="A3" s="5">
        <v>42356</v>
      </c>
      <c r="B3" t="s">
        <v>206</v>
      </c>
      <c r="C3">
        <v>-7.5</v>
      </c>
      <c r="D3" t="s">
        <v>201</v>
      </c>
      <c r="E3" t="s">
        <v>208</v>
      </c>
    </row>
    <row r="4" spans="1:5">
      <c r="A4" s="5">
        <v>42366</v>
      </c>
      <c r="B4" t="s">
        <v>200</v>
      </c>
      <c r="C4">
        <v>-14</v>
      </c>
      <c r="D4" t="s">
        <v>201</v>
      </c>
      <c r="E4" t="s">
        <v>283</v>
      </c>
    </row>
    <row r="5" spans="1:5">
      <c r="A5" s="5">
        <v>42331</v>
      </c>
      <c r="B5" t="s">
        <v>206</v>
      </c>
      <c r="C5">
        <v>-10</v>
      </c>
      <c r="D5" t="s">
        <v>204</v>
      </c>
      <c r="E5" t="s">
        <v>238</v>
      </c>
    </row>
    <row r="6" spans="1:5">
      <c r="A6" s="5">
        <v>42470</v>
      </c>
      <c r="B6" t="s">
        <v>200</v>
      </c>
      <c r="C6">
        <v>-3.5</v>
      </c>
      <c r="D6" t="s">
        <v>204</v>
      </c>
      <c r="E6" t="s">
        <v>240</v>
      </c>
    </row>
    <row r="7" spans="1:5">
      <c r="A7" s="5">
        <v>42381</v>
      </c>
      <c r="B7" t="s">
        <v>206</v>
      </c>
      <c r="C7">
        <v>-6.5</v>
      </c>
      <c r="D7" t="s">
        <v>201</v>
      </c>
      <c r="E7" t="s">
        <v>228</v>
      </c>
    </row>
    <row r="8" spans="1:5">
      <c r="A8" s="5">
        <v>42343</v>
      </c>
      <c r="B8" t="s">
        <v>200</v>
      </c>
      <c r="C8">
        <v>-8.5</v>
      </c>
      <c r="D8" t="s">
        <v>201</v>
      </c>
      <c r="E8" t="s">
        <v>210</v>
      </c>
    </row>
    <row r="9" spans="1:5">
      <c r="A9" s="5">
        <v>42375</v>
      </c>
      <c r="B9" t="s">
        <v>206</v>
      </c>
      <c r="C9">
        <v>-13.5</v>
      </c>
      <c r="D9" t="s">
        <v>201</v>
      </c>
      <c r="E9" t="s">
        <v>296</v>
      </c>
    </row>
    <row r="10" spans="1:5">
      <c r="A10" s="5">
        <v>42502</v>
      </c>
      <c r="B10" t="s">
        <v>200</v>
      </c>
      <c r="C10">
        <v>1</v>
      </c>
      <c r="D10" t="s">
        <v>201</v>
      </c>
      <c r="E10" t="s">
        <v>212</v>
      </c>
    </row>
    <row r="11" spans="1:5">
      <c r="A11" s="5">
        <v>42328</v>
      </c>
      <c r="B11" t="s">
        <v>200</v>
      </c>
      <c r="C11">
        <v>-7</v>
      </c>
      <c r="D11" t="s">
        <v>204</v>
      </c>
      <c r="E11" t="s">
        <v>217</v>
      </c>
    </row>
    <row r="12" spans="1:5">
      <c r="A12" s="5">
        <v>42496</v>
      </c>
      <c r="B12" t="s">
        <v>206</v>
      </c>
      <c r="C12">
        <v>-2.5</v>
      </c>
      <c r="D12" t="s">
        <v>204</v>
      </c>
      <c r="E12" t="s">
        <v>221</v>
      </c>
    </row>
    <row r="13" spans="1:5">
      <c r="A13" s="5">
        <v>42322</v>
      </c>
      <c r="B13" t="s">
        <v>200</v>
      </c>
      <c r="C13">
        <v>-16</v>
      </c>
      <c r="D13" t="s">
        <v>204</v>
      </c>
      <c r="E13" t="s">
        <v>290</v>
      </c>
    </row>
    <row r="14" spans="1:5">
      <c r="A14" s="5">
        <v>42441</v>
      </c>
      <c r="B14" t="s">
        <v>200</v>
      </c>
      <c r="C14">
        <v>-8.5</v>
      </c>
      <c r="D14" t="s">
        <v>204</v>
      </c>
      <c r="E14" t="s">
        <v>237</v>
      </c>
    </row>
    <row r="15" spans="1:5">
      <c r="A15" s="5">
        <v>42319</v>
      </c>
      <c r="B15" t="s">
        <v>206</v>
      </c>
      <c r="C15">
        <v>-6.5</v>
      </c>
      <c r="D15" t="s">
        <v>201</v>
      </c>
      <c r="E15" t="s">
        <v>282</v>
      </c>
    </row>
    <row r="16" spans="1:5">
      <c r="A16" s="5">
        <v>42439</v>
      </c>
      <c r="B16" t="s">
        <v>200</v>
      </c>
      <c r="C16">
        <v>-14.5</v>
      </c>
      <c r="D16" t="s">
        <v>201</v>
      </c>
      <c r="E16" t="s">
        <v>217</v>
      </c>
    </row>
    <row r="17" spans="1:5">
      <c r="A17" s="5">
        <v>42427</v>
      </c>
      <c r="B17" t="s">
        <v>206</v>
      </c>
      <c r="C17">
        <v>-5.5</v>
      </c>
      <c r="D17" t="s">
        <v>204</v>
      </c>
      <c r="E17" t="s">
        <v>260</v>
      </c>
    </row>
    <row r="18" spans="1:5">
      <c r="A18" s="5">
        <v>42444</v>
      </c>
      <c r="B18" t="s">
        <v>206</v>
      </c>
      <c r="C18">
        <v>-9.5</v>
      </c>
      <c r="D18" t="s">
        <v>204</v>
      </c>
      <c r="E18" t="s">
        <v>230</v>
      </c>
    </row>
    <row r="19" spans="1:5">
      <c r="A19" s="5">
        <v>42347</v>
      </c>
      <c r="B19" t="s">
        <v>200</v>
      </c>
      <c r="C19">
        <v>-6</v>
      </c>
      <c r="D19" t="s">
        <v>201</v>
      </c>
      <c r="E19" t="s">
        <v>292</v>
      </c>
    </row>
    <row r="20" spans="1:5">
      <c r="A20" s="5">
        <v>42479</v>
      </c>
      <c r="B20" t="s">
        <v>206</v>
      </c>
      <c r="C20">
        <v>-17.5</v>
      </c>
      <c r="D20" t="s">
        <v>204</v>
      </c>
      <c r="E20" t="s">
        <v>297</v>
      </c>
    </row>
    <row r="21" spans="1:5">
      <c r="A21" s="5">
        <v>42424</v>
      </c>
      <c r="B21" t="s">
        <v>206</v>
      </c>
      <c r="C21">
        <v>-8</v>
      </c>
      <c r="D21" t="s">
        <v>204</v>
      </c>
      <c r="E21" t="s">
        <v>246</v>
      </c>
    </row>
    <row r="22" spans="1:5">
      <c r="A22" s="5">
        <v>42310</v>
      </c>
      <c r="B22" t="s">
        <v>206</v>
      </c>
      <c r="C22">
        <v>-7.5</v>
      </c>
      <c r="D22" t="s">
        <v>204</v>
      </c>
      <c r="E22" t="s">
        <v>234</v>
      </c>
    </row>
    <row r="23" spans="1:5">
      <c r="A23" s="5">
        <v>42394</v>
      </c>
      <c r="B23" t="s">
        <v>200</v>
      </c>
      <c r="C23">
        <v>4.5</v>
      </c>
      <c r="D23" t="s">
        <v>204</v>
      </c>
      <c r="E23" t="s">
        <v>248</v>
      </c>
    </row>
    <row r="24" spans="1:5">
      <c r="A24" s="5">
        <v>42405</v>
      </c>
      <c r="B24" t="s">
        <v>206</v>
      </c>
      <c r="C24">
        <v>-6.5</v>
      </c>
      <c r="D24" t="s">
        <v>201</v>
      </c>
      <c r="E24" t="s">
        <v>225</v>
      </c>
    </row>
    <row r="25" spans="1:5">
      <c r="A25" s="5">
        <v>42359</v>
      </c>
      <c r="B25" t="s">
        <v>206</v>
      </c>
      <c r="C25">
        <v>-9</v>
      </c>
      <c r="D25" t="s">
        <v>204</v>
      </c>
      <c r="E25" t="s">
        <v>203</v>
      </c>
    </row>
    <row r="26" spans="1:5">
      <c r="A26" s="5">
        <v>42409</v>
      </c>
      <c r="B26" t="s">
        <v>206</v>
      </c>
      <c r="C26">
        <v>-6.5</v>
      </c>
      <c r="D26" t="s">
        <v>201</v>
      </c>
      <c r="E26" t="s">
        <v>228</v>
      </c>
    </row>
    <row r="27" spans="1:5">
      <c r="A27" s="5">
        <v>42391</v>
      </c>
      <c r="B27" t="s">
        <v>200</v>
      </c>
      <c r="C27">
        <v>-16</v>
      </c>
      <c r="D27" t="s">
        <v>201</v>
      </c>
      <c r="E27" t="s">
        <v>221</v>
      </c>
    </row>
    <row r="28" spans="1:5">
      <c r="A28" s="5">
        <v>42338</v>
      </c>
      <c r="B28" t="s">
        <v>200</v>
      </c>
      <c r="C28">
        <v>-4.5</v>
      </c>
      <c r="D28" t="s">
        <v>204</v>
      </c>
      <c r="E28" t="s">
        <v>219</v>
      </c>
    </row>
    <row r="29" spans="1:5">
      <c r="A29" s="5">
        <v>42446</v>
      </c>
      <c r="B29" t="s">
        <v>200</v>
      </c>
      <c r="C29">
        <v>-11.5</v>
      </c>
      <c r="D29" t="s">
        <v>201</v>
      </c>
      <c r="E29" t="s">
        <v>231</v>
      </c>
    </row>
    <row r="30" spans="1:5">
      <c r="A30" s="5">
        <v>42354</v>
      </c>
      <c r="B30" t="s">
        <v>206</v>
      </c>
      <c r="C30">
        <v>-13</v>
      </c>
      <c r="D30" t="s">
        <v>201</v>
      </c>
      <c r="E30" t="s">
        <v>212</v>
      </c>
    </row>
    <row r="31" spans="1:5">
      <c r="A31" s="5">
        <v>42390</v>
      </c>
      <c r="B31" t="s">
        <v>206</v>
      </c>
      <c r="C31">
        <v>-16</v>
      </c>
      <c r="D31" t="s">
        <v>201</v>
      </c>
      <c r="E31" t="s">
        <v>221</v>
      </c>
    </row>
    <row r="32" spans="1:5">
      <c r="A32" s="5">
        <v>42465</v>
      </c>
      <c r="B32" t="s">
        <v>200</v>
      </c>
      <c r="C32">
        <v>-3.5</v>
      </c>
      <c r="D32" t="s">
        <v>204</v>
      </c>
      <c r="E32" t="s">
        <v>286</v>
      </c>
    </row>
    <row r="33" spans="1:5">
      <c r="A33" s="5">
        <v>42457</v>
      </c>
      <c r="B33" t="s">
        <v>206</v>
      </c>
      <c r="C33">
        <v>-5.5</v>
      </c>
      <c r="D33" t="s">
        <v>204</v>
      </c>
      <c r="E33" t="s">
        <v>213</v>
      </c>
    </row>
    <row r="34" spans="1:5">
      <c r="A34" s="5">
        <v>42364</v>
      </c>
      <c r="B34" t="s">
        <v>206</v>
      </c>
      <c r="C34">
        <v>-14.5</v>
      </c>
      <c r="D34" t="s">
        <v>204</v>
      </c>
      <c r="E34" t="s">
        <v>207</v>
      </c>
    </row>
    <row r="35" spans="1:5">
      <c r="A35" s="5">
        <v>42377</v>
      </c>
      <c r="B35" t="s">
        <v>200</v>
      </c>
      <c r="C35">
        <v>-14.5</v>
      </c>
      <c r="D35" t="s">
        <v>201</v>
      </c>
      <c r="E35" t="s">
        <v>228</v>
      </c>
    </row>
    <row r="36" spans="1:5">
      <c r="A36" s="5">
        <v>42335</v>
      </c>
      <c r="B36" t="s">
        <v>206</v>
      </c>
      <c r="C36">
        <v>-7.5</v>
      </c>
      <c r="D36" t="s">
        <v>204</v>
      </c>
      <c r="E36" t="s">
        <v>202</v>
      </c>
    </row>
    <row r="37" spans="1:5">
      <c r="A37" s="5">
        <v>42329</v>
      </c>
      <c r="B37" t="s">
        <v>206</v>
      </c>
      <c r="C37">
        <v>-8</v>
      </c>
      <c r="D37" t="s">
        <v>204</v>
      </c>
      <c r="E37" t="s">
        <v>287</v>
      </c>
    </row>
    <row r="38" spans="1:5">
      <c r="A38" s="5">
        <v>42371</v>
      </c>
      <c r="B38" t="s">
        <v>206</v>
      </c>
      <c r="C38">
        <v>-11</v>
      </c>
      <c r="D38" t="s">
        <v>201</v>
      </c>
      <c r="E38" t="s">
        <v>245</v>
      </c>
    </row>
    <row r="39" spans="1:5">
      <c r="A39" s="5">
        <v>42455</v>
      </c>
      <c r="B39" t="s">
        <v>200</v>
      </c>
      <c r="C39">
        <v>12.5</v>
      </c>
      <c r="D39" t="s">
        <v>204</v>
      </c>
      <c r="E39" t="s">
        <v>229</v>
      </c>
    </row>
    <row r="40" spans="1:5">
      <c r="A40" s="5">
        <v>42363</v>
      </c>
      <c r="B40" t="s">
        <v>200</v>
      </c>
      <c r="C40">
        <v>-7.5</v>
      </c>
      <c r="D40" t="s">
        <v>204</v>
      </c>
      <c r="E40" t="s">
        <v>233</v>
      </c>
    </row>
    <row r="41" spans="1:5">
      <c r="A41" s="5">
        <v>42472</v>
      </c>
      <c r="B41" t="s">
        <v>200</v>
      </c>
      <c r="C41">
        <v>-13</v>
      </c>
      <c r="D41" t="s">
        <v>204</v>
      </c>
      <c r="E41" t="s">
        <v>234</v>
      </c>
    </row>
    <row r="42" spans="1:5">
      <c r="A42" s="5">
        <v>42434</v>
      </c>
      <c r="B42" t="s">
        <v>200</v>
      </c>
      <c r="C42">
        <v>-11.5</v>
      </c>
      <c r="D42" t="s">
        <v>204</v>
      </c>
      <c r="E42" t="s">
        <v>279</v>
      </c>
    </row>
    <row r="43" spans="1:5">
      <c r="A43" s="5">
        <v>42373</v>
      </c>
      <c r="B43" t="s">
        <v>206</v>
      </c>
      <c r="C43">
        <v>-9.5</v>
      </c>
      <c r="D43" t="s">
        <v>201</v>
      </c>
      <c r="E43" t="s">
        <v>210</v>
      </c>
    </row>
    <row r="44" spans="1:5">
      <c r="A44" s="5">
        <v>42341</v>
      </c>
      <c r="B44" t="s">
        <v>206</v>
      </c>
      <c r="C44">
        <v>-3</v>
      </c>
      <c r="D44" t="s">
        <v>201</v>
      </c>
      <c r="E44" t="s">
        <v>298</v>
      </c>
    </row>
    <row r="45" spans="1:5">
      <c r="A45" s="5">
        <v>42500</v>
      </c>
      <c r="B45" t="s">
        <v>200</v>
      </c>
      <c r="C45">
        <v>-7</v>
      </c>
      <c r="D45" t="s">
        <v>204</v>
      </c>
      <c r="E45" t="s">
        <v>224</v>
      </c>
    </row>
    <row r="46" spans="1:5">
      <c r="A46" s="5">
        <v>42326</v>
      </c>
      <c r="B46" t="s">
        <v>200</v>
      </c>
      <c r="C46">
        <v>-13.5</v>
      </c>
      <c r="D46" t="s">
        <v>201</v>
      </c>
      <c r="E46" t="s">
        <v>212</v>
      </c>
    </row>
    <row r="47" spans="1:5">
      <c r="A47" s="5">
        <v>42352</v>
      </c>
      <c r="B47" t="s">
        <v>206</v>
      </c>
      <c r="C47">
        <v>-12.5</v>
      </c>
      <c r="D47" t="s">
        <v>201</v>
      </c>
      <c r="E47" t="s">
        <v>297</v>
      </c>
    </row>
    <row r="48" spans="1:5">
      <c r="A48" s="5">
        <v>42432</v>
      </c>
      <c r="B48" t="s">
        <v>200</v>
      </c>
      <c r="C48">
        <v>-9.5</v>
      </c>
      <c r="D48" t="s">
        <v>204</v>
      </c>
      <c r="E48" t="s">
        <v>242</v>
      </c>
    </row>
    <row r="49" spans="1:5">
      <c r="A49" s="5">
        <v>42418</v>
      </c>
      <c r="B49" t="s">
        <v>200</v>
      </c>
      <c r="C49">
        <v>-2</v>
      </c>
      <c r="D49" t="s">
        <v>204</v>
      </c>
      <c r="E49" t="s">
        <v>223</v>
      </c>
    </row>
    <row r="50" spans="1:5">
      <c r="A50" s="5">
        <v>42421</v>
      </c>
      <c r="B50" t="s">
        <v>200</v>
      </c>
      <c r="C50">
        <v>-14.5</v>
      </c>
      <c r="D50" t="s">
        <v>201</v>
      </c>
      <c r="E50" t="s">
        <v>233</v>
      </c>
    </row>
    <row r="51" spans="1:5">
      <c r="A51" s="5">
        <v>42317</v>
      </c>
      <c r="B51" t="s">
        <v>206</v>
      </c>
      <c r="C51">
        <v>-7.5</v>
      </c>
      <c r="D51" t="s">
        <v>204</v>
      </c>
      <c r="E51" t="s">
        <v>234</v>
      </c>
    </row>
    <row r="52" spans="1:5">
      <c r="A52" s="5">
        <v>42425</v>
      </c>
      <c r="B52" t="s">
        <v>206</v>
      </c>
      <c r="C52">
        <v>-3</v>
      </c>
      <c r="D52" t="s">
        <v>204</v>
      </c>
      <c r="E52" t="s">
        <v>290</v>
      </c>
    </row>
    <row r="53" spans="1:5">
      <c r="A53" s="5">
        <v>42406</v>
      </c>
      <c r="B53" t="s">
        <v>200</v>
      </c>
      <c r="C53">
        <v>-16.5</v>
      </c>
      <c r="D53" t="s">
        <v>201</v>
      </c>
      <c r="E53" t="s">
        <v>282</v>
      </c>
    </row>
    <row r="54" spans="1:5">
      <c r="A54" s="5">
        <v>42482</v>
      </c>
      <c r="B54" t="s">
        <v>200</v>
      </c>
      <c r="C54">
        <v>-11.5</v>
      </c>
      <c r="D54" t="s">
        <v>204</v>
      </c>
      <c r="E54" t="s">
        <v>296</v>
      </c>
    </row>
    <row r="55" spans="1:5">
      <c r="A55" s="5">
        <v>42305</v>
      </c>
      <c r="B55" t="s">
        <v>200</v>
      </c>
      <c r="C55">
        <v>4</v>
      </c>
      <c r="D55" t="s">
        <v>201</v>
      </c>
      <c r="E55" t="s">
        <v>235</v>
      </c>
    </row>
    <row r="56" spans="1:5">
      <c r="A56" s="5">
        <v>42403</v>
      </c>
      <c r="B56" t="s">
        <v>206</v>
      </c>
      <c r="C56">
        <v>-12.5</v>
      </c>
      <c r="D56" t="s">
        <v>232</v>
      </c>
      <c r="E56" t="s">
        <v>229</v>
      </c>
    </row>
    <row r="57" spans="1:5">
      <c r="A57" s="5">
        <v>42462</v>
      </c>
      <c r="B57" t="s">
        <v>200</v>
      </c>
      <c r="C57">
        <v>-13</v>
      </c>
      <c r="D57" t="s">
        <v>201</v>
      </c>
      <c r="E57" t="s">
        <v>210</v>
      </c>
    </row>
    <row r="58" spans="1:5">
      <c r="A58" s="5">
        <v>42450</v>
      </c>
      <c r="B58" t="s">
        <v>200</v>
      </c>
      <c r="C58">
        <v>-6</v>
      </c>
      <c r="D58" t="s">
        <v>204</v>
      </c>
      <c r="E58" t="s">
        <v>283</v>
      </c>
    </row>
    <row r="59" spans="1:5">
      <c r="A59" s="5">
        <v>42386</v>
      </c>
      <c r="B59" t="s">
        <v>206</v>
      </c>
      <c r="C59">
        <v>-12</v>
      </c>
      <c r="D59" t="s">
        <v>204</v>
      </c>
      <c r="E59" t="s">
        <v>228</v>
      </c>
    </row>
    <row r="60" spans="1:5">
      <c r="A60" s="5">
        <v>42410</v>
      </c>
      <c r="B60" t="s">
        <v>200</v>
      </c>
      <c r="C60">
        <v>-8.5</v>
      </c>
      <c r="D60" t="s">
        <v>204</v>
      </c>
      <c r="E60" t="s">
        <v>234</v>
      </c>
    </row>
    <row r="61" spans="1:5">
      <c r="A61" s="5">
        <v>42336</v>
      </c>
      <c r="B61" t="s">
        <v>206</v>
      </c>
      <c r="C61">
        <v>-7</v>
      </c>
      <c r="D61" t="s">
        <v>201</v>
      </c>
      <c r="E61" t="s">
        <v>213</v>
      </c>
    </row>
    <row r="62" spans="1:5">
      <c r="A62" s="5">
        <v>42368</v>
      </c>
      <c r="B62" t="s">
        <v>206</v>
      </c>
      <c r="C62">
        <v>-14.5</v>
      </c>
      <c r="D62" t="s">
        <v>204</v>
      </c>
      <c r="E62" t="s">
        <v>224</v>
      </c>
    </row>
    <row r="63" spans="1:5">
      <c r="A63" s="5">
        <v>42380</v>
      </c>
      <c r="B63" t="s">
        <v>206</v>
      </c>
      <c r="C63">
        <v>-14.5</v>
      </c>
      <c r="D63" t="s">
        <v>204</v>
      </c>
      <c r="E63" t="s">
        <v>208</v>
      </c>
    </row>
    <row r="64" spans="1:5">
      <c r="A64" s="5">
        <v>42448</v>
      </c>
      <c r="B64" t="s">
        <v>206</v>
      </c>
      <c r="C64">
        <v>-4.5</v>
      </c>
      <c r="D64" t="s">
        <v>204</v>
      </c>
      <c r="E64" t="s">
        <v>253</v>
      </c>
    </row>
    <row r="65" spans="1:5">
      <c r="A65" s="5">
        <v>42467</v>
      </c>
      <c r="B65" t="s">
        <v>200</v>
      </c>
      <c r="C65">
        <v>6</v>
      </c>
      <c r="D65" t="s">
        <v>201</v>
      </c>
      <c r="E65" t="s">
        <v>242</v>
      </c>
    </row>
    <row r="66" spans="1:5">
      <c r="A66" s="5">
        <v>42459</v>
      </c>
      <c r="B66" t="s">
        <v>200</v>
      </c>
      <c r="C66">
        <v>-19</v>
      </c>
      <c r="D66" t="s">
        <v>204</v>
      </c>
      <c r="E66" t="s">
        <v>238</v>
      </c>
    </row>
    <row r="67" spans="1:5">
      <c r="A67" s="5">
        <v>42473</v>
      </c>
      <c r="B67" t="s">
        <v>206</v>
      </c>
      <c r="C67">
        <v>4.5</v>
      </c>
      <c r="D67" t="s">
        <v>204</v>
      </c>
      <c r="E67" t="s">
        <v>292</v>
      </c>
    </row>
    <row r="68" spans="1:5">
      <c r="A68" s="5">
        <v>42468</v>
      </c>
      <c r="B68" t="s">
        <v>200</v>
      </c>
      <c r="C68">
        <v>2</v>
      </c>
      <c r="D68" t="s">
        <v>201</v>
      </c>
      <c r="E68" t="s">
        <v>212</v>
      </c>
    </row>
    <row r="69" spans="1:5">
      <c r="A69" s="5">
        <v>42333</v>
      </c>
      <c r="B69" t="s">
        <v>200</v>
      </c>
      <c r="C69">
        <v>-10</v>
      </c>
      <c r="D69" t="s">
        <v>204</v>
      </c>
      <c r="E69" t="s">
        <v>212</v>
      </c>
    </row>
    <row r="70" spans="1:5">
      <c r="A70" s="5">
        <v>42383</v>
      </c>
      <c r="B70" t="s">
        <v>200</v>
      </c>
      <c r="C70">
        <v>-6</v>
      </c>
      <c r="D70" t="s">
        <v>204</v>
      </c>
      <c r="E70" t="s">
        <v>208</v>
      </c>
    </row>
    <row r="71" spans="1:5">
      <c r="A71" s="5">
        <v>42345</v>
      </c>
      <c r="B71" t="s">
        <v>206</v>
      </c>
      <c r="C71">
        <v>-10</v>
      </c>
      <c r="D71" t="s">
        <v>204</v>
      </c>
      <c r="E71" t="s">
        <v>219</v>
      </c>
    </row>
    <row r="72" spans="1:5">
      <c r="A72" s="5">
        <v>42454</v>
      </c>
      <c r="B72" t="s">
        <v>200</v>
      </c>
      <c r="C72">
        <v>-13</v>
      </c>
      <c r="D72" t="s">
        <v>201</v>
      </c>
      <c r="E72" t="s">
        <v>293</v>
      </c>
    </row>
    <row r="73" spans="1:5">
      <c r="A73" s="5">
        <v>42436</v>
      </c>
      <c r="B73" t="s">
        <v>200</v>
      </c>
      <c r="C73">
        <v>-6.5</v>
      </c>
      <c r="D73" t="s">
        <v>204</v>
      </c>
      <c r="E73" t="s">
        <v>208</v>
      </c>
    </row>
    <row r="74" spans="1:5">
      <c r="A74" s="5">
        <v>42498</v>
      </c>
      <c r="B74" t="s">
        <v>200</v>
      </c>
      <c r="C74">
        <v>2</v>
      </c>
      <c r="D74" t="s">
        <v>201</v>
      </c>
      <c r="E74" t="s">
        <v>203</v>
      </c>
    </row>
    <row r="75" spans="1:5">
      <c r="A75" s="5">
        <v>42324</v>
      </c>
      <c r="B75" t="s">
        <v>206</v>
      </c>
      <c r="C75">
        <v>-12.5</v>
      </c>
      <c r="D75" t="s">
        <v>204</v>
      </c>
      <c r="E75" t="s">
        <v>221</v>
      </c>
    </row>
    <row r="76" spans="1:5">
      <c r="A76" s="5">
        <v>42340</v>
      </c>
      <c r="B76" t="s">
        <v>206</v>
      </c>
      <c r="C76">
        <v>-12</v>
      </c>
      <c r="D76" t="s">
        <v>204</v>
      </c>
      <c r="E76" t="s">
        <v>218</v>
      </c>
    </row>
    <row r="77" spans="1:5">
      <c r="A77" s="5">
        <v>42350</v>
      </c>
      <c r="B77" t="s">
        <v>206</v>
      </c>
      <c r="C77">
        <v>-3</v>
      </c>
      <c r="D77" t="s">
        <v>204</v>
      </c>
      <c r="E77" t="s">
        <v>293</v>
      </c>
    </row>
    <row r="78" spans="1:5">
      <c r="A78" s="5">
        <v>42492</v>
      </c>
      <c r="B78" t="s">
        <v>200</v>
      </c>
      <c r="C78">
        <v>-7.5</v>
      </c>
      <c r="D78" t="s">
        <v>204</v>
      </c>
      <c r="E78" t="s">
        <v>220</v>
      </c>
    </row>
    <row r="79" spans="1:5">
      <c r="A79" s="5">
        <v>42431</v>
      </c>
      <c r="B79" t="s">
        <v>206</v>
      </c>
      <c r="C79">
        <v>-11</v>
      </c>
      <c r="D79" t="s">
        <v>204</v>
      </c>
      <c r="E79" t="s">
        <v>205</v>
      </c>
    </row>
    <row r="80" spans="1:5">
      <c r="A80" s="5">
        <v>42419</v>
      </c>
      <c r="B80" t="s">
        <v>200</v>
      </c>
      <c r="C80">
        <v>-10</v>
      </c>
      <c r="D80" t="s">
        <v>201</v>
      </c>
      <c r="E80" t="s">
        <v>230</v>
      </c>
    </row>
    <row r="81" spans="1:5">
      <c r="A81" s="5">
        <v>42315</v>
      </c>
      <c r="B81" t="s">
        <v>206</v>
      </c>
      <c r="C81">
        <v>-9.5</v>
      </c>
      <c r="D81" t="s">
        <v>201</v>
      </c>
      <c r="E81" t="s">
        <v>290</v>
      </c>
    </row>
    <row r="82" spans="1:5">
      <c r="A82" s="5">
        <v>42437</v>
      </c>
      <c r="B82" t="s">
        <v>206</v>
      </c>
      <c r="C82">
        <v>-10</v>
      </c>
      <c r="D82" t="s">
        <v>201</v>
      </c>
      <c r="E82" t="s">
        <v>236</v>
      </c>
    </row>
    <row r="83" spans="1:5">
      <c r="A83" s="5">
        <v>42349</v>
      </c>
      <c r="B83" t="s">
        <v>206</v>
      </c>
      <c r="C83">
        <v>-15</v>
      </c>
      <c r="D83" t="s">
        <v>201</v>
      </c>
      <c r="E83" t="s">
        <v>290</v>
      </c>
    </row>
    <row r="84" spans="1:5">
      <c r="A84" s="2">
        <v>42309</v>
      </c>
      <c r="B84" t="s">
        <v>206</v>
      </c>
      <c r="C84">
        <v>-5.5</v>
      </c>
      <c r="D84" t="s">
        <v>204</v>
      </c>
      <c r="E84" t="s">
        <v>211</v>
      </c>
    </row>
    <row r="85" spans="1:5">
      <c r="A85" s="2">
        <v>42312</v>
      </c>
      <c r="B85" t="s">
        <v>200</v>
      </c>
      <c r="C85">
        <v>-4</v>
      </c>
      <c r="D85" t="s">
        <v>232</v>
      </c>
      <c r="E85" t="s">
        <v>230</v>
      </c>
    </row>
    <row r="86" spans="1:5">
      <c r="A86" s="2">
        <v>42477</v>
      </c>
      <c r="B86" t="s">
        <v>206</v>
      </c>
      <c r="C86">
        <v>-17</v>
      </c>
      <c r="D86" t="s">
        <v>204</v>
      </c>
      <c r="E86" t="s">
        <v>288</v>
      </c>
    </row>
    <row r="87" spans="1:5">
      <c r="A87" s="2">
        <v>42396</v>
      </c>
      <c r="B87" t="s">
        <v>206</v>
      </c>
      <c r="C87">
        <v>-9.5</v>
      </c>
      <c r="D87" t="s">
        <v>201</v>
      </c>
      <c r="E87" t="s">
        <v>242</v>
      </c>
    </row>
    <row r="88" spans="1:5">
      <c r="A88" s="2">
        <v>42307</v>
      </c>
      <c r="B88" t="s">
        <v>206</v>
      </c>
      <c r="C88">
        <v>-14</v>
      </c>
      <c r="D88" t="s">
        <v>204</v>
      </c>
      <c r="E88" t="s">
        <v>245</v>
      </c>
    </row>
    <row r="89" spans="1:5">
      <c r="A89" s="2">
        <v>42484</v>
      </c>
      <c r="B89" t="s">
        <v>206</v>
      </c>
      <c r="C89">
        <v>-13.5</v>
      </c>
      <c r="D89" t="s">
        <v>201</v>
      </c>
      <c r="E89" t="s">
        <v>299</v>
      </c>
    </row>
    <row r="90" spans="1:5">
      <c r="A90" s="2">
        <v>42401</v>
      </c>
      <c r="B90" t="s">
        <v>200</v>
      </c>
      <c r="C90">
        <v>-15.5</v>
      </c>
      <c r="D90" t="s">
        <v>204</v>
      </c>
      <c r="E90" t="s">
        <v>245</v>
      </c>
    </row>
    <row r="91" spans="1:5">
      <c r="A91" s="2">
        <v>42399</v>
      </c>
      <c r="B91" t="s">
        <v>200</v>
      </c>
      <c r="C91">
        <v>-1.5</v>
      </c>
      <c r="D91" t="s">
        <v>201</v>
      </c>
      <c r="E91" t="s">
        <v>234</v>
      </c>
    </row>
    <row r="92" spans="1:5">
      <c r="A92" s="2">
        <v>42361</v>
      </c>
      <c r="B92" t="s">
        <v>206</v>
      </c>
      <c r="C92">
        <v>-11</v>
      </c>
      <c r="D92" t="s">
        <v>204</v>
      </c>
      <c r="E92" t="s">
        <v>202</v>
      </c>
    </row>
    <row r="93" spans="1:5">
      <c r="A93" s="2">
        <v>42490</v>
      </c>
      <c r="B93" t="s">
        <v>206</v>
      </c>
      <c r="C93">
        <v>-6.5</v>
      </c>
      <c r="D93" t="s">
        <v>201</v>
      </c>
      <c r="E93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206</v>
      </c>
      <c r="C2">
        <v>6</v>
      </c>
      <c r="D2" t="s">
        <v>204</v>
      </c>
      <c r="E2" t="s">
        <v>213</v>
      </c>
    </row>
    <row r="3" spans="1:5">
      <c r="A3" s="5">
        <v>42452</v>
      </c>
      <c r="B3" t="s">
        <v>206</v>
      </c>
      <c r="C3">
        <v>1.5</v>
      </c>
      <c r="D3" t="s">
        <v>204</v>
      </c>
      <c r="E3" t="s">
        <v>221</v>
      </c>
    </row>
    <row r="4" spans="1:5">
      <c r="A4" s="5">
        <v>42346</v>
      </c>
      <c r="B4" t="s">
        <v>200</v>
      </c>
      <c r="C4">
        <v>2.5</v>
      </c>
      <c r="D4" t="s">
        <v>201</v>
      </c>
      <c r="E4" t="s">
        <v>240</v>
      </c>
    </row>
    <row r="5" spans="1:5">
      <c r="A5" s="5">
        <v>42394</v>
      </c>
      <c r="B5" t="s">
        <v>200</v>
      </c>
      <c r="C5">
        <v>-2.5</v>
      </c>
      <c r="D5" t="s">
        <v>204</v>
      </c>
      <c r="E5" t="s">
        <v>214</v>
      </c>
    </row>
    <row r="6" spans="1:5">
      <c r="A6" s="5">
        <v>42463</v>
      </c>
      <c r="B6" t="s">
        <v>206</v>
      </c>
      <c r="C6">
        <v>-9.5</v>
      </c>
      <c r="D6" t="s">
        <v>204</v>
      </c>
      <c r="E6" t="s">
        <v>290</v>
      </c>
    </row>
    <row r="7" spans="1:5">
      <c r="A7" s="5">
        <v>42351</v>
      </c>
      <c r="B7" t="s">
        <v>206</v>
      </c>
      <c r="C7">
        <v>9</v>
      </c>
      <c r="D7" t="s">
        <v>204</v>
      </c>
      <c r="E7" t="s">
        <v>234</v>
      </c>
    </row>
    <row r="8" spans="1:5">
      <c r="A8" s="5">
        <v>42449</v>
      </c>
      <c r="B8" t="s">
        <v>206</v>
      </c>
      <c r="C8">
        <v>-1.5</v>
      </c>
      <c r="D8" t="s">
        <v>204</v>
      </c>
      <c r="E8" t="s">
        <v>219</v>
      </c>
    </row>
    <row r="9" spans="1:5">
      <c r="A9" s="5">
        <v>42387</v>
      </c>
      <c r="B9" t="s">
        <v>200</v>
      </c>
      <c r="C9">
        <v>3.5</v>
      </c>
      <c r="D9" t="s">
        <v>201</v>
      </c>
      <c r="E9" t="s">
        <v>297</v>
      </c>
    </row>
    <row r="10" spans="1:5">
      <c r="A10" s="5">
        <v>42356</v>
      </c>
      <c r="B10" t="s">
        <v>206</v>
      </c>
      <c r="C10">
        <v>-5.5</v>
      </c>
      <c r="D10" t="s">
        <v>204</v>
      </c>
      <c r="E10" t="s">
        <v>207</v>
      </c>
    </row>
    <row r="11" spans="1:5">
      <c r="A11" s="5">
        <v>42366</v>
      </c>
      <c r="B11" t="s">
        <v>200</v>
      </c>
      <c r="C11">
        <v>-8.5</v>
      </c>
      <c r="D11" t="s">
        <v>204</v>
      </c>
      <c r="E11" t="s">
        <v>208</v>
      </c>
    </row>
    <row r="12" spans="1:5">
      <c r="A12" s="5">
        <v>42378</v>
      </c>
      <c r="B12" t="s">
        <v>206</v>
      </c>
      <c r="C12">
        <v>1</v>
      </c>
      <c r="D12" t="s">
        <v>204</v>
      </c>
      <c r="E12" t="s">
        <v>286</v>
      </c>
    </row>
    <row r="13" spans="1:5">
      <c r="A13" s="5">
        <v>42425</v>
      </c>
      <c r="B13" t="s">
        <v>200</v>
      </c>
      <c r="C13">
        <v>3</v>
      </c>
      <c r="D13" t="s">
        <v>204</v>
      </c>
      <c r="E13" t="s">
        <v>290</v>
      </c>
    </row>
    <row r="14" spans="1:5">
      <c r="A14" s="5">
        <v>42433</v>
      </c>
      <c r="B14" t="s">
        <v>200</v>
      </c>
      <c r="C14">
        <v>-1</v>
      </c>
      <c r="D14" t="s">
        <v>204</v>
      </c>
      <c r="E14" t="s">
        <v>214</v>
      </c>
    </row>
    <row r="15" spans="1:5">
      <c r="A15" s="5">
        <v>42379</v>
      </c>
      <c r="B15" t="s">
        <v>206</v>
      </c>
      <c r="C15">
        <v>-3.5</v>
      </c>
      <c r="D15" t="s">
        <v>204</v>
      </c>
      <c r="E15" t="s">
        <v>222</v>
      </c>
    </row>
    <row r="16" spans="1:5">
      <c r="A16" s="5">
        <v>42438</v>
      </c>
      <c r="B16" t="s">
        <v>200</v>
      </c>
      <c r="C16">
        <v>14</v>
      </c>
      <c r="D16" t="s">
        <v>232</v>
      </c>
      <c r="E16" t="s">
        <v>273</v>
      </c>
    </row>
    <row r="17" spans="1:5">
      <c r="A17" s="5">
        <v>42385</v>
      </c>
      <c r="B17" t="s">
        <v>206</v>
      </c>
      <c r="C17">
        <v>-8.5</v>
      </c>
      <c r="D17" t="s">
        <v>232</v>
      </c>
      <c r="E17" t="s">
        <v>215</v>
      </c>
    </row>
    <row r="18" spans="1:5">
      <c r="A18" s="5">
        <v>42331</v>
      </c>
      <c r="B18" t="s">
        <v>200</v>
      </c>
      <c r="C18">
        <v>-2</v>
      </c>
      <c r="D18" t="s">
        <v>204</v>
      </c>
      <c r="E18" t="s">
        <v>230</v>
      </c>
    </row>
    <row r="19" spans="1:5">
      <c r="A19" s="5">
        <v>42406</v>
      </c>
      <c r="B19" t="s">
        <v>206</v>
      </c>
      <c r="C19">
        <v>-7</v>
      </c>
      <c r="D19" t="s">
        <v>204</v>
      </c>
      <c r="E19" t="s">
        <v>241</v>
      </c>
    </row>
    <row r="20" spans="1:5">
      <c r="A20" s="5">
        <v>42409</v>
      </c>
      <c r="B20" t="s">
        <v>206</v>
      </c>
      <c r="C20">
        <v>1.5</v>
      </c>
      <c r="D20" t="s">
        <v>201</v>
      </c>
      <c r="E20" t="s">
        <v>218</v>
      </c>
    </row>
    <row r="21" spans="1:5">
      <c r="A21" s="5">
        <v>42349</v>
      </c>
      <c r="B21" t="s">
        <v>200</v>
      </c>
      <c r="C21">
        <v>3.5</v>
      </c>
      <c r="D21" t="s">
        <v>204</v>
      </c>
      <c r="E21" t="s">
        <v>231</v>
      </c>
    </row>
    <row r="22" spans="1:5">
      <c r="A22" s="5">
        <v>42453</v>
      </c>
      <c r="B22" t="s">
        <v>200</v>
      </c>
      <c r="C22">
        <v>9.5</v>
      </c>
      <c r="D22" t="s">
        <v>201</v>
      </c>
      <c r="E22" t="s">
        <v>203</v>
      </c>
    </row>
    <row r="23" spans="1:5">
      <c r="A23" s="5">
        <v>42343</v>
      </c>
      <c r="B23" t="s">
        <v>206</v>
      </c>
      <c r="C23">
        <v>2</v>
      </c>
      <c r="D23" t="s">
        <v>201</v>
      </c>
      <c r="E23" t="s">
        <v>228</v>
      </c>
    </row>
    <row r="24" spans="1:5">
      <c r="A24" s="5">
        <v>42321</v>
      </c>
      <c r="B24" t="s">
        <v>200</v>
      </c>
      <c r="C24">
        <v>-1.5</v>
      </c>
      <c r="D24" t="s">
        <v>201</v>
      </c>
      <c r="E24" t="s">
        <v>288</v>
      </c>
    </row>
    <row r="25" spans="1:5">
      <c r="A25" s="5">
        <v>42470</v>
      </c>
      <c r="B25" t="s">
        <v>206</v>
      </c>
      <c r="C25">
        <v>-6.5</v>
      </c>
      <c r="D25" t="s">
        <v>204</v>
      </c>
      <c r="E25" t="s">
        <v>222</v>
      </c>
    </row>
    <row r="26" spans="1:5">
      <c r="A26" s="5">
        <v>42305</v>
      </c>
      <c r="B26" t="s">
        <v>200</v>
      </c>
      <c r="C26">
        <v>-1</v>
      </c>
      <c r="D26" t="s">
        <v>204</v>
      </c>
      <c r="E26" t="s">
        <v>215</v>
      </c>
    </row>
    <row r="27" spans="1:5">
      <c r="A27" s="5">
        <v>42398</v>
      </c>
      <c r="B27" t="s">
        <v>206</v>
      </c>
      <c r="C27">
        <v>-8.5</v>
      </c>
      <c r="D27" t="s">
        <v>201</v>
      </c>
      <c r="E27" t="s">
        <v>210</v>
      </c>
    </row>
    <row r="28" spans="1:5">
      <c r="A28" s="5">
        <v>42431</v>
      </c>
      <c r="B28" t="s">
        <v>200</v>
      </c>
      <c r="C28">
        <v>5</v>
      </c>
      <c r="D28" t="s">
        <v>201</v>
      </c>
      <c r="E28" t="s">
        <v>213</v>
      </c>
    </row>
    <row r="29" spans="1:5">
      <c r="A29" s="5">
        <v>42419</v>
      </c>
      <c r="B29" t="s">
        <v>206</v>
      </c>
      <c r="C29">
        <v>-1</v>
      </c>
      <c r="D29" t="s">
        <v>201</v>
      </c>
      <c r="E29" t="s">
        <v>228</v>
      </c>
    </row>
    <row r="30" spans="1:5">
      <c r="A30" s="5">
        <v>42429</v>
      </c>
      <c r="B30" t="s">
        <v>200</v>
      </c>
      <c r="C30">
        <v>4.5</v>
      </c>
      <c r="D30" t="s">
        <v>204</v>
      </c>
      <c r="E30" t="s">
        <v>282</v>
      </c>
    </row>
    <row r="31" spans="1:5">
      <c r="A31" s="5">
        <v>42405</v>
      </c>
      <c r="B31" t="s">
        <v>200</v>
      </c>
      <c r="C31">
        <v>-7</v>
      </c>
      <c r="D31" t="s">
        <v>204</v>
      </c>
      <c r="E31" t="s">
        <v>241</v>
      </c>
    </row>
    <row r="32" spans="1:5">
      <c r="A32" s="5">
        <v>42315</v>
      </c>
      <c r="B32" t="s">
        <v>206</v>
      </c>
      <c r="C32">
        <v>-2.5</v>
      </c>
      <c r="D32" t="s">
        <v>204</v>
      </c>
      <c r="E32" t="s">
        <v>300</v>
      </c>
    </row>
    <row r="33" spans="1:5">
      <c r="A33" s="5">
        <v>42338</v>
      </c>
      <c r="B33" t="s">
        <v>206</v>
      </c>
      <c r="C33">
        <v>7.5</v>
      </c>
      <c r="D33" t="s">
        <v>201</v>
      </c>
      <c r="E33" t="s">
        <v>217</v>
      </c>
    </row>
    <row r="34" spans="1:5">
      <c r="A34" s="5">
        <v>42437</v>
      </c>
      <c r="B34" t="s">
        <v>200</v>
      </c>
      <c r="C34">
        <v>-2</v>
      </c>
      <c r="D34" t="s">
        <v>204</v>
      </c>
      <c r="E34" t="s">
        <v>210</v>
      </c>
    </row>
    <row r="35" spans="1:5">
      <c r="A35" s="5">
        <v>42446</v>
      </c>
      <c r="B35" t="s">
        <v>206</v>
      </c>
      <c r="C35">
        <v>-9</v>
      </c>
      <c r="D35" t="s">
        <v>204</v>
      </c>
      <c r="E35" t="s">
        <v>224</v>
      </c>
    </row>
    <row r="36" spans="1:5">
      <c r="A36" s="5">
        <v>42328</v>
      </c>
      <c r="B36" t="s">
        <v>200</v>
      </c>
      <c r="C36">
        <v>1.5</v>
      </c>
      <c r="D36" t="s">
        <v>204</v>
      </c>
      <c r="E36" t="s">
        <v>228</v>
      </c>
    </row>
    <row r="37" spans="1:5">
      <c r="A37" s="5">
        <v>42442</v>
      </c>
      <c r="B37" t="s">
        <v>206</v>
      </c>
      <c r="C37">
        <v>-1.5</v>
      </c>
      <c r="D37" t="s">
        <v>204</v>
      </c>
      <c r="E37" t="s">
        <v>235</v>
      </c>
    </row>
    <row r="38" spans="1:5">
      <c r="A38" s="5">
        <v>42354</v>
      </c>
      <c r="B38" t="s">
        <v>200</v>
      </c>
      <c r="C38">
        <v>-3.5</v>
      </c>
      <c r="D38" t="s">
        <v>204</v>
      </c>
      <c r="E38" t="s">
        <v>205</v>
      </c>
    </row>
    <row r="39" spans="1:5">
      <c r="A39" s="5">
        <v>42465</v>
      </c>
      <c r="B39" t="s">
        <v>206</v>
      </c>
      <c r="C39">
        <v>3.5</v>
      </c>
      <c r="D39" t="s">
        <v>204</v>
      </c>
      <c r="E39" t="s">
        <v>286</v>
      </c>
    </row>
    <row r="40" spans="1:5">
      <c r="A40" s="5">
        <v>42382</v>
      </c>
      <c r="B40" t="s">
        <v>200</v>
      </c>
      <c r="C40">
        <v>3.5</v>
      </c>
      <c r="D40" t="s">
        <v>204</v>
      </c>
      <c r="E40" t="s">
        <v>213</v>
      </c>
    </row>
    <row r="41" spans="1:5">
      <c r="A41" s="5">
        <v>42471</v>
      </c>
      <c r="B41" t="s">
        <v>200</v>
      </c>
      <c r="C41">
        <v>-7</v>
      </c>
      <c r="D41" t="s">
        <v>201</v>
      </c>
      <c r="E41" t="s">
        <v>286</v>
      </c>
    </row>
    <row r="42" spans="1:5">
      <c r="A42" s="5">
        <v>42457</v>
      </c>
      <c r="B42" t="s">
        <v>206</v>
      </c>
      <c r="C42">
        <v>-13.5</v>
      </c>
      <c r="D42" t="s">
        <v>201</v>
      </c>
      <c r="E42" t="s">
        <v>219</v>
      </c>
    </row>
    <row r="43" spans="1:5">
      <c r="A43" s="5">
        <v>42376</v>
      </c>
      <c r="B43" t="s">
        <v>200</v>
      </c>
      <c r="C43">
        <v>6.5</v>
      </c>
      <c r="D43" t="s">
        <v>201</v>
      </c>
      <c r="E43" t="s">
        <v>209</v>
      </c>
    </row>
    <row r="44" spans="1:5">
      <c r="A44" s="5">
        <v>42375</v>
      </c>
      <c r="B44" t="s">
        <v>200</v>
      </c>
      <c r="C44">
        <v>13.5</v>
      </c>
      <c r="D44" t="s">
        <v>201</v>
      </c>
      <c r="E44" t="s">
        <v>296</v>
      </c>
    </row>
    <row r="45" spans="1:5">
      <c r="A45" s="5">
        <v>42364</v>
      </c>
      <c r="B45" t="s">
        <v>200</v>
      </c>
      <c r="C45">
        <v>2</v>
      </c>
      <c r="D45" t="s">
        <v>201</v>
      </c>
      <c r="E45" t="s">
        <v>210</v>
      </c>
    </row>
    <row r="46" spans="1:5">
      <c r="A46" s="5">
        <v>42359</v>
      </c>
      <c r="B46" t="s">
        <v>206</v>
      </c>
      <c r="C46">
        <v>-4.5</v>
      </c>
      <c r="D46" t="s">
        <v>201</v>
      </c>
      <c r="E46" t="s">
        <v>212</v>
      </c>
    </row>
    <row r="47" spans="1:5">
      <c r="A47" s="5">
        <v>42312</v>
      </c>
      <c r="B47" t="s">
        <v>200</v>
      </c>
      <c r="C47">
        <v>-7</v>
      </c>
      <c r="D47" t="s">
        <v>201</v>
      </c>
      <c r="E47" t="s">
        <v>289</v>
      </c>
    </row>
    <row r="48" spans="1:5">
      <c r="A48" s="5">
        <v>42423</v>
      </c>
      <c r="B48" t="s">
        <v>200</v>
      </c>
      <c r="C48">
        <v>-5</v>
      </c>
      <c r="D48" t="s">
        <v>201</v>
      </c>
      <c r="E48" t="s">
        <v>231</v>
      </c>
    </row>
    <row r="49" spans="1:5">
      <c r="A49" s="5">
        <v>42369</v>
      </c>
      <c r="B49" t="s">
        <v>206</v>
      </c>
      <c r="C49">
        <v>-3</v>
      </c>
      <c r="D49" t="s">
        <v>201</v>
      </c>
      <c r="E49" t="s">
        <v>288</v>
      </c>
    </row>
    <row r="50" spans="1:5">
      <c r="A50" s="5">
        <v>42440</v>
      </c>
      <c r="B50" t="s">
        <v>206</v>
      </c>
      <c r="C50">
        <v>-4.5</v>
      </c>
      <c r="D50" t="s">
        <v>201</v>
      </c>
      <c r="E50" t="s">
        <v>228</v>
      </c>
    </row>
    <row r="51" spans="1:5">
      <c r="A51" s="5">
        <v>42391</v>
      </c>
      <c r="B51" t="s">
        <v>206</v>
      </c>
      <c r="C51">
        <v>-6</v>
      </c>
      <c r="D51" t="s">
        <v>201</v>
      </c>
      <c r="E51" t="s">
        <v>288</v>
      </c>
    </row>
    <row r="52" spans="1:5">
      <c r="A52" s="5">
        <v>42371</v>
      </c>
      <c r="B52" t="s">
        <v>206</v>
      </c>
      <c r="C52">
        <v>2</v>
      </c>
      <c r="D52" t="s">
        <v>204</v>
      </c>
      <c r="E52" t="s">
        <v>301</v>
      </c>
    </row>
    <row r="53" spans="1:5">
      <c r="A53" s="5">
        <v>42396</v>
      </c>
      <c r="B53" t="s">
        <v>206</v>
      </c>
      <c r="C53">
        <v>-6.5</v>
      </c>
      <c r="D53" t="s">
        <v>204</v>
      </c>
      <c r="E53" t="s">
        <v>210</v>
      </c>
    </row>
    <row r="54" spans="1:5">
      <c r="A54" s="5">
        <v>42455</v>
      </c>
      <c r="B54" t="s">
        <v>206</v>
      </c>
      <c r="C54">
        <v>-8</v>
      </c>
      <c r="D54" t="s">
        <v>204</v>
      </c>
      <c r="E54" t="s">
        <v>228</v>
      </c>
    </row>
    <row r="55" spans="1:5">
      <c r="A55" s="5">
        <v>42307</v>
      </c>
      <c r="B55" t="s">
        <v>206</v>
      </c>
      <c r="C55">
        <v>-7.5</v>
      </c>
      <c r="D55" t="s">
        <v>204</v>
      </c>
      <c r="E55" t="s">
        <v>297</v>
      </c>
    </row>
    <row r="56" spans="1:5">
      <c r="A56" s="5">
        <v>42461</v>
      </c>
      <c r="B56" t="s">
        <v>206</v>
      </c>
      <c r="C56">
        <v>-7.5</v>
      </c>
      <c r="D56" t="s">
        <v>204</v>
      </c>
      <c r="E56" t="s">
        <v>210</v>
      </c>
    </row>
    <row r="57" spans="1:5">
      <c r="A57" s="5">
        <v>42410</v>
      </c>
      <c r="B57" t="s">
        <v>200</v>
      </c>
      <c r="C57">
        <v>1.5</v>
      </c>
      <c r="D57" t="s">
        <v>201</v>
      </c>
      <c r="E57" t="s">
        <v>207</v>
      </c>
    </row>
    <row r="58" spans="1:5">
      <c r="A58" s="5">
        <v>42313</v>
      </c>
      <c r="B58" t="s">
        <v>206</v>
      </c>
      <c r="C58">
        <v>-3</v>
      </c>
      <c r="D58" t="s">
        <v>204</v>
      </c>
      <c r="E58" t="s">
        <v>293</v>
      </c>
    </row>
    <row r="59" spans="1:5">
      <c r="A59" s="5">
        <v>42336</v>
      </c>
      <c r="B59" t="s">
        <v>206</v>
      </c>
      <c r="C59">
        <v>-5.5</v>
      </c>
      <c r="D59" t="s">
        <v>204</v>
      </c>
      <c r="E59" t="s">
        <v>283</v>
      </c>
    </row>
    <row r="60" spans="1:5">
      <c r="A60" s="5">
        <v>42368</v>
      </c>
      <c r="B60" t="s">
        <v>200</v>
      </c>
      <c r="C60">
        <v>4</v>
      </c>
      <c r="D60" t="s">
        <v>204</v>
      </c>
      <c r="E60" t="s">
        <v>215</v>
      </c>
    </row>
    <row r="61" spans="1:5">
      <c r="A61" s="5">
        <v>42434</v>
      </c>
      <c r="B61" t="s">
        <v>206</v>
      </c>
      <c r="C61">
        <v>1.5</v>
      </c>
      <c r="D61" t="s">
        <v>201</v>
      </c>
      <c r="E61" t="s">
        <v>228</v>
      </c>
    </row>
    <row r="62" spans="1:5">
      <c r="A62" s="5">
        <v>42373</v>
      </c>
      <c r="B62" t="s">
        <v>206</v>
      </c>
      <c r="C62">
        <v>3.5</v>
      </c>
      <c r="D62" t="s">
        <v>204</v>
      </c>
      <c r="E62" t="s">
        <v>212</v>
      </c>
    </row>
    <row r="63" spans="1:5">
      <c r="A63" s="5">
        <v>42448</v>
      </c>
      <c r="B63" t="s">
        <v>200</v>
      </c>
      <c r="C63">
        <v>1</v>
      </c>
      <c r="D63" t="s">
        <v>204</v>
      </c>
      <c r="E63" t="s">
        <v>208</v>
      </c>
    </row>
    <row r="64" spans="1:5">
      <c r="A64" s="5">
        <v>42427</v>
      </c>
      <c r="B64" t="s">
        <v>200</v>
      </c>
      <c r="C64">
        <v>-11.5</v>
      </c>
      <c r="D64" t="s">
        <v>204</v>
      </c>
      <c r="E64" t="s">
        <v>224</v>
      </c>
    </row>
    <row r="65" spans="1:5">
      <c r="A65" s="5">
        <v>42341</v>
      </c>
      <c r="B65" t="s">
        <v>200</v>
      </c>
      <c r="C65">
        <v>-4</v>
      </c>
      <c r="D65" t="s">
        <v>201</v>
      </c>
      <c r="E65" t="s">
        <v>210</v>
      </c>
    </row>
    <row r="66" spans="1:5">
      <c r="A66" s="5">
        <v>42318</v>
      </c>
      <c r="B66" t="s">
        <v>206</v>
      </c>
      <c r="C66">
        <v>6</v>
      </c>
      <c r="D66" t="s">
        <v>201</v>
      </c>
      <c r="E66" t="s">
        <v>295</v>
      </c>
    </row>
    <row r="67" spans="1:5">
      <c r="A67" s="5">
        <v>42401</v>
      </c>
      <c r="B67" t="s">
        <v>206</v>
      </c>
      <c r="C67">
        <v>-5.5</v>
      </c>
      <c r="D67" t="s">
        <v>201</v>
      </c>
      <c r="E67" t="s">
        <v>215</v>
      </c>
    </row>
    <row r="68" spans="1:5">
      <c r="A68" s="5">
        <v>42347</v>
      </c>
      <c r="B68" t="s">
        <v>206</v>
      </c>
      <c r="C68">
        <v>-3</v>
      </c>
      <c r="D68" t="s">
        <v>204</v>
      </c>
      <c r="E68" t="s">
        <v>213</v>
      </c>
    </row>
    <row r="69" spans="1:5">
      <c r="A69" s="5">
        <v>42326</v>
      </c>
      <c r="B69" t="s">
        <v>200</v>
      </c>
      <c r="C69">
        <v>-4.5</v>
      </c>
      <c r="D69" t="s">
        <v>204</v>
      </c>
      <c r="E69" t="s">
        <v>293</v>
      </c>
    </row>
    <row r="70" spans="1:5">
      <c r="A70" s="5">
        <v>42459</v>
      </c>
      <c r="B70" t="s">
        <v>200</v>
      </c>
      <c r="C70">
        <v>4.5</v>
      </c>
      <c r="D70" t="s">
        <v>204</v>
      </c>
      <c r="E70" t="s">
        <v>227</v>
      </c>
    </row>
    <row r="71" spans="1:5">
      <c r="A71" s="5">
        <v>42320</v>
      </c>
      <c r="B71" t="s">
        <v>206</v>
      </c>
      <c r="C71">
        <v>4</v>
      </c>
      <c r="D71" t="s">
        <v>204</v>
      </c>
      <c r="E71" t="s">
        <v>291</v>
      </c>
    </row>
    <row r="72" spans="1:5">
      <c r="A72" s="5">
        <v>42352</v>
      </c>
      <c r="B72" t="s">
        <v>200</v>
      </c>
      <c r="C72">
        <v>12.5</v>
      </c>
      <c r="D72" t="s">
        <v>201</v>
      </c>
      <c r="E72" t="s">
        <v>297</v>
      </c>
    </row>
    <row r="73" spans="1:5">
      <c r="A73" s="5">
        <v>42361</v>
      </c>
      <c r="B73" t="s">
        <v>200</v>
      </c>
      <c r="C73">
        <v>14</v>
      </c>
      <c r="D73" t="s">
        <v>204</v>
      </c>
      <c r="E73" t="s">
        <v>229</v>
      </c>
    </row>
    <row r="74" spans="1:5">
      <c r="A74" s="5">
        <v>42308</v>
      </c>
      <c r="B74" t="s">
        <v>206</v>
      </c>
      <c r="C74">
        <v>3.5</v>
      </c>
      <c r="D74" t="s">
        <v>204</v>
      </c>
      <c r="E74" t="s">
        <v>222</v>
      </c>
    </row>
    <row r="75" spans="1:5">
      <c r="A75" s="5">
        <v>42403</v>
      </c>
      <c r="B75" t="s">
        <v>200</v>
      </c>
      <c r="C75">
        <v>-8</v>
      </c>
      <c r="D75" t="s">
        <v>204</v>
      </c>
      <c r="E75" t="s">
        <v>208</v>
      </c>
    </row>
    <row r="76" spans="1:5">
      <c r="A76" s="5">
        <v>42473</v>
      </c>
      <c r="B76" t="s">
        <v>200</v>
      </c>
      <c r="C76">
        <v>-4</v>
      </c>
      <c r="D76" t="s">
        <v>201</v>
      </c>
      <c r="E76" t="s">
        <v>228</v>
      </c>
    </row>
    <row r="77" spans="1:5">
      <c r="A77" s="5">
        <v>42418</v>
      </c>
      <c r="B77" t="s">
        <v>200</v>
      </c>
      <c r="C77">
        <v>-2</v>
      </c>
      <c r="D77" t="s">
        <v>204</v>
      </c>
      <c r="E77" t="s">
        <v>228</v>
      </c>
    </row>
    <row r="78" spans="1:5">
      <c r="A78" s="5">
        <v>42421</v>
      </c>
      <c r="B78" t="s">
        <v>200</v>
      </c>
      <c r="C78">
        <v>3</v>
      </c>
      <c r="D78" t="s">
        <v>201</v>
      </c>
      <c r="E78" t="s">
        <v>209</v>
      </c>
    </row>
    <row r="79" spans="1:5">
      <c r="A79" s="5">
        <v>42389</v>
      </c>
      <c r="B79" t="s">
        <v>200</v>
      </c>
      <c r="C79">
        <v>2.5</v>
      </c>
      <c r="D79" t="s">
        <v>201</v>
      </c>
      <c r="E79" t="s">
        <v>288</v>
      </c>
    </row>
    <row r="80" spans="1:5">
      <c r="A80" s="5">
        <v>42323</v>
      </c>
      <c r="B80" t="s">
        <v>206</v>
      </c>
      <c r="C80">
        <v>3</v>
      </c>
      <c r="D80" t="s">
        <v>201</v>
      </c>
      <c r="E80" t="s">
        <v>210</v>
      </c>
    </row>
    <row r="81" spans="1:5">
      <c r="A81" s="5">
        <v>42468</v>
      </c>
      <c r="B81" t="s">
        <v>200</v>
      </c>
      <c r="C81">
        <v>-14</v>
      </c>
      <c r="D81" t="s">
        <v>201</v>
      </c>
      <c r="E81" t="s">
        <v>302</v>
      </c>
    </row>
    <row r="82" spans="1:5">
      <c r="A82" s="5">
        <v>42333</v>
      </c>
      <c r="B82" t="s">
        <v>206</v>
      </c>
      <c r="C82">
        <v>4.5</v>
      </c>
      <c r="D82" t="s">
        <v>204</v>
      </c>
      <c r="E82" t="s">
        <v>238</v>
      </c>
    </row>
    <row r="83" spans="1:5">
      <c r="A83" s="5">
        <v>42383</v>
      </c>
      <c r="B83" t="s">
        <v>200</v>
      </c>
      <c r="C83">
        <v>-2.5</v>
      </c>
      <c r="D83" t="s">
        <v>201</v>
      </c>
      <c r="E83" t="s">
        <v>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3" workbookViewId="0">
      <selection activeCell="A2" sqref="A2:A10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42305</v>
      </c>
      <c r="B2" t="s">
        <v>206</v>
      </c>
      <c r="C2">
        <v>-5.5</v>
      </c>
      <c r="D2" t="s">
        <v>201</v>
      </c>
      <c r="E2" t="s">
        <v>221</v>
      </c>
    </row>
    <row r="3" spans="1:5">
      <c r="A3" s="5">
        <v>42307</v>
      </c>
      <c r="B3" t="s">
        <v>206</v>
      </c>
      <c r="C3">
        <v>2</v>
      </c>
      <c r="D3" t="s">
        <v>201</v>
      </c>
      <c r="E3" t="s">
        <v>220</v>
      </c>
    </row>
    <row r="4" spans="1:5">
      <c r="A4" s="5">
        <v>42309</v>
      </c>
      <c r="B4" t="s">
        <v>206</v>
      </c>
      <c r="C4">
        <v>-6</v>
      </c>
      <c r="D4" t="s">
        <v>204</v>
      </c>
      <c r="E4" t="s">
        <v>205</v>
      </c>
    </row>
    <row r="5" spans="1:5">
      <c r="A5" s="5">
        <v>42311</v>
      </c>
      <c r="B5" t="s">
        <v>206</v>
      </c>
      <c r="C5">
        <v>-2</v>
      </c>
      <c r="D5" t="s">
        <v>204</v>
      </c>
      <c r="E5" t="s">
        <v>240</v>
      </c>
    </row>
    <row r="6" spans="1:5">
      <c r="A6" s="5">
        <v>42312</v>
      </c>
      <c r="B6" t="s">
        <v>206</v>
      </c>
      <c r="C6">
        <v>8</v>
      </c>
      <c r="D6" t="s">
        <v>204</v>
      </c>
      <c r="E6" t="s">
        <v>260</v>
      </c>
    </row>
    <row r="7" spans="1:5">
      <c r="A7" s="5">
        <v>42314</v>
      </c>
      <c r="B7" t="s">
        <v>200</v>
      </c>
      <c r="C7">
        <v>-6</v>
      </c>
      <c r="D7" t="s">
        <v>204</v>
      </c>
      <c r="E7" t="s">
        <v>209</v>
      </c>
    </row>
    <row r="8" spans="1:5">
      <c r="A8" s="5">
        <v>42316</v>
      </c>
      <c r="B8" t="s">
        <v>200</v>
      </c>
      <c r="C8">
        <v>2.5</v>
      </c>
      <c r="D8" t="s">
        <v>204</v>
      </c>
      <c r="E8" t="s">
        <v>222</v>
      </c>
    </row>
    <row r="9" spans="1:5">
      <c r="A9" s="5">
        <v>42318</v>
      </c>
      <c r="B9" t="s">
        <v>200</v>
      </c>
      <c r="C9">
        <v>-7.5</v>
      </c>
      <c r="D9" t="s">
        <v>201</v>
      </c>
      <c r="E9" t="s">
        <v>209</v>
      </c>
    </row>
    <row r="10" spans="1:5">
      <c r="A10" s="5">
        <v>42319</v>
      </c>
      <c r="B10" t="s">
        <v>206</v>
      </c>
      <c r="C10">
        <v>-9.5</v>
      </c>
      <c r="D10" t="s">
        <v>201</v>
      </c>
      <c r="E10" t="s">
        <v>228</v>
      </c>
    </row>
    <row r="11" spans="1:5">
      <c r="A11" s="5">
        <v>42321</v>
      </c>
      <c r="B11" t="s">
        <v>206</v>
      </c>
      <c r="C11">
        <v>-10</v>
      </c>
      <c r="D11" t="s">
        <v>204</v>
      </c>
      <c r="E11" t="s">
        <v>282</v>
      </c>
    </row>
    <row r="12" spans="1:5">
      <c r="A12" s="5">
        <v>42323</v>
      </c>
      <c r="B12" t="s">
        <v>200</v>
      </c>
      <c r="C12">
        <v>-2</v>
      </c>
      <c r="D12" t="s">
        <v>204</v>
      </c>
      <c r="E12" t="s">
        <v>249</v>
      </c>
    </row>
    <row r="13" spans="1:5">
      <c r="A13" s="5">
        <v>42325</v>
      </c>
      <c r="B13" t="s">
        <v>206</v>
      </c>
      <c r="C13">
        <v>9.5</v>
      </c>
      <c r="D13" t="s">
        <v>201</v>
      </c>
      <c r="E13" t="s">
        <v>249</v>
      </c>
    </row>
    <row r="14" spans="1:5">
      <c r="A14" s="5">
        <v>42326</v>
      </c>
      <c r="B14" t="s">
        <v>206</v>
      </c>
      <c r="C14">
        <v>4.5</v>
      </c>
      <c r="D14" t="s">
        <v>204</v>
      </c>
      <c r="E14" t="s">
        <v>293</v>
      </c>
    </row>
    <row r="15" spans="1:5">
      <c r="A15" s="5">
        <v>42328</v>
      </c>
      <c r="B15" t="s">
        <v>206</v>
      </c>
      <c r="C15">
        <v>-6.5</v>
      </c>
      <c r="D15" t="s">
        <v>204</v>
      </c>
      <c r="E15" t="s">
        <v>227</v>
      </c>
    </row>
    <row r="16" spans="1:5">
      <c r="A16" s="5">
        <v>42330</v>
      </c>
      <c r="B16" t="s">
        <v>206</v>
      </c>
      <c r="C16">
        <v>6.5</v>
      </c>
      <c r="D16" t="s">
        <v>204</v>
      </c>
      <c r="E16" t="s">
        <v>227</v>
      </c>
    </row>
    <row r="17" spans="1:5">
      <c r="A17" s="5">
        <v>42333</v>
      </c>
      <c r="B17" t="s">
        <v>206</v>
      </c>
      <c r="C17">
        <v>3</v>
      </c>
      <c r="D17" t="s">
        <v>201</v>
      </c>
      <c r="E17" t="s">
        <v>205</v>
      </c>
    </row>
    <row r="18" spans="1:5">
      <c r="A18" s="5">
        <v>42336</v>
      </c>
      <c r="B18" t="s">
        <v>200</v>
      </c>
      <c r="C18">
        <v>-3.5</v>
      </c>
      <c r="D18" t="s">
        <v>204</v>
      </c>
      <c r="E18" t="s">
        <v>217</v>
      </c>
    </row>
    <row r="19" spans="1:5">
      <c r="A19" s="5">
        <v>42337</v>
      </c>
      <c r="B19" t="s">
        <v>200</v>
      </c>
      <c r="C19">
        <v>-3</v>
      </c>
      <c r="D19" t="s">
        <v>201</v>
      </c>
      <c r="E19" t="s">
        <v>234</v>
      </c>
    </row>
    <row r="20" spans="1:5">
      <c r="A20" s="5">
        <v>42340</v>
      </c>
      <c r="B20" t="s">
        <v>206</v>
      </c>
      <c r="C20">
        <v>4.5</v>
      </c>
      <c r="D20" t="s">
        <v>204</v>
      </c>
      <c r="E20" t="s">
        <v>209</v>
      </c>
    </row>
    <row r="21" spans="1:5">
      <c r="A21" s="5">
        <v>42341</v>
      </c>
      <c r="B21" t="s">
        <v>200</v>
      </c>
      <c r="C21">
        <v>-10</v>
      </c>
      <c r="D21" t="s">
        <v>201</v>
      </c>
      <c r="E21" t="s">
        <v>215</v>
      </c>
    </row>
    <row r="22" spans="1:5">
      <c r="A22" s="5">
        <v>42343</v>
      </c>
      <c r="B22" t="s">
        <v>206</v>
      </c>
      <c r="C22">
        <v>7.5</v>
      </c>
      <c r="D22" t="s">
        <v>201</v>
      </c>
      <c r="E22" t="s">
        <v>216</v>
      </c>
    </row>
    <row r="23" spans="1:5">
      <c r="A23" s="5">
        <v>42345</v>
      </c>
      <c r="B23" t="s">
        <v>200</v>
      </c>
      <c r="C23">
        <v>-11.5</v>
      </c>
      <c r="D23" t="s">
        <v>204</v>
      </c>
      <c r="E23" t="s">
        <v>224</v>
      </c>
    </row>
    <row r="24" spans="1:5">
      <c r="A24" s="5">
        <v>42347</v>
      </c>
      <c r="B24" t="s">
        <v>206</v>
      </c>
      <c r="C24">
        <v>6</v>
      </c>
      <c r="D24" t="s">
        <v>201</v>
      </c>
      <c r="E24" t="s">
        <v>292</v>
      </c>
    </row>
    <row r="25" spans="1:5">
      <c r="A25" s="5">
        <v>42349</v>
      </c>
      <c r="B25" t="s">
        <v>200</v>
      </c>
      <c r="C25">
        <v>-7.5</v>
      </c>
      <c r="D25" t="s">
        <v>204</v>
      </c>
      <c r="E25" t="s">
        <v>222</v>
      </c>
    </row>
    <row r="26" spans="1:5">
      <c r="A26" s="5">
        <v>42351</v>
      </c>
      <c r="B26" t="s">
        <v>206</v>
      </c>
      <c r="C26">
        <v>-11.5</v>
      </c>
      <c r="D26" t="s">
        <v>204</v>
      </c>
      <c r="E26" t="s">
        <v>214</v>
      </c>
    </row>
    <row r="27" spans="1:5">
      <c r="A27" s="5">
        <v>42352</v>
      </c>
      <c r="B27" t="s">
        <v>200</v>
      </c>
      <c r="C27">
        <v>4.5</v>
      </c>
      <c r="D27" t="s">
        <v>204</v>
      </c>
      <c r="E27" t="s">
        <v>221</v>
      </c>
    </row>
    <row r="28" spans="1:5">
      <c r="A28" s="5">
        <v>42355</v>
      </c>
      <c r="B28" t="s">
        <v>200</v>
      </c>
      <c r="C28">
        <v>-2.5</v>
      </c>
      <c r="D28" t="s">
        <v>201</v>
      </c>
      <c r="E28" t="s">
        <v>207</v>
      </c>
    </row>
    <row r="29" spans="1:5">
      <c r="A29" s="5">
        <v>42356</v>
      </c>
      <c r="B29" t="s">
        <v>206</v>
      </c>
      <c r="C29">
        <v>4.5</v>
      </c>
      <c r="D29" t="s">
        <v>201</v>
      </c>
      <c r="E29" t="s">
        <v>218</v>
      </c>
    </row>
    <row r="30" spans="1:5">
      <c r="A30" s="5">
        <v>42358</v>
      </c>
      <c r="B30" t="s">
        <v>200</v>
      </c>
      <c r="C30">
        <v>-5.5</v>
      </c>
      <c r="D30" t="s">
        <v>204</v>
      </c>
      <c r="E30" t="s">
        <v>235</v>
      </c>
    </row>
    <row r="31" spans="1:5">
      <c r="A31" s="5">
        <v>42360</v>
      </c>
      <c r="B31" t="s">
        <v>200</v>
      </c>
      <c r="C31">
        <v>-4.5</v>
      </c>
      <c r="D31" t="s">
        <v>201</v>
      </c>
      <c r="E31" t="s">
        <v>228</v>
      </c>
    </row>
    <row r="32" spans="1:5">
      <c r="A32" s="5">
        <v>42364</v>
      </c>
      <c r="B32" t="s">
        <v>206</v>
      </c>
      <c r="C32">
        <v>-3</v>
      </c>
      <c r="D32" t="s">
        <v>201</v>
      </c>
      <c r="E32" t="s">
        <v>213</v>
      </c>
    </row>
    <row r="33" spans="1:5">
      <c r="A33" s="5">
        <v>42366</v>
      </c>
      <c r="B33" t="s">
        <v>200</v>
      </c>
      <c r="C33">
        <v>1.5</v>
      </c>
      <c r="D33" t="s">
        <v>201</v>
      </c>
      <c r="E33" t="s">
        <v>212</v>
      </c>
    </row>
    <row r="34" spans="1:5">
      <c r="A34" s="5">
        <v>42368</v>
      </c>
      <c r="B34" t="s">
        <v>200</v>
      </c>
      <c r="C34">
        <v>-7.5</v>
      </c>
      <c r="D34" t="s">
        <v>204</v>
      </c>
      <c r="E34" t="s">
        <v>227</v>
      </c>
    </row>
    <row r="35" spans="1:5">
      <c r="A35" s="5">
        <v>42370</v>
      </c>
      <c r="B35" t="s">
        <v>206</v>
      </c>
      <c r="C35">
        <v>-6</v>
      </c>
      <c r="D35" t="s">
        <v>201</v>
      </c>
      <c r="E35" t="s">
        <v>209</v>
      </c>
    </row>
    <row r="36" spans="1:5">
      <c r="A36" s="5">
        <v>42372</v>
      </c>
      <c r="B36" t="s">
        <v>200</v>
      </c>
      <c r="C36">
        <v>-4</v>
      </c>
      <c r="D36" t="s">
        <v>201</v>
      </c>
      <c r="E36" t="s">
        <v>283</v>
      </c>
    </row>
    <row r="37" spans="1:5">
      <c r="A37" s="5">
        <v>42373</v>
      </c>
      <c r="B37" t="s">
        <v>200</v>
      </c>
      <c r="C37">
        <v>8</v>
      </c>
      <c r="D37" t="s">
        <v>201</v>
      </c>
      <c r="E37" t="s">
        <v>207</v>
      </c>
    </row>
    <row r="38" spans="1:5">
      <c r="A38" s="5">
        <v>42375</v>
      </c>
      <c r="B38" t="s">
        <v>206</v>
      </c>
      <c r="C38">
        <v>-7</v>
      </c>
      <c r="D38" t="s">
        <v>204</v>
      </c>
      <c r="E38" t="s">
        <v>283</v>
      </c>
    </row>
    <row r="39" spans="1:5">
      <c r="A39" s="5">
        <v>42377</v>
      </c>
      <c r="B39" t="s">
        <v>206</v>
      </c>
      <c r="C39">
        <v>-2</v>
      </c>
      <c r="D39" t="s">
        <v>204</v>
      </c>
      <c r="E39" t="s">
        <v>234</v>
      </c>
    </row>
    <row r="40" spans="1:5">
      <c r="A40" s="5">
        <v>42378</v>
      </c>
      <c r="B40" t="s">
        <v>206</v>
      </c>
      <c r="C40">
        <v>-9</v>
      </c>
      <c r="D40" t="s">
        <v>201</v>
      </c>
      <c r="E40" t="s">
        <v>211</v>
      </c>
    </row>
    <row r="41" spans="1:5">
      <c r="A41" s="5">
        <v>42383</v>
      </c>
      <c r="B41" t="s">
        <v>200</v>
      </c>
      <c r="C41">
        <v>-4.5</v>
      </c>
      <c r="D41" t="s">
        <v>201</v>
      </c>
      <c r="E41" t="s">
        <v>290</v>
      </c>
    </row>
    <row r="42" spans="1:5">
      <c r="A42" s="5">
        <v>42387</v>
      </c>
      <c r="B42" t="s">
        <v>206</v>
      </c>
      <c r="C42">
        <v>-11</v>
      </c>
      <c r="D42" t="s">
        <v>201</v>
      </c>
      <c r="E42" t="s">
        <v>209</v>
      </c>
    </row>
    <row r="43" spans="1:5">
      <c r="A43" s="5">
        <v>42389</v>
      </c>
      <c r="B43" t="s">
        <v>206</v>
      </c>
      <c r="C43">
        <v>-3.5</v>
      </c>
      <c r="D43" t="s">
        <v>201</v>
      </c>
      <c r="E43" t="s">
        <v>211</v>
      </c>
    </row>
    <row r="44" spans="1:5">
      <c r="A44" s="5">
        <v>42391</v>
      </c>
      <c r="B44" t="s">
        <v>206</v>
      </c>
      <c r="C44">
        <v>-10.5</v>
      </c>
      <c r="D44" t="s">
        <v>204</v>
      </c>
      <c r="E44" t="s">
        <v>287</v>
      </c>
    </row>
    <row r="45" spans="1:5">
      <c r="A45" s="5">
        <v>42393</v>
      </c>
      <c r="B45" t="s">
        <v>206</v>
      </c>
      <c r="C45">
        <v>-2.5</v>
      </c>
      <c r="D45" t="s">
        <v>204</v>
      </c>
      <c r="E45" t="s">
        <v>236</v>
      </c>
    </row>
    <row r="46" spans="1:5">
      <c r="A46" s="5">
        <v>42395</v>
      </c>
      <c r="B46" t="s">
        <v>206</v>
      </c>
      <c r="C46">
        <v>-8</v>
      </c>
      <c r="D46" t="s">
        <v>204</v>
      </c>
      <c r="E46" t="s">
        <v>223</v>
      </c>
    </row>
    <row r="47" spans="1:5">
      <c r="A47" s="5">
        <v>42397</v>
      </c>
      <c r="B47" t="s">
        <v>200</v>
      </c>
      <c r="C47">
        <v>-12</v>
      </c>
      <c r="D47" t="s">
        <v>204</v>
      </c>
      <c r="E47" t="s">
        <v>203</v>
      </c>
    </row>
    <row r="48" spans="1:5">
      <c r="A48" s="5">
        <v>42399</v>
      </c>
      <c r="B48" t="s">
        <v>200</v>
      </c>
      <c r="C48">
        <v>-8</v>
      </c>
      <c r="D48" t="s">
        <v>201</v>
      </c>
      <c r="E48" t="s">
        <v>231</v>
      </c>
    </row>
    <row r="49" spans="1:5">
      <c r="A49" s="5">
        <v>42401</v>
      </c>
      <c r="B49" t="s">
        <v>200</v>
      </c>
      <c r="C49">
        <v>-4.5</v>
      </c>
      <c r="D49" t="s">
        <v>232</v>
      </c>
      <c r="E49" t="s">
        <v>282</v>
      </c>
    </row>
    <row r="50" spans="1:5">
      <c r="A50" s="5">
        <v>42402</v>
      </c>
      <c r="B50" t="s">
        <v>200</v>
      </c>
      <c r="C50">
        <v>-9</v>
      </c>
      <c r="D50" t="s">
        <v>201</v>
      </c>
      <c r="E50" t="s">
        <v>221</v>
      </c>
    </row>
    <row r="51" spans="1:5">
      <c r="A51" s="5">
        <v>42404</v>
      </c>
      <c r="B51" t="s">
        <v>206</v>
      </c>
      <c r="C51">
        <v>1.5</v>
      </c>
      <c r="D51" t="s">
        <v>201</v>
      </c>
      <c r="E51" t="s">
        <v>223</v>
      </c>
    </row>
    <row r="52" spans="1:5">
      <c r="A52" s="5">
        <v>42408</v>
      </c>
      <c r="B52" t="s">
        <v>206</v>
      </c>
      <c r="C52">
        <v>-2</v>
      </c>
      <c r="D52" t="s">
        <v>204</v>
      </c>
      <c r="E52" t="s">
        <v>236</v>
      </c>
    </row>
    <row r="53" spans="1:5">
      <c r="A53" s="5">
        <v>42410</v>
      </c>
      <c r="B53" t="s">
        <v>200</v>
      </c>
      <c r="C53">
        <v>-6</v>
      </c>
      <c r="D53" t="s">
        <v>201</v>
      </c>
      <c r="E53" t="s">
        <v>229</v>
      </c>
    </row>
    <row r="54" spans="1:5">
      <c r="A54" s="5">
        <v>42419</v>
      </c>
      <c r="B54" t="s">
        <v>200</v>
      </c>
      <c r="C54">
        <v>-7.5</v>
      </c>
      <c r="D54" t="s">
        <v>201</v>
      </c>
      <c r="E54" t="s">
        <v>221</v>
      </c>
    </row>
    <row r="55" spans="1:5">
      <c r="A55" s="5">
        <v>42421</v>
      </c>
      <c r="B55" t="s">
        <v>206</v>
      </c>
      <c r="C55">
        <v>-8</v>
      </c>
      <c r="D55" t="s">
        <v>204</v>
      </c>
      <c r="E55" t="s">
        <v>245</v>
      </c>
    </row>
    <row r="56" spans="1:5">
      <c r="A56" s="5">
        <v>42422</v>
      </c>
      <c r="B56" t="s">
        <v>206</v>
      </c>
      <c r="C56">
        <v>-3</v>
      </c>
      <c r="D56" t="s">
        <v>201</v>
      </c>
      <c r="E56" t="s">
        <v>217</v>
      </c>
    </row>
    <row r="57" spans="1:5">
      <c r="A57" s="5">
        <v>42424</v>
      </c>
      <c r="B57" t="s">
        <v>200</v>
      </c>
      <c r="C57">
        <v>-9.5</v>
      </c>
      <c r="D57" t="s">
        <v>201</v>
      </c>
      <c r="E57" t="s">
        <v>237</v>
      </c>
    </row>
    <row r="58" spans="1:5">
      <c r="A58" s="5">
        <v>42426</v>
      </c>
      <c r="B58" t="s">
        <v>206</v>
      </c>
      <c r="C58">
        <v>2.5</v>
      </c>
      <c r="D58" t="s">
        <v>204</v>
      </c>
      <c r="E58" t="s">
        <v>236</v>
      </c>
    </row>
    <row r="59" spans="1:5">
      <c r="A59" s="5">
        <v>42428</v>
      </c>
      <c r="B59" t="s">
        <v>200</v>
      </c>
      <c r="C59">
        <v>1.5</v>
      </c>
      <c r="D59" t="s">
        <v>201</v>
      </c>
      <c r="E59" t="s">
        <v>220</v>
      </c>
    </row>
    <row r="60" spans="1:5">
      <c r="A60" s="5">
        <v>42431</v>
      </c>
      <c r="B60" t="s">
        <v>206</v>
      </c>
      <c r="C60">
        <v>-5</v>
      </c>
      <c r="D60" t="s">
        <v>201</v>
      </c>
      <c r="E60" t="s">
        <v>213</v>
      </c>
    </row>
    <row r="61" spans="1:5">
      <c r="A61" s="5">
        <v>42433</v>
      </c>
      <c r="B61" t="s">
        <v>200</v>
      </c>
      <c r="C61">
        <v>-6</v>
      </c>
      <c r="D61" t="s">
        <v>201</v>
      </c>
      <c r="E61" t="s">
        <v>235</v>
      </c>
    </row>
    <row r="62" spans="1:5">
      <c r="A62" s="5">
        <v>42435</v>
      </c>
      <c r="B62" t="s">
        <v>200</v>
      </c>
      <c r="C62">
        <v>-8</v>
      </c>
      <c r="D62" t="s">
        <v>201</v>
      </c>
      <c r="E62" t="s">
        <v>256</v>
      </c>
    </row>
    <row r="63" spans="1:5">
      <c r="A63" s="5">
        <v>42437</v>
      </c>
      <c r="B63" t="s">
        <v>200</v>
      </c>
      <c r="C63">
        <v>-12.5</v>
      </c>
      <c r="D63" t="s">
        <v>204</v>
      </c>
      <c r="E63" t="s">
        <v>249</v>
      </c>
    </row>
    <row r="64" spans="1:5">
      <c r="A64" s="5">
        <v>42439</v>
      </c>
      <c r="B64" t="s">
        <v>206</v>
      </c>
      <c r="C64">
        <v>-3.5</v>
      </c>
      <c r="D64" t="s">
        <v>204</v>
      </c>
      <c r="E64" t="s">
        <v>230</v>
      </c>
    </row>
    <row r="65" spans="1:5">
      <c r="A65" s="5">
        <v>42441</v>
      </c>
      <c r="B65" t="s">
        <v>206</v>
      </c>
      <c r="C65">
        <v>-6.5</v>
      </c>
      <c r="D65" t="s">
        <v>201</v>
      </c>
      <c r="E65" t="s">
        <v>234</v>
      </c>
    </row>
    <row r="66" spans="1:5">
      <c r="A66" s="5">
        <v>42443</v>
      </c>
      <c r="B66" t="s">
        <v>200</v>
      </c>
      <c r="C66">
        <v>-9.5</v>
      </c>
      <c r="D66" t="s">
        <v>201</v>
      </c>
      <c r="E66" t="s">
        <v>240</v>
      </c>
    </row>
    <row r="67" spans="1:5">
      <c r="A67" s="5">
        <v>42444</v>
      </c>
      <c r="B67" t="s">
        <v>206</v>
      </c>
      <c r="C67">
        <v>-2.5</v>
      </c>
      <c r="D67" t="s">
        <v>204</v>
      </c>
      <c r="E67" t="s">
        <v>236</v>
      </c>
    </row>
    <row r="68" spans="1:5">
      <c r="A68" s="5">
        <v>42446</v>
      </c>
      <c r="B68" t="s">
        <v>206</v>
      </c>
      <c r="C68">
        <v>1.5</v>
      </c>
      <c r="D68" t="s">
        <v>204</v>
      </c>
      <c r="E68" t="s">
        <v>227</v>
      </c>
    </row>
    <row r="69" spans="1:5">
      <c r="A69" s="5">
        <v>42447</v>
      </c>
      <c r="B69" t="s">
        <v>206</v>
      </c>
      <c r="C69">
        <v>-1.5</v>
      </c>
      <c r="D69" t="s">
        <v>204</v>
      </c>
      <c r="E69" t="s">
        <v>249</v>
      </c>
    </row>
    <row r="70" spans="1:5">
      <c r="A70" s="5">
        <v>42449</v>
      </c>
      <c r="B70" t="s">
        <v>200</v>
      </c>
      <c r="C70">
        <v>-9.5</v>
      </c>
      <c r="D70" t="s">
        <v>204</v>
      </c>
      <c r="E70" t="s">
        <v>216</v>
      </c>
    </row>
    <row r="71" spans="1:5">
      <c r="A71" s="5">
        <v>42452</v>
      </c>
      <c r="B71" t="s">
        <v>200</v>
      </c>
      <c r="C71">
        <v>3.5</v>
      </c>
      <c r="D71" t="s">
        <v>204</v>
      </c>
      <c r="E71" t="s">
        <v>223</v>
      </c>
    </row>
    <row r="72" spans="1:5">
      <c r="A72" s="5">
        <v>42454</v>
      </c>
      <c r="B72" t="s">
        <v>200</v>
      </c>
      <c r="C72">
        <v>-1</v>
      </c>
      <c r="D72" t="s">
        <v>201</v>
      </c>
      <c r="E72" t="s">
        <v>237</v>
      </c>
    </row>
    <row r="73" spans="1:5">
      <c r="A73" s="5">
        <v>42455</v>
      </c>
      <c r="B73" t="s">
        <v>206</v>
      </c>
      <c r="C73">
        <v>-11</v>
      </c>
      <c r="D73" t="s">
        <v>201</v>
      </c>
      <c r="E73" t="s">
        <v>221</v>
      </c>
    </row>
    <row r="74" spans="1:5">
      <c r="A74" s="5">
        <v>42457</v>
      </c>
      <c r="B74" t="s">
        <v>200</v>
      </c>
      <c r="C74">
        <v>3</v>
      </c>
      <c r="D74" t="s">
        <v>201</v>
      </c>
      <c r="E74" t="s">
        <v>237</v>
      </c>
    </row>
    <row r="75" spans="1:5">
      <c r="A75" s="5">
        <v>42459</v>
      </c>
      <c r="B75" t="s">
        <v>206</v>
      </c>
      <c r="C75">
        <v>-1</v>
      </c>
      <c r="D75" t="s">
        <v>201</v>
      </c>
      <c r="E75" t="s">
        <v>217</v>
      </c>
    </row>
    <row r="76" spans="1:5">
      <c r="A76" s="5">
        <v>42461</v>
      </c>
      <c r="B76" t="s">
        <v>200</v>
      </c>
      <c r="C76">
        <v>-5.5</v>
      </c>
      <c r="D76" t="s">
        <v>204</v>
      </c>
      <c r="E76" t="s">
        <v>225</v>
      </c>
    </row>
    <row r="77" spans="1:5">
      <c r="A77" s="5">
        <v>42462</v>
      </c>
      <c r="B77" t="s">
        <v>206</v>
      </c>
      <c r="C77">
        <v>13</v>
      </c>
      <c r="D77" t="s">
        <v>201</v>
      </c>
      <c r="E77" t="s">
        <v>210</v>
      </c>
    </row>
    <row r="78" spans="1:5">
      <c r="A78" s="5">
        <v>42465</v>
      </c>
      <c r="B78" t="s">
        <v>206</v>
      </c>
      <c r="C78">
        <v>-5</v>
      </c>
      <c r="D78" t="s">
        <v>204</v>
      </c>
      <c r="E78" t="s">
        <v>205</v>
      </c>
    </row>
    <row r="79" spans="1:5">
      <c r="A79" s="5">
        <v>42467</v>
      </c>
      <c r="B79" t="s">
        <v>200</v>
      </c>
      <c r="C79">
        <v>6.5</v>
      </c>
      <c r="D79" t="s">
        <v>204</v>
      </c>
      <c r="E79" t="s">
        <v>221</v>
      </c>
    </row>
    <row r="80" spans="1:5">
      <c r="A80" s="5">
        <v>42468</v>
      </c>
      <c r="B80" t="s">
        <v>206</v>
      </c>
      <c r="C80">
        <v>5.5</v>
      </c>
      <c r="D80" t="s">
        <v>201</v>
      </c>
      <c r="E80" t="s">
        <v>208</v>
      </c>
    </row>
    <row r="81" spans="1:5">
      <c r="A81" s="5">
        <v>42470</v>
      </c>
      <c r="B81" t="s">
        <v>200</v>
      </c>
      <c r="C81">
        <v>-6.5</v>
      </c>
      <c r="D81" t="s">
        <v>204</v>
      </c>
      <c r="E81" t="s">
        <v>208</v>
      </c>
    </row>
    <row r="82" spans="1:5">
      <c r="A82" s="5">
        <v>42472</v>
      </c>
      <c r="B82" t="s">
        <v>206</v>
      </c>
      <c r="C82">
        <v>-12</v>
      </c>
      <c r="D82" t="s">
        <v>201</v>
      </c>
      <c r="E82" t="s">
        <v>231</v>
      </c>
    </row>
    <row r="83" spans="1:5">
      <c r="A83" s="5">
        <v>42473</v>
      </c>
      <c r="B83" t="s">
        <v>206</v>
      </c>
      <c r="C83">
        <v>-5.5</v>
      </c>
      <c r="D83" t="s">
        <v>204</v>
      </c>
      <c r="E83" t="s">
        <v>229</v>
      </c>
    </row>
    <row r="84" spans="1:5">
      <c r="A84" s="5">
        <v>42476</v>
      </c>
      <c r="B84" t="s">
        <v>200</v>
      </c>
      <c r="C84">
        <v>-7</v>
      </c>
      <c r="D84" t="s">
        <v>204</v>
      </c>
      <c r="E84" t="s">
        <v>208</v>
      </c>
    </row>
    <row r="85" spans="1:5">
      <c r="A85" s="5">
        <v>42478</v>
      </c>
      <c r="B85" t="s">
        <v>206</v>
      </c>
      <c r="C85">
        <v>-8</v>
      </c>
      <c r="D85" t="s">
        <v>204</v>
      </c>
      <c r="E85" t="s">
        <v>208</v>
      </c>
    </row>
    <row r="86" spans="1:5">
      <c r="A86" s="5">
        <v>42481</v>
      </c>
      <c r="B86" t="s">
        <v>206</v>
      </c>
      <c r="C86">
        <v>1</v>
      </c>
      <c r="D86" t="s">
        <v>204</v>
      </c>
      <c r="E86" t="s">
        <v>202</v>
      </c>
    </row>
    <row r="87" spans="1:5">
      <c r="A87" s="5">
        <v>42483</v>
      </c>
      <c r="B87" t="s">
        <v>200</v>
      </c>
      <c r="C87">
        <v>-1</v>
      </c>
      <c r="D87" t="s">
        <v>204</v>
      </c>
      <c r="E87" t="s">
        <v>213</v>
      </c>
    </row>
    <row r="88" spans="1:5">
      <c r="A88" s="5">
        <v>42486</v>
      </c>
      <c r="B88" t="s">
        <v>200</v>
      </c>
      <c r="C88">
        <v>-7.5</v>
      </c>
      <c r="D88" t="s">
        <v>201</v>
      </c>
      <c r="E88" t="s">
        <v>202</v>
      </c>
    </row>
    <row r="89" spans="1:5">
      <c r="A89" s="5">
        <v>42489</v>
      </c>
      <c r="B89" t="s">
        <v>200</v>
      </c>
      <c r="C89">
        <v>1.5</v>
      </c>
      <c r="D89" t="s">
        <v>204</v>
      </c>
      <c r="E89" t="s">
        <v>214</v>
      </c>
    </row>
    <row r="90" spans="1:5">
      <c r="A90" s="5">
        <v>42491</v>
      </c>
      <c r="B90" t="s">
        <v>200</v>
      </c>
      <c r="C90">
        <v>-6</v>
      </c>
      <c r="D90" t="s">
        <v>204</v>
      </c>
      <c r="E90" t="s">
        <v>287</v>
      </c>
    </row>
    <row r="91" spans="1:5">
      <c r="A91" s="5">
        <v>42493</v>
      </c>
      <c r="B91" t="s">
        <v>200</v>
      </c>
      <c r="C91">
        <v>-4</v>
      </c>
      <c r="D91" t="s">
        <v>201</v>
      </c>
      <c r="E91" t="s">
        <v>210</v>
      </c>
    </row>
    <row r="92" spans="1:5">
      <c r="A92" s="5">
        <v>42495</v>
      </c>
      <c r="B92" t="s">
        <v>200</v>
      </c>
      <c r="C92">
        <v>-5</v>
      </c>
      <c r="D92" t="s">
        <v>204</v>
      </c>
      <c r="E92" t="s">
        <v>219</v>
      </c>
    </row>
    <row r="93" spans="1:5">
      <c r="A93" s="5">
        <v>42497</v>
      </c>
      <c r="B93" t="s">
        <v>206</v>
      </c>
      <c r="C93">
        <v>5.5</v>
      </c>
      <c r="D93" t="s">
        <v>204</v>
      </c>
      <c r="E93" t="s">
        <v>292</v>
      </c>
    </row>
    <row r="94" spans="1:5">
      <c r="A94" s="5">
        <v>42499</v>
      </c>
      <c r="B94" t="s">
        <v>200</v>
      </c>
      <c r="C94">
        <v>5</v>
      </c>
      <c r="D94" t="s">
        <v>204</v>
      </c>
      <c r="E94" t="s">
        <v>290</v>
      </c>
    </row>
    <row r="95" spans="1:5">
      <c r="A95" s="5">
        <v>42501</v>
      </c>
      <c r="B95" t="s">
        <v>206</v>
      </c>
      <c r="C95">
        <v>-4.5</v>
      </c>
      <c r="D95" t="s">
        <v>201</v>
      </c>
      <c r="E95" t="s">
        <v>219</v>
      </c>
    </row>
    <row r="96" spans="1:5">
      <c r="A96" s="5">
        <v>42503</v>
      </c>
      <c r="B96" t="s">
        <v>200</v>
      </c>
      <c r="C96">
        <v>3.5</v>
      </c>
      <c r="D96" t="s">
        <v>201</v>
      </c>
      <c r="E96" t="s">
        <v>288</v>
      </c>
    </row>
    <row r="97" spans="1:5">
      <c r="A97" s="5">
        <v>42505</v>
      </c>
      <c r="B97" t="s">
        <v>206</v>
      </c>
      <c r="C97">
        <v>-4.5</v>
      </c>
      <c r="D97" t="s">
        <v>201</v>
      </c>
      <c r="E97" t="s">
        <v>288</v>
      </c>
    </row>
    <row r="98" spans="1:5">
      <c r="A98" s="5">
        <v>42507</v>
      </c>
      <c r="B98" t="s">
        <v>200</v>
      </c>
      <c r="C98">
        <v>11</v>
      </c>
      <c r="D98" t="s">
        <v>201</v>
      </c>
      <c r="E98" t="s">
        <v>224</v>
      </c>
    </row>
    <row r="99" spans="1:5">
      <c r="A99" s="5">
        <v>42509</v>
      </c>
      <c r="B99" t="s">
        <v>200</v>
      </c>
      <c r="C99">
        <v>11.5</v>
      </c>
      <c r="D99" t="s">
        <v>204</v>
      </c>
      <c r="E99" t="s">
        <v>225</v>
      </c>
    </row>
    <row r="100" spans="1:5">
      <c r="A100" s="5">
        <v>42511</v>
      </c>
      <c r="B100" t="s">
        <v>206</v>
      </c>
      <c r="C100">
        <v>6</v>
      </c>
      <c r="D100" t="s">
        <v>204</v>
      </c>
      <c r="E100" t="s">
        <v>220</v>
      </c>
    </row>
    <row r="101" spans="1:5">
      <c r="A101" s="5">
        <v>42513</v>
      </c>
      <c r="B101" t="s">
        <v>206</v>
      </c>
      <c r="C101">
        <v>6</v>
      </c>
      <c r="D101" t="s">
        <v>201</v>
      </c>
      <c r="E101" t="s">
        <v>238</v>
      </c>
    </row>
    <row r="102" spans="1:5">
      <c r="A102" s="5">
        <v>42515</v>
      </c>
      <c r="B102" t="s">
        <v>200</v>
      </c>
      <c r="C102">
        <v>11</v>
      </c>
      <c r="D102" t="s">
        <v>204</v>
      </c>
      <c r="E102" t="s">
        <v>209</v>
      </c>
    </row>
    <row r="103" spans="1:5">
      <c r="A103" s="5">
        <v>42517</v>
      </c>
      <c r="B103" t="s">
        <v>200</v>
      </c>
      <c r="C103">
        <v>6.5</v>
      </c>
      <c r="D103" t="s">
        <v>201</v>
      </c>
      <c r="E103" t="s">
        <v>225</v>
      </c>
    </row>
  </sheetData>
  <sortState ref="A2:E103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206</v>
      </c>
      <c r="C2">
        <v>9.5</v>
      </c>
      <c r="D2" t="s">
        <v>201</v>
      </c>
      <c r="E2" t="s">
        <v>240</v>
      </c>
    </row>
    <row r="3" spans="1:5">
      <c r="A3" s="5">
        <v>42452</v>
      </c>
      <c r="B3" t="s">
        <v>200</v>
      </c>
      <c r="C3">
        <v>-9</v>
      </c>
      <c r="D3" t="s">
        <v>201</v>
      </c>
      <c r="E3" t="s">
        <v>245</v>
      </c>
    </row>
    <row r="4" spans="1:5">
      <c r="A4" s="5">
        <v>42345</v>
      </c>
      <c r="B4" t="s">
        <v>200</v>
      </c>
      <c r="C4">
        <v>-7</v>
      </c>
      <c r="D4" t="s">
        <v>201</v>
      </c>
      <c r="E4" t="s">
        <v>227</v>
      </c>
    </row>
    <row r="5" spans="1:5">
      <c r="A5" s="5">
        <v>42348</v>
      </c>
      <c r="B5" t="s">
        <v>206</v>
      </c>
      <c r="C5">
        <v>1.5</v>
      </c>
      <c r="D5" t="s">
        <v>204</v>
      </c>
      <c r="E5" t="s">
        <v>234</v>
      </c>
    </row>
    <row r="6" spans="1:5">
      <c r="A6" s="5">
        <v>42394</v>
      </c>
      <c r="B6" t="s">
        <v>200</v>
      </c>
      <c r="C6">
        <v>-7</v>
      </c>
      <c r="D6" t="s">
        <v>204</v>
      </c>
      <c r="E6" t="s">
        <v>210</v>
      </c>
    </row>
    <row r="7" spans="1:5">
      <c r="A7" s="5">
        <v>42463</v>
      </c>
      <c r="B7" t="s">
        <v>206</v>
      </c>
      <c r="C7">
        <v>1.5</v>
      </c>
      <c r="D7" t="s">
        <v>204</v>
      </c>
      <c r="E7" t="s">
        <v>211</v>
      </c>
    </row>
    <row r="8" spans="1:5">
      <c r="A8" s="5">
        <v>42401</v>
      </c>
      <c r="B8" t="s">
        <v>200</v>
      </c>
      <c r="C8">
        <v>5.5</v>
      </c>
      <c r="D8" t="s">
        <v>201</v>
      </c>
      <c r="E8" t="s">
        <v>215</v>
      </c>
    </row>
    <row r="9" spans="1:5">
      <c r="A9" s="5">
        <v>42317</v>
      </c>
      <c r="B9" t="s">
        <v>206</v>
      </c>
      <c r="C9">
        <v>-10.5</v>
      </c>
      <c r="D9" t="s">
        <v>201</v>
      </c>
      <c r="E9" t="s">
        <v>212</v>
      </c>
    </row>
    <row r="10" spans="1:5">
      <c r="A10" s="5">
        <v>42408</v>
      </c>
      <c r="B10" t="s">
        <v>200</v>
      </c>
      <c r="C10">
        <v>7.5</v>
      </c>
      <c r="D10" t="s">
        <v>204</v>
      </c>
      <c r="E10" t="s">
        <v>220</v>
      </c>
    </row>
    <row r="11" spans="1:5">
      <c r="A11" s="5">
        <v>42356</v>
      </c>
      <c r="B11" t="s">
        <v>200</v>
      </c>
      <c r="C11">
        <v>-5</v>
      </c>
      <c r="D11" t="s">
        <v>201</v>
      </c>
      <c r="E11" t="s">
        <v>238</v>
      </c>
    </row>
    <row r="12" spans="1:5">
      <c r="A12" s="5">
        <v>42392</v>
      </c>
      <c r="B12" t="s">
        <v>206</v>
      </c>
      <c r="C12">
        <v>10.5</v>
      </c>
      <c r="D12" t="s">
        <v>204</v>
      </c>
      <c r="E12" t="s">
        <v>245</v>
      </c>
    </row>
    <row r="13" spans="1:5">
      <c r="A13" s="5">
        <v>42366</v>
      </c>
      <c r="B13" t="s">
        <v>206</v>
      </c>
      <c r="C13">
        <v>-1.5</v>
      </c>
      <c r="D13" t="s">
        <v>201</v>
      </c>
      <c r="E13" t="s">
        <v>212</v>
      </c>
    </row>
    <row r="14" spans="1:5">
      <c r="A14" s="5">
        <v>42436</v>
      </c>
      <c r="B14" t="s">
        <v>206</v>
      </c>
      <c r="C14">
        <v>-5.5</v>
      </c>
      <c r="D14" t="s">
        <v>204</v>
      </c>
      <c r="E14" t="s">
        <v>247</v>
      </c>
    </row>
    <row r="15" spans="1:5">
      <c r="A15" s="5">
        <v>42469</v>
      </c>
      <c r="B15" t="s">
        <v>206</v>
      </c>
      <c r="C15">
        <v>7</v>
      </c>
      <c r="D15" t="s">
        <v>201</v>
      </c>
      <c r="E15" t="s">
        <v>233</v>
      </c>
    </row>
    <row r="16" spans="1:5">
      <c r="A16" s="5">
        <v>42311</v>
      </c>
      <c r="B16" t="s">
        <v>200</v>
      </c>
      <c r="C16">
        <v>-4</v>
      </c>
      <c r="D16" t="s">
        <v>201</v>
      </c>
      <c r="E16" t="s">
        <v>290</v>
      </c>
    </row>
    <row r="17" spans="1:5">
      <c r="A17" s="5">
        <v>42397</v>
      </c>
      <c r="B17" t="s">
        <v>206</v>
      </c>
      <c r="C17">
        <v>-8.5</v>
      </c>
      <c r="D17" t="s">
        <v>201</v>
      </c>
      <c r="E17" t="s">
        <v>220</v>
      </c>
    </row>
    <row r="18" spans="1:5">
      <c r="A18" s="5">
        <v>42324</v>
      </c>
      <c r="B18" t="s">
        <v>200</v>
      </c>
      <c r="C18">
        <v>-6.5</v>
      </c>
      <c r="D18" t="s">
        <v>204</v>
      </c>
      <c r="E18" t="s">
        <v>238</v>
      </c>
    </row>
    <row r="19" spans="1:5">
      <c r="A19" s="5">
        <v>42384</v>
      </c>
      <c r="B19" t="s">
        <v>200</v>
      </c>
      <c r="C19">
        <v>-1</v>
      </c>
      <c r="D19" t="s">
        <v>204</v>
      </c>
      <c r="E19" t="s">
        <v>230</v>
      </c>
    </row>
    <row r="20" spans="1:5">
      <c r="A20" s="5">
        <v>42376</v>
      </c>
      <c r="B20" t="s">
        <v>206</v>
      </c>
      <c r="C20">
        <v>-6.5</v>
      </c>
      <c r="D20" t="s">
        <v>204</v>
      </c>
      <c r="E20" t="s">
        <v>233</v>
      </c>
    </row>
    <row r="21" spans="1:5">
      <c r="A21" s="5">
        <v>42350</v>
      </c>
      <c r="B21" t="s">
        <v>200</v>
      </c>
      <c r="C21">
        <v>-7</v>
      </c>
      <c r="D21" t="s">
        <v>204</v>
      </c>
      <c r="E21" t="s">
        <v>245</v>
      </c>
    </row>
    <row r="22" spans="1:5">
      <c r="A22" s="5">
        <v>42359</v>
      </c>
      <c r="B22" t="s">
        <v>200</v>
      </c>
      <c r="C22">
        <v>-10.5</v>
      </c>
      <c r="D22" t="s">
        <v>201</v>
      </c>
      <c r="E22" t="s">
        <v>209</v>
      </c>
    </row>
    <row r="23" spans="1:5">
      <c r="A23" s="5">
        <v>42406</v>
      </c>
      <c r="B23" t="s">
        <v>200</v>
      </c>
      <c r="C23">
        <v>3.5</v>
      </c>
      <c r="D23" t="s">
        <v>201</v>
      </c>
      <c r="E23" t="s">
        <v>282</v>
      </c>
    </row>
    <row r="24" spans="1:5">
      <c r="A24" s="5">
        <v>42453</v>
      </c>
      <c r="B24" t="s">
        <v>200</v>
      </c>
      <c r="C24">
        <v>-3.5</v>
      </c>
      <c r="D24" t="s">
        <v>204</v>
      </c>
      <c r="E24" t="s">
        <v>234</v>
      </c>
    </row>
    <row r="25" spans="1:5">
      <c r="A25" s="5">
        <v>42343</v>
      </c>
      <c r="B25" t="s">
        <v>200</v>
      </c>
      <c r="C25">
        <v>-5.5</v>
      </c>
      <c r="D25" t="s">
        <v>201</v>
      </c>
      <c r="E25" t="s">
        <v>283</v>
      </c>
    </row>
    <row r="26" spans="1:5">
      <c r="A26" s="5">
        <v>42321</v>
      </c>
      <c r="B26" t="s">
        <v>200</v>
      </c>
      <c r="C26">
        <v>-6.5</v>
      </c>
      <c r="D26" t="s">
        <v>232</v>
      </c>
      <c r="E26" t="s">
        <v>203</v>
      </c>
    </row>
    <row r="27" spans="1:5">
      <c r="A27" s="5">
        <v>42305</v>
      </c>
      <c r="B27" t="s">
        <v>206</v>
      </c>
      <c r="C27">
        <v>-5</v>
      </c>
      <c r="D27" t="s">
        <v>201</v>
      </c>
      <c r="E27" t="s">
        <v>228</v>
      </c>
    </row>
    <row r="28" spans="1:5">
      <c r="A28" s="5">
        <v>42458</v>
      </c>
      <c r="B28" t="s">
        <v>206</v>
      </c>
      <c r="C28">
        <v>6</v>
      </c>
      <c r="D28" t="s">
        <v>204</v>
      </c>
      <c r="E28" t="s">
        <v>233</v>
      </c>
    </row>
    <row r="29" spans="1:5">
      <c r="A29" s="5">
        <v>42431</v>
      </c>
      <c r="B29" t="s">
        <v>200</v>
      </c>
      <c r="C29">
        <v>4.5</v>
      </c>
      <c r="D29" t="s">
        <v>204</v>
      </c>
      <c r="E29" t="s">
        <v>259</v>
      </c>
    </row>
    <row r="30" spans="1:5">
      <c r="A30" s="5">
        <v>42419</v>
      </c>
      <c r="B30" t="s">
        <v>206</v>
      </c>
      <c r="C30">
        <v>7.5</v>
      </c>
      <c r="D30" t="s">
        <v>201</v>
      </c>
      <c r="E30" t="s">
        <v>221</v>
      </c>
    </row>
    <row r="31" spans="1:5">
      <c r="A31" s="5">
        <v>42405</v>
      </c>
      <c r="B31" t="s">
        <v>200</v>
      </c>
      <c r="C31">
        <v>2.5</v>
      </c>
      <c r="D31" t="s">
        <v>201</v>
      </c>
      <c r="E31" t="s">
        <v>236</v>
      </c>
    </row>
    <row r="32" spans="1:5">
      <c r="A32" s="5">
        <v>42315</v>
      </c>
      <c r="B32" t="s">
        <v>200</v>
      </c>
      <c r="C32">
        <v>-9.5</v>
      </c>
      <c r="D32" t="s">
        <v>204</v>
      </c>
      <c r="E32" t="s">
        <v>217</v>
      </c>
    </row>
    <row r="33" spans="1:5">
      <c r="A33" s="5">
        <v>42338</v>
      </c>
      <c r="B33" t="s">
        <v>206</v>
      </c>
      <c r="C33">
        <v>4.5</v>
      </c>
      <c r="D33" t="s">
        <v>204</v>
      </c>
      <c r="E33" t="s">
        <v>219</v>
      </c>
    </row>
    <row r="34" spans="1:5">
      <c r="A34" s="5">
        <v>42340</v>
      </c>
      <c r="B34" t="s">
        <v>200</v>
      </c>
      <c r="C34">
        <v>-9.5</v>
      </c>
      <c r="D34" t="s">
        <v>204</v>
      </c>
      <c r="E34" t="s">
        <v>225</v>
      </c>
    </row>
    <row r="35" spans="1:5">
      <c r="A35" s="5">
        <v>42446</v>
      </c>
      <c r="B35" t="s">
        <v>206</v>
      </c>
      <c r="C35">
        <v>-7</v>
      </c>
      <c r="D35" t="s">
        <v>201</v>
      </c>
      <c r="E35" t="s">
        <v>260</v>
      </c>
    </row>
    <row r="36" spans="1:5">
      <c r="A36" s="5">
        <v>42328</v>
      </c>
      <c r="B36" t="s">
        <v>200</v>
      </c>
      <c r="C36">
        <v>9</v>
      </c>
      <c r="D36" t="s">
        <v>204</v>
      </c>
      <c r="E36" t="s">
        <v>249</v>
      </c>
    </row>
    <row r="37" spans="1:5">
      <c r="A37" s="5">
        <v>42372</v>
      </c>
      <c r="B37" t="s">
        <v>206</v>
      </c>
      <c r="C37">
        <v>4</v>
      </c>
      <c r="D37" t="s">
        <v>201</v>
      </c>
      <c r="E37" t="s">
        <v>283</v>
      </c>
    </row>
    <row r="38" spans="1:5">
      <c r="A38" s="5">
        <v>42354</v>
      </c>
      <c r="B38" t="s">
        <v>206</v>
      </c>
      <c r="C38">
        <v>-4</v>
      </c>
      <c r="D38" t="s">
        <v>204</v>
      </c>
      <c r="E38" t="s">
        <v>202</v>
      </c>
    </row>
    <row r="39" spans="1:5">
      <c r="A39" s="5">
        <v>42465</v>
      </c>
      <c r="B39" t="s">
        <v>200</v>
      </c>
      <c r="C39">
        <v>-3.5</v>
      </c>
      <c r="D39" t="s">
        <v>232</v>
      </c>
      <c r="E39" t="s">
        <v>221</v>
      </c>
    </row>
    <row r="40" spans="1:5">
      <c r="A40" s="5">
        <v>42381</v>
      </c>
      <c r="B40" t="s">
        <v>200</v>
      </c>
      <c r="C40">
        <v>-3.5</v>
      </c>
      <c r="D40" t="s">
        <v>201</v>
      </c>
      <c r="E40" t="s">
        <v>234</v>
      </c>
    </row>
    <row r="41" spans="1:5">
      <c r="A41" s="5">
        <v>42471</v>
      </c>
      <c r="B41" t="s">
        <v>206</v>
      </c>
      <c r="C41">
        <v>-4.5</v>
      </c>
      <c r="D41" t="s">
        <v>201</v>
      </c>
      <c r="E41" t="s">
        <v>231</v>
      </c>
    </row>
    <row r="42" spans="1:5">
      <c r="A42" s="5">
        <v>42457</v>
      </c>
      <c r="B42" t="s">
        <v>206</v>
      </c>
      <c r="C42">
        <v>3.5</v>
      </c>
      <c r="D42" t="s">
        <v>204</v>
      </c>
      <c r="E42" t="s">
        <v>223</v>
      </c>
    </row>
    <row r="43" spans="1:5">
      <c r="A43" s="5">
        <v>42347</v>
      </c>
      <c r="B43" t="s">
        <v>200</v>
      </c>
      <c r="C43">
        <v>3.5</v>
      </c>
      <c r="D43" t="s">
        <v>201</v>
      </c>
      <c r="E43" t="s">
        <v>221</v>
      </c>
    </row>
    <row r="44" spans="1:5">
      <c r="A44" s="5">
        <v>42309</v>
      </c>
      <c r="B44" t="s">
        <v>200</v>
      </c>
      <c r="C44">
        <v>-8</v>
      </c>
      <c r="D44" t="s">
        <v>204</v>
      </c>
      <c r="E44" t="s">
        <v>203</v>
      </c>
    </row>
    <row r="45" spans="1:5">
      <c r="A45" s="5">
        <v>42332</v>
      </c>
      <c r="B45" t="s">
        <v>206</v>
      </c>
      <c r="C45">
        <v>-2.5</v>
      </c>
      <c r="D45" t="s">
        <v>204</v>
      </c>
      <c r="E45" t="s">
        <v>217</v>
      </c>
    </row>
    <row r="46" spans="1:5">
      <c r="A46" s="5">
        <v>42364</v>
      </c>
      <c r="B46" t="s">
        <v>200</v>
      </c>
      <c r="C46">
        <v>2</v>
      </c>
      <c r="D46" t="s">
        <v>201</v>
      </c>
      <c r="E46" t="s">
        <v>230</v>
      </c>
    </row>
    <row r="47" spans="1:5">
      <c r="A47" s="5">
        <v>42430</v>
      </c>
      <c r="B47" t="s">
        <v>200</v>
      </c>
      <c r="C47">
        <v>6</v>
      </c>
      <c r="D47" t="s">
        <v>201</v>
      </c>
      <c r="E47" t="s">
        <v>217</v>
      </c>
    </row>
    <row r="48" spans="1:5">
      <c r="A48" s="5">
        <v>42400</v>
      </c>
      <c r="B48" t="s">
        <v>200</v>
      </c>
      <c r="C48">
        <v>4.5</v>
      </c>
      <c r="D48" t="s">
        <v>201</v>
      </c>
      <c r="E48" t="s">
        <v>234</v>
      </c>
    </row>
    <row r="49" spans="1:5">
      <c r="A49" s="5">
        <v>42440</v>
      </c>
      <c r="B49" t="s">
        <v>200</v>
      </c>
      <c r="C49">
        <v>4</v>
      </c>
      <c r="D49" t="s">
        <v>201</v>
      </c>
      <c r="E49" t="s">
        <v>220</v>
      </c>
    </row>
    <row r="50" spans="1:5">
      <c r="A50" s="5">
        <v>42335</v>
      </c>
      <c r="B50" t="s">
        <v>200</v>
      </c>
      <c r="C50">
        <v>3.5</v>
      </c>
      <c r="D50" t="s">
        <v>204</v>
      </c>
      <c r="E50" t="s">
        <v>203</v>
      </c>
    </row>
    <row r="51" spans="1:5">
      <c r="A51" s="5">
        <v>42426</v>
      </c>
      <c r="B51" t="s">
        <v>200</v>
      </c>
      <c r="C51">
        <v>7.5</v>
      </c>
      <c r="D51" t="s">
        <v>204</v>
      </c>
      <c r="E51" t="s">
        <v>242</v>
      </c>
    </row>
    <row r="52" spans="1:5">
      <c r="A52" s="5">
        <v>42462</v>
      </c>
      <c r="B52" t="s">
        <v>200</v>
      </c>
      <c r="C52">
        <v>-3</v>
      </c>
      <c r="D52" t="s">
        <v>204</v>
      </c>
      <c r="E52" t="s">
        <v>223</v>
      </c>
    </row>
    <row r="53" spans="1:5">
      <c r="A53" s="5">
        <v>42450</v>
      </c>
      <c r="B53" t="s">
        <v>200</v>
      </c>
      <c r="C53">
        <v>-8</v>
      </c>
      <c r="D53" t="s">
        <v>204</v>
      </c>
      <c r="E53" t="s">
        <v>257</v>
      </c>
    </row>
    <row r="54" spans="1:5">
      <c r="A54" s="5">
        <v>42455</v>
      </c>
      <c r="B54" t="s">
        <v>200</v>
      </c>
      <c r="C54">
        <v>-7</v>
      </c>
      <c r="D54" t="s">
        <v>204</v>
      </c>
      <c r="E54" t="s">
        <v>242</v>
      </c>
    </row>
    <row r="55" spans="1:5">
      <c r="A55" s="5">
        <v>42391</v>
      </c>
      <c r="B55" t="s">
        <v>200</v>
      </c>
      <c r="C55">
        <v>3.5</v>
      </c>
      <c r="D55" t="s">
        <v>201</v>
      </c>
      <c r="E55" t="s">
        <v>249</v>
      </c>
    </row>
    <row r="56" spans="1:5">
      <c r="A56" s="5">
        <v>42357</v>
      </c>
      <c r="B56" t="s">
        <v>200</v>
      </c>
      <c r="C56">
        <v>2.5</v>
      </c>
      <c r="D56" t="s">
        <v>201</v>
      </c>
      <c r="E56" t="s">
        <v>202</v>
      </c>
    </row>
    <row r="57" spans="1:5">
      <c r="A57" s="5">
        <v>42307</v>
      </c>
      <c r="B57" t="s">
        <v>200</v>
      </c>
      <c r="C57">
        <v>-2.5</v>
      </c>
      <c r="D57" t="s">
        <v>204</v>
      </c>
      <c r="E57" t="s">
        <v>227</v>
      </c>
    </row>
    <row r="58" spans="1:5">
      <c r="A58" s="5">
        <v>42460</v>
      </c>
      <c r="B58" t="s">
        <v>206</v>
      </c>
      <c r="C58">
        <v>7</v>
      </c>
      <c r="D58" t="s">
        <v>204</v>
      </c>
      <c r="E58" t="s">
        <v>259</v>
      </c>
    </row>
    <row r="59" spans="1:5">
      <c r="A59" s="5">
        <v>42363</v>
      </c>
      <c r="B59" t="s">
        <v>206</v>
      </c>
      <c r="C59">
        <v>9.5</v>
      </c>
      <c r="D59" t="s">
        <v>204</v>
      </c>
      <c r="E59" t="s">
        <v>236</v>
      </c>
    </row>
    <row r="60" spans="1:5">
      <c r="A60" s="5">
        <v>42374</v>
      </c>
      <c r="B60" t="s">
        <v>206</v>
      </c>
      <c r="C60">
        <v>-8.5</v>
      </c>
      <c r="D60" t="s">
        <v>201</v>
      </c>
      <c r="E60" t="s">
        <v>230</v>
      </c>
    </row>
    <row r="61" spans="1:5">
      <c r="A61" s="5">
        <v>42410</v>
      </c>
      <c r="B61" t="s">
        <v>200</v>
      </c>
      <c r="C61">
        <v>3.5</v>
      </c>
      <c r="D61" t="s">
        <v>204</v>
      </c>
      <c r="E61" t="s">
        <v>240</v>
      </c>
    </row>
    <row r="62" spans="1:5">
      <c r="A62" s="5">
        <v>42313</v>
      </c>
      <c r="B62" t="s">
        <v>206</v>
      </c>
      <c r="C62">
        <v>-1</v>
      </c>
      <c r="D62" t="s">
        <v>204</v>
      </c>
      <c r="E62" t="s">
        <v>247</v>
      </c>
    </row>
    <row r="63" spans="1:5">
      <c r="A63" s="5">
        <v>42368</v>
      </c>
      <c r="B63" t="s">
        <v>200</v>
      </c>
      <c r="C63">
        <v>-3</v>
      </c>
      <c r="D63" t="s">
        <v>201</v>
      </c>
      <c r="E63" t="s">
        <v>217</v>
      </c>
    </row>
    <row r="64" spans="1:5">
      <c r="A64" s="5">
        <v>42434</v>
      </c>
      <c r="B64" t="s">
        <v>206</v>
      </c>
      <c r="C64">
        <v>-1.5</v>
      </c>
      <c r="D64" t="s">
        <v>204</v>
      </c>
      <c r="E64" t="s">
        <v>244</v>
      </c>
    </row>
    <row r="65" spans="1:5">
      <c r="A65" s="5">
        <v>42439</v>
      </c>
      <c r="B65" t="s">
        <v>206</v>
      </c>
      <c r="C65">
        <v>14.5</v>
      </c>
      <c r="D65" t="s">
        <v>201</v>
      </c>
      <c r="E65" t="s">
        <v>217</v>
      </c>
    </row>
    <row r="66" spans="1:5">
      <c r="A66" s="5">
        <v>42448</v>
      </c>
      <c r="B66" t="s">
        <v>206</v>
      </c>
      <c r="C66">
        <v>-1</v>
      </c>
      <c r="D66" t="s">
        <v>204</v>
      </c>
      <c r="E66" t="s">
        <v>208</v>
      </c>
    </row>
    <row r="67" spans="1:5">
      <c r="A67" s="5">
        <v>42427</v>
      </c>
      <c r="B67" t="s">
        <v>200</v>
      </c>
      <c r="C67">
        <v>4.5</v>
      </c>
      <c r="D67" t="s">
        <v>204</v>
      </c>
      <c r="E67" t="s">
        <v>250</v>
      </c>
    </row>
    <row r="68" spans="1:5">
      <c r="A68" s="5">
        <v>42378</v>
      </c>
      <c r="B68" t="s">
        <v>200</v>
      </c>
      <c r="C68">
        <v>2.5</v>
      </c>
      <c r="D68" t="s">
        <v>201</v>
      </c>
      <c r="E68" t="s">
        <v>249</v>
      </c>
    </row>
    <row r="69" spans="1:5">
      <c r="A69" s="5">
        <v>42370</v>
      </c>
      <c r="B69" t="s">
        <v>206</v>
      </c>
      <c r="C69">
        <v>-7</v>
      </c>
      <c r="D69" t="s">
        <v>204</v>
      </c>
      <c r="E69" t="s">
        <v>203</v>
      </c>
    </row>
    <row r="70" spans="1:5">
      <c r="A70" s="5">
        <v>42467</v>
      </c>
      <c r="B70" t="s">
        <v>200</v>
      </c>
      <c r="C70">
        <v>6</v>
      </c>
      <c r="D70" t="s">
        <v>204</v>
      </c>
      <c r="E70" t="s">
        <v>282</v>
      </c>
    </row>
    <row r="71" spans="1:5">
      <c r="A71" s="5">
        <v>42387</v>
      </c>
      <c r="B71" t="s">
        <v>206</v>
      </c>
      <c r="C71">
        <v>3</v>
      </c>
      <c r="D71" t="s">
        <v>201</v>
      </c>
      <c r="E71" t="s">
        <v>245</v>
      </c>
    </row>
    <row r="72" spans="1:5">
      <c r="A72" s="5">
        <v>42445</v>
      </c>
      <c r="B72" t="s">
        <v>200</v>
      </c>
      <c r="C72">
        <v>5</v>
      </c>
      <c r="D72" t="s">
        <v>204</v>
      </c>
      <c r="E72" t="s">
        <v>243</v>
      </c>
    </row>
    <row r="73" spans="1:5">
      <c r="A73" s="5">
        <v>42326</v>
      </c>
      <c r="B73" t="s">
        <v>206</v>
      </c>
      <c r="C73">
        <v>3</v>
      </c>
      <c r="D73" t="s">
        <v>204</v>
      </c>
      <c r="E73" t="s">
        <v>234</v>
      </c>
    </row>
    <row r="74" spans="1:5">
      <c r="A74" s="5">
        <v>42352</v>
      </c>
      <c r="B74" t="s">
        <v>206</v>
      </c>
      <c r="C74">
        <v>-13.5</v>
      </c>
      <c r="D74" t="s">
        <v>201</v>
      </c>
      <c r="E74" t="s">
        <v>208</v>
      </c>
    </row>
    <row r="75" spans="1:5">
      <c r="A75" s="5">
        <v>42304</v>
      </c>
      <c r="B75" t="s">
        <v>200</v>
      </c>
      <c r="C75">
        <v>-4</v>
      </c>
      <c r="D75" t="s">
        <v>204</v>
      </c>
      <c r="E75" t="s">
        <v>224</v>
      </c>
    </row>
    <row r="76" spans="1:5">
      <c r="A76" s="5">
        <v>42403</v>
      </c>
      <c r="B76" t="s">
        <v>206</v>
      </c>
      <c r="C76">
        <v>4</v>
      </c>
      <c r="D76" t="s">
        <v>204</v>
      </c>
      <c r="E76" t="s">
        <v>279</v>
      </c>
    </row>
    <row r="77" spans="1:5">
      <c r="A77" s="5">
        <v>42473</v>
      </c>
      <c r="B77" t="s">
        <v>206</v>
      </c>
      <c r="C77">
        <v>-9.5</v>
      </c>
      <c r="D77" t="s">
        <v>201</v>
      </c>
      <c r="E77" t="s">
        <v>216</v>
      </c>
    </row>
    <row r="78" spans="1:5">
      <c r="A78" s="5">
        <v>42418</v>
      </c>
      <c r="B78" t="s">
        <v>206</v>
      </c>
      <c r="C78">
        <v>12.5</v>
      </c>
      <c r="D78" t="s">
        <v>204</v>
      </c>
      <c r="E78" t="s">
        <v>223</v>
      </c>
    </row>
    <row r="79" spans="1:5">
      <c r="A79" s="5">
        <v>42421</v>
      </c>
      <c r="B79" t="s">
        <v>206</v>
      </c>
      <c r="C79">
        <v>-7</v>
      </c>
      <c r="D79" t="s">
        <v>201</v>
      </c>
      <c r="E79" t="s">
        <v>216</v>
      </c>
    </row>
    <row r="80" spans="1:5">
      <c r="A80" s="5">
        <v>42389</v>
      </c>
      <c r="B80" t="s">
        <v>200</v>
      </c>
      <c r="C80">
        <v>6</v>
      </c>
      <c r="D80" t="s">
        <v>201</v>
      </c>
      <c r="E80" t="s">
        <v>259</v>
      </c>
    </row>
    <row r="81" spans="1:5">
      <c r="A81" s="5">
        <v>42380</v>
      </c>
      <c r="B81" t="s">
        <v>200</v>
      </c>
      <c r="C81">
        <v>-8.5</v>
      </c>
      <c r="D81" t="s">
        <v>201</v>
      </c>
      <c r="E81" t="s">
        <v>242</v>
      </c>
    </row>
    <row r="82" spans="1:5">
      <c r="A82" s="5">
        <v>42424</v>
      </c>
      <c r="B82" t="s">
        <v>206</v>
      </c>
      <c r="C82">
        <v>1</v>
      </c>
      <c r="D82" t="s">
        <v>201</v>
      </c>
      <c r="E82" t="s">
        <v>248</v>
      </c>
    </row>
    <row r="83" spans="1:5">
      <c r="A83" s="5">
        <v>42383</v>
      </c>
      <c r="B83" t="s">
        <v>200</v>
      </c>
      <c r="C83">
        <v>-8.5</v>
      </c>
      <c r="D83" t="s">
        <v>201</v>
      </c>
      <c r="E83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-1.5</v>
      </c>
      <c r="D2" t="s">
        <v>204</v>
      </c>
      <c r="E2" t="s">
        <v>221</v>
      </c>
    </row>
    <row r="3" spans="1:5">
      <c r="A3" s="5">
        <v>42355</v>
      </c>
      <c r="B3" t="s">
        <v>206</v>
      </c>
      <c r="C3">
        <v>-6.5</v>
      </c>
      <c r="D3" t="s">
        <v>204</v>
      </c>
      <c r="E3" t="s">
        <v>254</v>
      </c>
    </row>
    <row r="4" spans="1:5">
      <c r="A4" s="5">
        <v>42463</v>
      </c>
      <c r="B4" t="s">
        <v>206</v>
      </c>
      <c r="C4">
        <v>3</v>
      </c>
      <c r="D4" t="s">
        <v>201</v>
      </c>
      <c r="E4" t="s">
        <v>266</v>
      </c>
    </row>
    <row r="5" spans="1:5">
      <c r="A5" s="5">
        <v>42337</v>
      </c>
      <c r="B5" t="s">
        <v>206</v>
      </c>
      <c r="C5">
        <v>-4</v>
      </c>
      <c r="D5" t="s">
        <v>201</v>
      </c>
      <c r="E5" t="s">
        <v>212</v>
      </c>
    </row>
    <row r="6" spans="1:5">
      <c r="A6" s="5">
        <v>42379</v>
      </c>
      <c r="B6" t="s">
        <v>206</v>
      </c>
      <c r="C6">
        <v>-2</v>
      </c>
      <c r="D6" t="s">
        <v>201</v>
      </c>
      <c r="E6" t="s">
        <v>229</v>
      </c>
    </row>
    <row r="7" spans="1:5">
      <c r="A7" s="5">
        <v>42447</v>
      </c>
      <c r="B7" t="s">
        <v>200</v>
      </c>
      <c r="C7">
        <v>-9</v>
      </c>
      <c r="D7" t="s">
        <v>201</v>
      </c>
      <c r="E7" t="s">
        <v>269</v>
      </c>
    </row>
    <row r="8" spans="1:5">
      <c r="A8" s="5">
        <v>42470</v>
      </c>
      <c r="B8" t="s">
        <v>206</v>
      </c>
      <c r="C8">
        <v>-14</v>
      </c>
      <c r="D8" t="s">
        <v>201</v>
      </c>
      <c r="E8" t="s">
        <v>279</v>
      </c>
    </row>
    <row r="9" spans="1:5">
      <c r="A9" s="5">
        <v>42458</v>
      </c>
      <c r="B9" t="s">
        <v>206</v>
      </c>
      <c r="C9">
        <v>2</v>
      </c>
      <c r="D9" t="s">
        <v>204</v>
      </c>
      <c r="E9" t="s">
        <v>247</v>
      </c>
    </row>
    <row r="10" spans="1:5">
      <c r="A10" s="5">
        <v>42381</v>
      </c>
      <c r="B10" t="s">
        <v>206</v>
      </c>
      <c r="C10">
        <v>-2</v>
      </c>
      <c r="D10" t="s">
        <v>201</v>
      </c>
      <c r="E10" t="s">
        <v>209</v>
      </c>
    </row>
    <row r="11" spans="1:5">
      <c r="A11" s="5">
        <v>42343</v>
      </c>
      <c r="B11" t="s">
        <v>206</v>
      </c>
      <c r="C11">
        <v>-3</v>
      </c>
      <c r="D11" t="s">
        <v>201</v>
      </c>
      <c r="E11" t="s">
        <v>284</v>
      </c>
    </row>
    <row r="12" spans="1:5">
      <c r="A12" s="5">
        <v>42328</v>
      </c>
      <c r="B12" t="s">
        <v>200</v>
      </c>
      <c r="C12">
        <v>2.5</v>
      </c>
      <c r="D12" t="s">
        <v>204</v>
      </c>
      <c r="E12" t="s">
        <v>221</v>
      </c>
    </row>
    <row r="13" spans="1:5">
      <c r="A13" s="5">
        <v>42456</v>
      </c>
      <c r="B13" t="s">
        <v>200</v>
      </c>
      <c r="C13">
        <v>1.5</v>
      </c>
      <c r="D13" t="s">
        <v>204</v>
      </c>
      <c r="E13" t="s">
        <v>226</v>
      </c>
    </row>
    <row r="14" spans="1:5">
      <c r="A14" s="5">
        <v>42322</v>
      </c>
      <c r="B14" t="s">
        <v>200</v>
      </c>
      <c r="C14">
        <v>-7.5</v>
      </c>
      <c r="D14" t="s">
        <v>201</v>
      </c>
      <c r="E14" t="s">
        <v>235</v>
      </c>
    </row>
    <row r="15" spans="1:5">
      <c r="A15" s="5">
        <v>42435</v>
      </c>
      <c r="B15" t="s">
        <v>206</v>
      </c>
      <c r="C15">
        <v>8</v>
      </c>
      <c r="D15" t="s">
        <v>201</v>
      </c>
      <c r="E15" t="s">
        <v>256</v>
      </c>
    </row>
    <row r="16" spans="1:5">
      <c r="A16" s="5">
        <v>42423</v>
      </c>
      <c r="B16" t="s">
        <v>206</v>
      </c>
      <c r="C16">
        <v>5</v>
      </c>
      <c r="D16" t="s">
        <v>201</v>
      </c>
      <c r="E16" t="s">
        <v>231</v>
      </c>
    </row>
    <row r="17" spans="1:5">
      <c r="A17" s="5">
        <v>42441</v>
      </c>
      <c r="B17" t="s">
        <v>200</v>
      </c>
      <c r="C17">
        <v>5.5</v>
      </c>
      <c r="D17" t="s">
        <v>201</v>
      </c>
      <c r="E17" t="s">
        <v>244</v>
      </c>
    </row>
    <row r="18" spans="1:5">
      <c r="A18" s="5">
        <v>42353</v>
      </c>
      <c r="B18" t="s">
        <v>200</v>
      </c>
      <c r="C18">
        <v>2.5</v>
      </c>
      <c r="D18" t="s">
        <v>204</v>
      </c>
      <c r="E18" t="s">
        <v>277</v>
      </c>
    </row>
    <row r="19" spans="1:5">
      <c r="A19" s="5">
        <v>42319</v>
      </c>
      <c r="B19" t="s">
        <v>200</v>
      </c>
      <c r="C19">
        <v>-11.5</v>
      </c>
      <c r="D19" t="s">
        <v>204</v>
      </c>
      <c r="E19" t="s">
        <v>242</v>
      </c>
    </row>
    <row r="20" spans="1:5">
      <c r="A20" s="5">
        <v>42427</v>
      </c>
      <c r="B20" t="s">
        <v>200</v>
      </c>
      <c r="C20">
        <v>5.5</v>
      </c>
      <c r="D20" t="s">
        <v>204</v>
      </c>
      <c r="E20" t="s">
        <v>260</v>
      </c>
    </row>
    <row r="21" spans="1:5">
      <c r="A21" s="5">
        <v>42347</v>
      </c>
      <c r="B21" t="s">
        <v>206</v>
      </c>
      <c r="C21">
        <v>4</v>
      </c>
      <c r="D21" t="s">
        <v>204</v>
      </c>
      <c r="E21" t="s">
        <v>239</v>
      </c>
    </row>
    <row r="22" spans="1:5">
      <c r="A22" s="5">
        <v>42310</v>
      </c>
      <c r="B22" t="s">
        <v>206</v>
      </c>
      <c r="C22">
        <v>4.5</v>
      </c>
      <c r="D22" t="s">
        <v>204</v>
      </c>
      <c r="E22" t="s">
        <v>262</v>
      </c>
    </row>
    <row r="23" spans="1:5">
      <c r="A23" s="5">
        <v>42394</v>
      </c>
      <c r="B23" t="s">
        <v>206</v>
      </c>
      <c r="C23">
        <v>4.5</v>
      </c>
      <c r="D23" t="s">
        <v>201</v>
      </c>
      <c r="E23" t="s">
        <v>251</v>
      </c>
    </row>
    <row r="24" spans="1:5">
      <c r="A24" s="5">
        <v>42402</v>
      </c>
      <c r="B24" t="s">
        <v>206</v>
      </c>
      <c r="C24">
        <v>-4.5</v>
      </c>
      <c r="D24" t="s">
        <v>201</v>
      </c>
      <c r="E24" t="s">
        <v>248</v>
      </c>
    </row>
    <row r="25" spans="1:5">
      <c r="A25" s="5">
        <v>42359</v>
      </c>
      <c r="B25" t="s">
        <v>206</v>
      </c>
      <c r="C25">
        <v>-3</v>
      </c>
      <c r="D25" t="s">
        <v>204</v>
      </c>
      <c r="E25" t="s">
        <v>235</v>
      </c>
    </row>
    <row r="26" spans="1:5">
      <c r="A26" s="5">
        <v>42409</v>
      </c>
      <c r="B26" t="s">
        <v>206</v>
      </c>
      <c r="C26">
        <v>13.5</v>
      </c>
      <c r="D26" t="s">
        <v>201</v>
      </c>
      <c r="E26" t="s">
        <v>265</v>
      </c>
    </row>
    <row r="27" spans="1:5">
      <c r="A27" s="5">
        <v>42391</v>
      </c>
      <c r="B27" t="s">
        <v>206</v>
      </c>
      <c r="C27">
        <v>-2.5</v>
      </c>
      <c r="D27" t="s">
        <v>204</v>
      </c>
      <c r="E27" t="s">
        <v>237</v>
      </c>
    </row>
    <row r="28" spans="1:5">
      <c r="A28" s="5">
        <v>42338</v>
      </c>
      <c r="B28" t="s">
        <v>200</v>
      </c>
      <c r="C28">
        <v>4</v>
      </c>
      <c r="D28" t="s">
        <v>201</v>
      </c>
      <c r="E28" t="s">
        <v>212</v>
      </c>
    </row>
    <row r="29" spans="1:5">
      <c r="A29" s="5">
        <v>42466</v>
      </c>
      <c r="B29" t="s">
        <v>200</v>
      </c>
      <c r="C29">
        <v>-1.5</v>
      </c>
      <c r="D29" t="s">
        <v>204</v>
      </c>
      <c r="E29" t="s">
        <v>236</v>
      </c>
    </row>
    <row r="30" spans="1:5">
      <c r="A30" s="5">
        <v>42451</v>
      </c>
      <c r="B30" t="s">
        <v>206</v>
      </c>
      <c r="C30">
        <v>9</v>
      </c>
      <c r="D30" t="s">
        <v>204</v>
      </c>
      <c r="E30" t="s">
        <v>278</v>
      </c>
    </row>
    <row r="31" spans="1:5">
      <c r="A31" s="5">
        <v>42471</v>
      </c>
      <c r="B31" t="s">
        <v>206</v>
      </c>
      <c r="C31">
        <v>-3.5</v>
      </c>
      <c r="D31" t="s">
        <v>201</v>
      </c>
      <c r="E31" t="s">
        <v>284</v>
      </c>
    </row>
    <row r="32" spans="1:5">
      <c r="A32" s="5">
        <v>42364</v>
      </c>
      <c r="B32" t="s">
        <v>200</v>
      </c>
      <c r="C32">
        <v>-1</v>
      </c>
      <c r="D32" t="s">
        <v>201</v>
      </c>
      <c r="E32" t="s">
        <v>216</v>
      </c>
    </row>
    <row r="33" spans="1:5">
      <c r="A33" s="5">
        <v>42384</v>
      </c>
      <c r="B33" t="s">
        <v>200</v>
      </c>
      <c r="C33">
        <v>2</v>
      </c>
      <c r="D33" t="s">
        <v>204</v>
      </c>
      <c r="E33" t="s">
        <v>233</v>
      </c>
    </row>
    <row r="34" spans="1:5">
      <c r="A34" s="5">
        <v>42369</v>
      </c>
      <c r="B34" t="s">
        <v>200</v>
      </c>
      <c r="C34">
        <v>-3.5</v>
      </c>
      <c r="D34" t="s">
        <v>201</v>
      </c>
      <c r="E34" t="s">
        <v>248</v>
      </c>
    </row>
    <row r="35" spans="1:5">
      <c r="A35" s="5">
        <v>42335</v>
      </c>
      <c r="B35" t="s">
        <v>200</v>
      </c>
      <c r="C35">
        <v>-11</v>
      </c>
      <c r="D35" t="s">
        <v>201</v>
      </c>
      <c r="E35" t="s">
        <v>205</v>
      </c>
    </row>
    <row r="36" spans="1:5">
      <c r="A36" s="5">
        <v>42329</v>
      </c>
      <c r="B36" t="s">
        <v>200</v>
      </c>
      <c r="C36">
        <v>-4.5</v>
      </c>
      <c r="D36" t="s">
        <v>201</v>
      </c>
      <c r="E36" t="s">
        <v>245</v>
      </c>
    </row>
    <row r="37" spans="1:5">
      <c r="A37" s="5">
        <v>42371</v>
      </c>
      <c r="B37" t="s">
        <v>200</v>
      </c>
      <c r="C37">
        <v>11</v>
      </c>
      <c r="D37" t="s">
        <v>201</v>
      </c>
      <c r="E37" t="s">
        <v>245</v>
      </c>
    </row>
    <row r="38" spans="1:5">
      <c r="A38" s="5">
        <v>42460</v>
      </c>
      <c r="B38" t="s">
        <v>200</v>
      </c>
      <c r="C38">
        <v>-7</v>
      </c>
      <c r="D38" t="s">
        <v>204</v>
      </c>
      <c r="E38" t="s">
        <v>259</v>
      </c>
    </row>
    <row r="39" spans="1:5">
      <c r="A39" s="5">
        <v>42363</v>
      </c>
      <c r="B39" t="s">
        <v>206</v>
      </c>
      <c r="C39">
        <v>7.5</v>
      </c>
      <c r="D39" t="s">
        <v>204</v>
      </c>
      <c r="E39" t="s">
        <v>233</v>
      </c>
    </row>
    <row r="40" spans="1:5">
      <c r="A40" s="5">
        <v>42434</v>
      </c>
      <c r="B40" t="s">
        <v>200</v>
      </c>
      <c r="C40">
        <v>1.5</v>
      </c>
      <c r="D40" t="s">
        <v>204</v>
      </c>
      <c r="E40" t="s">
        <v>244</v>
      </c>
    </row>
    <row r="41" spans="1:5">
      <c r="A41" s="5">
        <v>42373</v>
      </c>
      <c r="B41" t="s">
        <v>200</v>
      </c>
      <c r="C41">
        <v>-3.5</v>
      </c>
      <c r="D41" t="s">
        <v>204</v>
      </c>
      <c r="E41" t="s">
        <v>212</v>
      </c>
    </row>
    <row r="42" spans="1:5">
      <c r="A42" s="5">
        <v>42342</v>
      </c>
      <c r="B42" t="s">
        <v>206</v>
      </c>
      <c r="C42">
        <v>5.5</v>
      </c>
      <c r="D42" t="s">
        <v>204</v>
      </c>
      <c r="E42" t="s">
        <v>248</v>
      </c>
    </row>
    <row r="43" spans="1:5">
      <c r="A43" s="5">
        <v>42326</v>
      </c>
      <c r="B43" t="s">
        <v>200</v>
      </c>
      <c r="C43">
        <v>-7</v>
      </c>
      <c r="D43" t="s">
        <v>201</v>
      </c>
      <c r="E43" t="s">
        <v>216</v>
      </c>
    </row>
    <row r="44" spans="1:5">
      <c r="A44" s="5">
        <v>42352</v>
      </c>
      <c r="B44" t="s">
        <v>200</v>
      </c>
      <c r="C44">
        <v>-4</v>
      </c>
      <c r="D44" t="s">
        <v>201</v>
      </c>
      <c r="E44" t="s">
        <v>250</v>
      </c>
    </row>
    <row r="45" spans="1:5">
      <c r="A45" s="5">
        <v>42443</v>
      </c>
      <c r="B45" t="s">
        <v>206</v>
      </c>
      <c r="C45">
        <v>-11.5</v>
      </c>
      <c r="D45" t="s">
        <v>201</v>
      </c>
      <c r="E45" t="s">
        <v>235</v>
      </c>
    </row>
    <row r="46" spans="1:5">
      <c r="A46" s="5">
        <v>42346</v>
      </c>
      <c r="B46" t="s">
        <v>200</v>
      </c>
      <c r="C46">
        <v>-5</v>
      </c>
      <c r="D46" t="s">
        <v>201</v>
      </c>
      <c r="E46" t="s">
        <v>229</v>
      </c>
    </row>
    <row r="47" spans="1:5">
      <c r="A47" s="5">
        <v>42476</v>
      </c>
      <c r="B47" t="s">
        <v>200</v>
      </c>
      <c r="C47">
        <v>13</v>
      </c>
      <c r="D47" t="s">
        <v>204</v>
      </c>
      <c r="E47" t="s">
        <v>261</v>
      </c>
    </row>
    <row r="48" spans="1:5">
      <c r="A48" s="5">
        <v>42425</v>
      </c>
      <c r="B48" t="s">
        <v>206</v>
      </c>
      <c r="C48">
        <v>4</v>
      </c>
      <c r="D48" t="s">
        <v>201</v>
      </c>
      <c r="E48" t="s">
        <v>246</v>
      </c>
    </row>
    <row r="49" spans="1:5">
      <c r="A49" s="5">
        <v>42314</v>
      </c>
      <c r="B49" t="s">
        <v>206</v>
      </c>
      <c r="C49">
        <v>-4.5</v>
      </c>
      <c r="D49" t="s">
        <v>201</v>
      </c>
      <c r="E49" t="s">
        <v>262</v>
      </c>
    </row>
    <row r="50" spans="1:5">
      <c r="A50" s="5">
        <v>42438</v>
      </c>
      <c r="B50" t="s">
        <v>206</v>
      </c>
      <c r="C50">
        <v>-9.5</v>
      </c>
      <c r="D50" t="s">
        <v>201</v>
      </c>
      <c r="E50" t="s">
        <v>266</v>
      </c>
    </row>
    <row r="51" spans="1:5">
      <c r="A51" s="5">
        <v>42406</v>
      </c>
      <c r="B51" t="s">
        <v>200</v>
      </c>
      <c r="C51">
        <v>-5</v>
      </c>
      <c r="D51" t="s">
        <v>204</v>
      </c>
      <c r="E51" t="s">
        <v>252</v>
      </c>
    </row>
    <row r="52" spans="1:5">
      <c r="A52" s="5">
        <v>42305</v>
      </c>
      <c r="B52" t="s">
        <v>200</v>
      </c>
      <c r="C52">
        <v>-10.5</v>
      </c>
      <c r="D52" t="s">
        <v>204</v>
      </c>
      <c r="E52" t="s">
        <v>247</v>
      </c>
    </row>
    <row r="53" spans="1:5">
      <c r="A53" s="5">
        <v>42481</v>
      </c>
      <c r="B53" t="s">
        <v>206</v>
      </c>
      <c r="C53">
        <v>3.5</v>
      </c>
      <c r="D53" t="s">
        <v>204</v>
      </c>
      <c r="E53" t="s">
        <v>254</v>
      </c>
    </row>
    <row r="54" spans="1:5">
      <c r="A54" s="5">
        <v>42487</v>
      </c>
      <c r="B54" t="s">
        <v>200</v>
      </c>
      <c r="C54">
        <v>9</v>
      </c>
      <c r="D54" t="s">
        <v>204</v>
      </c>
      <c r="E54" t="s">
        <v>279</v>
      </c>
    </row>
    <row r="55" spans="1:5">
      <c r="A55" s="5">
        <v>42393</v>
      </c>
      <c r="B55" t="s">
        <v>206</v>
      </c>
      <c r="C55">
        <v>-4</v>
      </c>
      <c r="D55" t="s">
        <v>201</v>
      </c>
      <c r="E55" t="s">
        <v>282</v>
      </c>
    </row>
    <row r="56" spans="1:5">
      <c r="A56" s="5">
        <v>42387</v>
      </c>
      <c r="B56" t="s">
        <v>200</v>
      </c>
      <c r="C56">
        <v>5.5</v>
      </c>
      <c r="D56" t="s">
        <v>201</v>
      </c>
      <c r="E56" t="s">
        <v>250</v>
      </c>
    </row>
    <row r="57" spans="1:5">
      <c r="A57" s="5">
        <v>42389</v>
      </c>
      <c r="B57" t="s">
        <v>200</v>
      </c>
      <c r="C57">
        <v>-3</v>
      </c>
      <c r="D57" t="s">
        <v>201</v>
      </c>
      <c r="E57" t="s">
        <v>250</v>
      </c>
    </row>
    <row r="58" spans="1:5">
      <c r="A58" s="5">
        <v>42357</v>
      </c>
      <c r="B58" t="s">
        <v>206</v>
      </c>
      <c r="C58">
        <v>2.5</v>
      </c>
      <c r="D58" t="s">
        <v>204</v>
      </c>
      <c r="E58" t="s">
        <v>260</v>
      </c>
    </row>
    <row r="59" spans="1:5">
      <c r="A59" s="5">
        <v>42386</v>
      </c>
      <c r="B59" t="s">
        <v>206</v>
      </c>
      <c r="C59">
        <v>-10</v>
      </c>
      <c r="D59" t="s">
        <v>201</v>
      </c>
      <c r="E59" t="s">
        <v>233</v>
      </c>
    </row>
    <row r="60" spans="1:5">
      <c r="A60" s="5">
        <v>42410</v>
      </c>
      <c r="B60" t="s">
        <v>200</v>
      </c>
      <c r="C60">
        <v>4.5</v>
      </c>
      <c r="D60" t="s">
        <v>201</v>
      </c>
      <c r="E60" t="s">
        <v>244</v>
      </c>
    </row>
    <row r="61" spans="1:5">
      <c r="A61" s="5">
        <v>42448</v>
      </c>
      <c r="B61" t="s">
        <v>200</v>
      </c>
      <c r="C61">
        <v>6.5</v>
      </c>
      <c r="D61" t="s">
        <v>204</v>
      </c>
      <c r="E61" t="s">
        <v>244</v>
      </c>
    </row>
    <row r="62" spans="1:5">
      <c r="A62" s="5">
        <v>42467</v>
      </c>
      <c r="B62" t="s">
        <v>200</v>
      </c>
      <c r="C62">
        <v>-12.5</v>
      </c>
      <c r="D62" t="s">
        <v>201</v>
      </c>
      <c r="E62" t="s">
        <v>279</v>
      </c>
    </row>
    <row r="63" spans="1:5">
      <c r="A63" s="5">
        <v>42445</v>
      </c>
      <c r="B63" t="s">
        <v>200</v>
      </c>
      <c r="C63">
        <v>-3.5</v>
      </c>
      <c r="D63" t="s">
        <v>201</v>
      </c>
      <c r="E63" t="s">
        <v>284</v>
      </c>
    </row>
    <row r="64" spans="1:5">
      <c r="A64" s="5">
        <v>42382</v>
      </c>
      <c r="B64" t="s">
        <v>200</v>
      </c>
      <c r="C64">
        <v>-8</v>
      </c>
      <c r="D64" t="s">
        <v>201</v>
      </c>
      <c r="E64" t="s">
        <v>229</v>
      </c>
    </row>
    <row r="65" spans="1:5">
      <c r="A65" s="5">
        <v>42473</v>
      </c>
      <c r="B65" t="s">
        <v>206</v>
      </c>
      <c r="C65">
        <v>-15.5</v>
      </c>
      <c r="D65" t="s">
        <v>204</v>
      </c>
      <c r="E65" t="s">
        <v>255</v>
      </c>
    </row>
    <row r="66" spans="1:5">
      <c r="A66" s="5">
        <v>42367</v>
      </c>
      <c r="B66" t="s">
        <v>200</v>
      </c>
      <c r="C66">
        <v>-3.5</v>
      </c>
      <c r="D66" t="s">
        <v>201</v>
      </c>
      <c r="E66" t="s">
        <v>242</v>
      </c>
    </row>
    <row r="67" spans="1:5">
      <c r="A67" s="5">
        <v>42333</v>
      </c>
      <c r="B67" t="s">
        <v>200</v>
      </c>
      <c r="C67">
        <v>-3.5</v>
      </c>
      <c r="D67" t="s">
        <v>204</v>
      </c>
      <c r="E67" t="s">
        <v>224</v>
      </c>
    </row>
    <row r="68" spans="1:5">
      <c r="A68" s="5">
        <v>42454</v>
      </c>
      <c r="B68" t="s">
        <v>206</v>
      </c>
      <c r="C68">
        <v>1</v>
      </c>
      <c r="D68" t="s">
        <v>201</v>
      </c>
      <c r="E68" t="s">
        <v>237</v>
      </c>
    </row>
    <row r="69" spans="1:5">
      <c r="A69" s="5">
        <v>42324</v>
      </c>
      <c r="B69" t="s">
        <v>200</v>
      </c>
      <c r="C69">
        <v>-4.5</v>
      </c>
      <c r="D69" t="s">
        <v>204</v>
      </c>
      <c r="E69" t="s">
        <v>229</v>
      </c>
    </row>
    <row r="70" spans="1:5">
      <c r="A70" s="5">
        <v>42340</v>
      </c>
      <c r="B70" t="s">
        <v>206</v>
      </c>
      <c r="C70">
        <v>-3.5</v>
      </c>
      <c r="D70" t="s">
        <v>204</v>
      </c>
      <c r="E70" t="s">
        <v>256</v>
      </c>
    </row>
    <row r="71" spans="1:5">
      <c r="A71" s="5">
        <v>42376</v>
      </c>
      <c r="B71" t="s">
        <v>206</v>
      </c>
      <c r="C71">
        <v>-6.5</v>
      </c>
      <c r="D71" t="s">
        <v>201</v>
      </c>
      <c r="E71" t="s">
        <v>209</v>
      </c>
    </row>
    <row r="72" spans="1:5">
      <c r="A72" s="5">
        <v>42350</v>
      </c>
      <c r="B72" t="s">
        <v>206</v>
      </c>
      <c r="C72">
        <v>-11.5</v>
      </c>
      <c r="D72" t="s">
        <v>201</v>
      </c>
      <c r="E72" t="s">
        <v>247</v>
      </c>
    </row>
    <row r="73" spans="1:5">
      <c r="A73" s="5">
        <v>42321</v>
      </c>
      <c r="B73" t="s">
        <v>200</v>
      </c>
      <c r="C73">
        <v>-6.5</v>
      </c>
      <c r="D73" t="s">
        <v>204</v>
      </c>
      <c r="E73" t="s">
        <v>216</v>
      </c>
    </row>
    <row r="74" spans="1:5">
      <c r="A74" s="5">
        <v>42431</v>
      </c>
      <c r="B74" t="s">
        <v>200</v>
      </c>
      <c r="C74">
        <v>-6</v>
      </c>
      <c r="D74" t="s">
        <v>204</v>
      </c>
      <c r="E74" t="s">
        <v>281</v>
      </c>
    </row>
    <row r="75" spans="1:5">
      <c r="A75" s="5">
        <v>42419</v>
      </c>
      <c r="B75" t="s">
        <v>206</v>
      </c>
      <c r="C75">
        <v>-7.5</v>
      </c>
      <c r="D75" t="s">
        <v>201</v>
      </c>
      <c r="E75" t="s">
        <v>239</v>
      </c>
    </row>
    <row r="76" spans="1:5">
      <c r="A76" s="5">
        <v>42429</v>
      </c>
      <c r="B76" t="s">
        <v>200</v>
      </c>
      <c r="C76">
        <v>-3</v>
      </c>
      <c r="D76" t="s">
        <v>201</v>
      </c>
      <c r="E76" t="s">
        <v>244</v>
      </c>
    </row>
    <row r="77" spans="1:5">
      <c r="A77" s="5">
        <v>42315</v>
      </c>
      <c r="B77" t="s">
        <v>206</v>
      </c>
      <c r="C77">
        <v>5</v>
      </c>
      <c r="D77" t="s">
        <v>201</v>
      </c>
      <c r="E77" t="s">
        <v>247</v>
      </c>
    </row>
    <row r="78" spans="1:5">
      <c r="A78" s="5">
        <v>42478</v>
      </c>
      <c r="B78" t="s">
        <v>200</v>
      </c>
      <c r="C78">
        <v>8.5</v>
      </c>
      <c r="D78" t="s">
        <v>201</v>
      </c>
      <c r="E78" t="s">
        <v>237</v>
      </c>
    </row>
    <row r="79" spans="1:5">
      <c r="A79" s="5">
        <v>42309</v>
      </c>
      <c r="B79" t="s">
        <v>200</v>
      </c>
      <c r="C79">
        <v>4</v>
      </c>
      <c r="D79" t="s">
        <v>204</v>
      </c>
      <c r="E79" t="s">
        <v>235</v>
      </c>
    </row>
    <row r="80" spans="1:5">
      <c r="A80" s="5">
        <v>42312</v>
      </c>
      <c r="B80" t="s">
        <v>200</v>
      </c>
      <c r="C80">
        <v>-9</v>
      </c>
      <c r="D80" t="s">
        <v>201</v>
      </c>
      <c r="E80" t="s">
        <v>235</v>
      </c>
    </row>
    <row r="81" spans="1:5">
      <c r="A81" s="5">
        <v>42440</v>
      </c>
      <c r="B81" t="s">
        <v>206</v>
      </c>
      <c r="C81">
        <v>4.5</v>
      </c>
      <c r="D81" t="s">
        <v>204</v>
      </c>
      <c r="E81" t="s">
        <v>261</v>
      </c>
    </row>
    <row r="82" spans="1:5">
      <c r="A82" s="5">
        <v>42404</v>
      </c>
      <c r="B82" t="s">
        <v>200</v>
      </c>
      <c r="C82">
        <v>-7.5</v>
      </c>
      <c r="D82" t="s">
        <v>204</v>
      </c>
      <c r="E82" t="s">
        <v>262</v>
      </c>
    </row>
    <row r="83" spans="1:5">
      <c r="A83" s="5">
        <v>42396</v>
      </c>
      <c r="B83" t="s">
        <v>200</v>
      </c>
      <c r="C83">
        <v>9.5</v>
      </c>
      <c r="D83" t="s">
        <v>201</v>
      </c>
      <c r="E83" t="s">
        <v>242</v>
      </c>
    </row>
    <row r="84" spans="1:5">
      <c r="A84" s="2">
        <v>42307</v>
      </c>
      <c r="B84" t="s">
        <v>200</v>
      </c>
      <c r="C84">
        <v>1</v>
      </c>
      <c r="D84" t="s">
        <v>204</v>
      </c>
      <c r="E84" t="s">
        <v>251</v>
      </c>
    </row>
    <row r="85" spans="1:5">
      <c r="A85" s="2">
        <v>42398</v>
      </c>
      <c r="B85" t="s">
        <v>206</v>
      </c>
      <c r="C85">
        <v>8.5</v>
      </c>
      <c r="D85" t="s">
        <v>201</v>
      </c>
      <c r="E85" t="s">
        <v>275</v>
      </c>
    </row>
    <row r="86" spans="1:5">
      <c r="A86" s="2">
        <v>42484</v>
      </c>
      <c r="B86" t="s">
        <v>200</v>
      </c>
      <c r="C86">
        <v>8.5</v>
      </c>
      <c r="D86" t="s">
        <v>204</v>
      </c>
      <c r="E86" t="s">
        <v>262</v>
      </c>
    </row>
    <row r="87" spans="1:5">
      <c r="A87" s="2">
        <v>42399</v>
      </c>
      <c r="B87" t="s">
        <v>200</v>
      </c>
      <c r="C87">
        <v>-4.5</v>
      </c>
      <c r="D87" t="s">
        <v>201</v>
      </c>
      <c r="E87" t="s">
        <v>257</v>
      </c>
    </row>
    <row r="88" spans="1:5">
      <c r="A88" s="2">
        <v>42361</v>
      </c>
      <c r="B88" t="s">
        <v>200</v>
      </c>
      <c r="C88">
        <v>1</v>
      </c>
      <c r="D88" t="s">
        <v>204</v>
      </c>
      <c r="E88" t="s">
        <v>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206</v>
      </c>
      <c r="C2">
        <v>-2</v>
      </c>
      <c r="D2" t="s">
        <v>204</v>
      </c>
      <c r="E2" t="s">
        <v>216</v>
      </c>
    </row>
    <row r="3" spans="1:5">
      <c r="A3" s="5">
        <v>42452</v>
      </c>
      <c r="B3" t="s">
        <v>200</v>
      </c>
      <c r="C3">
        <v>-1</v>
      </c>
      <c r="D3" t="s">
        <v>201</v>
      </c>
      <c r="E3" t="s">
        <v>235</v>
      </c>
    </row>
    <row r="4" spans="1:5">
      <c r="A4" s="5">
        <v>42345</v>
      </c>
      <c r="B4" t="s">
        <v>206</v>
      </c>
      <c r="C4">
        <v>8</v>
      </c>
      <c r="D4" t="s">
        <v>201</v>
      </c>
      <c r="E4" t="s">
        <v>238</v>
      </c>
    </row>
    <row r="5" spans="1:5">
      <c r="A5" s="5">
        <v>42380</v>
      </c>
      <c r="B5" t="s">
        <v>206</v>
      </c>
      <c r="C5">
        <v>8.5</v>
      </c>
      <c r="D5" t="s">
        <v>201</v>
      </c>
      <c r="E5" t="s">
        <v>242</v>
      </c>
    </row>
    <row r="6" spans="1:5">
      <c r="A6" s="5">
        <v>42394</v>
      </c>
      <c r="B6" t="s">
        <v>200</v>
      </c>
      <c r="C6">
        <v>-3</v>
      </c>
      <c r="D6" t="s">
        <v>204</v>
      </c>
      <c r="E6" t="s">
        <v>256</v>
      </c>
    </row>
    <row r="7" spans="1:5">
      <c r="A7" s="5">
        <v>42463</v>
      </c>
      <c r="B7" t="s">
        <v>206</v>
      </c>
      <c r="C7">
        <v>6.5</v>
      </c>
      <c r="D7" t="s">
        <v>201</v>
      </c>
      <c r="E7" t="s">
        <v>236</v>
      </c>
    </row>
    <row r="8" spans="1:5">
      <c r="A8" s="5">
        <v>42395</v>
      </c>
      <c r="B8" t="s">
        <v>200</v>
      </c>
      <c r="C8">
        <v>8</v>
      </c>
      <c r="D8" t="s">
        <v>204</v>
      </c>
      <c r="E8" t="s">
        <v>223</v>
      </c>
    </row>
    <row r="9" spans="1:5">
      <c r="A9" s="5">
        <v>42454</v>
      </c>
      <c r="B9" t="s">
        <v>200</v>
      </c>
      <c r="C9">
        <v>-8.5</v>
      </c>
      <c r="D9" t="s">
        <v>201</v>
      </c>
      <c r="E9" t="s">
        <v>262</v>
      </c>
    </row>
    <row r="10" spans="1:5">
      <c r="A10" s="5">
        <v>42366</v>
      </c>
      <c r="B10" t="s">
        <v>200</v>
      </c>
      <c r="C10">
        <v>-1</v>
      </c>
      <c r="D10" t="s">
        <v>204</v>
      </c>
      <c r="E10" t="s">
        <v>229</v>
      </c>
    </row>
    <row r="11" spans="1:5">
      <c r="A11" s="5">
        <v>42378</v>
      </c>
      <c r="B11" t="s">
        <v>206</v>
      </c>
      <c r="C11">
        <v>3.5</v>
      </c>
      <c r="D11" t="s">
        <v>201</v>
      </c>
      <c r="E11" t="s">
        <v>220</v>
      </c>
    </row>
    <row r="12" spans="1:5">
      <c r="A12" s="5">
        <v>42399</v>
      </c>
      <c r="B12" t="s">
        <v>206</v>
      </c>
      <c r="C12">
        <v>4.5</v>
      </c>
      <c r="D12" t="s">
        <v>201</v>
      </c>
      <c r="E12" t="s">
        <v>257</v>
      </c>
    </row>
    <row r="13" spans="1:5">
      <c r="A13" s="5">
        <v>42428</v>
      </c>
      <c r="B13" t="s">
        <v>206</v>
      </c>
      <c r="C13">
        <v>2.5</v>
      </c>
      <c r="D13" t="s">
        <v>201</v>
      </c>
      <c r="E13" t="s">
        <v>282</v>
      </c>
    </row>
    <row r="14" spans="1:5">
      <c r="A14" s="5">
        <v>42433</v>
      </c>
      <c r="B14" t="s">
        <v>200</v>
      </c>
      <c r="C14">
        <v>8.5</v>
      </c>
      <c r="D14" t="s">
        <v>204</v>
      </c>
      <c r="E14" t="s">
        <v>248</v>
      </c>
    </row>
    <row r="15" spans="1:5">
      <c r="A15" s="5">
        <v>42314</v>
      </c>
      <c r="B15" t="s">
        <v>200</v>
      </c>
      <c r="C15">
        <v>1.5</v>
      </c>
      <c r="D15" t="s">
        <v>201</v>
      </c>
      <c r="E15" t="s">
        <v>216</v>
      </c>
    </row>
    <row r="16" spans="1:5">
      <c r="A16" s="5">
        <v>42397</v>
      </c>
      <c r="B16" t="s">
        <v>200</v>
      </c>
      <c r="C16">
        <v>-7.5</v>
      </c>
      <c r="D16" t="s">
        <v>201</v>
      </c>
      <c r="E16" t="s">
        <v>237</v>
      </c>
    </row>
    <row r="17" spans="1:5">
      <c r="A17" s="5">
        <v>42340</v>
      </c>
      <c r="B17" t="s">
        <v>200</v>
      </c>
      <c r="C17">
        <v>-10</v>
      </c>
      <c r="D17" t="s">
        <v>201</v>
      </c>
      <c r="E17" t="s">
        <v>231</v>
      </c>
    </row>
    <row r="18" spans="1:5">
      <c r="A18" s="5">
        <v>42332</v>
      </c>
      <c r="B18" t="s">
        <v>200</v>
      </c>
      <c r="C18">
        <v>-3</v>
      </c>
      <c r="D18" t="s">
        <v>201</v>
      </c>
      <c r="E18" t="s">
        <v>235</v>
      </c>
    </row>
    <row r="19" spans="1:5">
      <c r="A19" s="5">
        <v>42350</v>
      </c>
      <c r="B19" t="s">
        <v>206</v>
      </c>
      <c r="C19">
        <v>6.5</v>
      </c>
      <c r="D19" t="s">
        <v>201</v>
      </c>
      <c r="E19" t="s">
        <v>282</v>
      </c>
    </row>
    <row r="20" spans="1:5">
      <c r="A20" s="5">
        <v>42385</v>
      </c>
      <c r="B20" t="s">
        <v>200</v>
      </c>
      <c r="C20">
        <v>1.5</v>
      </c>
      <c r="D20" t="s">
        <v>201</v>
      </c>
      <c r="E20" t="s">
        <v>226</v>
      </c>
    </row>
    <row r="21" spans="1:5">
      <c r="A21" s="5">
        <v>42406</v>
      </c>
      <c r="B21" t="s">
        <v>206</v>
      </c>
      <c r="C21">
        <v>5.5</v>
      </c>
      <c r="D21" t="s">
        <v>201</v>
      </c>
      <c r="E21" t="s">
        <v>226</v>
      </c>
    </row>
    <row r="22" spans="1:5">
      <c r="A22" s="5">
        <v>42409</v>
      </c>
      <c r="B22" t="s">
        <v>206</v>
      </c>
      <c r="C22">
        <v>-1.5</v>
      </c>
      <c r="D22" t="s">
        <v>201</v>
      </c>
      <c r="E22" t="s">
        <v>235</v>
      </c>
    </row>
    <row r="23" spans="1:5">
      <c r="A23" s="5">
        <v>42318</v>
      </c>
      <c r="B23" t="s">
        <v>200</v>
      </c>
      <c r="C23">
        <v>6.5</v>
      </c>
      <c r="D23" t="s">
        <v>201</v>
      </c>
      <c r="E23" t="s">
        <v>259</v>
      </c>
    </row>
    <row r="24" spans="1:5">
      <c r="A24" s="5">
        <v>42470</v>
      </c>
      <c r="B24" t="s">
        <v>206</v>
      </c>
      <c r="C24">
        <v>5.5</v>
      </c>
      <c r="D24" t="s">
        <v>201</v>
      </c>
      <c r="E24" t="s">
        <v>282</v>
      </c>
    </row>
    <row r="25" spans="1:5">
      <c r="A25" s="5">
        <v>42305</v>
      </c>
      <c r="B25" t="s">
        <v>200</v>
      </c>
      <c r="C25">
        <v>-4.5</v>
      </c>
      <c r="D25" t="s">
        <v>204</v>
      </c>
      <c r="E25" t="s">
        <v>245</v>
      </c>
    </row>
    <row r="26" spans="1:5">
      <c r="A26" s="5">
        <v>42458</v>
      </c>
      <c r="B26" t="s">
        <v>206</v>
      </c>
      <c r="C26">
        <v>12.5</v>
      </c>
      <c r="D26" t="s">
        <v>204</v>
      </c>
      <c r="E26" t="s">
        <v>261</v>
      </c>
    </row>
    <row r="27" spans="1:5">
      <c r="A27" s="5">
        <v>42431</v>
      </c>
      <c r="B27" t="s">
        <v>206</v>
      </c>
      <c r="C27">
        <v>-3.5</v>
      </c>
      <c r="D27" t="s">
        <v>204</v>
      </c>
      <c r="E27" t="s">
        <v>257</v>
      </c>
    </row>
    <row r="28" spans="1:5">
      <c r="A28" s="5">
        <v>42419</v>
      </c>
      <c r="B28" t="s">
        <v>206</v>
      </c>
      <c r="C28">
        <v>-2</v>
      </c>
      <c r="D28" t="s">
        <v>204</v>
      </c>
      <c r="E28" t="s">
        <v>249</v>
      </c>
    </row>
    <row r="29" spans="1:5">
      <c r="A29" s="5">
        <v>42429</v>
      </c>
      <c r="B29" t="s">
        <v>200</v>
      </c>
      <c r="C29">
        <v>-12.5</v>
      </c>
      <c r="D29" t="s">
        <v>201</v>
      </c>
      <c r="E29" t="s">
        <v>244</v>
      </c>
    </row>
    <row r="30" spans="1:5">
      <c r="A30" s="5">
        <v>42405</v>
      </c>
      <c r="B30" t="s">
        <v>206</v>
      </c>
      <c r="C30">
        <v>-8.5</v>
      </c>
      <c r="D30" t="s">
        <v>204</v>
      </c>
      <c r="E30" t="s">
        <v>239</v>
      </c>
    </row>
    <row r="31" spans="1:5">
      <c r="A31" s="5">
        <v>42315</v>
      </c>
      <c r="B31" t="s">
        <v>200</v>
      </c>
      <c r="C31">
        <v>5</v>
      </c>
      <c r="D31" t="s">
        <v>201</v>
      </c>
      <c r="E31" t="s">
        <v>223</v>
      </c>
    </row>
    <row r="32" spans="1:5">
      <c r="A32" s="5">
        <v>42325</v>
      </c>
      <c r="B32" t="s">
        <v>206</v>
      </c>
      <c r="C32">
        <v>-3.5</v>
      </c>
      <c r="D32" t="s">
        <v>201</v>
      </c>
      <c r="E32" t="s">
        <v>212</v>
      </c>
    </row>
    <row r="33" spans="1:5">
      <c r="A33" s="5">
        <v>42466</v>
      </c>
      <c r="B33" t="s">
        <v>206</v>
      </c>
      <c r="C33">
        <v>-12</v>
      </c>
      <c r="D33" t="s">
        <v>201</v>
      </c>
      <c r="E33" t="s">
        <v>273</v>
      </c>
    </row>
    <row r="34" spans="1:5">
      <c r="A34" s="5">
        <v>42437</v>
      </c>
      <c r="B34" t="s">
        <v>200</v>
      </c>
      <c r="C34">
        <v>5.5</v>
      </c>
      <c r="D34" t="s">
        <v>201</v>
      </c>
      <c r="E34" t="s">
        <v>243</v>
      </c>
    </row>
    <row r="35" spans="1:5">
      <c r="A35" s="5">
        <v>42446</v>
      </c>
      <c r="B35" t="s">
        <v>200</v>
      </c>
      <c r="C35">
        <v>-9</v>
      </c>
      <c r="D35" t="s">
        <v>204</v>
      </c>
      <c r="E35" t="s">
        <v>256</v>
      </c>
    </row>
    <row r="36" spans="1:5">
      <c r="A36" s="5">
        <v>42308</v>
      </c>
      <c r="B36" t="s">
        <v>200</v>
      </c>
      <c r="C36">
        <v>-7.5</v>
      </c>
      <c r="D36" t="s">
        <v>201</v>
      </c>
      <c r="E36" t="s">
        <v>233</v>
      </c>
    </row>
    <row r="37" spans="1:5">
      <c r="A37" s="5">
        <v>42344</v>
      </c>
      <c r="B37" t="s">
        <v>200</v>
      </c>
      <c r="C37">
        <v>2</v>
      </c>
      <c r="D37" t="s">
        <v>201</v>
      </c>
      <c r="E37" t="s">
        <v>242</v>
      </c>
    </row>
    <row r="38" spans="1:5">
      <c r="A38" s="5">
        <v>42372</v>
      </c>
      <c r="B38" t="s">
        <v>200</v>
      </c>
      <c r="C38">
        <v>1.5</v>
      </c>
      <c r="D38" t="s">
        <v>204</v>
      </c>
      <c r="E38" t="s">
        <v>238</v>
      </c>
    </row>
    <row r="39" spans="1:5">
      <c r="A39" s="5">
        <v>42354</v>
      </c>
      <c r="B39" t="s">
        <v>200</v>
      </c>
      <c r="C39">
        <v>13</v>
      </c>
      <c r="D39" t="s">
        <v>201</v>
      </c>
      <c r="E39" t="s">
        <v>212</v>
      </c>
    </row>
    <row r="40" spans="1:5">
      <c r="A40" s="5">
        <v>42456</v>
      </c>
      <c r="B40" t="s">
        <v>206</v>
      </c>
      <c r="C40">
        <v>-9</v>
      </c>
      <c r="D40" t="s">
        <v>204</v>
      </c>
      <c r="E40" t="s">
        <v>243</v>
      </c>
    </row>
    <row r="41" spans="1:5">
      <c r="A41" s="5">
        <v>42403</v>
      </c>
      <c r="B41" t="s">
        <v>200</v>
      </c>
      <c r="C41">
        <v>10</v>
      </c>
      <c r="D41" t="s">
        <v>201</v>
      </c>
      <c r="E41" t="s">
        <v>263</v>
      </c>
    </row>
    <row r="42" spans="1:5">
      <c r="A42" s="5">
        <v>42349</v>
      </c>
      <c r="B42" t="s">
        <v>206</v>
      </c>
      <c r="C42">
        <v>3.5</v>
      </c>
      <c r="D42" t="s">
        <v>201</v>
      </c>
      <c r="E42" t="s">
        <v>248</v>
      </c>
    </row>
    <row r="43" spans="1:5">
      <c r="A43" s="5">
        <v>42471</v>
      </c>
      <c r="B43" t="s">
        <v>206</v>
      </c>
      <c r="C43">
        <v>-6.5</v>
      </c>
      <c r="D43" t="s">
        <v>201</v>
      </c>
      <c r="E43" t="s">
        <v>243</v>
      </c>
    </row>
    <row r="44" spans="1:5">
      <c r="A44" s="5">
        <v>42420</v>
      </c>
      <c r="B44" t="s">
        <v>200</v>
      </c>
      <c r="C44">
        <v>1</v>
      </c>
      <c r="D44" t="s">
        <v>201</v>
      </c>
      <c r="E44" t="s">
        <v>230</v>
      </c>
    </row>
    <row r="45" spans="1:5">
      <c r="A45" s="5">
        <v>42387</v>
      </c>
      <c r="B45" t="s">
        <v>200</v>
      </c>
      <c r="C45">
        <v>-4</v>
      </c>
      <c r="D45" t="s">
        <v>204</v>
      </c>
      <c r="E45" t="s">
        <v>249</v>
      </c>
    </row>
    <row r="46" spans="1:5">
      <c r="A46" s="5">
        <v>42322</v>
      </c>
      <c r="B46" t="s">
        <v>206</v>
      </c>
      <c r="C46">
        <v>-5.5</v>
      </c>
      <c r="D46" t="s">
        <v>201</v>
      </c>
      <c r="E46" t="s">
        <v>227</v>
      </c>
    </row>
    <row r="47" spans="1:5">
      <c r="A47" s="5">
        <v>42411</v>
      </c>
      <c r="B47" t="s">
        <v>200</v>
      </c>
      <c r="C47">
        <v>1.5</v>
      </c>
      <c r="D47" t="s">
        <v>204</v>
      </c>
      <c r="E47" t="s">
        <v>243</v>
      </c>
    </row>
    <row r="48" spans="1:5">
      <c r="A48" s="5">
        <v>42364</v>
      </c>
      <c r="B48" t="s">
        <v>206</v>
      </c>
      <c r="C48">
        <v>-3</v>
      </c>
      <c r="D48" t="s">
        <v>201</v>
      </c>
      <c r="E48" t="s">
        <v>240</v>
      </c>
    </row>
    <row r="49" spans="1:5">
      <c r="A49" s="5">
        <v>42384</v>
      </c>
      <c r="B49" t="s">
        <v>206</v>
      </c>
      <c r="C49">
        <v>7</v>
      </c>
      <c r="D49" t="s">
        <v>201</v>
      </c>
      <c r="E49" t="s">
        <v>273</v>
      </c>
    </row>
    <row r="50" spans="1:5">
      <c r="A50" s="5">
        <v>42377</v>
      </c>
      <c r="B50" t="s">
        <v>200</v>
      </c>
      <c r="C50">
        <v>2</v>
      </c>
      <c r="D50" t="s">
        <v>204</v>
      </c>
      <c r="E50" t="s">
        <v>234</v>
      </c>
    </row>
    <row r="51" spans="1:5">
      <c r="A51" s="5">
        <v>42312</v>
      </c>
      <c r="B51" t="s">
        <v>206</v>
      </c>
      <c r="C51">
        <v>4</v>
      </c>
      <c r="D51" t="s">
        <v>232</v>
      </c>
      <c r="E51" t="s">
        <v>230</v>
      </c>
    </row>
    <row r="52" spans="1:5">
      <c r="A52" s="5">
        <v>42423</v>
      </c>
      <c r="B52" t="s">
        <v>206</v>
      </c>
      <c r="C52">
        <v>-4.5</v>
      </c>
      <c r="D52" t="s">
        <v>204</v>
      </c>
      <c r="E52" t="s">
        <v>262</v>
      </c>
    </row>
    <row r="53" spans="1:5">
      <c r="A53" s="5">
        <v>42440</v>
      </c>
      <c r="B53" t="s">
        <v>200</v>
      </c>
      <c r="C53">
        <v>4.5</v>
      </c>
      <c r="D53" t="s">
        <v>201</v>
      </c>
      <c r="E53" t="s">
        <v>228</v>
      </c>
    </row>
    <row r="54" spans="1:5">
      <c r="A54" s="5">
        <v>42335</v>
      </c>
      <c r="B54" t="s">
        <v>200</v>
      </c>
      <c r="C54">
        <v>3</v>
      </c>
      <c r="D54" t="s">
        <v>204</v>
      </c>
      <c r="E54" t="s">
        <v>273</v>
      </c>
    </row>
    <row r="55" spans="1:5">
      <c r="A55" s="5">
        <v>42426</v>
      </c>
      <c r="B55" t="s">
        <v>206</v>
      </c>
      <c r="C55">
        <v>-7.5</v>
      </c>
      <c r="D55" t="s">
        <v>204</v>
      </c>
      <c r="E55" t="s">
        <v>262</v>
      </c>
    </row>
    <row r="56" spans="1:5">
      <c r="A56" s="5">
        <v>42329</v>
      </c>
      <c r="B56" t="s">
        <v>206</v>
      </c>
      <c r="C56">
        <v>1</v>
      </c>
      <c r="D56" t="s">
        <v>204</v>
      </c>
      <c r="E56" t="s">
        <v>223</v>
      </c>
    </row>
    <row r="57" spans="1:5">
      <c r="A57" s="5">
        <v>42441</v>
      </c>
      <c r="B57" t="s">
        <v>200</v>
      </c>
      <c r="C57">
        <v>1</v>
      </c>
      <c r="D57" t="s">
        <v>201</v>
      </c>
      <c r="E57" t="s">
        <v>260</v>
      </c>
    </row>
    <row r="58" spans="1:5">
      <c r="A58" s="5">
        <v>42450</v>
      </c>
      <c r="B58" t="s">
        <v>206</v>
      </c>
      <c r="C58">
        <v>6.5</v>
      </c>
      <c r="D58" t="s">
        <v>201</v>
      </c>
      <c r="E58" t="s">
        <v>249</v>
      </c>
    </row>
    <row r="59" spans="1:5">
      <c r="A59" s="5">
        <v>42389</v>
      </c>
      <c r="B59" t="s">
        <v>206</v>
      </c>
      <c r="C59">
        <v>-6</v>
      </c>
      <c r="D59" t="s">
        <v>204</v>
      </c>
      <c r="E59" t="s">
        <v>290</v>
      </c>
    </row>
    <row r="60" spans="1:5">
      <c r="A60" s="5">
        <v>42357</v>
      </c>
      <c r="B60" t="s">
        <v>206</v>
      </c>
      <c r="C60">
        <v>1.5</v>
      </c>
      <c r="D60" t="s">
        <v>201</v>
      </c>
      <c r="E60" t="s">
        <v>240</v>
      </c>
    </row>
    <row r="61" spans="1:5">
      <c r="A61" s="5">
        <v>42307</v>
      </c>
      <c r="B61" t="s">
        <v>206</v>
      </c>
      <c r="C61">
        <v>-2</v>
      </c>
      <c r="D61" t="s">
        <v>201</v>
      </c>
      <c r="E61" t="s">
        <v>203</v>
      </c>
    </row>
    <row r="62" spans="1:5">
      <c r="A62" s="5">
        <v>42461</v>
      </c>
      <c r="B62" t="s">
        <v>200</v>
      </c>
      <c r="C62">
        <v>-9</v>
      </c>
      <c r="D62" t="s">
        <v>204</v>
      </c>
      <c r="E62" t="s">
        <v>260</v>
      </c>
    </row>
    <row r="63" spans="1:5">
      <c r="A63" s="5">
        <v>42375</v>
      </c>
      <c r="B63" t="s">
        <v>206</v>
      </c>
      <c r="C63">
        <v>7.5</v>
      </c>
      <c r="D63" t="s">
        <v>201</v>
      </c>
      <c r="E63" t="s">
        <v>245</v>
      </c>
    </row>
    <row r="64" spans="1:5">
      <c r="A64" s="5">
        <v>42359</v>
      </c>
      <c r="B64" t="s">
        <v>206</v>
      </c>
      <c r="C64">
        <v>-2.5</v>
      </c>
      <c r="D64" t="s">
        <v>204</v>
      </c>
      <c r="E64" t="s">
        <v>252</v>
      </c>
    </row>
    <row r="65" spans="1:5">
      <c r="A65" s="5">
        <v>42336</v>
      </c>
      <c r="B65" t="s">
        <v>206</v>
      </c>
      <c r="C65">
        <v>3.5</v>
      </c>
      <c r="D65" t="s">
        <v>204</v>
      </c>
      <c r="E65" t="s">
        <v>217</v>
      </c>
    </row>
    <row r="66" spans="1:5">
      <c r="A66" s="5">
        <v>42368</v>
      </c>
      <c r="B66" t="s">
        <v>206</v>
      </c>
      <c r="C66">
        <v>7.5</v>
      </c>
      <c r="D66" t="s">
        <v>204</v>
      </c>
      <c r="E66" t="s">
        <v>227</v>
      </c>
    </row>
    <row r="67" spans="1:5">
      <c r="A67" s="5">
        <v>42434</v>
      </c>
      <c r="B67" t="s">
        <v>200</v>
      </c>
      <c r="C67">
        <v>-2</v>
      </c>
      <c r="D67" t="s">
        <v>204</v>
      </c>
      <c r="E67" t="s">
        <v>236</v>
      </c>
    </row>
    <row r="68" spans="1:5">
      <c r="A68" s="5">
        <v>42448</v>
      </c>
      <c r="B68" t="s">
        <v>206</v>
      </c>
      <c r="C68">
        <v>-8</v>
      </c>
      <c r="D68" t="s">
        <v>204</v>
      </c>
      <c r="E68" t="s">
        <v>236</v>
      </c>
    </row>
    <row r="69" spans="1:5">
      <c r="A69" s="5">
        <v>42342</v>
      </c>
      <c r="B69" t="s">
        <v>206</v>
      </c>
      <c r="C69">
        <v>2.5</v>
      </c>
      <c r="D69" t="s">
        <v>232</v>
      </c>
      <c r="E69" t="s">
        <v>244</v>
      </c>
    </row>
    <row r="70" spans="1:5">
      <c r="A70" s="5">
        <v>42370</v>
      </c>
      <c r="B70" t="s">
        <v>206</v>
      </c>
      <c r="C70">
        <v>-1.5</v>
      </c>
      <c r="D70" t="s">
        <v>204</v>
      </c>
      <c r="E70" t="s">
        <v>234</v>
      </c>
    </row>
    <row r="71" spans="1:5">
      <c r="A71" s="5">
        <v>42401</v>
      </c>
      <c r="B71" t="s">
        <v>200</v>
      </c>
      <c r="C71">
        <v>10</v>
      </c>
      <c r="D71" t="s">
        <v>204</v>
      </c>
      <c r="E71" t="s">
        <v>280</v>
      </c>
    </row>
    <row r="72" spans="1:5">
      <c r="A72" s="5">
        <v>42347</v>
      </c>
      <c r="B72" t="s">
        <v>200</v>
      </c>
      <c r="C72">
        <v>-4</v>
      </c>
      <c r="D72" t="s">
        <v>204</v>
      </c>
      <c r="E72" t="s">
        <v>239</v>
      </c>
    </row>
    <row r="73" spans="1:5">
      <c r="A73" s="5">
        <v>42445</v>
      </c>
      <c r="B73" t="s">
        <v>206</v>
      </c>
      <c r="C73">
        <v>-5</v>
      </c>
      <c r="D73" t="s">
        <v>204</v>
      </c>
      <c r="E73" t="s">
        <v>243</v>
      </c>
    </row>
    <row r="74" spans="1:5">
      <c r="A74" s="5">
        <v>42459</v>
      </c>
      <c r="B74" t="s">
        <v>200</v>
      </c>
      <c r="C74">
        <v>-1.5</v>
      </c>
      <c r="D74" t="s">
        <v>201</v>
      </c>
      <c r="E74" t="s">
        <v>252</v>
      </c>
    </row>
    <row r="75" spans="1:5">
      <c r="A75" s="5">
        <v>42352</v>
      </c>
      <c r="B75" t="s">
        <v>200</v>
      </c>
      <c r="C75">
        <v>3</v>
      </c>
      <c r="D75" t="s">
        <v>201</v>
      </c>
      <c r="E75" t="s">
        <v>230</v>
      </c>
    </row>
    <row r="76" spans="1:5">
      <c r="A76" s="5">
        <v>42361</v>
      </c>
      <c r="B76" t="s">
        <v>206</v>
      </c>
      <c r="C76">
        <v>1</v>
      </c>
      <c r="D76" t="s">
        <v>204</v>
      </c>
      <c r="E76" t="s">
        <v>217</v>
      </c>
    </row>
    <row r="77" spans="1:5">
      <c r="A77" s="5">
        <v>42382</v>
      </c>
      <c r="B77" t="s">
        <v>200</v>
      </c>
      <c r="C77">
        <v>-5.5</v>
      </c>
      <c r="D77" t="s">
        <v>204</v>
      </c>
      <c r="E77" t="s">
        <v>235</v>
      </c>
    </row>
    <row r="78" spans="1:5">
      <c r="A78" s="5">
        <v>42473</v>
      </c>
      <c r="B78" t="s">
        <v>206</v>
      </c>
      <c r="C78">
        <v>9</v>
      </c>
      <c r="D78" t="s">
        <v>204</v>
      </c>
      <c r="E78" t="s">
        <v>216</v>
      </c>
    </row>
    <row r="79" spans="1:5">
      <c r="A79" s="5">
        <v>42418</v>
      </c>
      <c r="B79" t="s">
        <v>206</v>
      </c>
      <c r="C79">
        <v>2</v>
      </c>
      <c r="D79" t="s">
        <v>204</v>
      </c>
      <c r="E79" t="s">
        <v>228</v>
      </c>
    </row>
    <row r="80" spans="1:5">
      <c r="A80" s="5">
        <v>42468</v>
      </c>
      <c r="B80" t="s">
        <v>200</v>
      </c>
      <c r="C80">
        <v>6</v>
      </c>
      <c r="D80" t="s">
        <v>201</v>
      </c>
      <c r="E80" t="s">
        <v>233</v>
      </c>
    </row>
    <row r="81" spans="1:5">
      <c r="A81" s="5">
        <v>42333</v>
      </c>
      <c r="B81" t="s">
        <v>200</v>
      </c>
      <c r="C81">
        <v>3.5</v>
      </c>
      <c r="D81" t="s">
        <v>204</v>
      </c>
      <c r="E81" t="s">
        <v>216</v>
      </c>
    </row>
    <row r="82" spans="1:5">
      <c r="A82" s="5">
        <v>42424</v>
      </c>
      <c r="B82" t="s">
        <v>200</v>
      </c>
      <c r="C82">
        <v>-1</v>
      </c>
      <c r="D82" t="s">
        <v>201</v>
      </c>
      <c r="E82" t="s">
        <v>248</v>
      </c>
    </row>
    <row r="83" spans="1:5">
      <c r="A83" s="5">
        <v>42339</v>
      </c>
      <c r="B83" t="s">
        <v>206</v>
      </c>
      <c r="C83">
        <v>9</v>
      </c>
      <c r="D83" t="s">
        <v>204</v>
      </c>
      <c r="E83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5.5</v>
      </c>
      <c r="D2" t="s">
        <v>201</v>
      </c>
      <c r="E2" t="s">
        <v>239</v>
      </c>
    </row>
    <row r="3" spans="1:5">
      <c r="A3" s="5">
        <v>42397</v>
      </c>
      <c r="B3" t="s">
        <v>200</v>
      </c>
      <c r="C3">
        <v>8.5</v>
      </c>
      <c r="D3" t="s">
        <v>201</v>
      </c>
      <c r="E3" t="s">
        <v>220</v>
      </c>
    </row>
    <row r="4" spans="1:5">
      <c r="A4" s="5">
        <v>42345</v>
      </c>
      <c r="B4" t="s">
        <v>206</v>
      </c>
      <c r="C4">
        <v>11.5</v>
      </c>
      <c r="D4" t="s">
        <v>204</v>
      </c>
      <c r="E4" t="s">
        <v>224</v>
      </c>
    </row>
    <row r="5" spans="1:5">
      <c r="A5" s="5">
        <v>42355</v>
      </c>
      <c r="B5" t="s">
        <v>200</v>
      </c>
      <c r="C5">
        <v>6.5</v>
      </c>
      <c r="D5" t="s">
        <v>204</v>
      </c>
      <c r="E5" t="s">
        <v>254</v>
      </c>
    </row>
    <row r="6" spans="1:5">
      <c r="A6" s="5">
        <v>42402</v>
      </c>
      <c r="B6" t="s">
        <v>206</v>
      </c>
      <c r="C6">
        <v>4.5</v>
      </c>
      <c r="D6" t="s">
        <v>201</v>
      </c>
      <c r="E6" t="s">
        <v>223</v>
      </c>
    </row>
    <row r="7" spans="1:5">
      <c r="A7" s="5">
        <v>42463</v>
      </c>
      <c r="B7" t="s">
        <v>206</v>
      </c>
      <c r="C7">
        <v>9</v>
      </c>
      <c r="D7" t="s">
        <v>204</v>
      </c>
      <c r="E7" t="s">
        <v>216</v>
      </c>
    </row>
    <row r="8" spans="1:5">
      <c r="A8" s="5">
        <v>42381</v>
      </c>
      <c r="B8" t="s">
        <v>206</v>
      </c>
      <c r="C8">
        <v>2</v>
      </c>
      <c r="D8" t="s">
        <v>204</v>
      </c>
      <c r="E8" t="s">
        <v>234</v>
      </c>
    </row>
    <row r="9" spans="1:5">
      <c r="A9" s="5">
        <v>42395</v>
      </c>
      <c r="B9" t="s">
        <v>206</v>
      </c>
      <c r="C9">
        <v>6.5</v>
      </c>
      <c r="D9" t="s">
        <v>204</v>
      </c>
      <c r="E9" t="s">
        <v>230</v>
      </c>
    </row>
    <row r="10" spans="1:5">
      <c r="A10" s="5">
        <v>42330</v>
      </c>
      <c r="B10" t="s">
        <v>200</v>
      </c>
      <c r="C10">
        <v>2.5</v>
      </c>
      <c r="D10" t="s">
        <v>204</v>
      </c>
      <c r="E10" t="s">
        <v>233</v>
      </c>
    </row>
    <row r="11" spans="1:5">
      <c r="A11" s="5">
        <v>42408</v>
      </c>
      <c r="B11" t="s">
        <v>206</v>
      </c>
      <c r="C11">
        <v>12.5</v>
      </c>
      <c r="D11" t="s">
        <v>204</v>
      </c>
      <c r="E11" t="s">
        <v>236</v>
      </c>
    </row>
    <row r="12" spans="1:5">
      <c r="A12" s="5">
        <v>42454</v>
      </c>
      <c r="B12" t="s">
        <v>200</v>
      </c>
      <c r="C12">
        <v>4</v>
      </c>
      <c r="D12" t="s">
        <v>201</v>
      </c>
      <c r="E12" t="s">
        <v>243</v>
      </c>
    </row>
    <row r="13" spans="1:5">
      <c r="A13" s="5">
        <v>42366</v>
      </c>
      <c r="B13" t="s">
        <v>206</v>
      </c>
      <c r="C13">
        <v>12</v>
      </c>
      <c r="D13" t="s">
        <v>201</v>
      </c>
      <c r="E13" t="s">
        <v>234</v>
      </c>
    </row>
    <row r="14" spans="1:5">
      <c r="A14" s="5">
        <v>42422</v>
      </c>
      <c r="B14" t="s">
        <v>206</v>
      </c>
      <c r="C14">
        <v>9</v>
      </c>
      <c r="D14" t="s">
        <v>204</v>
      </c>
      <c r="E14" t="s">
        <v>226</v>
      </c>
    </row>
    <row r="15" spans="1:5">
      <c r="A15" s="5">
        <v>42339</v>
      </c>
      <c r="B15" t="s">
        <v>200</v>
      </c>
      <c r="C15">
        <v>1</v>
      </c>
      <c r="D15" t="s">
        <v>204</v>
      </c>
      <c r="E15" t="s">
        <v>208</v>
      </c>
    </row>
    <row r="16" spans="1:5">
      <c r="A16" s="5">
        <v>42311</v>
      </c>
      <c r="B16" t="s">
        <v>200</v>
      </c>
      <c r="C16">
        <v>-2.5</v>
      </c>
      <c r="D16" t="s">
        <v>201</v>
      </c>
      <c r="E16" t="s">
        <v>227</v>
      </c>
    </row>
    <row r="17" spans="1:5">
      <c r="A17" s="5">
        <v>42337</v>
      </c>
      <c r="B17" t="s">
        <v>206</v>
      </c>
      <c r="C17">
        <v>9.5</v>
      </c>
      <c r="D17" t="s">
        <v>201</v>
      </c>
      <c r="E17" t="s">
        <v>245</v>
      </c>
    </row>
    <row r="18" spans="1:5">
      <c r="A18" s="5">
        <v>42433</v>
      </c>
      <c r="B18" t="s">
        <v>200</v>
      </c>
      <c r="C18">
        <v>10.5</v>
      </c>
      <c r="D18" t="s">
        <v>204</v>
      </c>
      <c r="E18" t="s">
        <v>234</v>
      </c>
    </row>
    <row r="19" spans="1:5">
      <c r="A19" s="5">
        <v>42314</v>
      </c>
      <c r="B19" t="s">
        <v>206</v>
      </c>
      <c r="C19">
        <v>3</v>
      </c>
      <c r="D19" t="s">
        <v>204</v>
      </c>
      <c r="E19" t="s">
        <v>235</v>
      </c>
    </row>
    <row r="20" spans="1:5">
      <c r="A20" s="5">
        <v>42447</v>
      </c>
      <c r="B20" t="s">
        <v>200</v>
      </c>
      <c r="C20">
        <v>-4</v>
      </c>
      <c r="D20" t="s">
        <v>204</v>
      </c>
      <c r="E20" t="s">
        <v>239</v>
      </c>
    </row>
    <row r="21" spans="1:5">
      <c r="A21" s="5">
        <v>42379</v>
      </c>
      <c r="B21" t="s">
        <v>200</v>
      </c>
      <c r="C21">
        <v>3.5</v>
      </c>
      <c r="D21" t="s">
        <v>204</v>
      </c>
      <c r="E21" t="s">
        <v>222</v>
      </c>
    </row>
    <row r="22" spans="1:5">
      <c r="A22" s="5">
        <v>42340</v>
      </c>
      <c r="B22" t="s">
        <v>206</v>
      </c>
      <c r="C22">
        <v>10</v>
      </c>
      <c r="D22" t="s">
        <v>201</v>
      </c>
      <c r="E22" t="s">
        <v>231</v>
      </c>
    </row>
    <row r="23" spans="1:5">
      <c r="A23" s="5">
        <v>42376</v>
      </c>
      <c r="B23" t="s">
        <v>206</v>
      </c>
      <c r="C23">
        <v>8.5</v>
      </c>
      <c r="D23" t="s">
        <v>201</v>
      </c>
      <c r="E23" t="s">
        <v>256</v>
      </c>
    </row>
    <row r="24" spans="1:5">
      <c r="A24" s="5">
        <v>42350</v>
      </c>
      <c r="B24" t="s">
        <v>200</v>
      </c>
      <c r="C24">
        <v>11.5</v>
      </c>
      <c r="D24" t="s">
        <v>201</v>
      </c>
      <c r="E24" t="s">
        <v>247</v>
      </c>
    </row>
    <row r="25" spans="1:5">
      <c r="A25" s="5">
        <v>42385</v>
      </c>
      <c r="B25" t="s">
        <v>200</v>
      </c>
      <c r="C25">
        <v>8.5</v>
      </c>
      <c r="D25" t="s">
        <v>232</v>
      </c>
      <c r="E25" t="s">
        <v>215</v>
      </c>
    </row>
    <row r="26" spans="1:5">
      <c r="A26" s="5">
        <v>42406</v>
      </c>
      <c r="B26" t="s">
        <v>206</v>
      </c>
      <c r="C26">
        <v>16.5</v>
      </c>
      <c r="D26" t="s">
        <v>201</v>
      </c>
      <c r="E26" t="s">
        <v>282</v>
      </c>
    </row>
    <row r="27" spans="1:5">
      <c r="A27" s="5">
        <v>42391</v>
      </c>
      <c r="B27" t="s">
        <v>206</v>
      </c>
      <c r="C27">
        <v>16</v>
      </c>
      <c r="D27" t="s">
        <v>201</v>
      </c>
      <c r="E27" t="s">
        <v>221</v>
      </c>
    </row>
    <row r="28" spans="1:5">
      <c r="A28" s="5">
        <v>42318</v>
      </c>
      <c r="B28" t="s">
        <v>200</v>
      </c>
      <c r="C28">
        <v>11</v>
      </c>
      <c r="D28" t="s">
        <v>204</v>
      </c>
      <c r="E28" t="s">
        <v>221</v>
      </c>
    </row>
    <row r="29" spans="1:5">
      <c r="A29" s="5">
        <v>42321</v>
      </c>
      <c r="B29" t="s">
        <v>200</v>
      </c>
      <c r="C29">
        <v>7.5</v>
      </c>
      <c r="D29" t="s">
        <v>204</v>
      </c>
      <c r="E29" t="s">
        <v>216</v>
      </c>
    </row>
    <row r="30" spans="1:5">
      <c r="A30" s="5">
        <v>42470</v>
      </c>
      <c r="B30" t="s">
        <v>200</v>
      </c>
      <c r="C30">
        <v>14</v>
      </c>
      <c r="D30" t="s">
        <v>201</v>
      </c>
      <c r="E30" t="s">
        <v>279</v>
      </c>
    </row>
    <row r="31" spans="1:5">
      <c r="A31" s="5">
        <v>42360</v>
      </c>
      <c r="B31" t="s">
        <v>206</v>
      </c>
      <c r="C31">
        <v>5</v>
      </c>
      <c r="D31" t="s">
        <v>201</v>
      </c>
      <c r="E31" t="s">
        <v>231</v>
      </c>
    </row>
    <row r="32" spans="1:5">
      <c r="A32" s="5">
        <v>42305</v>
      </c>
      <c r="B32" t="s">
        <v>200</v>
      </c>
      <c r="C32">
        <v>-2.5</v>
      </c>
      <c r="D32" t="s">
        <v>201</v>
      </c>
      <c r="E32" t="s">
        <v>234</v>
      </c>
    </row>
    <row r="33" spans="1:5">
      <c r="A33" s="5">
        <v>42431</v>
      </c>
      <c r="B33" t="s">
        <v>200</v>
      </c>
      <c r="C33">
        <v>8.5</v>
      </c>
      <c r="D33" t="s">
        <v>201</v>
      </c>
      <c r="E33" t="s">
        <v>260</v>
      </c>
    </row>
    <row r="34" spans="1:5">
      <c r="A34" s="5">
        <v>42353</v>
      </c>
      <c r="B34" t="s">
        <v>206</v>
      </c>
      <c r="C34">
        <v>3.5</v>
      </c>
      <c r="D34" t="s">
        <v>201</v>
      </c>
      <c r="E34" t="s">
        <v>224</v>
      </c>
    </row>
    <row r="35" spans="1:5">
      <c r="A35" s="5">
        <v>42419</v>
      </c>
      <c r="B35" t="s">
        <v>206</v>
      </c>
      <c r="C35">
        <v>10</v>
      </c>
      <c r="D35" t="s">
        <v>201</v>
      </c>
      <c r="E35" t="s">
        <v>230</v>
      </c>
    </row>
    <row r="36" spans="1:5">
      <c r="A36" s="5">
        <v>42365</v>
      </c>
      <c r="B36" t="s">
        <v>200</v>
      </c>
      <c r="C36">
        <v>9.5</v>
      </c>
      <c r="D36" t="s">
        <v>201</v>
      </c>
      <c r="E36" t="s">
        <v>208</v>
      </c>
    </row>
    <row r="37" spans="1:5">
      <c r="A37" s="5">
        <v>42377</v>
      </c>
      <c r="B37" t="s">
        <v>206</v>
      </c>
      <c r="C37">
        <v>15</v>
      </c>
      <c r="D37" t="s">
        <v>201</v>
      </c>
      <c r="E37" t="s">
        <v>247</v>
      </c>
    </row>
    <row r="38" spans="1:5">
      <c r="A38" s="5">
        <v>42466</v>
      </c>
      <c r="B38" t="s">
        <v>206</v>
      </c>
      <c r="C38">
        <v>11.5</v>
      </c>
      <c r="D38" t="s">
        <v>204</v>
      </c>
      <c r="E38" t="s">
        <v>234</v>
      </c>
    </row>
    <row r="39" spans="1:5">
      <c r="A39" s="5">
        <v>42437</v>
      </c>
      <c r="B39" t="s">
        <v>206</v>
      </c>
      <c r="C39">
        <v>3.5</v>
      </c>
      <c r="D39" t="s">
        <v>204</v>
      </c>
      <c r="E39" t="s">
        <v>260</v>
      </c>
    </row>
    <row r="40" spans="1:5">
      <c r="A40" s="5">
        <v>42400</v>
      </c>
      <c r="B40" t="s">
        <v>200</v>
      </c>
      <c r="C40">
        <v>4</v>
      </c>
      <c r="D40" t="s">
        <v>204</v>
      </c>
      <c r="E40" t="s">
        <v>230</v>
      </c>
    </row>
    <row r="41" spans="1:5">
      <c r="A41" s="5">
        <v>42451</v>
      </c>
      <c r="B41" t="s">
        <v>206</v>
      </c>
      <c r="C41">
        <v>3</v>
      </c>
      <c r="D41" t="s">
        <v>201</v>
      </c>
      <c r="E41" t="s">
        <v>211</v>
      </c>
    </row>
    <row r="42" spans="1:5">
      <c r="A42" s="5">
        <v>42328</v>
      </c>
      <c r="B42" t="s">
        <v>200</v>
      </c>
      <c r="C42">
        <v>6.5</v>
      </c>
      <c r="D42" t="s">
        <v>204</v>
      </c>
      <c r="E42" t="s">
        <v>227</v>
      </c>
    </row>
    <row r="43" spans="1:5">
      <c r="A43" s="5">
        <v>42344</v>
      </c>
      <c r="B43" t="s">
        <v>200</v>
      </c>
      <c r="C43">
        <v>9.5</v>
      </c>
      <c r="D43" t="s">
        <v>201</v>
      </c>
      <c r="E43" t="s">
        <v>220</v>
      </c>
    </row>
    <row r="44" spans="1:5">
      <c r="A44" s="5">
        <v>42442</v>
      </c>
      <c r="B44" t="s">
        <v>200</v>
      </c>
      <c r="C44">
        <v>1.5</v>
      </c>
      <c r="D44" t="s">
        <v>204</v>
      </c>
      <c r="E44" t="s">
        <v>250</v>
      </c>
    </row>
    <row r="45" spans="1:5">
      <c r="A45" s="5">
        <v>42456</v>
      </c>
      <c r="B45" t="s">
        <v>200</v>
      </c>
      <c r="C45">
        <v>9</v>
      </c>
      <c r="D45" t="s">
        <v>204</v>
      </c>
      <c r="E45" t="s">
        <v>243</v>
      </c>
    </row>
    <row r="46" spans="1:5">
      <c r="A46" s="5">
        <v>42465</v>
      </c>
      <c r="B46" t="s">
        <v>200</v>
      </c>
      <c r="C46">
        <v>15</v>
      </c>
      <c r="D46" t="s">
        <v>204</v>
      </c>
      <c r="E46" t="s">
        <v>242</v>
      </c>
    </row>
    <row r="47" spans="1:5">
      <c r="A47" s="5">
        <v>42349</v>
      </c>
      <c r="B47" t="s">
        <v>200</v>
      </c>
      <c r="C47">
        <v>15</v>
      </c>
      <c r="D47" t="s">
        <v>201</v>
      </c>
      <c r="E47" t="s">
        <v>290</v>
      </c>
    </row>
    <row r="48" spans="1:5">
      <c r="A48" s="5">
        <v>42471</v>
      </c>
      <c r="B48" t="s">
        <v>200</v>
      </c>
      <c r="C48">
        <v>16</v>
      </c>
      <c r="D48" t="s">
        <v>204</v>
      </c>
      <c r="E48" t="s">
        <v>259</v>
      </c>
    </row>
    <row r="49" spans="1:5">
      <c r="A49" s="5">
        <v>42457</v>
      </c>
      <c r="B49" t="s">
        <v>200</v>
      </c>
      <c r="C49">
        <v>13.5</v>
      </c>
      <c r="D49" t="s">
        <v>201</v>
      </c>
      <c r="E49" t="s">
        <v>219</v>
      </c>
    </row>
    <row r="50" spans="1:5">
      <c r="A50" s="5">
        <v>42309</v>
      </c>
      <c r="B50" t="s">
        <v>200</v>
      </c>
      <c r="C50">
        <v>4</v>
      </c>
      <c r="D50" t="s">
        <v>204</v>
      </c>
      <c r="E50" t="s">
        <v>260</v>
      </c>
    </row>
    <row r="51" spans="1:5">
      <c r="A51" s="5">
        <v>42332</v>
      </c>
      <c r="B51" t="s">
        <v>200</v>
      </c>
      <c r="C51">
        <v>17</v>
      </c>
      <c r="D51" t="s">
        <v>204</v>
      </c>
      <c r="E51" t="s">
        <v>254</v>
      </c>
    </row>
    <row r="52" spans="1:5">
      <c r="A52" s="5">
        <v>42430</v>
      </c>
      <c r="B52" t="s">
        <v>206</v>
      </c>
      <c r="C52">
        <v>-1</v>
      </c>
      <c r="D52" t="s">
        <v>204</v>
      </c>
      <c r="E52" t="s">
        <v>247</v>
      </c>
    </row>
    <row r="53" spans="1:5">
      <c r="A53" s="5">
        <v>42435</v>
      </c>
      <c r="B53" t="s">
        <v>206</v>
      </c>
      <c r="C53">
        <v>17.5</v>
      </c>
      <c r="D53" t="s">
        <v>204</v>
      </c>
      <c r="E53" t="s">
        <v>266</v>
      </c>
    </row>
    <row r="54" spans="1:5">
      <c r="A54" s="5">
        <v>42374</v>
      </c>
      <c r="B54" t="s">
        <v>200</v>
      </c>
      <c r="C54">
        <v>13.5</v>
      </c>
      <c r="D54" t="s">
        <v>204</v>
      </c>
      <c r="E54" t="s">
        <v>237</v>
      </c>
    </row>
    <row r="55" spans="1:5">
      <c r="A55" s="5">
        <v>42426</v>
      </c>
      <c r="B55" t="s">
        <v>200</v>
      </c>
      <c r="C55">
        <v>5</v>
      </c>
      <c r="D55" t="s">
        <v>204</v>
      </c>
      <c r="E55" t="s">
        <v>226</v>
      </c>
    </row>
    <row r="56" spans="1:5">
      <c r="A56" s="5">
        <v>42404</v>
      </c>
      <c r="B56" t="s">
        <v>206</v>
      </c>
      <c r="C56">
        <v>9.5</v>
      </c>
      <c r="D56" t="s">
        <v>204</v>
      </c>
      <c r="E56" t="s">
        <v>248</v>
      </c>
    </row>
    <row r="57" spans="1:5">
      <c r="A57" s="5">
        <v>42389</v>
      </c>
      <c r="B57" t="s">
        <v>200</v>
      </c>
      <c r="C57">
        <v>7</v>
      </c>
      <c r="D57" t="s">
        <v>204</v>
      </c>
      <c r="E57" t="s">
        <v>244</v>
      </c>
    </row>
    <row r="58" spans="1:5">
      <c r="A58" s="5">
        <v>42316</v>
      </c>
      <c r="B58" t="s">
        <v>206</v>
      </c>
      <c r="C58">
        <v>5.5</v>
      </c>
      <c r="D58" t="s">
        <v>204</v>
      </c>
      <c r="E58" t="s">
        <v>226</v>
      </c>
    </row>
    <row r="59" spans="1:5">
      <c r="A59" s="5">
        <v>42357</v>
      </c>
      <c r="B59" t="s">
        <v>200</v>
      </c>
      <c r="C59">
        <v>16.5</v>
      </c>
      <c r="D59" t="s">
        <v>204</v>
      </c>
      <c r="E59" t="s">
        <v>229</v>
      </c>
    </row>
    <row r="60" spans="1:5">
      <c r="A60" s="5">
        <v>42307</v>
      </c>
      <c r="B60" t="s">
        <v>200</v>
      </c>
      <c r="C60">
        <v>7</v>
      </c>
      <c r="D60" t="s">
        <v>201</v>
      </c>
      <c r="E60" t="s">
        <v>237</v>
      </c>
    </row>
    <row r="61" spans="1:5">
      <c r="A61" s="5">
        <v>42386</v>
      </c>
      <c r="B61" t="s">
        <v>200</v>
      </c>
      <c r="C61">
        <v>10</v>
      </c>
      <c r="D61" t="s">
        <v>201</v>
      </c>
      <c r="E61" t="s">
        <v>233</v>
      </c>
    </row>
    <row r="62" spans="1:5">
      <c r="A62" s="5">
        <v>42392</v>
      </c>
      <c r="B62" t="s">
        <v>200</v>
      </c>
      <c r="C62">
        <v>11.5</v>
      </c>
      <c r="D62" t="s">
        <v>201</v>
      </c>
      <c r="E62" t="s">
        <v>273</v>
      </c>
    </row>
    <row r="63" spans="1:5">
      <c r="A63" s="5">
        <v>42363</v>
      </c>
      <c r="B63" t="s">
        <v>206</v>
      </c>
      <c r="C63">
        <v>12.5</v>
      </c>
      <c r="D63" t="s">
        <v>204</v>
      </c>
      <c r="E63" t="s">
        <v>235</v>
      </c>
    </row>
    <row r="64" spans="1:5">
      <c r="A64" s="5">
        <v>42319</v>
      </c>
      <c r="B64" t="s">
        <v>206</v>
      </c>
      <c r="C64">
        <v>8</v>
      </c>
      <c r="D64" t="s">
        <v>204</v>
      </c>
      <c r="E64" t="s">
        <v>230</v>
      </c>
    </row>
    <row r="65" spans="1:5">
      <c r="A65" s="5">
        <v>42410</v>
      </c>
      <c r="B65" t="s">
        <v>206</v>
      </c>
      <c r="C65">
        <v>16</v>
      </c>
      <c r="D65" t="s">
        <v>201</v>
      </c>
      <c r="E65" t="s">
        <v>226</v>
      </c>
    </row>
    <row r="66" spans="1:5">
      <c r="A66" s="5">
        <v>42336</v>
      </c>
      <c r="B66" t="s">
        <v>200</v>
      </c>
      <c r="C66">
        <v>8.5</v>
      </c>
      <c r="D66" t="s">
        <v>201</v>
      </c>
      <c r="E66" t="s">
        <v>217</v>
      </c>
    </row>
    <row r="67" spans="1:5">
      <c r="A67" s="5">
        <v>42368</v>
      </c>
      <c r="B67" t="s">
        <v>206</v>
      </c>
      <c r="C67">
        <v>13.5</v>
      </c>
      <c r="D67" t="s">
        <v>201</v>
      </c>
      <c r="E67" t="s">
        <v>236</v>
      </c>
    </row>
    <row r="68" spans="1:5">
      <c r="A68" s="5">
        <v>42372</v>
      </c>
      <c r="B68" t="s">
        <v>206</v>
      </c>
      <c r="C68">
        <v>1</v>
      </c>
      <c r="D68" t="s">
        <v>204</v>
      </c>
      <c r="E68" t="s">
        <v>250</v>
      </c>
    </row>
    <row r="69" spans="1:5">
      <c r="A69" s="5">
        <v>42439</v>
      </c>
      <c r="B69" t="s">
        <v>200</v>
      </c>
      <c r="C69">
        <v>9.5</v>
      </c>
      <c r="D69" t="s">
        <v>201</v>
      </c>
      <c r="E69" t="s">
        <v>247</v>
      </c>
    </row>
    <row r="70" spans="1:5">
      <c r="A70" s="5">
        <v>42398</v>
      </c>
      <c r="B70" t="s">
        <v>206</v>
      </c>
      <c r="C70">
        <v>14.5</v>
      </c>
      <c r="D70" t="s">
        <v>204</v>
      </c>
      <c r="E70" t="s">
        <v>227</v>
      </c>
    </row>
    <row r="71" spans="1:5">
      <c r="A71" s="5">
        <v>42324</v>
      </c>
      <c r="B71" t="s">
        <v>200</v>
      </c>
      <c r="C71">
        <v>11</v>
      </c>
      <c r="D71" t="s">
        <v>201</v>
      </c>
      <c r="E71" t="s">
        <v>282</v>
      </c>
    </row>
    <row r="72" spans="1:5">
      <c r="A72" s="5">
        <v>42342</v>
      </c>
      <c r="B72" t="s">
        <v>200</v>
      </c>
      <c r="C72">
        <v>11</v>
      </c>
      <c r="D72" t="s">
        <v>204</v>
      </c>
      <c r="E72" t="s">
        <v>236</v>
      </c>
    </row>
    <row r="73" spans="1:5">
      <c r="A73" s="5">
        <v>42444</v>
      </c>
      <c r="B73" t="s">
        <v>200</v>
      </c>
      <c r="C73">
        <v>5</v>
      </c>
      <c r="D73" t="s">
        <v>204</v>
      </c>
      <c r="E73" t="s">
        <v>255</v>
      </c>
    </row>
    <row r="74" spans="1:5">
      <c r="A74" s="5">
        <v>42347</v>
      </c>
      <c r="B74" t="s">
        <v>206</v>
      </c>
      <c r="C74">
        <v>7.5</v>
      </c>
      <c r="D74" t="s">
        <v>201</v>
      </c>
      <c r="E74" t="s">
        <v>233</v>
      </c>
    </row>
    <row r="75" spans="1:5">
      <c r="A75" s="5">
        <v>42459</v>
      </c>
      <c r="B75" t="s">
        <v>206</v>
      </c>
      <c r="C75">
        <v>10.5</v>
      </c>
      <c r="D75" t="s">
        <v>204</v>
      </c>
      <c r="E75" t="s">
        <v>229</v>
      </c>
    </row>
    <row r="76" spans="1:5">
      <c r="A76" s="5">
        <v>42361</v>
      </c>
      <c r="B76" t="s">
        <v>200</v>
      </c>
      <c r="C76">
        <v>14</v>
      </c>
      <c r="D76" t="s">
        <v>204</v>
      </c>
      <c r="E76" t="s">
        <v>229</v>
      </c>
    </row>
    <row r="77" spans="1:5">
      <c r="A77" s="5">
        <v>42473</v>
      </c>
      <c r="B77" t="s">
        <v>206</v>
      </c>
      <c r="C77">
        <v>4</v>
      </c>
      <c r="D77" t="s">
        <v>201</v>
      </c>
      <c r="E77" t="s">
        <v>228</v>
      </c>
    </row>
    <row r="78" spans="1:5">
      <c r="A78" s="5">
        <v>42370</v>
      </c>
      <c r="B78" t="s">
        <v>206</v>
      </c>
      <c r="C78">
        <v>-2.5</v>
      </c>
      <c r="D78" t="s">
        <v>204</v>
      </c>
      <c r="E78" t="s">
        <v>235</v>
      </c>
    </row>
    <row r="79" spans="1:5">
      <c r="A79" s="5">
        <v>42421</v>
      </c>
      <c r="B79" t="s">
        <v>200</v>
      </c>
      <c r="C79">
        <v>7</v>
      </c>
      <c r="D79" t="s">
        <v>201</v>
      </c>
      <c r="E79" t="s">
        <v>216</v>
      </c>
    </row>
    <row r="80" spans="1:5">
      <c r="A80" s="5">
        <v>42323</v>
      </c>
      <c r="B80" t="s">
        <v>206</v>
      </c>
      <c r="C80">
        <v>4.5</v>
      </c>
      <c r="D80" t="s">
        <v>204</v>
      </c>
      <c r="E80" t="s">
        <v>205</v>
      </c>
    </row>
    <row r="81" spans="1:5">
      <c r="A81" s="5">
        <v>42468</v>
      </c>
      <c r="B81" t="s">
        <v>200</v>
      </c>
      <c r="C81">
        <v>3.5</v>
      </c>
      <c r="D81" t="s">
        <v>201</v>
      </c>
      <c r="E81" t="s">
        <v>211</v>
      </c>
    </row>
    <row r="82" spans="1:5">
      <c r="A82" s="5">
        <v>42424</v>
      </c>
      <c r="B82" t="s">
        <v>200</v>
      </c>
      <c r="C82">
        <v>8.5</v>
      </c>
      <c r="D82" t="s">
        <v>201</v>
      </c>
      <c r="E82" t="s">
        <v>235</v>
      </c>
    </row>
    <row r="83" spans="1:5">
      <c r="A83" s="5">
        <v>42383</v>
      </c>
      <c r="B83" t="s">
        <v>200</v>
      </c>
      <c r="C83">
        <v>17.5</v>
      </c>
      <c r="D83" t="s">
        <v>204</v>
      </c>
      <c r="E83" t="s">
        <v>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206</v>
      </c>
      <c r="C2">
        <v>8.5</v>
      </c>
      <c r="D2" t="s">
        <v>204</v>
      </c>
      <c r="E2" t="s">
        <v>239</v>
      </c>
    </row>
    <row r="3" spans="1:5">
      <c r="A3" s="5">
        <v>42345</v>
      </c>
      <c r="B3" t="s">
        <v>200</v>
      </c>
      <c r="C3">
        <v>10</v>
      </c>
      <c r="D3" t="s">
        <v>204</v>
      </c>
      <c r="E3" t="s">
        <v>219</v>
      </c>
    </row>
    <row r="4" spans="1:5">
      <c r="A4" s="5">
        <v>42405</v>
      </c>
      <c r="B4" t="s">
        <v>200</v>
      </c>
      <c r="C4">
        <v>8.5</v>
      </c>
      <c r="D4" t="s">
        <v>204</v>
      </c>
      <c r="E4" t="s">
        <v>239</v>
      </c>
    </row>
    <row r="5" spans="1:5">
      <c r="A5" s="5">
        <v>42351</v>
      </c>
      <c r="B5" t="s">
        <v>200</v>
      </c>
      <c r="C5">
        <v>11.5</v>
      </c>
      <c r="D5" t="s">
        <v>204</v>
      </c>
      <c r="E5" t="s">
        <v>214</v>
      </c>
    </row>
    <row r="6" spans="1:5">
      <c r="A6" s="5">
        <v>42449</v>
      </c>
      <c r="B6" t="s">
        <v>200</v>
      </c>
      <c r="C6">
        <v>12</v>
      </c>
      <c r="D6" t="s">
        <v>201</v>
      </c>
      <c r="E6" t="s">
        <v>239</v>
      </c>
    </row>
    <row r="7" spans="1:5">
      <c r="A7" s="5">
        <v>42317</v>
      </c>
      <c r="B7" t="s">
        <v>200</v>
      </c>
      <c r="C7">
        <v>10.5</v>
      </c>
      <c r="D7" t="s">
        <v>201</v>
      </c>
      <c r="E7" t="s">
        <v>212</v>
      </c>
    </row>
    <row r="8" spans="1:5">
      <c r="A8" s="5">
        <v>42408</v>
      </c>
      <c r="B8" t="s">
        <v>206</v>
      </c>
      <c r="C8">
        <v>9</v>
      </c>
      <c r="D8" t="s">
        <v>204</v>
      </c>
      <c r="E8" t="s">
        <v>235</v>
      </c>
    </row>
    <row r="9" spans="1:5">
      <c r="A9" s="5">
        <v>42356</v>
      </c>
      <c r="B9" t="s">
        <v>200</v>
      </c>
      <c r="C9">
        <v>6</v>
      </c>
      <c r="D9" t="s">
        <v>201</v>
      </c>
      <c r="E9" t="s">
        <v>228</v>
      </c>
    </row>
    <row r="10" spans="1:5">
      <c r="A10" s="5">
        <v>42366</v>
      </c>
      <c r="B10" t="s">
        <v>206</v>
      </c>
      <c r="C10">
        <v>8.5</v>
      </c>
      <c r="D10" t="s">
        <v>204</v>
      </c>
      <c r="E10" t="s">
        <v>208</v>
      </c>
    </row>
    <row r="11" spans="1:5">
      <c r="A11" s="5">
        <v>42378</v>
      </c>
      <c r="B11" t="s">
        <v>200</v>
      </c>
      <c r="C11">
        <v>9</v>
      </c>
      <c r="D11" t="s">
        <v>201</v>
      </c>
      <c r="E11" t="s">
        <v>211</v>
      </c>
    </row>
    <row r="12" spans="1:5">
      <c r="A12" s="5">
        <v>42339</v>
      </c>
      <c r="B12" t="s">
        <v>206</v>
      </c>
      <c r="C12">
        <v>-1</v>
      </c>
      <c r="D12" t="s">
        <v>204</v>
      </c>
      <c r="E12" t="s">
        <v>208</v>
      </c>
    </row>
    <row r="13" spans="1:5">
      <c r="A13" s="5">
        <v>42337</v>
      </c>
      <c r="B13" t="s">
        <v>206</v>
      </c>
      <c r="C13">
        <v>13.5</v>
      </c>
      <c r="D13" t="s">
        <v>204</v>
      </c>
      <c r="E13" t="s">
        <v>213</v>
      </c>
    </row>
    <row r="14" spans="1:5">
      <c r="A14" s="5">
        <v>42428</v>
      </c>
      <c r="B14" t="s">
        <v>200</v>
      </c>
      <c r="C14">
        <v>9</v>
      </c>
      <c r="D14" t="s">
        <v>201</v>
      </c>
      <c r="E14" t="s">
        <v>256</v>
      </c>
    </row>
    <row r="15" spans="1:5">
      <c r="A15" s="5">
        <v>42433</v>
      </c>
      <c r="B15" t="s">
        <v>200</v>
      </c>
      <c r="C15">
        <v>9.5</v>
      </c>
      <c r="D15" t="s">
        <v>201</v>
      </c>
      <c r="E15" t="s">
        <v>273</v>
      </c>
    </row>
    <row r="16" spans="1:5">
      <c r="A16" s="5">
        <v>42314</v>
      </c>
      <c r="B16" t="s">
        <v>206</v>
      </c>
      <c r="C16">
        <v>13.5</v>
      </c>
      <c r="D16" t="s">
        <v>201</v>
      </c>
      <c r="E16" t="s">
        <v>228</v>
      </c>
    </row>
    <row r="17" spans="1:5">
      <c r="A17" s="5">
        <v>42447</v>
      </c>
      <c r="B17" t="s">
        <v>206</v>
      </c>
      <c r="C17">
        <v>15.5</v>
      </c>
      <c r="D17" t="s">
        <v>204</v>
      </c>
      <c r="E17" t="s">
        <v>255</v>
      </c>
    </row>
    <row r="18" spans="1:5">
      <c r="A18" s="5">
        <v>42379</v>
      </c>
      <c r="B18" t="s">
        <v>206</v>
      </c>
      <c r="C18">
        <v>16</v>
      </c>
      <c r="D18" t="s">
        <v>204</v>
      </c>
      <c r="E18" t="s">
        <v>240</v>
      </c>
    </row>
    <row r="19" spans="1:5">
      <c r="A19" s="5">
        <v>42340</v>
      </c>
      <c r="B19" t="s">
        <v>200</v>
      </c>
      <c r="C19">
        <v>8.5</v>
      </c>
      <c r="D19" t="s">
        <v>204</v>
      </c>
      <c r="E19" t="s">
        <v>215</v>
      </c>
    </row>
    <row r="20" spans="1:5">
      <c r="A20" s="5">
        <v>42438</v>
      </c>
      <c r="B20" t="s">
        <v>200</v>
      </c>
      <c r="C20">
        <v>9.5</v>
      </c>
      <c r="D20" t="s">
        <v>201</v>
      </c>
      <c r="E20" t="s">
        <v>266</v>
      </c>
    </row>
    <row r="21" spans="1:5">
      <c r="A21" s="5">
        <v>42307</v>
      </c>
      <c r="B21" t="s">
        <v>200</v>
      </c>
      <c r="C21">
        <v>7.5</v>
      </c>
      <c r="D21" t="s">
        <v>204</v>
      </c>
      <c r="E21" t="s">
        <v>297</v>
      </c>
    </row>
    <row r="22" spans="1:5">
      <c r="A22" s="5">
        <v>42331</v>
      </c>
      <c r="B22" t="s">
        <v>206</v>
      </c>
      <c r="C22">
        <v>7.5</v>
      </c>
      <c r="D22" t="s">
        <v>204</v>
      </c>
      <c r="E22" t="s">
        <v>230</v>
      </c>
    </row>
    <row r="23" spans="1:5">
      <c r="A23" s="5">
        <v>42406</v>
      </c>
      <c r="B23" t="s">
        <v>206</v>
      </c>
      <c r="C23">
        <v>-1</v>
      </c>
      <c r="D23" t="s">
        <v>204</v>
      </c>
      <c r="E23" t="s">
        <v>240</v>
      </c>
    </row>
    <row r="24" spans="1:5">
      <c r="A24" s="5">
        <v>42364</v>
      </c>
      <c r="B24" t="s">
        <v>206</v>
      </c>
      <c r="C24">
        <v>11.5</v>
      </c>
      <c r="D24" t="s">
        <v>201</v>
      </c>
      <c r="E24" t="s">
        <v>282</v>
      </c>
    </row>
    <row r="25" spans="1:5">
      <c r="A25" s="5">
        <v>42321</v>
      </c>
      <c r="B25" t="s">
        <v>200</v>
      </c>
      <c r="C25">
        <v>13</v>
      </c>
      <c r="D25" t="s">
        <v>204</v>
      </c>
      <c r="E25" t="s">
        <v>236</v>
      </c>
    </row>
    <row r="26" spans="1:5">
      <c r="A26" s="5">
        <v>42470</v>
      </c>
      <c r="B26" t="s">
        <v>206</v>
      </c>
      <c r="C26">
        <v>4.5</v>
      </c>
      <c r="D26" t="s">
        <v>201</v>
      </c>
      <c r="E26" t="s">
        <v>240</v>
      </c>
    </row>
    <row r="27" spans="1:5">
      <c r="A27" s="5">
        <v>42360</v>
      </c>
      <c r="B27" t="s">
        <v>200</v>
      </c>
      <c r="C27">
        <v>10</v>
      </c>
      <c r="D27" t="s">
        <v>201</v>
      </c>
      <c r="E27" t="s">
        <v>290</v>
      </c>
    </row>
    <row r="28" spans="1:5">
      <c r="A28" s="5">
        <v>42458</v>
      </c>
      <c r="B28" t="s">
        <v>200</v>
      </c>
      <c r="C28">
        <v>11.5</v>
      </c>
      <c r="D28" t="s">
        <v>204</v>
      </c>
      <c r="E28" t="s">
        <v>216</v>
      </c>
    </row>
    <row r="29" spans="1:5">
      <c r="A29" s="5">
        <v>42431</v>
      </c>
      <c r="B29" t="s">
        <v>200</v>
      </c>
      <c r="C29">
        <v>10</v>
      </c>
      <c r="D29" t="s">
        <v>201</v>
      </c>
      <c r="E29" t="s">
        <v>273</v>
      </c>
    </row>
    <row r="30" spans="1:5">
      <c r="A30" s="5">
        <v>42419</v>
      </c>
      <c r="B30" t="s">
        <v>206</v>
      </c>
      <c r="C30">
        <v>8.5</v>
      </c>
      <c r="D30" t="s">
        <v>201</v>
      </c>
      <c r="E30" t="s">
        <v>223</v>
      </c>
    </row>
    <row r="31" spans="1:5">
      <c r="A31" s="5">
        <v>42324</v>
      </c>
      <c r="B31" t="s">
        <v>206</v>
      </c>
      <c r="C31">
        <v>8</v>
      </c>
      <c r="D31" t="s">
        <v>204</v>
      </c>
      <c r="E31" t="s">
        <v>234</v>
      </c>
    </row>
    <row r="32" spans="1:5">
      <c r="A32" s="5">
        <v>42429</v>
      </c>
      <c r="B32" t="s">
        <v>206</v>
      </c>
      <c r="C32">
        <v>12.5</v>
      </c>
      <c r="D32" t="s">
        <v>201</v>
      </c>
      <c r="E32" t="s">
        <v>244</v>
      </c>
    </row>
    <row r="33" spans="1:5">
      <c r="A33" s="5">
        <v>42343</v>
      </c>
      <c r="B33" t="s">
        <v>232</v>
      </c>
      <c r="C33">
        <v>3</v>
      </c>
      <c r="D33" t="s">
        <v>201</v>
      </c>
      <c r="E33" t="s">
        <v>290</v>
      </c>
    </row>
    <row r="34" spans="1:5">
      <c r="A34" s="5">
        <v>42315</v>
      </c>
      <c r="B34" t="s">
        <v>200</v>
      </c>
      <c r="C34">
        <v>3</v>
      </c>
      <c r="D34" t="s">
        <v>201</v>
      </c>
      <c r="E34" t="s">
        <v>215</v>
      </c>
    </row>
    <row r="35" spans="1:5">
      <c r="A35" s="5">
        <v>42361</v>
      </c>
      <c r="B35" t="s">
        <v>200</v>
      </c>
      <c r="C35">
        <v>11</v>
      </c>
      <c r="D35" t="s">
        <v>201</v>
      </c>
      <c r="E35" t="s">
        <v>228</v>
      </c>
    </row>
    <row r="36" spans="1:5">
      <c r="A36" s="5">
        <v>42446</v>
      </c>
      <c r="B36" t="s">
        <v>206</v>
      </c>
      <c r="C36">
        <v>9</v>
      </c>
      <c r="D36" t="s">
        <v>204</v>
      </c>
      <c r="E36" t="s">
        <v>256</v>
      </c>
    </row>
    <row r="37" spans="1:5">
      <c r="A37" s="5">
        <v>42393</v>
      </c>
      <c r="B37" t="s">
        <v>200</v>
      </c>
      <c r="C37">
        <v>7.5</v>
      </c>
      <c r="D37" t="s">
        <v>204</v>
      </c>
      <c r="E37" t="s">
        <v>223</v>
      </c>
    </row>
    <row r="38" spans="1:5">
      <c r="A38" s="5">
        <v>42328</v>
      </c>
      <c r="B38" t="s">
        <v>200</v>
      </c>
      <c r="C38">
        <v>11</v>
      </c>
      <c r="D38" t="s">
        <v>201</v>
      </c>
      <c r="E38" t="s">
        <v>212</v>
      </c>
    </row>
    <row r="39" spans="1:5">
      <c r="A39" s="5">
        <v>42410</v>
      </c>
      <c r="B39" t="s">
        <v>206</v>
      </c>
      <c r="C39">
        <v>5.5</v>
      </c>
      <c r="D39" t="s">
        <v>201</v>
      </c>
      <c r="E39" t="s">
        <v>258</v>
      </c>
    </row>
    <row r="40" spans="1:5">
      <c r="A40" s="5">
        <v>42354</v>
      </c>
      <c r="B40" t="s">
        <v>200</v>
      </c>
      <c r="C40">
        <v>13.5</v>
      </c>
      <c r="D40" t="s">
        <v>201</v>
      </c>
      <c r="E40" t="s">
        <v>220</v>
      </c>
    </row>
    <row r="41" spans="1:5">
      <c r="A41" s="5">
        <v>42456</v>
      </c>
      <c r="B41" t="s">
        <v>206</v>
      </c>
      <c r="C41">
        <v>21.5</v>
      </c>
      <c r="D41" t="s">
        <v>204</v>
      </c>
      <c r="E41" t="s">
        <v>276</v>
      </c>
    </row>
    <row r="42" spans="1:5">
      <c r="A42" s="5">
        <v>42465</v>
      </c>
      <c r="B42" t="s">
        <v>206</v>
      </c>
      <c r="C42">
        <v>-2.5</v>
      </c>
      <c r="D42" t="s">
        <v>204</v>
      </c>
      <c r="E42" t="s">
        <v>235</v>
      </c>
    </row>
    <row r="43" spans="1:5">
      <c r="A43" s="5">
        <v>42349</v>
      </c>
      <c r="B43" t="s">
        <v>200</v>
      </c>
      <c r="C43">
        <v>9</v>
      </c>
      <c r="D43" t="s">
        <v>201</v>
      </c>
      <c r="E43" t="s">
        <v>214</v>
      </c>
    </row>
    <row r="44" spans="1:5">
      <c r="A44" s="5">
        <v>42387</v>
      </c>
      <c r="B44" t="s">
        <v>206</v>
      </c>
      <c r="C44">
        <v>9.5</v>
      </c>
      <c r="D44" t="s">
        <v>201</v>
      </c>
      <c r="E44" t="s">
        <v>230</v>
      </c>
    </row>
    <row r="45" spans="1:5">
      <c r="A45" s="5">
        <v>42322</v>
      </c>
      <c r="B45" t="s">
        <v>206</v>
      </c>
      <c r="C45">
        <v>16</v>
      </c>
      <c r="D45" t="s">
        <v>204</v>
      </c>
      <c r="E45" t="s">
        <v>290</v>
      </c>
    </row>
    <row r="46" spans="1:5">
      <c r="A46" s="5">
        <v>42376</v>
      </c>
      <c r="B46" t="s">
        <v>200</v>
      </c>
      <c r="C46">
        <v>9.5</v>
      </c>
      <c r="D46" t="s">
        <v>201</v>
      </c>
      <c r="E46" t="s">
        <v>242</v>
      </c>
    </row>
    <row r="47" spans="1:5">
      <c r="A47" s="5">
        <v>42395</v>
      </c>
      <c r="B47" t="s">
        <v>206</v>
      </c>
      <c r="C47">
        <v>-2</v>
      </c>
      <c r="D47" t="s">
        <v>201</v>
      </c>
      <c r="E47" t="s">
        <v>233</v>
      </c>
    </row>
    <row r="48" spans="1:5">
      <c r="A48" s="5">
        <v>42435</v>
      </c>
      <c r="B48" t="s">
        <v>206</v>
      </c>
      <c r="C48">
        <v>14</v>
      </c>
      <c r="D48" t="s">
        <v>204</v>
      </c>
      <c r="E48" t="s">
        <v>226</v>
      </c>
    </row>
    <row r="49" spans="1:5">
      <c r="A49" s="5">
        <v>42312</v>
      </c>
      <c r="B49" t="s">
        <v>206</v>
      </c>
      <c r="C49">
        <v>8.5</v>
      </c>
      <c r="D49" t="s">
        <v>204</v>
      </c>
      <c r="E49" t="s">
        <v>208</v>
      </c>
    </row>
    <row r="50" spans="1:5">
      <c r="A50" s="5">
        <v>42423</v>
      </c>
      <c r="B50" t="s">
        <v>200</v>
      </c>
      <c r="C50">
        <v>5.5</v>
      </c>
      <c r="D50" t="s">
        <v>201</v>
      </c>
      <c r="E50" t="s">
        <v>249</v>
      </c>
    </row>
    <row r="51" spans="1:5">
      <c r="A51" s="5">
        <v>42440</v>
      </c>
      <c r="B51" t="s">
        <v>206</v>
      </c>
      <c r="C51">
        <v>2</v>
      </c>
      <c r="D51" t="s">
        <v>204</v>
      </c>
      <c r="E51" t="s">
        <v>273</v>
      </c>
    </row>
    <row r="52" spans="1:5">
      <c r="A52" s="5">
        <v>42335</v>
      </c>
      <c r="B52" t="s">
        <v>206</v>
      </c>
      <c r="C52">
        <v>11</v>
      </c>
      <c r="D52" t="s">
        <v>201</v>
      </c>
      <c r="E52" t="s">
        <v>205</v>
      </c>
    </row>
    <row r="53" spans="1:5">
      <c r="A53" s="5">
        <v>42426</v>
      </c>
      <c r="B53" t="s">
        <v>200</v>
      </c>
      <c r="C53">
        <v>7.5</v>
      </c>
      <c r="D53" t="s">
        <v>204</v>
      </c>
      <c r="E53" t="s">
        <v>262</v>
      </c>
    </row>
    <row r="54" spans="1:5">
      <c r="A54" s="5">
        <v>42329</v>
      </c>
      <c r="B54" t="s">
        <v>206</v>
      </c>
      <c r="C54">
        <v>12.5</v>
      </c>
      <c r="D54" t="s">
        <v>204</v>
      </c>
      <c r="E54" t="s">
        <v>207</v>
      </c>
    </row>
    <row r="55" spans="1:5">
      <c r="A55" s="5">
        <v>42462</v>
      </c>
      <c r="B55" t="s">
        <v>200</v>
      </c>
      <c r="C55">
        <v>11</v>
      </c>
      <c r="D55" t="s">
        <v>201</v>
      </c>
      <c r="E55" t="s">
        <v>245</v>
      </c>
    </row>
    <row r="56" spans="1:5">
      <c r="A56" s="5">
        <v>42441</v>
      </c>
      <c r="B56" t="s">
        <v>200</v>
      </c>
      <c r="C56">
        <v>11</v>
      </c>
      <c r="D56" t="s">
        <v>201</v>
      </c>
      <c r="E56" t="s">
        <v>223</v>
      </c>
    </row>
    <row r="57" spans="1:5">
      <c r="A57" s="5">
        <v>42450</v>
      </c>
      <c r="B57" t="s">
        <v>200</v>
      </c>
      <c r="C57">
        <v>15</v>
      </c>
      <c r="D57" t="s">
        <v>204</v>
      </c>
      <c r="E57" t="s">
        <v>248</v>
      </c>
    </row>
    <row r="58" spans="1:5">
      <c r="A58" s="5">
        <v>42455</v>
      </c>
      <c r="B58" t="s">
        <v>206</v>
      </c>
      <c r="C58">
        <v>15</v>
      </c>
      <c r="D58" t="s">
        <v>204</v>
      </c>
      <c r="E58" t="s">
        <v>246</v>
      </c>
    </row>
    <row r="59" spans="1:5">
      <c r="A59" s="5">
        <v>42348</v>
      </c>
      <c r="B59" t="s">
        <v>200</v>
      </c>
      <c r="C59">
        <v>7</v>
      </c>
      <c r="D59" t="s">
        <v>204</v>
      </c>
      <c r="E59" t="s">
        <v>203</v>
      </c>
    </row>
    <row r="60" spans="1:5">
      <c r="A60" s="5">
        <v>42358</v>
      </c>
      <c r="B60" t="s">
        <v>200</v>
      </c>
      <c r="C60">
        <v>16.5</v>
      </c>
      <c r="D60" t="s">
        <v>204</v>
      </c>
      <c r="E60" t="s">
        <v>203</v>
      </c>
    </row>
    <row r="61" spans="1:5">
      <c r="A61" s="5">
        <v>42461</v>
      </c>
      <c r="B61" t="s">
        <v>206</v>
      </c>
      <c r="C61">
        <v>14</v>
      </c>
      <c r="D61" t="s">
        <v>204</v>
      </c>
      <c r="E61" t="s">
        <v>273</v>
      </c>
    </row>
    <row r="62" spans="1:5">
      <c r="A62" s="5">
        <v>42319</v>
      </c>
      <c r="B62" t="s">
        <v>200</v>
      </c>
      <c r="C62">
        <v>9.5</v>
      </c>
      <c r="D62" t="s">
        <v>201</v>
      </c>
      <c r="E62" t="s">
        <v>228</v>
      </c>
    </row>
    <row r="63" spans="1:5">
      <c r="A63" s="5">
        <v>42472</v>
      </c>
      <c r="B63" t="s">
        <v>200</v>
      </c>
      <c r="C63">
        <v>12</v>
      </c>
      <c r="D63" t="s">
        <v>201</v>
      </c>
      <c r="E63" t="s">
        <v>231</v>
      </c>
    </row>
    <row r="64" spans="1:5">
      <c r="A64" s="5">
        <v>42305</v>
      </c>
      <c r="B64" t="s">
        <v>200</v>
      </c>
      <c r="C64">
        <v>12.5</v>
      </c>
      <c r="D64" t="s">
        <v>201</v>
      </c>
      <c r="E64" t="s">
        <v>212</v>
      </c>
    </row>
    <row r="65" spans="1:5">
      <c r="A65" s="5">
        <v>42368</v>
      </c>
      <c r="B65" t="s">
        <v>206</v>
      </c>
      <c r="C65">
        <v>10</v>
      </c>
      <c r="D65" t="s">
        <v>232</v>
      </c>
      <c r="E65" t="s">
        <v>244</v>
      </c>
    </row>
    <row r="66" spans="1:5">
      <c r="A66" s="5">
        <v>42373</v>
      </c>
      <c r="B66" t="s">
        <v>206</v>
      </c>
      <c r="C66">
        <v>6.5</v>
      </c>
      <c r="D66" t="s">
        <v>201</v>
      </c>
      <c r="E66" t="s">
        <v>231</v>
      </c>
    </row>
    <row r="67" spans="1:5">
      <c r="A67" s="5">
        <v>42444</v>
      </c>
      <c r="B67" t="s">
        <v>200</v>
      </c>
      <c r="C67">
        <v>7</v>
      </c>
      <c r="D67" t="s">
        <v>201</v>
      </c>
      <c r="E67" t="s">
        <v>279</v>
      </c>
    </row>
    <row r="68" spans="1:5">
      <c r="A68" s="5">
        <v>42371</v>
      </c>
      <c r="B68" t="s">
        <v>200</v>
      </c>
      <c r="C68">
        <v>13.5</v>
      </c>
      <c r="D68" t="s">
        <v>201</v>
      </c>
      <c r="E68" t="s">
        <v>227</v>
      </c>
    </row>
    <row r="69" spans="1:5">
      <c r="A69" s="5">
        <v>42399</v>
      </c>
      <c r="B69" t="s">
        <v>206</v>
      </c>
      <c r="C69">
        <v>16.5</v>
      </c>
      <c r="D69" t="s">
        <v>204</v>
      </c>
      <c r="E69" t="s">
        <v>252</v>
      </c>
    </row>
    <row r="70" spans="1:5">
      <c r="A70" s="5">
        <v>42326</v>
      </c>
      <c r="B70" t="s">
        <v>200</v>
      </c>
      <c r="C70">
        <v>6.5</v>
      </c>
      <c r="D70" t="s">
        <v>201</v>
      </c>
      <c r="E70" t="s">
        <v>222</v>
      </c>
    </row>
    <row r="71" spans="1:5">
      <c r="A71" s="5">
        <v>42385</v>
      </c>
      <c r="B71" t="s">
        <v>206</v>
      </c>
      <c r="C71">
        <v>6</v>
      </c>
      <c r="D71" t="s">
        <v>204</v>
      </c>
      <c r="E71" t="s">
        <v>229</v>
      </c>
    </row>
    <row r="72" spans="1:5">
      <c r="A72" s="5">
        <v>42352</v>
      </c>
      <c r="B72" t="s">
        <v>200</v>
      </c>
      <c r="C72">
        <v>13.5</v>
      </c>
      <c r="D72" t="s">
        <v>201</v>
      </c>
      <c r="E72" t="s">
        <v>208</v>
      </c>
    </row>
    <row r="73" spans="1:5">
      <c r="A73" s="5">
        <v>42396</v>
      </c>
      <c r="B73" t="s">
        <v>200</v>
      </c>
      <c r="C73">
        <v>12</v>
      </c>
      <c r="D73" t="s">
        <v>201</v>
      </c>
      <c r="E73" t="s">
        <v>236</v>
      </c>
    </row>
    <row r="74" spans="1:5">
      <c r="A74" s="5">
        <v>42403</v>
      </c>
      <c r="B74" t="s">
        <v>200</v>
      </c>
      <c r="C74">
        <v>7.5</v>
      </c>
      <c r="D74" t="s">
        <v>201</v>
      </c>
      <c r="E74" t="s">
        <v>273</v>
      </c>
    </row>
    <row r="75" spans="1:5">
      <c r="A75" s="5">
        <v>42473</v>
      </c>
      <c r="B75" t="s">
        <v>200</v>
      </c>
      <c r="C75">
        <v>9.5</v>
      </c>
      <c r="D75" t="s">
        <v>201</v>
      </c>
      <c r="E75" t="s">
        <v>216</v>
      </c>
    </row>
    <row r="76" spans="1:5">
      <c r="A76" s="5">
        <v>42370</v>
      </c>
      <c r="B76" t="s">
        <v>200</v>
      </c>
      <c r="C76">
        <v>2.5</v>
      </c>
      <c r="D76" t="s">
        <v>204</v>
      </c>
      <c r="E76" t="s">
        <v>235</v>
      </c>
    </row>
    <row r="77" spans="1:5">
      <c r="A77" s="5">
        <v>42421</v>
      </c>
      <c r="B77" t="s">
        <v>200</v>
      </c>
      <c r="C77">
        <v>9</v>
      </c>
      <c r="D77" t="s">
        <v>201</v>
      </c>
      <c r="E77" t="s">
        <v>282</v>
      </c>
    </row>
    <row r="78" spans="1:5">
      <c r="A78" s="5">
        <v>42389</v>
      </c>
      <c r="B78" t="s">
        <v>206</v>
      </c>
      <c r="C78">
        <v>7</v>
      </c>
      <c r="D78" t="s">
        <v>204</v>
      </c>
      <c r="E78" t="s">
        <v>283</v>
      </c>
    </row>
    <row r="79" spans="1:5">
      <c r="A79" s="5">
        <v>42468</v>
      </c>
      <c r="B79" t="s">
        <v>200</v>
      </c>
      <c r="C79">
        <v>2.5</v>
      </c>
      <c r="D79" t="s">
        <v>201</v>
      </c>
      <c r="E79" t="s">
        <v>234</v>
      </c>
    </row>
    <row r="80" spans="1:5">
      <c r="A80" s="5">
        <v>42333</v>
      </c>
      <c r="B80" t="s">
        <v>206</v>
      </c>
      <c r="C80">
        <v>11.5</v>
      </c>
      <c r="D80" t="s">
        <v>204</v>
      </c>
      <c r="E80" t="s">
        <v>245</v>
      </c>
    </row>
    <row r="81" spans="1:5">
      <c r="A81" s="5">
        <v>42424</v>
      </c>
      <c r="B81" t="s">
        <v>200</v>
      </c>
      <c r="C81">
        <v>12</v>
      </c>
      <c r="D81" t="s">
        <v>204</v>
      </c>
      <c r="E81" t="s">
        <v>250</v>
      </c>
    </row>
    <row r="82" spans="1:5">
      <c r="A82" s="5">
        <v>42383</v>
      </c>
      <c r="B82" t="s">
        <v>206</v>
      </c>
      <c r="C82">
        <v>8.5</v>
      </c>
      <c r="D82" t="s">
        <v>201</v>
      </c>
      <c r="E82" t="s">
        <v>233</v>
      </c>
    </row>
    <row r="83" spans="1:5">
      <c r="A83" s="5">
        <v>42310</v>
      </c>
      <c r="B83" t="s">
        <v>206</v>
      </c>
      <c r="C83">
        <v>12.5</v>
      </c>
      <c r="D83" t="s">
        <v>201</v>
      </c>
      <c r="E83" t="s"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206</v>
      </c>
      <c r="C2">
        <v>1</v>
      </c>
      <c r="D2" t="s">
        <v>204</v>
      </c>
      <c r="E2" t="s">
        <v>275</v>
      </c>
    </row>
    <row r="3" spans="1:5">
      <c r="A3" s="5">
        <v>42452</v>
      </c>
      <c r="B3" t="s">
        <v>206</v>
      </c>
      <c r="C3">
        <v>-5.5</v>
      </c>
      <c r="D3" t="s">
        <v>201</v>
      </c>
      <c r="E3" t="s">
        <v>239</v>
      </c>
    </row>
    <row r="4" spans="1:5">
      <c r="A4" s="5">
        <v>42345</v>
      </c>
      <c r="B4" t="s">
        <v>206</v>
      </c>
      <c r="C4">
        <v>7</v>
      </c>
      <c r="D4" t="s">
        <v>201</v>
      </c>
      <c r="E4" t="s">
        <v>227</v>
      </c>
    </row>
    <row r="5" spans="1:5">
      <c r="A5" s="5">
        <v>42402</v>
      </c>
      <c r="B5" t="s">
        <v>206</v>
      </c>
      <c r="C5">
        <v>9</v>
      </c>
      <c r="D5" t="s">
        <v>201</v>
      </c>
      <c r="E5" t="s">
        <v>221</v>
      </c>
    </row>
    <row r="6" spans="1:5">
      <c r="A6" s="5">
        <v>42463</v>
      </c>
      <c r="B6" t="s">
        <v>200</v>
      </c>
      <c r="C6">
        <v>9.5</v>
      </c>
      <c r="D6" t="s">
        <v>204</v>
      </c>
      <c r="E6" t="s">
        <v>290</v>
      </c>
    </row>
    <row r="7" spans="1:5">
      <c r="A7" s="5">
        <v>42351</v>
      </c>
      <c r="B7" t="s">
        <v>206</v>
      </c>
      <c r="C7">
        <v>-5.5</v>
      </c>
      <c r="D7" t="s">
        <v>204</v>
      </c>
      <c r="E7" t="s">
        <v>250</v>
      </c>
    </row>
    <row r="8" spans="1:5">
      <c r="A8" s="5">
        <v>42395</v>
      </c>
      <c r="B8" t="s">
        <v>200</v>
      </c>
      <c r="C8">
        <v>2</v>
      </c>
      <c r="D8" t="s">
        <v>201</v>
      </c>
      <c r="E8" t="s">
        <v>233</v>
      </c>
    </row>
    <row r="9" spans="1:5">
      <c r="A9" s="5">
        <v>42330</v>
      </c>
      <c r="B9" t="s">
        <v>200</v>
      </c>
      <c r="C9">
        <v>1</v>
      </c>
      <c r="D9" t="s">
        <v>201</v>
      </c>
      <c r="E9" t="s">
        <v>226</v>
      </c>
    </row>
    <row r="10" spans="1:5">
      <c r="A10" s="5">
        <v>42408</v>
      </c>
      <c r="B10" t="s">
        <v>200</v>
      </c>
      <c r="C10">
        <v>13</v>
      </c>
      <c r="D10" t="s">
        <v>201</v>
      </c>
      <c r="E10" t="s">
        <v>243</v>
      </c>
    </row>
    <row r="11" spans="1:5">
      <c r="A11" s="5">
        <v>42356</v>
      </c>
      <c r="B11" t="s">
        <v>206</v>
      </c>
      <c r="C11">
        <v>-3</v>
      </c>
      <c r="D11" t="s">
        <v>204</v>
      </c>
      <c r="E11" t="s">
        <v>243</v>
      </c>
    </row>
    <row r="12" spans="1:5">
      <c r="A12" s="5">
        <v>42454</v>
      </c>
      <c r="B12" t="s">
        <v>200</v>
      </c>
      <c r="C12">
        <v>7.5</v>
      </c>
      <c r="D12" t="s">
        <v>204</v>
      </c>
      <c r="E12" t="s">
        <v>285</v>
      </c>
    </row>
    <row r="13" spans="1:5">
      <c r="A13" s="5">
        <v>42366</v>
      </c>
      <c r="B13" t="s">
        <v>206</v>
      </c>
      <c r="C13">
        <v>9.5</v>
      </c>
      <c r="D13" t="s">
        <v>204</v>
      </c>
      <c r="E13" t="s">
        <v>203</v>
      </c>
    </row>
    <row r="14" spans="1:5">
      <c r="A14" s="5">
        <v>42307</v>
      </c>
      <c r="B14" t="s">
        <v>206</v>
      </c>
      <c r="C14">
        <v>-4.5</v>
      </c>
      <c r="D14" t="s">
        <v>204</v>
      </c>
      <c r="E14" t="s">
        <v>233</v>
      </c>
    </row>
    <row r="15" spans="1:5">
      <c r="A15" s="5">
        <v>42469</v>
      </c>
      <c r="B15" t="s">
        <v>206</v>
      </c>
      <c r="C15">
        <v>-3</v>
      </c>
      <c r="D15" t="s">
        <v>201</v>
      </c>
      <c r="E15" t="s">
        <v>273</v>
      </c>
    </row>
    <row r="16" spans="1:5">
      <c r="A16" s="5">
        <v>42422</v>
      </c>
      <c r="B16" t="s">
        <v>200</v>
      </c>
      <c r="C16">
        <v>14.5</v>
      </c>
      <c r="D16" t="s">
        <v>204</v>
      </c>
      <c r="E16" t="s">
        <v>247</v>
      </c>
    </row>
    <row r="17" spans="1:5">
      <c r="A17" s="5">
        <v>42425</v>
      </c>
      <c r="B17" t="s">
        <v>200</v>
      </c>
      <c r="C17">
        <v>-1</v>
      </c>
      <c r="D17" t="s">
        <v>201</v>
      </c>
      <c r="E17" t="s">
        <v>249</v>
      </c>
    </row>
    <row r="18" spans="1:5">
      <c r="A18" s="5">
        <v>42339</v>
      </c>
      <c r="B18" t="s">
        <v>200</v>
      </c>
      <c r="C18">
        <v>-3.5</v>
      </c>
      <c r="D18" t="s">
        <v>204</v>
      </c>
      <c r="E18" t="s">
        <v>242</v>
      </c>
    </row>
    <row r="19" spans="1:5">
      <c r="A19" s="5">
        <v>42337</v>
      </c>
      <c r="B19" t="s">
        <v>206</v>
      </c>
      <c r="C19">
        <v>3</v>
      </c>
      <c r="D19" t="s">
        <v>201</v>
      </c>
      <c r="E19" t="s">
        <v>234</v>
      </c>
    </row>
    <row r="20" spans="1:5">
      <c r="A20" s="5">
        <v>42433</v>
      </c>
      <c r="B20" t="s">
        <v>206</v>
      </c>
      <c r="C20">
        <v>12.5</v>
      </c>
      <c r="D20" t="s">
        <v>204</v>
      </c>
      <c r="E20" t="s">
        <v>251</v>
      </c>
    </row>
    <row r="21" spans="1:5">
      <c r="A21" s="5">
        <v>42314</v>
      </c>
      <c r="B21" t="s">
        <v>200</v>
      </c>
      <c r="C21">
        <v>-4.5</v>
      </c>
      <c r="D21" t="s">
        <v>204</v>
      </c>
      <c r="E21" t="s">
        <v>203</v>
      </c>
    </row>
    <row r="22" spans="1:5">
      <c r="A22" s="5">
        <v>42447</v>
      </c>
      <c r="B22" t="s">
        <v>206</v>
      </c>
      <c r="C22">
        <v>4</v>
      </c>
      <c r="D22" t="s">
        <v>204</v>
      </c>
      <c r="E22" t="s">
        <v>239</v>
      </c>
    </row>
    <row r="23" spans="1:5">
      <c r="A23" s="5">
        <v>42324</v>
      </c>
      <c r="B23" t="s">
        <v>206</v>
      </c>
      <c r="C23">
        <v>-11</v>
      </c>
      <c r="D23" t="s">
        <v>201</v>
      </c>
      <c r="E23" t="s">
        <v>282</v>
      </c>
    </row>
    <row r="24" spans="1:5">
      <c r="A24" s="5">
        <v>42384</v>
      </c>
      <c r="B24" t="s">
        <v>200</v>
      </c>
      <c r="C24">
        <v>9</v>
      </c>
      <c r="D24" t="s">
        <v>201</v>
      </c>
      <c r="E24" t="s">
        <v>273</v>
      </c>
    </row>
    <row r="25" spans="1:5">
      <c r="A25" s="5">
        <v>42438</v>
      </c>
      <c r="B25" t="s">
        <v>200</v>
      </c>
      <c r="C25">
        <v>-2</v>
      </c>
      <c r="D25" t="s">
        <v>201</v>
      </c>
      <c r="E25" t="s">
        <v>229</v>
      </c>
    </row>
    <row r="26" spans="1:5">
      <c r="A26" s="5">
        <v>42359</v>
      </c>
      <c r="B26" t="s">
        <v>200</v>
      </c>
      <c r="C26">
        <v>4.5</v>
      </c>
      <c r="D26" t="s">
        <v>201</v>
      </c>
      <c r="E26" t="s">
        <v>212</v>
      </c>
    </row>
    <row r="27" spans="1:5">
      <c r="A27" s="5">
        <v>42331</v>
      </c>
      <c r="B27" t="s">
        <v>200</v>
      </c>
      <c r="C27">
        <v>10</v>
      </c>
      <c r="D27" t="s">
        <v>204</v>
      </c>
      <c r="E27" t="s">
        <v>238</v>
      </c>
    </row>
    <row r="28" spans="1:5">
      <c r="A28" s="5">
        <v>42406</v>
      </c>
      <c r="B28" t="s">
        <v>200</v>
      </c>
      <c r="C28">
        <v>7</v>
      </c>
      <c r="D28" t="s">
        <v>204</v>
      </c>
      <c r="E28" t="s">
        <v>241</v>
      </c>
    </row>
    <row r="29" spans="1:5">
      <c r="A29" s="5">
        <v>42305</v>
      </c>
      <c r="B29" t="s">
        <v>200</v>
      </c>
      <c r="C29">
        <v>-6</v>
      </c>
      <c r="D29" t="s">
        <v>201</v>
      </c>
      <c r="E29" t="s">
        <v>227</v>
      </c>
    </row>
    <row r="30" spans="1:5">
      <c r="A30" s="5">
        <v>42388</v>
      </c>
      <c r="B30" t="s">
        <v>206</v>
      </c>
      <c r="C30">
        <v>5.5</v>
      </c>
      <c r="D30" t="s">
        <v>204</v>
      </c>
      <c r="E30" t="s">
        <v>235</v>
      </c>
    </row>
    <row r="31" spans="1:5">
      <c r="A31" s="5">
        <v>42381</v>
      </c>
      <c r="B31" t="s">
        <v>200</v>
      </c>
      <c r="C31">
        <v>12</v>
      </c>
      <c r="D31" t="s">
        <v>201</v>
      </c>
      <c r="E31" t="s">
        <v>282</v>
      </c>
    </row>
    <row r="32" spans="1:5">
      <c r="A32" s="5">
        <v>42419</v>
      </c>
      <c r="B32" t="s">
        <v>200</v>
      </c>
      <c r="C32">
        <v>7.5</v>
      </c>
      <c r="D32" t="s">
        <v>201</v>
      </c>
      <c r="E32" t="s">
        <v>239</v>
      </c>
    </row>
    <row r="33" spans="1:5">
      <c r="A33" s="5">
        <v>42377</v>
      </c>
      <c r="B33" t="s">
        <v>200</v>
      </c>
      <c r="C33">
        <v>5</v>
      </c>
      <c r="D33" t="s">
        <v>201</v>
      </c>
      <c r="E33" t="s">
        <v>225</v>
      </c>
    </row>
    <row r="34" spans="1:5">
      <c r="A34" s="5">
        <v>42347</v>
      </c>
      <c r="B34" t="s">
        <v>200</v>
      </c>
      <c r="C34">
        <v>-4.5</v>
      </c>
      <c r="D34" t="s">
        <v>201</v>
      </c>
      <c r="E34" t="s">
        <v>236</v>
      </c>
    </row>
    <row r="35" spans="1:5">
      <c r="A35" s="5">
        <v>42361</v>
      </c>
      <c r="B35" t="s">
        <v>200</v>
      </c>
      <c r="C35">
        <v>-9</v>
      </c>
      <c r="D35" t="s">
        <v>204</v>
      </c>
      <c r="E35" t="s">
        <v>235</v>
      </c>
    </row>
    <row r="36" spans="1:5">
      <c r="A36" s="5">
        <v>42340</v>
      </c>
      <c r="B36" t="s">
        <v>200</v>
      </c>
      <c r="C36">
        <v>4</v>
      </c>
      <c r="D36" t="s">
        <v>201</v>
      </c>
      <c r="E36" t="s">
        <v>227</v>
      </c>
    </row>
    <row r="37" spans="1:5">
      <c r="A37" s="5">
        <v>42375</v>
      </c>
      <c r="B37" t="s">
        <v>206</v>
      </c>
      <c r="C37">
        <v>2</v>
      </c>
      <c r="D37" t="s">
        <v>201</v>
      </c>
      <c r="E37" t="s">
        <v>227</v>
      </c>
    </row>
    <row r="38" spans="1:5">
      <c r="A38" s="5">
        <v>42446</v>
      </c>
      <c r="B38" t="s">
        <v>200</v>
      </c>
      <c r="C38">
        <v>9</v>
      </c>
      <c r="D38" t="s">
        <v>204</v>
      </c>
      <c r="E38" t="s">
        <v>224</v>
      </c>
    </row>
    <row r="39" spans="1:5">
      <c r="A39" s="5">
        <v>42328</v>
      </c>
      <c r="B39" t="s">
        <v>206</v>
      </c>
      <c r="C39">
        <v>-3</v>
      </c>
      <c r="D39" t="s">
        <v>201</v>
      </c>
      <c r="E39" t="s">
        <v>236</v>
      </c>
    </row>
    <row r="40" spans="1:5">
      <c r="A40" s="5">
        <v>42344</v>
      </c>
      <c r="B40" t="s">
        <v>206</v>
      </c>
      <c r="C40">
        <v>5.5</v>
      </c>
      <c r="D40" t="s">
        <v>204</v>
      </c>
      <c r="E40" t="s">
        <v>211</v>
      </c>
    </row>
    <row r="41" spans="1:5">
      <c r="A41" s="5">
        <v>42372</v>
      </c>
      <c r="B41" t="s">
        <v>200</v>
      </c>
      <c r="C41">
        <v>-1</v>
      </c>
      <c r="D41" t="s">
        <v>204</v>
      </c>
      <c r="E41" t="s">
        <v>250</v>
      </c>
    </row>
    <row r="42" spans="1:5">
      <c r="A42" s="5">
        <v>42354</v>
      </c>
      <c r="B42" t="s">
        <v>200</v>
      </c>
      <c r="C42">
        <v>12</v>
      </c>
      <c r="D42" t="s">
        <v>201</v>
      </c>
      <c r="E42" t="s">
        <v>257</v>
      </c>
    </row>
    <row r="43" spans="1:5">
      <c r="A43" s="5">
        <v>42390</v>
      </c>
      <c r="B43" t="s">
        <v>200</v>
      </c>
      <c r="C43">
        <v>16</v>
      </c>
      <c r="D43" t="s">
        <v>201</v>
      </c>
      <c r="E43" t="s">
        <v>221</v>
      </c>
    </row>
    <row r="44" spans="1:5">
      <c r="A44" s="5">
        <v>42465</v>
      </c>
      <c r="B44" t="s">
        <v>206</v>
      </c>
      <c r="C44">
        <v>15</v>
      </c>
      <c r="D44" t="s">
        <v>204</v>
      </c>
      <c r="E44" t="s">
        <v>223</v>
      </c>
    </row>
    <row r="45" spans="1:5">
      <c r="A45" s="5">
        <v>42349</v>
      </c>
      <c r="B45" t="s">
        <v>200</v>
      </c>
      <c r="C45">
        <v>-4</v>
      </c>
      <c r="D45" t="s">
        <v>204</v>
      </c>
      <c r="E45" t="s">
        <v>216</v>
      </c>
    </row>
    <row r="46" spans="1:5">
      <c r="A46" s="5">
        <v>42471</v>
      </c>
      <c r="B46" t="s">
        <v>200</v>
      </c>
      <c r="C46">
        <v>-6</v>
      </c>
      <c r="D46" t="s">
        <v>204</v>
      </c>
      <c r="E46" t="s">
        <v>252</v>
      </c>
    </row>
    <row r="47" spans="1:5">
      <c r="A47" s="5">
        <v>42457</v>
      </c>
      <c r="B47" t="s">
        <v>206</v>
      </c>
      <c r="C47">
        <v>6</v>
      </c>
      <c r="D47" t="s">
        <v>201</v>
      </c>
      <c r="E47" t="s">
        <v>257</v>
      </c>
    </row>
    <row r="48" spans="1:5">
      <c r="A48" s="5">
        <v>42369</v>
      </c>
      <c r="B48" t="s">
        <v>206</v>
      </c>
      <c r="C48">
        <v>15.5</v>
      </c>
      <c r="D48" t="s">
        <v>201</v>
      </c>
      <c r="E48" t="s">
        <v>247</v>
      </c>
    </row>
    <row r="49" spans="1:5">
      <c r="A49" s="5">
        <v>42364</v>
      </c>
      <c r="B49" t="s">
        <v>200</v>
      </c>
      <c r="C49">
        <v>-11.5</v>
      </c>
      <c r="D49" t="s">
        <v>201</v>
      </c>
      <c r="E49" t="s">
        <v>282</v>
      </c>
    </row>
    <row r="50" spans="1:5">
      <c r="A50" s="5">
        <v>42430</v>
      </c>
      <c r="B50" t="s">
        <v>200</v>
      </c>
      <c r="C50">
        <v>12.5</v>
      </c>
      <c r="D50" t="s">
        <v>201</v>
      </c>
      <c r="E50" t="s">
        <v>250</v>
      </c>
    </row>
    <row r="51" spans="1:5">
      <c r="A51" s="5">
        <v>42435</v>
      </c>
      <c r="B51" t="s">
        <v>206</v>
      </c>
      <c r="C51">
        <v>9.5</v>
      </c>
      <c r="D51" t="s">
        <v>201</v>
      </c>
      <c r="E51" t="s">
        <v>223</v>
      </c>
    </row>
    <row r="52" spans="1:5">
      <c r="A52" s="5">
        <v>42312</v>
      </c>
      <c r="B52" t="s">
        <v>206</v>
      </c>
      <c r="C52">
        <v>-9.5</v>
      </c>
      <c r="D52" t="s">
        <v>201</v>
      </c>
      <c r="E52" t="s">
        <v>273</v>
      </c>
    </row>
    <row r="53" spans="1:5">
      <c r="A53" s="5">
        <v>42400</v>
      </c>
      <c r="B53" t="s">
        <v>200</v>
      </c>
      <c r="C53">
        <v>8.5</v>
      </c>
      <c r="D53" t="s">
        <v>204</v>
      </c>
      <c r="E53" t="s">
        <v>224</v>
      </c>
    </row>
    <row r="54" spans="1:5">
      <c r="A54" s="5">
        <v>42335</v>
      </c>
      <c r="B54" t="s">
        <v>200</v>
      </c>
      <c r="C54">
        <v>8</v>
      </c>
      <c r="D54" t="s">
        <v>201</v>
      </c>
      <c r="E54" t="s">
        <v>251</v>
      </c>
    </row>
    <row r="55" spans="1:5">
      <c r="A55" s="5">
        <v>42404</v>
      </c>
      <c r="B55" t="s">
        <v>206</v>
      </c>
      <c r="C55">
        <v>7.5</v>
      </c>
      <c r="D55" t="s">
        <v>204</v>
      </c>
      <c r="E55" t="s">
        <v>262</v>
      </c>
    </row>
    <row r="56" spans="1:5">
      <c r="A56" s="5">
        <v>42441</v>
      </c>
      <c r="B56" t="s">
        <v>206</v>
      </c>
      <c r="C56">
        <v>18.5</v>
      </c>
      <c r="D56" t="s">
        <v>201</v>
      </c>
      <c r="E56" t="s">
        <v>267</v>
      </c>
    </row>
    <row r="57" spans="1:5">
      <c r="A57" s="5">
        <v>42450</v>
      </c>
      <c r="B57" t="s">
        <v>200</v>
      </c>
      <c r="C57">
        <v>2.5</v>
      </c>
      <c r="D57" t="s">
        <v>204</v>
      </c>
      <c r="E57" t="s">
        <v>211</v>
      </c>
    </row>
    <row r="58" spans="1:5">
      <c r="A58" s="5">
        <v>42455</v>
      </c>
      <c r="B58" t="s">
        <v>206</v>
      </c>
      <c r="C58">
        <v>8.5</v>
      </c>
      <c r="D58" t="s">
        <v>204</v>
      </c>
      <c r="E58" t="s">
        <v>259</v>
      </c>
    </row>
    <row r="59" spans="1:5">
      <c r="A59" s="5">
        <v>42316</v>
      </c>
      <c r="B59" t="s">
        <v>200</v>
      </c>
      <c r="C59">
        <v>8.5</v>
      </c>
      <c r="D59" t="s">
        <v>201</v>
      </c>
      <c r="E59" t="s">
        <v>247</v>
      </c>
    </row>
    <row r="60" spans="1:5">
      <c r="A60" s="5">
        <v>42358</v>
      </c>
      <c r="B60" t="s">
        <v>200</v>
      </c>
      <c r="C60">
        <v>-7.5</v>
      </c>
      <c r="D60" t="s">
        <v>204</v>
      </c>
      <c r="E60" t="s">
        <v>227</v>
      </c>
    </row>
    <row r="61" spans="1:5">
      <c r="A61" s="5">
        <v>42386</v>
      </c>
      <c r="B61" t="s">
        <v>200</v>
      </c>
      <c r="C61">
        <v>4</v>
      </c>
      <c r="D61" t="s">
        <v>204</v>
      </c>
      <c r="E61" t="s">
        <v>223</v>
      </c>
    </row>
    <row r="62" spans="1:5">
      <c r="A62" s="5">
        <v>42461</v>
      </c>
      <c r="B62" t="s">
        <v>206</v>
      </c>
      <c r="C62">
        <v>9</v>
      </c>
      <c r="D62" t="s">
        <v>204</v>
      </c>
      <c r="E62" t="s">
        <v>260</v>
      </c>
    </row>
    <row r="63" spans="1:5">
      <c r="A63" s="5">
        <v>42392</v>
      </c>
      <c r="B63" t="s">
        <v>206</v>
      </c>
      <c r="C63">
        <v>10.5</v>
      </c>
      <c r="D63" t="s">
        <v>204</v>
      </c>
      <c r="E63" t="s">
        <v>231</v>
      </c>
    </row>
    <row r="64" spans="1:5">
      <c r="A64" s="5">
        <v>42322</v>
      </c>
      <c r="B64" t="s">
        <v>206</v>
      </c>
      <c r="C64">
        <v>-7.5</v>
      </c>
      <c r="D64" t="s">
        <v>204</v>
      </c>
      <c r="E64" t="s">
        <v>233</v>
      </c>
    </row>
    <row r="65" spans="1:5">
      <c r="A65" s="5">
        <v>42410</v>
      </c>
      <c r="B65" t="s">
        <v>206</v>
      </c>
      <c r="C65">
        <v>16</v>
      </c>
      <c r="D65" t="s">
        <v>204</v>
      </c>
      <c r="E65" t="s">
        <v>266</v>
      </c>
    </row>
    <row r="66" spans="1:5">
      <c r="A66" s="5">
        <v>42368</v>
      </c>
      <c r="B66" t="s">
        <v>200</v>
      </c>
      <c r="C66">
        <v>14.5</v>
      </c>
      <c r="D66" t="s">
        <v>204</v>
      </c>
      <c r="E66" t="s">
        <v>224</v>
      </c>
    </row>
    <row r="67" spans="1:5">
      <c r="A67" s="5">
        <v>42439</v>
      </c>
      <c r="B67" t="s">
        <v>200</v>
      </c>
      <c r="C67">
        <v>9.5</v>
      </c>
      <c r="D67" t="s">
        <v>204</v>
      </c>
      <c r="E67" t="s">
        <v>244</v>
      </c>
    </row>
    <row r="68" spans="1:5">
      <c r="A68" s="5">
        <v>42398</v>
      </c>
      <c r="B68" t="s">
        <v>200</v>
      </c>
      <c r="C68">
        <v>7.5</v>
      </c>
      <c r="D68" t="s">
        <v>204</v>
      </c>
      <c r="E68" t="s">
        <v>234</v>
      </c>
    </row>
    <row r="69" spans="1:5">
      <c r="A69" s="5">
        <v>42427</v>
      </c>
      <c r="B69" t="s">
        <v>206</v>
      </c>
      <c r="C69">
        <v>6.5</v>
      </c>
      <c r="D69" t="s">
        <v>201</v>
      </c>
      <c r="E69" t="s">
        <v>249</v>
      </c>
    </row>
    <row r="70" spans="1:5">
      <c r="A70" s="5">
        <v>42342</v>
      </c>
      <c r="B70" t="s">
        <v>200</v>
      </c>
      <c r="C70">
        <v>-2.5</v>
      </c>
      <c r="D70" t="s">
        <v>232</v>
      </c>
      <c r="E70" t="s">
        <v>244</v>
      </c>
    </row>
    <row r="71" spans="1:5">
      <c r="A71" s="5">
        <v>42467</v>
      </c>
      <c r="B71" t="s">
        <v>206</v>
      </c>
      <c r="C71">
        <v>12.5</v>
      </c>
      <c r="D71" t="s">
        <v>201</v>
      </c>
      <c r="E71" t="s">
        <v>279</v>
      </c>
    </row>
    <row r="72" spans="1:5">
      <c r="A72" s="5">
        <v>42371</v>
      </c>
      <c r="B72" t="s">
        <v>200</v>
      </c>
      <c r="C72">
        <v>6.5</v>
      </c>
      <c r="D72" t="s">
        <v>201</v>
      </c>
      <c r="E72" t="s">
        <v>260</v>
      </c>
    </row>
    <row r="73" spans="1:5">
      <c r="A73" s="5">
        <v>42326</v>
      </c>
      <c r="B73" t="s">
        <v>200</v>
      </c>
      <c r="C73">
        <v>-3</v>
      </c>
      <c r="D73" t="s">
        <v>204</v>
      </c>
      <c r="E73" t="s">
        <v>234</v>
      </c>
    </row>
    <row r="74" spans="1:5">
      <c r="A74" s="5">
        <v>42459</v>
      </c>
      <c r="B74" t="s">
        <v>200</v>
      </c>
      <c r="C74">
        <v>7.5</v>
      </c>
      <c r="D74" t="s">
        <v>204</v>
      </c>
      <c r="E74" t="s">
        <v>248</v>
      </c>
    </row>
    <row r="75" spans="1:5">
      <c r="A75" s="5">
        <v>42320</v>
      </c>
      <c r="B75" t="s">
        <v>206</v>
      </c>
      <c r="C75">
        <v>-2</v>
      </c>
      <c r="D75" t="s">
        <v>201</v>
      </c>
      <c r="E75" t="s">
        <v>223</v>
      </c>
    </row>
    <row r="76" spans="1:5">
      <c r="A76" s="5">
        <v>42352</v>
      </c>
      <c r="B76" t="s">
        <v>200</v>
      </c>
      <c r="C76">
        <v>4</v>
      </c>
      <c r="D76" t="s">
        <v>204</v>
      </c>
      <c r="E76" t="s">
        <v>242</v>
      </c>
    </row>
    <row r="77" spans="1:5">
      <c r="A77" s="5">
        <v>42396</v>
      </c>
      <c r="B77" t="s">
        <v>200</v>
      </c>
      <c r="C77">
        <v>17.5</v>
      </c>
      <c r="D77" t="s">
        <v>204</v>
      </c>
      <c r="E77" t="s">
        <v>216</v>
      </c>
    </row>
    <row r="78" spans="1:5">
      <c r="A78" s="5">
        <v>42308</v>
      </c>
      <c r="B78" t="s">
        <v>206</v>
      </c>
      <c r="C78">
        <v>1.5</v>
      </c>
      <c r="D78" t="s">
        <v>204</v>
      </c>
      <c r="E78" t="s">
        <v>231</v>
      </c>
    </row>
    <row r="79" spans="1:5">
      <c r="A79" s="5">
        <v>42432</v>
      </c>
      <c r="B79" t="s">
        <v>200</v>
      </c>
      <c r="C79">
        <v>14</v>
      </c>
      <c r="D79" t="s">
        <v>204</v>
      </c>
      <c r="E79" t="s">
        <v>273</v>
      </c>
    </row>
    <row r="80" spans="1:5">
      <c r="A80" s="5">
        <v>42473</v>
      </c>
      <c r="B80" t="s">
        <v>206</v>
      </c>
      <c r="C80">
        <v>-5.5</v>
      </c>
      <c r="D80" t="s">
        <v>201</v>
      </c>
      <c r="E80" t="s">
        <v>240</v>
      </c>
    </row>
    <row r="81" spans="1:5">
      <c r="A81" s="5">
        <v>42421</v>
      </c>
      <c r="B81" t="s">
        <v>206</v>
      </c>
      <c r="C81">
        <v>14.5</v>
      </c>
      <c r="D81" t="s">
        <v>201</v>
      </c>
      <c r="E81" t="s">
        <v>233</v>
      </c>
    </row>
    <row r="82" spans="1:5">
      <c r="A82" s="5">
        <v>42333</v>
      </c>
      <c r="B82" t="s">
        <v>200</v>
      </c>
      <c r="C82">
        <v>-4</v>
      </c>
      <c r="D82" t="s">
        <v>201</v>
      </c>
      <c r="E82" t="s">
        <v>237</v>
      </c>
    </row>
    <row r="83" spans="1:5">
      <c r="A83" s="5">
        <v>42310</v>
      </c>
      <c r="B83" t="s">
        <v>206</v>
      </c>
      <c r="C83">
        <v>8.5</v>
      </c>
      <c r="D83" t="s">
        <v>204</v>
      </c>
      <c r="E83" t="s">
        <v>242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42463</v>
      </c>
      <c r="B2" t="s">
        <v>200</v>
      </c>
      <c r="C2">
        <v>4.5</v>
      </c>
      <c r="D2" t="s">
        <v>201</v>
      </c>
      <c r="E2" t="s">
        <v>236</v>
      </c>
    </row>
    <row r="3" spans="1:5">
      <c r="A3" s="5">
        <v>42408</v>
      </c>
      <c r="B3" t="s">
        <v>200</v>
      </c>
      <c r="C3">
        <v>-3</v>
      </c>
      <c r="D3" t="s">
        <v>201</v>
      </c>
      <c r="E3" t="s">
        <v>203</v>
      </c>
    </row>
    <row r="4" spans="1:5">
      <c r="A4" s="5">
        <v>42356</v>
      </c>
      <c r="B4" t="s">
        <v>200</v>
      </c>
      <c r="C4">
        <v>2</v>
      </c>
      <c r="D4" t="s">
        <v>204</v>
      </c>
      <c r="E4" t="s">
        <v>238</v>
      </c>
    </row>
    <row r="5" spans="1:5">
      <c r="A5" s="5">
        <v>42392</v>
      </c>
      <c r="B5" t="s">
        <v>200</v>
      </c>
      <c r="C5">
        <v>-3.5</v>
      </c>
      <c r="D5" t="s">
        <v>201</v>
      </c>
      <c r="E5" t="s">
        <v>210</v>
      </c>
    </row>
    <row r="6" spans="1:5">
      <c r="A6" s="5">
        <v>42469</v>
      </c>
      <c r="B6" t="s">
        <v>206</v>
      </c>
      <c r="C6">
        <v>13</v>
      </c>
      <c r="D6" t="s">
        <v>204</v>
      </c>
      <c r="E6" t="s">
        <v>239</v>
      </c>
    </row>
    <row r="7" spans="1:5">
      <c r="A7" s="5">
        <v>42337</v>
      </c>
      <c r="B7" t="s">
        <v>200</v>
      </c>
      <c r="C7">
        <v>-13.5</v>
      </c>
      <c r="D7" t="s">
        <v>204</v>
      </c>
      <c r="E7" t="s">
        <v>213</v>
      </c>
    </row>
    <row r="8" spans="1:5">
      <c r="A8" s="5">
        <v>42379</v>
      </c>
      <c r="B8" t="s">
        <v>206</v>
      </c>
      <c r="C8">
        <v>2.5</v>
      </c>
      <c r="D8" t="s">
        <v>201</v>
      </c>
      <c r="E8" t="s">
        <v>210</v>
      </c>
    </row>
    <row r="9" spans="1:5">
      <c r="A9" s="5">
        <v>42381</v>
      </c>
      <c r="B9" t="s">
        <v>200</v>
      </c>
      <c r="C9">
        <v>2</v>
      </c>
      <c r="D9" t="s">
        <v>201</v>
      </c>
      <c r="E9" t="s">
        <v>209</v>
      </c>
    </row>
    <row r="10" spans="1:5">
      <c r="A10" s="5">
        <v>42365</v>
      </c>
      <c r="B10" t="s">
        <v>206</v>
      </c>
      <c r="C10">
        <v>-9.5</v>
      </c>
      <c r="D10" t="s">
        <v>201</v>
      </c>
      <c r="E10" t="s">
        <v>208</v>
      </c>
    </row>
    <row r="11" spans="1:5">
      <c r="A11" s="5">
        <v>42375</v>
      </c>
      <c r="B11" t="s">
        <v>200</v>
      </c>
      <c r="C11">
        <v>8</v>
      </c>
      <c r="D11" t="s">
        <v>201</v>
      </c>
      <c r="E11" t="s">
        <v>203</v>
      </c>
    </row>
    <row r="12" spans="1:5">
      <c r="A12" s="5">
        <v>42328</v>
      </c>
      <c r="B12" t="s">
        <v>206</v>
      </c>
      <c r="C12">
        <v>-2.5</v>
      </c>
      <c r="D12" t="s">
        <v>204</v>
      </c>
      <c r="E12" t="s">
        <v>221</v>
      </c>
    </row>
    <row r="13" spans="1:5">
      <c r="A13" s="5">
        <v>42344</v>
      </c>
      <c r="B13" t="s">
        <v>200</v>
      </c>
      <c r="C13">
        <v>-5.5</v>
      </c>
      <c r="D13" t="s">
        <v>204</v>
      </c>
      <c r="E13" t="s">
        <v>211</v>
      </c>
    </row>
    <row r="14" spans="1:5">
      <c r="A14" s="5">
        <v>42435</v>
      </c>
      <c r="B14" t="s">
        <v>200</v>
      </c>
      <c r="C14">
        <v>-9.5</v>
      </c>
      <c r="D14" t="s">
        <v>201</v>
      </c>
      <c r="E14" t="s">
        <v>223</v>
      </c>
    </row>
    <row r="15" spans="1:5">
      <c r="A15" s="5">
        <v>42441</v>
      </c>
      <c r="B15" t="s">
        <v>206</v>
      </c>
      <c r="C15">
        <v>14</v>
      </c>
      <c r="D15" t="s">
        <v>204</v>
      </c>
      <c r="E15" t="s">
        <v>290</v>
      </c>
    </row>
    <row r="16" spans="1:5">
      <c r="A16" s="5">
        <v>42319</v>
      </c>
      <c r="B16" t="s">
        <v>200</v>
      </c>
      <c r="C16">
        <v>7</v>
      </c>
      <c r="D16" t="s">
        <v>204</v>
      </c>
      <c r="E16" t="s">
        <v>221</v>
      </c>
    </row>
    <row r="17" spans="1:5">
      <c r="A17" s="5">
        <v>42313</v>
      </c>
      <c r="B17" t="s">
        <v>200</v>
      </c>
      <c r="C17">
        <v>-4.5</v>
      </c>
      <c r="D17" t="s">
        <v>201</v>
      </c>
      <c r="E17" t="s">
        <v>210</v>
      </c>
    </row>
    <row r="18" spans="1:5">
      <c r="A18" s="5">
        <v>42427</v>
      </c>
      <c r="B18" t="s">
        <v>200</v>
      </c>
      <c r="C18">
        <v>-6.5</v>
      </c>
      <c r="D18" t="s">
        <v>201</v>
      </c>
      <c r="E18" t="s">
        <v>249</v>
      </c>
    </row>
    <row r="19" spans="1:5">
      <c r="A19" s="5">
        <v>42347</v>
      </c>
      <c r="B19" t="s">
        <v>206</v>
      </c>
      <c r="C19">
        <v>4</v>
      </c>
      <c r="D19" t="s">
        <v>204</v>
      </c>
      <c r="E19" t="s">
        <v>290</v>
      </c>
    </row>
    <row r="20" spans="1:5">
      <c r="A20" s="5">
        <v>42306</v>
      </c>
      <c r="B20" t="s">
        <v>206</v>
      </c>
      <c r="C20">
        <v>-3</v>
      </c>
      <c r="D20" t="s">
        <v>201</v>
      </c>
      <c r="E20" t="s">
        <v>222</v>
      </c>
    </row>
    <row r="21" spans="1:5">
      <c r="A21" s="5">
        <v>42479</v>
      </c>
      <c r="B21" t="s">
        <v>200</v>
      </c>
      <c r="C21">
        <v>17.5</v>
      </c>
      <c r="D21" t="s">
        <v>204</v>
      </c>
      <c r="E21" t="s">
        <v>297</v>
      </c>
    </row>
    <row r="22" spans="1:5">
      <c r="A22" s="5">
        <v>42424</v>
      </c>
      <c r="B22" t="s">
        <v>206</v>
      </c>
      <c r="C22">
        <v>-8.5</v>
      </c>
      <c r="D22" t="s">
        <v>201</v>
      </c>
      <c r="E22" t="s">
        <v>235</v>
      </c>
    </row>
    <row r="23" spans="1:5">
      <c r="A23" s="5">
        <v>42310</v>
      </c>
      <c r="B23" t="s">
        <v>200</v>
      </c>
      <c r="C23">
        <v>9</v>
      </c>
      <c r="D23" t="s">
        <v>204</v>
      </c>
      <c r="E23" t="s">
        <v>233</v>
      </c>
    </row>
    <row r="24" spans="1:5">
      <c r="A24" s="5">
        <v>42394</v>
      </c>
      <c r="B24" t="s">
        <v>206</v>
      </c>
      <c r="C24">
        <v>-5.5</v>
      </c>
      <c r="D24" t="s">
        <v>201</v>
      </c>
      <c r="E24" t="s">
        <v>287</v>
      </c>
    </row>
    <row r="25" spans="1:5">
      <c r="A25" s="5">
        <v>42405</v>
      </c>
      <c r="B25" t="s">
        <v>206</v>
      </c>
      <c r="C25">
        <v>-5.5</v>
      </c>
      <c r="D25" t="s">
        <v>204</v>
      </c>
      <c r="E25" t="s">
        <v>290</v>
      </c>
    </row>
    <row r="26" spans="1:5">
      <c r="A26" s="5">
        <v>42397</v>
      </c>
      <c r="B26" t="s">
        <v>206</v>
      </c>
      <c r="C26">
        <v>-5</v>
      </c>
      <c r="D26" t="s">
        <v>204</v>
      </c>
      <c r="E26" t="s">
        <v>210</v>
      </c>
    </row>
    <row r="27" spans="1:5">
      <c r="A27" s="5">
        <v>42360</v>
      </c>
      <c r="B27" t="s">
        <v>206</v>
      </c>
      <c r="C27">
        <v>-10</v>
      </c>
      <c r="D27" t="s">
        <v>201</v>
      </c>
      <c r="E27" t="s">
        <v>290</v>
      </c>
    </row>
    <row r="28" spans="1:5">
      <c r="A28" s="5">
        <v>42446</v>
      </c>
      <c r="B28" t="s">
        <v>206</v>
      </c>
      <c r="C28">
        <v>11</v>
      </c>
      <c r="D28" t="s">
        <v>204</v>
      </c>
      <c r="E28" t="s">
        <v>230</v>
      </c>
    </row>
    <row r="29" spans="1:5">
      <c r="A29" s="5">
        <v>42451</v>
      </c>
      <c r="B29" t="s">
        <v>200</v>
      </c>
      <c r="C29">
        <v>-3</v>
      </c>
      <c r="D29" t="s">
        <v>201</v>
      </c>
      <c r="E29" t="s">
        <v>211</v>
      </c>
    </row>
    <row r="30" spans="1:5">
      <c r="A30" s="5">
        <v>42354</v>
      </c>
      <c r="B30" t="s">
        <v>200</v>
      </c>
      <c r="C30">
        <v>4</v>
      </c>
      <c r="D30" t="s">
        <v>204</v>
      </c>
      <c r="E30" t="s">
        <v>202</v>
      </c>
    </row>
    <row r="31" spans="1:5">
      <c r="A31" s="5">
        <v>42390</v>
      </c>
      <c r="B31" t="s">
        <v>200</v>
      </c>
      <c r="C31">
        <v>-2.5</v>
      </c>
      <c r="D31" t="s">
        <v>201</v>
      </c>
      <c r="E31" t="s">
        <v>209</v>
      </c>
    </row>
    <row r="32" spans="1:5">
      <c r="A32" s="5">
        <v>42465</v>
      </c>
      <c r="B32" t="s">
        <v>206</v>
      </c>
      <c r="C32">
        <v>3.5</v>
      </c>
      <c r="D32" t="s">
        <v>232</v>
      </c>
      <c r="E32" t="s">
        <v>221</v>
      </c>
    </row>
    <row r="33" spans="1:5">
      <c r="A33" s="5">
        <v>42457</v>
      </c>
      <c r="B33" t="s">
        <v>200</v>
      </c>
      <c r="C33">
        <v>5.5</v>
      </c>
      <c r="D33" t="s">
        <v>204</v>
      </c>
      <c r="E33" t="s">
        <v>213</v>
      </c>
    </row>
    <row r="34" spans="1:5">
      <c r="A34" s="5">
        <v>42332</v>
      </c>
      <c r="B34" t="s">
        <v>206</v>
      </c>
      <c r="C34">
        <v>-3.5</v>
      </c>
      <c r="D34" t="s">
        <v>201</v>
      </c>
      <c r="E34" t="s">
        <v>283</v>
      </c>
    </row>
    <row r="35" spans="1:5">
      <c r="A35" s="5">
        <v>42364</v>
      </c>
      <c r="B35" t="s">
        <v>200</v>
      </c>
      <c r="C35">
        <v>2.5</v>
      </c>
      <c r="D35" t="s">
        <v>204</v>
      </c>
      <c r="E35" t="s">
        <v>214</v>
      </c>
    </row>
    <row r="36" spans="1:5">
      <c r="A36" s="5">
        <v>42377</v>
      </c>
      <c r="B36" t="s">
        <v>206</v>
      </c>
      <c r="C36">
        <v>-5.5</v>
      </c>
      <c r="D36" t="s">
        <v>204</v>
      </c>
      <c r="E36" t="s">
        <v>219</v>
      </c>
    </row>
    <row r="37" spans="1:5">
      <c r="A37" s="5">
        <v>42335</v>
      </c>
      <c r="B37" t="s">
        <v>200</v>
      </c>
      <c r="C37">
        <v>-2.5</v>
      </c>
      <c r="D37" t="s">
        <v>201</v>
      </c>
      <c r="E37" t="s">
        <v>209</v>
      </c>
    </row>
    <row r="38" spans="1:5">
      <c r="A38" s="5">
        <v>42329</v>
      </c>
      <c r="B38" t="s">
        <v>200</v>
      </c>
      <c r="C38">
        <v>8</v>
      </c>
      <c r="D38" t="s">
        <v>204</v>
      </c>
      <c r="E38" t="s">
        <v>287</v>
      </c>
    </row>
    <row r="39" spans="1:5">
      <c r="A39" s="5">
        <v>42371</v>
      </c>
      <c r="B39" t="s">
        <v>200</v>
      </c>
      <c r="C39">
        <v>-2</v>
      </c>
      <c r="D39" t="s">
        <v>204</v>
      </c>
      <c r="E39" t="s">
        <v>301</v>
      </c>
    </row>
    <row r="40" spans="1:5">
      <c r="A40" s="5">
        <v>42472</v>
      </c>
      <c r="B40" t="s">
        <v>200</v>
      </c>
      <c r="C40">
        <v>9</v>
      </c>
      <c r="D40" t="s">
        <v>204</v>
      </c>
      <c r="E40" t="s">
        <v>203</v>
      </c>
    </row>
    <row r="41" spans="1:5">
      <c r="A41" s="5">
        <v>42373</v>
      </c>
      <c r="B41" t="s">
        <v>206</v>
      </c>
      <c r="C41">
        <v>-1.5</v>
      </c>
      <c r="D41" t="s">
        <v>204</v>
      </c>
      <c r="E41" t="s">
        <v>283</v>
      </c>
    </row>
    <row r="42" spans="1:5">
      <c r="A42" s="5">
        <v>42341</v>
      </c>
      <c r="B42" t="s">
        <v>200</v>
      </c>
      <c r="C42">
        <v>3</v>
      </c>
      <c r="D42" t="s">
        <v>201</v>
      </c>
      <c r="E42" t="s">
        <v>298</v>
      </c>
    </row>
    <row r="43" spans="1:5">
      <c r="A43" s="5">
        <v>42352</v>
      </c>
      <c r="B43" t="s">
        <v>206</v>
      </c>
      <c r="C43">
        <v>-3</v>
      </c>
      <c r="D43" t="s">
        <v>201</v>
      </c>
      <c r="E43" t="s">
        <v>230</v>
      </c>
    </row>
    <row r="44" spans="1:5">
      <c r="A44" s="5">
        <v>42421</v>
      </c>
      <c r="B44" t="s">
        <v>200</v>
      </c>
      <c r="C44">
        <v>8</v>
      </c>
      <c r="D44" t="s">
        <v>204</v>
      </c>
      <c r="E44" t="s">
        <v>245</v>
      </c>
    </row>
    <row r="45" spans="1:5">
      <c r="A45" s="5">
        <v>42323</v>
      </c>
      <c r="B45" t="s">
        <v>206</v>
      </c>
      <c r="C45">
        <v>-4.5</v>
      </c>
      <c r="D45" t="s">
        <v>201</v>
      </c>
      <c r="E45" t="s">
        <v>214</v>
      </c>
    </row>
    <row r="46" spans="1:5">
      <c r="A46" s="5">
        <v>42443</v>
      </c>
      <c r="B46" t="s">
        <v>200</v>
      </c>
      <c r="C46">
        <v>11.5</v>
      </c>
      <c r="D46" t="s">
        <v>201</v>
      </c>
      <c r="E46" t="s">
        <v>235</v>
      </c>
    </row>
    <row r="47" spans="1:5">
      <c r="A47" s="5">
        <v>42346</v>
      </c>
      <c r="B47" t="s">
        <v>200</v>
      </c>
      <c r="C47">
        <v>2</v>
      </c>
      <c r="D47" t="s">
        <v>201</v>
      </c>
      <c r="E47" t="s">
        <v>217</v>
      </c>
    </row>
    <row r="48" spans="1:5">
      <c r="A48" s="5">
        <v>42351</v>
      </c>
      <c r="B48" t="s">
        <v>232</v>
      </c>
      <c r="C48">
        <v>3</v>
      </c>
      <c r="D48" t="s">
        <v>201</v>
      </c>
      <c r="E48" t="s">
        <v>219</v>
      </c>
    </row>
    <row r="49" spans="1:5">
      <c r="A49" s="5">
        <v>42317</v>
      </c>
      <c r="B49" t="s">
        <v>206</v>
      </c>
      <c r="C49">
        <v>7</v>
      </c>
      <c r="D49" t="s">
        <v>204</v>
      </c>
      <c r="E49" t="s">
        <v>221</v>
      </c>
    </row>
    <row r="50" spans="1:5">
      <c r="A50" s="5">
        <v>42311</v>
      </c>
      <c r="B50" t="s">
        <v>206</v>
      </c>
      <c r="C50">
        <v>-4</v>
      </c>
      <c r="D50" t="s">
        <v>204</v>
      </c>
      <c r="E50" t="s">
        <v>238</v>
      </c>
    </row>
    <row r="51" spans="1:5">
      <c r="A51" s="5">
        <v>42438</v>
      </c>
      <c r="B51" t="s">
        <v>200</v>
      </c>
      <c r="C51">
        <v>11.5</v>
      </c>
      <c r="D51" t="s">
        <v>201</v>
      </c>
      <c r="E51" t="s">
        <v>226</v>
      </c>
    </row>
    <row r="52" spans="1:5">
      <c r="A52" s="5">
        <v>42308</v>
      </c>
      <c r="B52" t="s">
        <v>200</v>
      </c>
      <c r="C52">
        <v>-12</v>
      </c>
      <c r="D52" t="s">
        <v>204</v>
      </c>
      <c r="E52" t="s">
        <v>214</v>
      </c>
    </row>
    <row r="53" spans="1:5">
      <c r="A53" s="5">
        <v>42406</v>
      </c>
      <c r="B53" t="s">
        <v>200</v>
      </c>
      <c r="C53">
        <v>-5</v>
      </c>
      <c r="D53" t="s">
        <v>201</v>
      </c>
      <c r="E53" t="s">
        <v>214</v>
      </c>
    </row>
    <row r="54" spans="1:5">
      <c r="A54" s="5">
        <v>42482</v>
      </c>
      <c r="B54" t="s">
        <v>206</v>
      </c>
      <c r="C54">
        <v>11.5</v>
      </c>
      <c r="D54" t="s">
        <v>204</v>
      </c>
      <c r="E54" t="s">
        <v>296</v>
      </c>
    </row>
    <row r="55" spans="1:5">
      <c r="A55" s="5">
        <v>42305</v>
      </c>
      <c r="B55" t="s">
        <v>200</v>
      </c>
      <c r="C55">
        <v>-5</v>
      </c>
      <c r="D55" t="s">
        <v>204</v>
      </c>
      <c r="E55" t="s">
        <v>219</v>
      </c>
    </row>
    <row r="56" spans="1:5">
      <c r="A56" s="5">
        <v>42387</v>
      </c>
      <c r="B56" t="s">
        <v>200</v>
      </c>
      <c r="C56">
        <v>-4.5</v>
      </c>
      <c r="D56" t="s">
        <v>201</v>
      </c>
      <c r="E56" t="s">
        <v>207</v>
      </c>
    </row>
    <row r="57" spans="1:5">
      <c r="A57" s="5">
        <v>42450</v>
      </c>
      <c r="B57" t="s">
        <v>206</v>
      </c>
      <c r="C57">
        <v>-2.5</v>
      </c>
      <c r="D57" t="s">
        <v>204</v>
      </c>
      <c r="E57" t="s">
        <v>211</v>
      </c>
    </row>
    <row r="58" spans="1:5">
      <c r="A58" s="5">
        <v>42357</v>
      </c>
      <c r="B58" t="s">
        <v>206</v>
      </c>
      <c r="C58">
        <v>1</v>
      </c>
      <c r="D58" t="s">
        <v>204</v>
      </c>
      <c r="E58" t="s">
        <v>221</v>
      </c>
    </row>
    <row r="59" spans="1:5">
      <c r="A59" s="5">
        <v>42461</v>
      </c>
      <c r="B59" t="s">
        <v>206</v>
      </c>
      <c r="C59">
        <v>5.5</v>
      </c>
      <c r="D59" t="s">
        <v>204</v>
      </c>
      <c r="E59" t="s">
        <v>225</v>
      </c>
    </row>
    <row r="60" spans="1:5">
      <c r="A60" s="5">
        <v>42410</v>
      </c>
      <c r="B60" t="s">
        <v>206</v>
      </c>
      <c r="C60">
        <v>-4</v>
      </c>
      <c r="D60" t="s">
        <v>201</v>
      </c>
      <c r="E60" t="s">
        <v>212</v>
      </c>
    </row>
    <row r="61" spans="1:5">
      <c r="A61" s="5">
        <v>42448</v>
      </c>
      <c r="B61" t="s">
        <v>206</v>
      </c>
      <c r="C61">
        <v>9.5</v>
      </c>
      <c r="D61" t="s">
        <v>201</v>
      </c>
      <c r="E61" t="s">
        <v>224</v>
      </c>
    </row>
    <row r="62" spans="1:5">
      <c r="A62" s="5">
        <v>42445</v>
      </c>
      <c r="B62" t="s">
        <v>200</v>
      </c>
      <c r="C62">
        <v>3.5</v>
      </c>
      <c r="D62" t="s">
        <v>201</v>
      </c>
      <c r="E62" t="s">
        <v>229</v>
      </c>
    </row>
    <row r="63" spans="1:5">
      <c r="A63" s="5">
        <v>42459</v>
      </c>
      <c r="B63" t="s">
        <v>200</v>
      </c>
      <c r="C63">
        <v>-2.5</v>
      </c>
      <c r="D63" t="s">
        <v>201</v>
      </c>
      <c r="E63" t="s">
        <v>233</v>
      </c>
    </row>
    <row r="64" spans="1:5">
      <c r="A64" s="5">
        <v>42473</v>
      </c>
      <c r="B64" t="s">
        <v>200</v>
      </c>
      <c r="C64">
        <v>17.5</v>
      </c>
      <c r="D64" t="s">
        <v>201</v>
      </c>
      <c r="E64" t="s">
        <v>279</v>
      </c>
    </row>
    <row r="65" spans="1:5">
      <c r="A65" s="5">
        <v>42367</v>
      </c>
      <c r="B65" t="s">
        <v>206</v>
      </c>
      <c r="C65">
        <v>-4.5</v>
      </c>
      <c r="D65" t="s">
        <v>232</v>
      </c>
      <c r="E65" t="s">
        <v>219</v>
      </c>
    </row>
    <row r="66" spans="1:5">
      <c r="A66" s="5">
        <v>42468</v>
      </c>
      <c r="B66" t="s">
        <v>200</v>
      </c>
      <c r="C66">
        <v>6.5</v>
      </c>
      <c r="D66" t="s">
        <v>201</v>
      </c>
      <c r="E66" t="s">
        <v>214</v>
      </c>
    </row>
    <row r="67" spans="1:5">
      <c r="A67" s="5">
        <v>42333</v>
      </c>
      <c r="B67" t="s">
        <v>206</v>
      </c>
      <c r="C67">
        <v>3.5</v>
      </c>
      <c r="D67" t="s">
        <v>204</v>
      </c>
      <c r="E67" t="s">
        <v>224</v>
      </c>
    </row>
    <row r="68" spans="1:5">
      <c r="A68" s="5">
        <v>42383</v>
      </c>
      <c r="B68" t="s">
        <v>206</v>
      </c>
      <c r="C68">
        <v>1</v>
      </c>
      <c r="D68" t="s">
        <v>201</v>
      </c>
      <c r="E68" t="s">
        <v>210</v>
      </c>
    </row>
    <row r="69" spans="1:5">
      <c r="A69" s="5">
        <v>42454</v>
      </c>
      <c r="B69" t="s">
        <v>206</v>
      </c>
      <c r="C69">
        <v>13</v>
      </c>
      <c r="D69" t="s">
        <v>201</v>
      </c>
      <c r="E69" t="s">
        <v>293</v>
      </c>
    </row>
    <row r="70" spans="1:5">
      <c r="A70" s="5">
        <v>42436</v>
      </c>
      <c r="B70" t="s">
        <v>206</v>
      </c>
      <c r="C70">
        <v>14.5</v>
      </c>
      <c r="D70" t="s">
        <v>201</v>
      </c>
      <c r="E70" t="s">
        <v>221</v>
      </c>
    </row>
    <row r="71" spans="1:5">
      <c r="A71" s="5">
        <v>42339</v>
      </c>
      <c r="B71" t="s">
        <v>206</v>
      </c>
      <c r="C71">
        <v>1</v>
      </c>
      <c r="D71" t="s">
        <v>201</v>
      </c>
      <c r="E71" t="s">
        <v>230</v>
      </c>
    </row>
    <row r="72" spans="1:5">
      <c r="A72" s="5">
        <v>42433</v>
      </c>
      <c r="B72" t="s">
        <v>206</v>
      </c>
      <c r="C72">
        <v>1</v>
      </c>
      <c r="D72" t="s">
        <v>204</v>
      </c>
      <c r="E72" t="s">
        <v>214</v>
      </c>
    </row>
    <row r="73" spans="1:5">
      <c r="A73" s="5">
        <v>42324</v>
      </c>
      <c r="B73" t="s">
        <v>206</v>
      </c>
      <c r="C73">
        <v>-2.5</v>
      </c>
      <c r="D73" t="s">
        <v>201</v>
      </c>
      <c r="E73" t="s">
        <v>225</v>
      </c>
    </row>
    <row r="74" spans="1:5">
      <c r="A74" s="5">
        <v>42321</v>
      </c>
      <c r="B74" t="s">
        <v>200</v>
      </c>
      <c r="C74">
        <v>-6.5</v>
      </c>
      <c r="D74" t="s">
        <v>201</v>
      </c>
      <c r="E74" t="s">
        <v>290</v>
      </c>
    </row>
    <row r="75" spans="1:5">
      <c r="A75" s="5">
        <v>42431</v>
      </c>
      <c r="B75" t="s">
        <v>206</v>
      </c>
      <c r="C75">
        <v>-3.5</v>
      </c>
      <c r="D75" t="s">
        <v>204</v>
      </c>
      <c r="E75" t="s">
        <v>244</v>
      </c>
    </row>
    <row r="76" spans="1:5">
      <c r="A76" s="5">
        <v>42419</v>
      </c>
      <c r="B76" t="s">
        <v>206</v>
      </c>
      <c r="C76">
        <v>-4.5</v>
      </c>
      <c r="D76" t="s">
        <v>201</v>
      </c>
      <c r="E76" t="s">
        <v>223</v>
      </c>
    </row>
    <row r="77" spans="1:5">
      <c r="A77" s="5">
        <v>42429</v>
      </c>
      <c r="B77" t="s">
        <v>206</v>
      </c>
      <c r="C77">
        <v>-1</v>
      </c>
      <c r="D77" t="s">
        <v>204</v>
      </c>
      <c r="E77" t="s">
        <v>231</v>
      </c>
    </row>
    <row r="78" spans="1:5">
      <c r="A78" s="5">
        <v>42315</v>
      </c>
      <c r="B78" t="s">
        <v>200</v>
      </c>
      <c r="C78">
        <v>2.5</v>
      </c>
      <c r="D78" t="s">
        <v>204</v>
      </c>
      <c r="E78" t="s">
        <v>300</v>
      </c>
    </row>
    <row r="79" spans="1:5">
      <c r="A79" s="5">
        <v>42349</v>
      </c>
      <c r="B79" t="s">
        <v>200</v>
      </c>
      <c r="C79">
        <v>-3</v>
      </c>
      <c r="D79" t="s">
        <v>201</v>
      </c>
      <c r="E79" t="s">
        <v>213</v>
      </c>
    </row>
    <row r="80" spans="1:5">
      <c r="A80" s="5">
        <v>42477</v>
      </c>
      <c r="B80" t="s">
        <v>200</v>
      </c>
      <c r="C80">
        <v>17</v>
      </c>
      <c r="D80" t="s">
        <v>204</v>
      </c>
      <c r="E80" t="s">
        <v>288</v>
      </c>
    </row>
    <row r="81" spans="1:5">
      <c r="A81" s="5">
        <v>42440</v>
      </c>
      <c r="B81" t="s">
        <v>206</v>
      </c>
      <c r="C81">
        <v>2.5</v>
      </c>
      <c r="D81" t="s">
        <v>201</v>
      </c>
      <c r="E81" t="s">
        <v>231</v>
      </c>
    </row>
    <row r="82" spans="1:5">
      <c r="A82" s="5">
        <v>42426</v>
      </c>
      <c r="B82" t="s">
        <v>206</v>
      </c>
      <c r="C82">
        <v>-5</v>
      </c>
      <c r="D82" t="s">
        <v>204</v>
      </c>
      <c r="E82" t="s">
        <v>226</v>
      </c>
    </row>
    <row r="83" spans="1:5">
      <c r="A83" s="5">
        <v>42484</v>
      </c>
      <c r="B83" t="s">
        <v>200</v>
      </c>
      <c r="C83">
        <v>13.5</v>
      </c>
      <c r="D83" t="s">
        <v>201</v>
      </c>
      <c r="E83" t="s">
        <v>299</v>
      </c>
    </row>
    <row r="84" spans="1:5">
      <c r="A84" s="2">
        <v>42401</v>
      </c>
      <c r="B84" t="s">
        <v>206</v>
      </c>
      <c r="C84">
        <v>3</v>
      </c>
      <c r="D84" t="s">
        <v>201</v>
      </c>
      <c r="E84" t="s">
        <v>234</v>
      </c>
    </row>
    <row r="85" spans="1:5">
      <c r="A85" s="2">
        <v>42399</v>
      </c>
      <c r="B85" t="s">
        <v>206</v>
      </c>
      <c r="C85">
        <v>-3.5</v>
      </c>
      <c r="D85" t="s">
        <v>201</v>
      </c>
      <c r="E85" t="s">
        <v>236</v>
      </c>
    </row>
    <row r="86" spans="1:5">
      <c r="A86" s="2">
        <v>42385</v>
      </c>
      <c r="B86" t="s">
        <v>206</v>
      </c>
      <c r="C86">
        <v>-5.5</v>
      </c>
      <c r="D86" t="s">
        <v>201</v>
      </c>
      <c r="E86" t="s">
        <v>292</v>
      </c>
    </row>
    <row r="87" spans="1:5">
      <c r="A87" s="2">
        <v>42361</v>
      </c>
      <c r="B87" t="s">
        <v>200</v>
      </c>
      <c r="C87">
        <v>-1</v>
      </c>
      <c r="D87" t="s">
        <v>204</v>
      </c>
      <c r="E87" t="s">
        <v>217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10.5</v>
      </c>
      <c r="D2" t="s">
        <v>204</v>
      </c>
      <c r="E2" t="s">
        <v>275</v>
      </c>
    </row>
    <row r="3" spans="1:5">
      <c r="A3" s="5">
        <v>42463</v>
      </c>
      <c r="B3" t="s">
        <v>200</v>
      </c>
      <c r="C3">
        <v>-6.5</v>
      </c>
      <c r="D3" t="s">
        <v>201</v>
      </c>
      <c r="E3" t="s">
        <v>236</v>
      </c>
    </row>
    <row r="4" spans="1:5">
      <c r="A4" s="5">
        <v>42449</v>
      </c>
      <c r="B4" t="s">
        <v>200</v>
      </c>
      <c r="C4">
        <v>-10</v>
      </c>
      <c r="D4" t="s">
        <v>201</v>
      </c>
      <c r="E4" t="s">
        <v>273</v>
      </c>
    </row>
    <row r="5" spans="1:5">
      <c r="A5" s="5">
        <v>42408</v>
      </c>
      <c r="B5" t="s">
        <v>200</v>
      </c>
      <c r="C5">
        <v>-9</v>
      </c>
      <c r="D5" t="s">
        <v>204</v>
      </c>
      <c r="E5" t="s">
        <v>235</v>
      </c>
    </row>
    <row r="6" spans="1:5">
      <c r="A6" s="5">
        <v>42356</v>
      </c>
      <c r="B6" t="s">
        <v>200</v>
      </c>
      <c r="C6">
        <v>7.5</v>
      </c>
      <c r="D6" t="s">
        <v>201</v>
      </c>
      <c r="E6" t="s">
        <v>208</v>
      </c>
    </row>
    <row r="7" spans="1:5">
      <c r="A7" s="5">
        <v>42366</v>
      </c>
      <c r="B7" t="s">
        <v>206</v>
      </c>
      <c r="C7">
        <v>1</v>
      </c>
      <c r="D7" t="s">
        <v>204</v>
      </c>
      <c r="E7" t="s">
        <v>229</v>
      </c>
    </row>
    <row r="8" spans="1:5">
      <c r="A8" s="5">
        <v>42378</v>
      </c>
      <c r="B8" t="s">
        <v>206</v>
      </c>
      <c r="C8">
        <v>-8.5</v>
      </c>
      <c r="D8" t="s">
        <v>204</v>
      </c>
      <c r="E8" t="s">
        <v>234</v>
      </c>
    </row>
    <row r="9" spans="1:5">
      <c r="A9" s="5">
        <v>42337</v>
      </c>
      <c r="B9" t="s">
        <v>200</v>
      </c>
      <c r="C9">
        <v>-10</v>
      </c>
      <c r="D9" t="s">
        <v>201</v>
      </c>
      <c r="E9" t="s">
        <v>240</v>
      </c>
    </row>
    <row r="10" spans="1:5">
      <c r="A10" s="5">
        <v>42379</v>
      </c>
      <c r="B10" t="s">
        <v>200</v>
      </c>
      <c r="C10">
        <v>-9.5</v>
      </c>
      <c r="D10" t="s">
        <v>201</v>
      </c>
      <c r="E10" t="s">
        <v>231</v>
      </c>
    </row>
    <row r="11" spans="1:5">
      <c r="A11" s="5">
        <v>42453</v>
      </c>
      <c r="B11" t="s">
        <v>200</v>
      </c>
      <c r="C11">
        <v>-5</v>
      </c>
      <c r="D11" t="s">
        <v>204</v>
      </c>
      <c r="E11" t="s">
        <v>239</v>
      </c>
    </row>
    <row r="12" spans="1:5">
      <c r="A12" s="5">
        <v>42470</v>
      </c>
      <c r="B12" t="s">
        <v>206</v>
      </c>
      <c r="C12">
        <v>-6.5</v>
      </c>
      <c r="D12" t="s">
        <v>204</v>
      </c>
      <c r="E12" t="s">
        <v>202</v>
      </c>
    </row>
    <row r="13" spans="1:5">
      <c r="A13" s="5">
        <v>42343</v>
      </c>
      <c r="B13" t="s">
        <v>232</v>
      </c>
      <c r="C13">
        <v>-2</v>
      </c>
      <c r="D13" t="s">
        <v>201</v>
      </c>
      <c r="E13" t="s">
        <v>212</v>
      </c>
    </row>
    <row r="14" spans="1:5">
      <c r="A14" s="5">
        <v>42375</v>
      </c>
      <c r="B14" t="s">
        <v>206</v>
      </c>
      <c r="C14">
        <v>-3.5</v>
      </c>
      <c r="D14" t="s">
        <v>201</v>
      </c>
      <c r="E14" t="s">
        <v>240</v>
      </c>
    </row>
    <row r="15" spans="1:5">
      <c r="A15" s="5">
        <v>42328</v>
      </c>
      <c r="B15" t="s">
        <v>200</v>
      </c>
      <c r="C15">
        <v>-4</v>
      </c>
      <c r="D15" t="s">
        <v>204</v>
      </c>
      <c r="E15" t="s">
        <v>216</v>
      </c>
    </row>
    <row r="16" spans="1:5">
      <c r="A16" s="5">
        <v>42456</v>
      </c>
      <c r="B16" t="s">
        <v>206</v>
      </c>
      <c r="C16">
        <v>-8.5</v>
      </c>
      <c r="D16" t="s">
        <v>204</v>
      </c>
      <c r="E16" t="s">
        <v>249</v>
      </c>
    </row>
    <row r="17" spans="1:5">
      <c r="A17" s="5">
        <v>42420</v>
      </c>
      <c r="B17" t="s">
        <v>206</v>
      </c>
      <c r="C17">
        <v>4</v>
      </c>
      <c r="D17" t="s">
        <v>204</v>
      </c>
      <c r="E17" t="s">
        <v>267</v>
      </c>
    </row>
    <row r="18" spans="1:5">
      <c r="A18" s="5">
        <v>42322</v>
      </c>
      <c r="B18" t="s">
        <v>206</v>
      </c>
      <c r="C18">
        <v>-2.5</v>
      </c>
      <c r="D18" t="s">
        <v>201</v>
      </c>
      <c r="E18" t="s">
        <v>209</v>
      </c>
    </row>
    <row r="19" spans="1:5">
      <c r="A19" s="5">
        <v>42348</v>
      </c>
      <c r="B19" t="s">
        <v>200</v>
      </c>
      <c r="C19">
        <v>-1.5</v>
      </c>
      <c r="D19" t="s">
        <v>204</v>
      </c>
      <c r="E19" t="s">
        <v>234</v>
      </c>
    </row>
    <row r="20" spans="1:5">
      <c r="A20" s="5">
        <v>42319</v>
      </c>
      <c r="B20" t="s">
        <v>200</v>
      </c>
      <c r="C20">
        <v>-6.5</v>
      </c>
      <c r="D20" t="s">
        <v>201</v>
      </c>
      <c r="E20" t="s">
        <v>248</v>
      </c>
    </row>
    <row r="21" spans="1:5">
      <c r="A21" s="5">
        <v>42444</v>
      </c>
      <c r="B21" t="s">
        <v>200</v>
      </c>
      <c r="C21">
        <v>9.5</v>
      </c>
      <c r="D21" t="s">
        <v>204</v>
      </c>
      <c r="E21" t="s">
        <v>230</v>
      </c>
    </row>
    <row r="22" spans="1:5">
      <c r="A22" s="5">
        <v>42347</v>
      </c>
      <c r="B22" t="s">
        <v>206</v>
      </c>
      <c r="C22">
        <v>-5.5</v>
      </c>
      <c r="D22" t="s">
        <v>201</v>
      </c>
      <c r="E22" t="s">
        <v>221</v>
      </c>
    </row>
    <row r="23" spans="1:5">
      <c r="A23" s="5">
        <v>42306</v>
      </c>
      <c r="B23" t="s">
        <v>206</v>
      </c>
      <c r="C23">
        <v>-12</v>
      </c>
      <c r="D23" t="s">
        <v>204</v>
      </c>
      <c r="E23" t="s">
        <v>279</v>
      </c>
    </row>
    <row r="24" spans="1:5">
      <c r="A24" s="5">
        <v>42480</v>
      </c>
      <c r="B24" t="s">
        <v>206</v>
      </c>
      <c r="C24">
        <v>-8.5</v>
      </c>
      <c r="D24" t="s">
        <v>204</v>
      </c>
      <c r="E24" t="s">
        <v>216</v>
      </c>
    </row>
    <row r="25" spans="1:5">
      <c r="A25" s="5">
        <v>42424</v>
      </c>
      <c r="B25" t="s">
        <v>200</v>
      </c>
      <c r="C25">
        <v>-11</v>
      </c>
      <c r="D25" t="s">
        <v>204</v>
      </c>
      <c r="E25" t="s">
        <v>239</v>
      </c>
    </row>
    <row r="26" spans="1:5">
      <c r="A26" s="5">
        <v>42310</v>
      </c>
      <c r="B26" t="s">
        <v>200</v>
      </c>
      <c r="C26">
        <v>-8.5</v>
      </c>
      <c r="D26" t="s">
        <v>204</v>
      </c>
      <c r="E26" t="s">
        <v>242</v>
      </c>
    </row>
    <row r="27" spans="1:5">
      <c r="A27" s="5">
        <v>42485</v>
      </c>
      <c r="B27" t="s">
        <v>200</v>
      </c>
      <c r="C27">
        <v>-4</v>
      </c>
      <c r="D27" t="s">
        <v>204</v>
      </c>
      <c r="E27" t="s">
        <v>227</v>
      </c>
    </row>
    <row r="28" spans="1:5">
      <c r="A28" s="5">
        <v>42405</v>
      </c>
      <c r="B28" t="s">
        <v>206</v>
      </c>
      <c r="C28">
        <v>-3</v>
      </c>
      <c r="D28" t="s">
        <v>204</v>
      </c>
      <c r="E28" t="s">
        <v>233</v>
      </c>
    </row>
    <row r="29" spans="1:5">
      <c r="A29" s="5">
        <v>42395</v>
      </c>
      <c r="B29" t="s">
        <v>206</v>
      </c>
      <c r="C29">
        <v>-1</v>
      </c>
      <c r="D29" t="s">
        <v>204</v>
      </c>
      <c r="E29" t="s">
        <v>229</v>
      </c>
    </row>
    <row r="30" spans="1:5">
      <c r="A30" s="5">
        <v>42359</v>
      </c>
      <c r="B30" t="s">
        <v>206</v>
      </c>
      <c r="C30">
        <v>2</v>
      </c>
      <c r="D30" t="s">
        <v>204</v>
      </c>
      <c r="E30" t="s">
        <v>216</v>
      </c>
    </row>
    <row r="31" spans="1:5">
      <c r="A31" s="5">
        <v>42391</v>
      </c>
      <c r="B31" t="s">
        <v>206</v>
      </c>
      <c r="C31">
        <v>-2</v>
      </c>
      <c r="D31" t="s">
        <v>204</v>
      </c>
      <c r="E31" t="s">
        <v>229</v>
      </c>
    </row>
    <row r="32" spans="1:5">
      <c r="A32" s="5">
        <v>42338</v>
      </c>
      <c r="B32" t="s">
        <v>206</v>
      </c>
      <c r="C32">
        <v>-7</v>
      </c>
      <c r="D32" t="s">
        <v>204</v>
      </c>
      <c r="E32" t="s">
        <v>240</v>
      </c>
    </row>
    <row r="33" spans="1:5">
      <c r="A33" s="5">
        <v>42466</v>
      </c>
      <c r="B33" t="s">
        <v>200</v>
      </c>
      <c r="C33">
        <v>-11.5</v>
      </c>
      <c r="D33" t="s">
        <v>204</v>
      </c>
      <c r="E33" t="s">
        <v>234</v>
      </c>
    </row>
    <row r="34" spans="1:5">
      <c r="A34" s="5">
        <v>42354</v>
      </c>
      <c r="B34" t="s">
        <v>206</v>
      </c>
      <c r="C34">
        <v>-11</v>
      </c>
      <c r="D34" t="s">
        <v>204</v>
      </c>
      <c r="E34" t="s">
        <v>225</v>
      </c>
    </row>
    <row r="35" spans="1:5">
      <c r="A35" s="5">
        <v>42390</v>
      </c>
      <c r="B35" t="s">
        <v>200</v>
      </c>
      <c r="C35">
        <v>6.5</v>
      </c>
      <c r="D35" t="s">
        <v>201</v>
      </c>
      <c r="E35" t="s">
        <v>211</v>
      </c>
    </row>
    <row r="36" spans="1:5">
      <c r="A36" s="5">
        <v>42465</v>
      </c>
      <c r="B36" t="s">
        <v>206</v>
      </c>
      <c r="C36">
        <v>-15</v>
      </c>
      <c r="D36" t="s">
        <v>204</v>
      </c>
      <c r="E36" t="s">
        <v>242</v>
      </c>
    </row>
    <row r="37" spans="1:5">
      <c r="A37" s="5">
        <v>42457</v>
      </c>
      <c r="B37" t="s">
        <v>206</v>
      </c>
      <c r="C37">
        <v>-4</v>
      </c>
      <c r="D37" t="s">
        <v>204</v>
      </c>
      <c r="E37" t="s">
        <v>242</v>
      </c>
    </row>
    <row r="38" spans="1:5">
      <c r="A38" s="5">
        <v>42332</v>
      </c>
      <c r="B38" t="s">
        <v>206</v>
      </c>
      <c r="C38">
        <v>-7</v>
      </c>
      <c r="D38" t="s">
        <v>204</v>
      </c>
      <c r="E38" t="s">
        <v>223</v>
      </c>
    </row>
    <row r="39" spans="1:5">
      <c r="A39" s="5">
        <v>42364</v>
      </c>
      <c r="B39" t="s">
        <v>206</v>
      </c>
      <c r="C39">
        <v>-2</v>
      </c>
      <c r="D39" t="s">
        <v>201</v>
      </c>
      <c r="E39" t="s">
        <v>210</v>
      </c>
    </row>
    <row r="40" spans="1:5">
      <c r="A40" s="5">
        <v>42369</v>
      </c>
      <c r="B40" t="s">
        <v>206</v>
      </c>
      <c r="C40">
        <v>2</v>
      </c>
      <c r="D40" t="s">
        <v>204</v>
      </c>
      <c r="E40" t="s">
        <v>242</v>
      </c>
    </row>
    <row r="41" spans="1:5">
      <c r="A41" s="5">
        <v>42335</v>
      </c>
      <c r="B41" t="s">
        <v>206</v>
      </c>
      <c r="C41">
        <v>-6.5</v>
      </c>
      <c r="D41" t="s">
        <v>204</v>
      </c>
      <c r="E41" t="s">
        <v>247</v>
      </c>
    </row>
    <row r="42" spans="1:5">
      <c r="A42" s="5">
        <v>42371</v>
      </c>
      <c r="B42" t="s">
        <v>206</v>
      </c>
      <c r="C42">
        <v>-13.5</v>
      </c>
      <c r="D42" t="s">
        <v>201</v>
      </c>
      <c r="E42" t="s">
        <v>227</v>
      </c>
    </row>
    <row r="43" spans="1:5">
      <c r="A43" s="5">
        <v>42460</v>
      </c>
      <c r="B43" t="s">
        <v>206</v>
      </c>
      <c r="C43">
        <v>16.5</v>
      </c>
      <c r="D43" t="s">
        <v>201</v>
      </c>
      <c r="E43" t="s">
        <v>249</v>
      </c>
    </row>
    <row r="44" spans="1:5">
      <c r="A44" s="5">
        <v>42363</v>
      </c>
      <c r="B44" t="s">
        <v>200</v>
      </c>
      <c r="C44">
        <v>-12.5</v>
      </c>
      <c r="D44" t="s">
        <v>204</v>
      </c>
      <c r="E44" t="s">
        <v>235</v>
      </c>
    </row>
    <row r="45" spans="1:5">
      <c r="A45" s="5">
        <v>42472</v>
      </c>
      <c r="B45" t="s">
        <v>206</v>
      </c>
      <c r="C45">
        <v>-9</v>
      </c>
      <c r="D45" t="s">
        <v>204</v>
      </c>
      <c r="E45" t="s">
        <v>203</v>
      </c>
    </row>
    <row r="46" spans="1:5">
      <c r="A46" s="5">
        <v>42434</v>
      </c>
      <c r="B46" t="s">
        <v>200</v>
      </c>
      <c r="C46">
        <v>-5.5</v>
      </c>
      <c r="D46" t="s">
        <v>201</v>
      </c>
      <c r="E46" t="s">
        <v>230</v>
      </c>
    </row>
    <row r="47" spans="1:5">
      <c r="A47" s="5">
        <v>42320</v>
      </c>
      <c r="B47" t="s">
        <v>200</v>
      </c>
      <c r="C47">
        <v>2</v>
      </c>
      <c r="D47" t="s">
        <v>201</v>
      </c>
      <c r="E47" t="s">
        <v>223</v>
      </c>
    </row>
    <row r="48" spans="1:5">
      <c r="A48" s="5">
        <v>42352</v>
      </c>
      <c r="B48" t="s">
        <v>232</v>
      </c>
      <c r="C48">
        <v>-2</v>
      </c>
      <c r="D48" t="s">
        <v>201</v>
      </c>
      <c r="E48" t="s">
        <v>233</v>
      </c>
    </row>
    <row r="49" spans="1:5">
      <c r="A49" s="5">
        <v>42418</v>
      </c>
      <c r="B49" t="s">
        <v>206</v>
      </c>
      <c r="C49">
        <v>2</v>
      </c>
      <c r="D49" t="s">
        <v>204</v>
      </c>
      <c r="E49" t="s">
        <v>223</v>
      </c>
    </row>
    <row r="50" spans="1:5">
      <c r="A50" s="5">
        <v>42317</v>
      </c>
      <c r="B50" t="s">
        <v>200</v>
      </c>
      <c r="C50">
        <v>-7</v>
      </c>
      <c r="D50" t="s">
        <v>204</v>
      </c>
      <c r="E50" t="s">
        <v>221</v>
      </c>
    </row>
    <row r="51" spans="1:5">
      <c r="A51" s="5">
        <v>42438</v>
      </c>
      <c r="B51" t="s">
        <v>200</v>
      </c>
      <c r="C51">
        <v>6</v>
      </c>
      <c r="D51" t="s">
        <v>201</v>
      </c>
      <c r="E51" t="s">
        <v>244</v>
      </c>
    </row>
    <row r="52" spans="1:5">
      <c r="A52" s="5">
        <v>42308</v>
      </c>
      <c r="B52" t="s">
        <v>200</v>
      </c>
      <c r="C52">
        <v>-10.5</v>
      </c>
      <c r="D52" t="s">
        <v>201</v>
      </c>
      <c r="E52" t="s">
        <v>259</v>
      </c>
    </row>
    <row r="53" spans="1:5">
      <c r="A53" s="5">
        <v>42305</v>
      </c>
      <c r="B53" t="s">
        <v>206</v>
      </c>
      <c r="C53">
        <v>-5.5</v>
      </c>
      <c r="D53" t="s">
        <v>201</v>
      </c>
      <c r="E53" t="s">
        <v>279</v>
      </c>
    </row>
    <row r="54" spans="1:5">
      <c r="A54" s="5">
        <v>42487</v>
      </c>
      <c r="B54" t="s">
        <v>200</v>
      </c>
      <c r="C54">
        <v>3</v>
      </c>
      <c r="D54" t="s">
        <v>201</v>
      </c>
      <c r="E54" t="s">
        <v>202</v>
      </c>
    </row>
    <row r="55" spans="1:5">
      <c r="A55" s="5">
        <v>42400</v>
      </c>
      <c r="B55" t="s">
        <v>206</v>
      </c>
      <c r="C55">
        <v>-4.5</v>
      </c>
      <c r="D55" t="s">
        <v>201</v>
      </c>
      <c r="E55" t="s">
        <v>234</v>
      </c>
    </row>
    <row r="56" spans="1:5">
      <c r="A56" s="5">
        <v>42393</v>
      </c>
      <c r="B56" t="s">
        <v>200</v>
      </c>
      <c r="C56">
        <v>2.5</v>
      </c>
      <c r="D56" t="s">
        <v>204</v>
      </c>
      <c r="E56" t="s">
        <v>236</v>
      </c>
    </row>
    <row r="57" spans="1:5">
      <c r="A57" s="5">
        <v>42403</v>
      </c>
      <c r="B57" t="s">
        <v>200</v>
      </c>
      <c r="C57">
        <v>-10.5</v>
      </c>
      <c r="D57" t="s">
        <v>201</v>
      </c>
      <c r="E57" t="s">
        <v>250</v>
      </c>
    </row>
    <row r="58" spans="1:5">
      <c r="A58" s="5">
        <v>42387</v>
      </c>
      <c r="B58" t="s">
        <v>206</v>
      </c>
      <c r="C58">
        <v>-5.5</v>
      </c>
      <c r="D58" t="s">
        <v>201</v>
      </c>
      <c r="E58" t="s">
        <v>250</v>
      </c>
    </row>
    <row r="59" spans="1:5">
      <c r="A59" s="5">
        <v>42357</v>
      </c>
      <c r="B59" t="s">
        <v>200</v>
      </c>
      <c r="C59">
        <v>-2.5</v>
      </c>
      <c r="D59" t="s">
        <v>204</v>
      </c>
      <c r="E59" t="s">
        <v>260</v>
      </c>
    </row>
    <row r="60" spans="1:5">
      <c r="A60" s="5">
        <v>42410</v>
      </c>
      <c r="B60" t="s">
        <v>200</v>
      </c>
      <c r="C60">
        <v>1.5</v>
      </c>
      <c r="D60" t="s">
        <v>201</v>
      </c>
      <c r="E60" t="s">
        <v>247</v>
      </c>
    </row>
    <row r="61" spans="1:5">
      <c r="A61" s="5">
        <v>42368</v>
      </c>
      <c r="B61" t="s">
        <v>206</v>
      </c>
      <c r="C61">
        <v>-2</v>
      </c>
      <c r="D61" t="s">
        <v>201</v>
      </c>
      <c r="E61" t="s">
        <v>217</v>
      </c>
    </row>
    <row r="62" spans="1:5">
      <c r="A62" s="5">
        <v>42448</v>
      </c>
      <c r="B62" t="s">
        <v>200</v>
      </c>
      <c r="C62">
        <v>-9.5</v>
      </c>
      <c r="D62" t="s">
        <v>201</v>
      </c>
      <c r="E62" t="s">
        <v>224</v>
      </c>
    </row>
    <row r="63" spans="1:5">
      <c r="A63" s="5">
        <v>42445</v>
      </c>
      <c r="B63" t="s">
        <v>206</v>
      </c>
      <c r="C63">
        <v>3.5</v>
      </c>
      <c r="D63" t="s">
        <v>201</v>
      </c>
      <c r="E63" t="s">
        <v>284</v>
      </c>
    </row>
    <row r="64" spans="1:5">
      <c r="A64" s="5">
        <v>42459</v>
      </c>
      <c r="B64" t="s">
        <v>206</v>
      </c>
      <c r="C64">
        <v>-6</v>
      </c>
      <c r="D64" t="s">
        <v>204</v>
      </c>
      <c r="E64" t="s">
        <v>279</v>
      </c>
    </row>
    <row r="65" spans="1:5">
      <c r="A65" s="5">
        <v>42382</v>
      </c>
      <c r="B65" t="s">
        <v>206</v>
      </c>
      <c r="C65">
        <v>-3</v>
      </c>
      <c r="D65" t="s">
        <v>204</v>
      </c>
      <c r="E65" t="s">
        <v>225</v>
      </c>
    </row>
    <row r="66" spans="1:5">
      <c r="A66" s="5">
        <v>42473</v>
      </c>
      <c r="B66" t="s">
        <v>200</v>
      </c>
      <c r="C66">
        <v>5.5</v>
      </c>
      <c r="D66" t="s">
        <v>201</v>
      </c>
      <c r="E66" t="s">
        <v>240</v>
      </c>
    </row>
    <row r="67" spans="1:5">
      <c r="A67" s="5">
        <v>42468</v>
      </c>
      <c r="B67" t="s">
        <v>206</v>
      </c>
      <c r="C67">
        <v>14</v>
      </c>
      <c r="D67" t="s">
        <v>201</v>
      </c>
      <c r="E67" t="s">
        <v>302</v>
      </c>
    </row>
    <row r="68" spans="1:5">
      <c r="A68" s="5">
        <v>42333</v>
      </c>
      <c r="B68" t="s">
        <v>200</v>
      </c>
      <c r="C68">
        <v>-4.5</v>
      </c>
      <c r="D68" t="s">
        <v>204</v>
      </c>
      <c r="E68" t="s">
        <v>238</v>
      </c>
    </row>
    <row r="69" spans="1:5">
      <c r="A69" s="5">
        <v>42345</v>
      </c>
      <c r="B69" t="s">
        <v>232</v>
      </c>
      <c r="C69">
        <v>-4</v>
      </c>
      <c r="D69" t="s">
        <v>201</v>
      </c>
      <c r="E69" t="s">
        <v>240</v>
      </c>
    </row>
    <row r="70" spans="1:5">
      <c r="A70" s="5">
        <v>42327</v>
      </c>
      <c r="B70" t="s">
        <v>200</v>
      </c>
      <c r="C70">
        <v>5.5</v>
      </c>
      <c r="D70" t="s">
        <v>201</v>
      </c>
      <c r="E70" t="s">
        <v>243</v>
      </c>
    </row>
    <row r="71" spans="1:5">
      <c r="A71" s="5">
        <v>42330</v>
      </c>
      <c r="B71" t="s">
        <v>200</v>
      </c>
      <c r="C71">
        <v>-6.5</v>
      </c>
      <c r="D71" t="s">
        <v>204</v>
      </c>
      <c r="E71" t="s">
        <v>227</v>
      </c>
    </row>
    <row r="72" spans="1:5">
      <c r="A72" s="5">
        <v>42436</v>
      </c>
      <c r="B72" t="s">
        <v>206</v>
      </c>
      <c r="C72">
        <v>-5.5</v>
      </c>
      <c r="D72" t="s">
        <v>204</v>
      </c>
      <c r="E72" t="s">
        <v>249</v>
      </c>
    </row>
    <row r="73" spans="1:5">
      <c r="A73" s="5">
        <v>42422</v>
      </c>
      <c r="B73" t="s">
        <v>206</v>
      </c>
      <c r="C73">
        <v>-14.5</v>
      </c>
      <c r="D73" t="s">
        <v>204</v>
      </c>
      <c r="E73" t="s">
        <v>247</v>
      </c>
    </row>
    <row r="74" spans="1:5">
      <c r="A74" s="5">
        <v>42340</v>
      </c>
      <c r="B74" t="s">
        <v>200</v>
      </c>
      <c r="C74">
        <v>2</v>
      </c>
      <c r="D74" t="s">
        <v>204</v>
      </c>
      <c r="E74" t="s">
        <v>245</v>
      </c>
    </row>
    <row r="75" spans="1:5">
      <c r="A75" s="5">
        <v>42350</v>
      </c>
      <c r="B75" t="s">
        <v>200</v>
      </c>
      <c r="C75">
        <v>-6.5</v>
      </c>
      <c r="D75" t="s">
        <v>204</v>
      </c>
      <c r="E75" t="s">
        <v>240</v>
      </c>
    </row>
    <row r="76" spans="1:5">
      <c r="A76" s="5">
        <v>42431</v>
      </c>
      <c r="B76" t="s">
        <v>206</v>
      </c>
      <c r="C76">
        <v>1</v>
      </c>
      <c r="D76" t="s">
        <v>204</v>
      </c>
      <c r="E76" t="s">
        <v>252</v>
      </c>
    </row>
    <row r="77" spans="1:5">
      <c r="A77" s="5">
        <v>42429</v>
      </c>
      <c r="B77" t="s">
        <v>200</v>
      </c>
      <c r="C77">
        <v>-12</v>
      </c>
      <c r="D77" t="s">
        <v>204</v>
      </c>
      <c r="E77" t="s">
        <v>260</v>
      </c>
    </row>
    <row r="78" spans="1:5">
      <c r="A78" s="5">
        <v>42315</v>
      </c>
      <c r="B78" t="s">
        <v>200</v>
      </c>
      <c r="C78">
        <v>-5</v>
      </c>
      <c r="D78" t="s">
        <v>201</v>
      </c>
      <c r="E78" t="s">
        <v>247</v>
      </c>
    </row>
    <row r="79" spans="1:5">
      <c r="A79" s="5">
        <v>42442</v>
      </c>
      <c r="B79" t="s">
        <v>200</v>
      </c>
      <c r="C79">
        <v>2</v>
      </c>
      <c r="D79" t="s">
        <v>204</v>
      </c>
      <c r="E79" t="s">
        <v>235</v>
      </c>
    </row>
    <row r="80" spans="1:5">
      <c r="A80" s="5">
        <v>42312</v>
      </c>
      <c r="B80" t="s">
        <v>206</v>
      </c>
      <c r="C80">
        <v>7.5</v>
      </c>
      <c r="D80" t="s">
        <v>201</v>
      </c>
      <c r="E80" t="s">
        <v>252</v>
      </c>
    </row>
    <row r="81" spans="1:5">
      <c r="A81" s="5">
        <v>42477</v>
      </c>
      <c r="B81" t="s">
        <v>206</v>
      </c>
      <c r="C81">
        <v>-8.5</v>
      </c>
      <c r="D81" t="s">
        <v>204</v>
      </c>
      <c r="E81" t="s">
        <v>226</v>
      </c>
    </row>
    <row r="82" spans="1:5">
      <c r="A82" s="5">
        <v>42440</v>
      </c>
      <c r="B82" t="s">
        <v>200</v>
      </c>
      <c r="C82">
        <v>-10.5</v>
      </c>
      <c r="D82" t="s">
        <v>204</v>
      </c>
      <c r="E82" t="s">
        <v>282</v>
      </c>
    </row>
    <row r="83" spans="1:5">
      <c r="A83" s="5">
        <v>42426</v>
      </c>
      <c r="B83" t="s">
        <v>206</v>
      </c>
      <c r="C83">
        <v>-5</v>
      </c>
      <c r="D83" t="s">
        <v>201</v>
      </c>
      <c r="E83" t="s">
        <v>262</v>
      </c>
    </row>
    <row r="84" spans="1:5">
      <c r="A84" s="2">
        <v>42396</v>
      </c>
      <c r="B84" t="s">
        <v>206</v>
      </c>
      <c r="C84">
        <v>5</v>
      </c>
      <c r="D84" t="s">
        <v>204</v>
      </c>
      <c r="E84" t="s">
        <v>223</v>
      </c>
    </row>
    <row r="85" spans="1:5">
      <c r="A85" s="2">
        <v>42407</v>
      </c>
      <c r="B85" t="s">
        <v>206</v>
      </c>
      <c r="C85">
        <v>-1</v>
      </c>
      <c r="D85" t="s">
        <v>204</v>
      </c>
      <c r="E85" t="s">
        <v>208</v>
      </c>
    </row>
    <row r="86" spans="1:5">
      <c r="A86" s="2">
        <v>42483</v>
      </c>
      <c r="B86" t="s">
        <v>200</v>
      </c>
      <c r="C86">
        <v>-1.5</v>
      </c>
      <c r="D86" t="s">
        <v>204</v>
      </c>
      <c r="E86" t="s">
        <v>249</v>
      </c>
    </row>
    <row r="87" spans="1:5">
      <c r="A87" s="2">
        <v>42398</v>
      </c>
      <c r="B87" t="s">
        <v>200</v>
      </c>
      <c r="C87">
        <v>-14.5</v>
      </c>
      <c r="D87" t="s">
        <v>204</v>
      </c>
      <c r="E87" t="s">
        <v>227</v>
      </c>
    </row>
    <row r="88" spans="1:5">
      <c r="A88" s="2">
        <v>42489</v>
      </c>
      <c r="B88" t="s">
        <v>206</v>
      </c>
      <c r="C88">
        <v>9.5</v>
      </c>
      <c r="D88" t="s">
        <v>201</v>
      </c>
      <c r="E88" t="s">
        <v>203</v>
      </c>
    </row>
    <row r="89" spans="1:5">
      <c r="A89" s="2">
        <v>42385</v>
      </c>
      <c r="B89" t="s">
        <v>200</v>
      </c>
      <c r="C89">
        <v>-4</v>
      </c>
      <c r="D89" t="s">
        <v>204</v>
      </c>
      <c r="E89" t="s">
        <v>246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206</v>
      </c>
      <c r="C2">
        <v>6.5</v>
      </c>
      <c r="D2" t="s">
        <v>204</v>
      </c>
      <c r="E2" t="s">
        <v>260</v>
      </c>
    </row>
    <row r="3" spans="1:5">
      <c r="A3" s="5">
        <v>42463</v>
      </c>
      <c r="B3" t="s">
        <v>206</v>
      </c>
      <c r="C3">
        <v>-2.5</v>
      </c>
      <c r="D3" t="s">
        <v>204</v>
      </c>
      <c r="E3" t="s">
        <v>240</v>
      </c>
    </row>
    <row r="4" spans="1:5">
      <c r="A4" s="5">
        <v>42449</v>
      </c>
      <c r="B4" t="s">
        <v>206</v>
      </c>
      <c r="C4">
        <v>1.5</v>
      </c>
      <c r="D4" t="s">
        <v>201</v>
      </c>
      <c r="E4" t="s">
        <v>239</v>
      </c>
    </row>
    <row r="5" spans="1:5">
      <c r="A5" s="5">
        <v>42356</v>
      </c>
      <c r="B5" t="s">
        <v>206</v>
      </c>
      <c r="C5">
        <v>-2</v>
      </c>
      <c r="D5" t="s">
        <v>204</v>
      </c>
      <c r="E5" t="s">
        <v>238</v>
      </c>
    </row>
    <row r="6" spans="1:5">
      <c r="A6" s="5">
        <v>42366</v>
      </c>
      <c r="B6" t="s">
        <v>206</v>
      </c>
      <c r="C6">
        <v>-5.5</v>
      </c>
      <c r="D6" t="s">
        <v>204</v>
      </c>
      <c r="E6" t="s">
        <v>217</v>
      </c>
    </row>
    <row r="7" spans="1:5">
      <c r="A7" s="5">
        <v>42379</v>
      </c>
      <c r="B7" t="s">
        <v>206</v>
      </c>
      <c r="C7">
        <v>-4.5</v>
      </c>
      <c r="D7" t="s">
        <v>204</v>
      </c>
      <c r="E7" t="s">
        <v>203</v>
      </c>
    </row>
    <row r="8" spans="1:5">
      <c r="A8" s="5">
        <v>42447</v>
      </c>
      <c r="B8" t="s">
        <v>200</v>
      </c>
      <c r="C8">
        <v>9</v>
      </c>
      <c r="D8" t="s">
        <v>201</v>
      </c>
      <c r="E8" t="s">
        <v>268</v>
      </c>
    </row>
    <row r="9" spans="1:5">
      <c r="A9" s="5">
        <v>42470</v>
      </c>
      <c r="B9" t="s">
        <v>200</v>
      </c>
      <c r="C9">
        <v>6.5</v>
      </c>
      <c r="D9" t="s">
        <v>204</v>
      </c>
      <c r="E9" t="s">
        <v>202</v>
      </c>
    </row>
    <row r="10" spans="1:5">
      <c r="A10" s="5">
        <v>42381</v>
      </c>
      <c r="B10" t="s">
        <v>206</v>
      </c>
      <c r="C10">
        <v>6</v>
      </c>
      <c r="D10" t="s">
        <v>201</v>
      </c>
      <c r="E10" t="s">
        <v>203</v>
      </c>
    </row>
    <row r="11" spans="1:5">
      <c r="A11" s="5">
        <v>42375</v>
      </c>
      <c r="B11" t="s">
        <v>206</v>
      </c>
      <c r="C11">
        <v>8</v>
      </c>
      <c r="D11" t="s">
        <v>204</v>
      </c>
      <c r="E11" t="s">
        <v>231</v>
      </c>
    </row>
    <row r="12" spans="1:5">
      <c r="A12" s="5">
        <v>42328</v>
      </c>
      <c r="B12" t="s">
        <v>206</v>
      </c>
      <c r="C12">
        <v>-1.5</v>
      </c>
      <c r="D12" t="s">
        <v>204</v>
      </c>
      <c r="E12" t="s">
        <v>228</v>
      </c>
    </row>
    <row r="13" spans="1:5">
      <c r="A13" s="5">
        <v>42344</v>
      </c>
      <c r="B13" t="s">
        <v>206</v>
      </c>
      <c r="C13">
        <v>-2</v>
      </c>
      <c r="D13" t="s">
        <v>201</v>
      </c>
      <c r="E13" t="s">
        <v>242</v>
      </c>
    </row>
    <row r="14" spans="1:5">
      <c r="A14" s="5">
        <v>42456</v>
      </c>
      <c r="B14" t="s">
        <v>200</v>
      </c>
      <c r="C14">
        <v>2</v>
      </c>
      <c r="D14" t="s">
        <v>201</v>
      </c>
      <c r="E14" t="s">
        <v>284</v>
      </c>
    </row>
    <row r="15" spans="1:5">
      <c r="A15" s="5">
        <v>42322</v>
      </c>
      <c r="B15" t="s">
        <v>206</v>
      </c>
      <c r="C15">
        <v>7.5</v>
      </c>
      <c r="D15" t="s">
        <v>201</v>
      </c>
      <c r="E15" t="s">
        <v>235</v>
      </c>
    </row>
    <row r="16" spans="1:5">
      <c r="A16" s="5">
        <v>42430</v>
      </c>
      <c r="B16" t="s">
        <v>206</v>
      </c>
      <c r="C16">
        <v>-4.5</v>
      </c>
      <c r="D16" t="s">
        <v>201</v>
      </c>
      <c r="E16" t="s">
        <v>256</v>
      </c>
    </row>
    <row r="17" spans="1:5">
      <c r="A17" s="5">
        <v>42435</v>
      </c>
      <c r="B17" t="s">
        <v>200</v>
      </c>
      <c r="C17">
        <v>-4</v>
      </c>
      <c r="D17" t="s">
        <v>201</v>
      </c>
      <c r="E17" t="s">
        <v>250</v>
      </c>
    </row>
    <row r="18" spans="1:5">
      <c r="A18" s="5">
        <v>42374</v>
      </c>
      <c r="B18" t="s">
        <v>200</v>
      </c>
      <c r="C18">
        <v>-6.5</v>
      </c>
      <c r="D18" t="s">
        <v>201</v>
      </c>
      <c r="E18" t="s">
        <v>279</v>
      </c>
    </row>
    <row r="19" spans="1:5">
      <c r="A19" s="5">
        <v>42441</v>
      </c>
      <c r="B19" t="s">
        <v>200</v>
      </c>
      <c r="C19">
        <v>-1</v>
      </c>
      <c r="D19" t="s">
        <v>201</v>
      </c>
      <c r="E19" t="s">
        <v>227</v>
      </c>
    </row>
    <row r="20" spans="1:5">
      <c r="A20" s="5">
        <v>42319</v>
      </c>
      <c r="B20" t="s">
        <v>206</v>
      </c>
      <c r="C20">
        <v>6.5</v>
      </c>
      <c r="D20" t="s">
        <v>201</v>
      </c>
      <c r="E20" t="s">
        <v>248</v>
      </c>
    </row>
    <row r="21" spans="1:5">
      <c r="A21" s="5">
        <v>42313</v>
      </c>
      <c r="B21" t="s">
        <v>200</v>
      </c>
      <c r="C21">
        <v>-4</v>
      </c>
      <c r="D21" t="s">
        <v>201</v>
      </c>
      <c r="E21" t="s">
        <v>230</v>
      </c>
    </row>
    <row r="22" spans="1:5">
      <c r="A22" s="5">
        <v>42347</v>
      </c>
      <c r="B22" t="s">
        <v>200</v>
      </c>
      <c r="C22">
        <v>2</v>
      </c>
      <c r="D22" t="s">
        <v>204</v>
      </c>
      <c r="E22" t="s">
        <v>211</v>
      </c>
    </row>
    <row r="23" spans="1:5">
      <c r="A23" s="5">
        <v>42306</v>
      </c>
      <c r="B23" t="s">
        <v>200</v>
      </c>
      <c r="C23">
        <v>12</v>
      </c>
      <c r="D23" t="s">
        <v>204</v>
      </c>
      <c r="E23" t="s">
        <v>279</v>
      </c>
    </row>
    <row r="24" spans="1:5">
      <c r="A24" s="5">
        <v>42424</v>
      </c>
      <c r="B24" t="s">
        <v>200</v>
      </c>
      <c r="C24">
        <v>5</v>
      </c>
      <c r="D24" t="s">
        <v>201</v>
      </c>
      <c r="E24" t="s">
        <v>244</v>
      </c>
    </row>
    <row r="25" spans="1:5">
      <c r="A25" s="5">
        <v>42485</v>
      </c>
      <c r="B25" t="s">
        <v>206</v>
      </c>
      <c r="C25">
        <v>14.5</v>
      </c>
      <c r="D25" t="s">
        <v>201</v>
      </c>
      <c r="E25" t="s">
        <v>233</v>
      </c>
    </row>
    <row r="26" spans="1:5">
      <c r="A26" s="5">
        <v>42405</v>
      </c>
      <c r="B26" t="s">
        <v>200</v>
      </c>
      <c r="C26">
        <v>6.5</v>
      </c>
      <c r="D26" t="s">
        <v>201</v>
      </c>
      <c r="E26" t="s">
        <v>225</v>
      </c>
    </row>
    <row r="27" spans="1:5">
      <c r="A27" s="5">
        <v>42395</v>
      </c>
      <c r="B27" t="s">
        <v>200</v>
      </c>
      <c r="C27">
        <v>-6.5</v>
      </c>
      <c r="D27" t="s">
        <v>204</v>
      </c>
      <c r="E27" t="s">
        <v>230</v>
      </c>
    </row>
    <row r="28" spans="1:5">
      <c r="A28" s="5">
        <v>42409</v>
      </c>
      <c r="B28" t="s">
        <v>200</v>
      </c>
      <c r="C28">
        <v>-1.5</v>
      </c>
      <c r="D28" t="s">
        <v>201</v>
      </c>
      <c r="E28" t="s">
        <v>218</v>
      </c>
    </row>
    <row r="29" spans="1:5">
      <c r="A29" s="5">
        <v>42391</v>
      </c>
      <c r="B29" t="s">
        <v>206</v>
      </c>
      <c r="C29">
        <v>6</v>
      </c>
      <c r="D29" t="s">
        <v>201</v>
      </c>
      <c r="E29" t="s">
        <v>235</v>
      </c>
    </row>
    <row r="30" spans="1:5">
      <c r="A30" s="5">
        <v>42360</v>
      </c>
      <c r="B30" t="s">
        <v>206</v>
      </c>
      <c r="C30">
        <v>4.5</v>
      </c>
      <c r="D30" t="s">
        <v>201</v>
      </c>
      <c r="E30" t="s">
        <v>228</v>
      </c>
    </row>
    <row r="31" spans="1:5">
      <c r="A31" s="5">
        <v>42338</v>
      </c>
      <c r="B31" t="s">
        <v>200</v>
      </c>
      <c r="C31">
        <v>2</v>
      </c>
      <c r="D31" t="s">
        <v>204</v>
      </c>
      <c r="E31" t="s">
        <v>239</v>
      </c>
    </row>
    <row r="32" spans="1:5">
      <c r="A32" s="5">
        <v>42466</v>
      </c>
      <c r="B32" t="s">
        <v>206</v>
      </c>
      <c r="C32">
        <v>1.5</v>
      </c>
      <c r="D32" t="s">
        <v>204</v>
      </c>
      <c r="E32" t="s">
        <v>236</v>
      </c>
    </row>
    <row r="33" spans="1:5">
      <c r="A33" s="5">
        <v>42354</v>
      </c>
      <c r="B33" t="s">
        <v>200</v>
      </c>
      <c r="C33">
        <v>4.5</v>
      </c>
      <c r="D33" t="s">
        <v>204</v>
      </c>
      <c r="E33" t="s">
        <v>235</v>
      </c>
    </row>
    <row r="34" spans="1:5">
      <c r="A34" s="5">
        <v>42471</v>
      </c>
      <c r="B34" t="s">
        <v>206</v>
      </c>
      <c r="C34">
        <v>7</v>
      </c>
      <c r="D34" t="s">
        <v>201</v>
      </c>
      <c r="E34" t="s">
        <v>286</v>
      </c>
    </row>
    <row r="35" spans="1:5">
      <c r="A35" s="5">
        <v>42457</v>
      </c>
      <c r="B35" t="s">
        <v>206</v>
      </c>
      <c r="C35">
        <v>2</v>
      </c>
      <c r="D35" t="s">
        <v>204</v>
      </c>
      <c r="E35" t="s">
        <v>237</v>
      </c>
    </row>
    <row r="36" spans="1:5">
      <c r="A36" s="5">
        <v>42332</v>
      </c>
      <c r="B36" t="s">
        <v>200</v>
      </c>
      <c r="C36">
        <v>3.5</v>
      </c>
      <c r="D36" t="s">
        <v>201</v>
      </c>
      <c r="E36" t="s">
        <v>283</v>
      </c>
    </row>
    <row r="37" spans="1:5">
      <c r="A37" s="5">
        <v>42364</v>
      </c>
      <c r="B37" t="s">
        <v>206</v>
      </c>
      <c r="C37">
        <v>-2</v>
      </c>
      <c r="D37" t="s">
        <v>201</v>
      </c>
      <c r="E37" t="s">
        <v>230</v>
      </c>
    </row>
    <row r="38" spans="1:5">
      <c r="A38" s="5">
        <v>42384</v>
      </c>
      <c r="B38" t="s">
        <v>206</v>
      </c>
      <c r="C38">
        <v>1</v>
      </c>
      <c r="D38" t="s">
        <v>204</v>
      </c>
      <c r="E38" t="s">
        <v>230</v>
      </c>
    </row>
    <row r="39" spans="1:5">
      <c r="A39" s="5">
        <v>42377</v>
      </c>
      <c r="B39" t="s">
        <v>232</v>
      </c>
      <c r="C39">
        <v>1</v>
      </c>
      <c r="D39" t="s">
        <v>204</v>
      </c>
      <c r="E39" t="s">
        <v>233</v>
      </c>
    </row>
    <row r="40" spans="1:5">
      <c r="A40" s="5">
        <v>42371</v>
      </c>
      <c r="B40" t="s">
        <v>200</v>
      </c>
      <c r="C40">
        <v>-3.5</v>
      </c>
      <c r="D40" t="s">
        <v>204</v>
      </c>
      <c r="E40" t="s">
        <v>240</v>
      </c>
    </row>
    <row r="41" spans="1:5">
      <c r="A41" s="5">
        <v>42342</v>
      </c>
      <c r="B41" t="s">
        <v>200</v>
      </c>
      <c r="C41">
        <v>-5.5</v>
      </c>
      <c r="D41" t="s">
        <v>204</v>
      </c>
      <c r="E41" t="s">
        <v>248</v>
      </c>
    </row>
    <row r="42" spans="1:5">
      <c r="A42" s="5">
        <v>42370</v>
      </c>
      <c r="B42" t="s">
        <v>200</v>
      </c>
      <c r="C42">
        <v>2.5</v>
      </c>
      <c r="D42" t="s">
        <v>204</v>
      </c>
      <c r="E42" t="s">
        <v>283</v>
      </c>
    </row>
    <row r="43" spans="1:5">
      <c r="A43" s="5">
        <v>42326</v>
      </c>
      <c r="B43" t="s">
        <v>206</v>
      </c>
      <c r="C43">
        <v>5</v>
      </c>
      <c r="D43" t="s">
        <v>201</v>
      </c>
      <c r="E43" t="s">
        <v>235</v>
      </c>
    </row>
    <row r="44" spans="1:5">
      <c r="A44" s="5">
        <v>42352</v>
      </c>
      <c r="B44" t="s">
        <v>206</v>
      </c>
      <c r="C44">
        <v>-4</v>
      </c>
      <c r="D44" t="s">
        <v>204</v>
      </c>
      <c r="E44" t="s">
        <v>242</v>
      </c>
    </row>
    <row r="45" spans="1:5">
      <c r="A45" s="5">
        <v>42432</v>
      </c>
      <c r="B45" t="s">
        <v>200</v>
      </c>
      <c r="C45">
        <v>-6.5</v>
      </c>
      <c r="D45" t="s">
        <v>204</v>
      </c>
      <c r="E45" t="s">
        <v>280</v>
      </c>
    </row>
    <row r="46" spans="1:5">
      <c r="A46" s="5">
        <v>42421</v>
      </c>
      <c r="B46" t="s">
        <v>206</v>
      </c>
      <c r="C46">
        <v>-9</v>
      </c>
      <c r="D46" t="s">
        <v>201</v>
      </c>
      <c r="E46" t="s">
        <v>282</v>
      </c>
    </row>
    <row r="47" spans="1:5">
      <c r="A47" s="5">
        <v>42443</v>
      </c>
      <c r="B47" t="s">
        <v>206</v>
      </c>
      <c r="C47">
        <v>5.5</v>
      </c>
      <c r="D47" t="s">
        <v>204</v>
      </c>
      <c r="E47" t="s">
        <v>250</v>
      </c>
    </row>
    <row r="48" spans="1:5">
      <c r="A48" s="5">
        <v>42476</v>
      </c>
      <c r="B48" t="s">
        <v>200</v>
      </c>
      <c r="C48">
        <v>12</v>
      </c>
      <c r="D48" t="s">
        <v>204</v>
      </c>
      <c r="E48" t="s">
        <v>223</v>
      </c>
    </row>
    <row r="49" spans="1:5">
      <c r="A49" s="5">
        <v>42311</v>
      </c>
      <c r="B49" t="s">
        <v>200</v>
      </c>
      <c r="C49">
        <v>2</v>
      </c>
      <c r="D49" t="s">
        <v>204</v>
      </c>
      <c r="E49" t="s">
        <v>240</v>
      </c>
    </row>
    <row r="50" spans="1:5">
      <c r="A50" s="5">
        <v>42428</v>
      </c>
      <c r="B50" t="s">
        <v>206</v>
      </c>
      <c r="C50">
        <v>-7</v>
      </c>
      <c r="D50" t="s">
        <v>201</v>
      </c>
      <c r="E50" t="s">
        <v>247</v>
      </c>
    </row>
    <row r="51" spans="1:5">
      <c r="A51" s="5">
        <v>42438</v>
      </c>
      <c r="B51" t="s">
        <v>200</v>
      </c>
      <c r="C51">
        <v>-2</v>
      </c>
      <c r="D51" t="s">
        <v>204</v>
      </c>
      <c r="E51" t="s">
        <v>236</v>
      </c>
    </row>
    <row r="52" spans="1:5">
      <c r="A52" s="5">
        <v>42406</v>
      </c>
      <c r="B52" t="s">
        <v>206</v>
      </c>
      <c r="C52">
        <v>5</v>
      </c>
      <c r="D52" t="s">
        <v>201</v>
      </c>
      <c r="E52" t="s">
        <v>214</v>
      </c>
    </row>
    <row r="53" spans="1:5">
      <c r="A53" s="5">
        <v>42305</v>
      </c>
      <c r="B53" t="s">
        <v>206</v>
      </c>
      <c r="C53">
        <v>6</v>
      </c>
      <c r="D53" t="s">
        <v>201</v>
      </c>
      <c r="E53" t="s">
        <v>227</v>
      </c>
    </row>
    <row r="54" spans="1:5">
      <c r="A54" s="5">
        <v>42481</v>
      </c>
      <c r="B54" t="s">
        <v>200</v>
      </c>
      <c r="C54">
        <v>9.5</v>
      </c>
      <c r="D54" t="s">
        <v>201</v>
      </c>
      <c r="E54" t="s">
        <v>224</v>
      </c>
    </row>
    <row r="55" spans="1:5">
      <c r="A55" s="5">
        <v>42400</v>
      </c>
      <c r="B55" t="s">
        <v>206</v>
      </c>
      <c r="C55">
        <v>-8.5</v>
      </c>
      <c r="D55" t="s">
        <v>204</v>
      </c>
      <c r="E55" t="s">
        <v>224</v>
      </c>
    </row>
    <row r="56" spans="1:5">
      <c r="A56" s="5">
        <v>42393</v>
      </c>
      <c r="B56" t="s">
        <v>200</v>
      </c>
      <c r="C56">
        <v>4</v>
      </c>
      <c r="D56" t="s">
        <v>201</v>
      </c>
      <c r="E56" t="s">
        <v>282</v>
      </c>
    </row>
    <row r="57" spans="1:5">
      <c r="A57" s="5">
        <v>42403</v>
      </c>
      <c r="B57" t="s">
        <v>200</v>
      </c>
      <c r="C57">
        <v>-2.5</v>
      </c>
      <c r="D57" t="s">
        <v>204</v>
      </c>
      <c r="E57" t="s">
        <v>202</v>
      </c>
    </row>
    <row r="58" spans="1:5">
      <c r="A58" s="5">
        <v>42387</v>
      </c>
      <c r="B58" t="s">
        <v>206</v>
      </c>
      <c r="C58">
        <v>2</v>
      </c>
      <c r="D58" t="s">
        <v>201</v>
      </c>
      <c r="E58" t="s">
        <v>234</v>
      </c>
    </row>
    <row r="59" spans="1:5">
      <c r="A59" s="5">
        <v>42389</v>
      </c>
      <c r="B59" t="s">
        <v>206</v>
      </c>
      <c r="C59">
        <v>-6.5</v>
      </c>
      <c r="D59" t="s">
        <v>232</v>
      </c>
      <c r="E59" t="s">
        <v>221</v>
      </c>
    </row>
    <row r="60" spans="1:5">
      <c r="A60" s="5">
        <v>42386</v>
      </c>
      <c r="B60" t="s">
        <v>200</v>
      </c>
      <c r="C60">
        <v>12</v>
      </c>
      <c r="D60" t="s">
        <v>204</v>
      </c>
      <c r="E60" t="s">
        <v>228</v>
      </c>
    </row>
    <row r="61" spans="1:5">
      <c r="A61" s="5">
        <v>42461</v>
      </c>
      <c r="B61" t="s">
        <v>206</v>
      </c>
      <c r="C61">
        <v>5.5</v>
      </c>
      <c r="D61" t="s">
        <v>204</v>
      </c>
      <c r="E61" t="s">
        <v>282</v>
      </c>
    </row>
    <row r="62" spans="1:5">
      <c r="A62" s="5">
        <v>42336</v>
      </c>
      <c r="B62" t="s">
        <v>206</v>
      </c>
      <c r="C62">
        <v>-8.5</v>
      </c>
      <c r="D62" t="s">
        <v>204</v>
      </c>
      <c r="E62" t="s">
        <v>282</v>
      </c>
    </row>
    <row r="63" spans="1:5">
      <c r="A63" s="5">
        <v>42368</v>
      </c>
      <c r="B63" t="s">
        <v>206</v>
      </c>
      <c r="C63">
        <v>3.5</v>
      </c>
      <c r="D63" t="s">
        <v>204</v>
      </c>
      <c r="E63" t="s">
        <v>249</v>
      </c>
    </row>
    <row r="64" spans="1:5">
      <c r="A64" s="5">
        <v>42445</v>
      </c>
      <c r="B64" t="s">
        <v>206</v>
      </c>
      <c r="C64">
        <v>5.5</v>
      </c>
      <c r="D64" t="s">
        <v>204</v>
      </c>
      <c r="E64" t="s">
        <v>236</v>
      </c>
    </row>
    <row r="65" spans="1:5">
      <c r="A65" s="5">
        <v>42459</v>
      </c>
      <c r="B65" t="s">
        <v>200</v>
      </c>
      <c r="C65">
        <v>-6</v>
      </c>
      <c r="D65" t="s">
        <v>204</v>
      </c>
      <c r="E65" t="s">
        <v>220</v>
      </c>
    </row>
    <row r="66" spans="1:5">
      <c r="A66" s="5">
        <v>42382</v>
      </c>
      <c r="B66" t="s">
        <v>200</v>
      </c>
      <c r="C66">
        <v>12.5</v>
      </c>
      <c r="D66" t="s">
        <v>204</v>
      </c>
      <c r="E66" t="s">
        <v>235</v>
      </c>
    </row>
    <row r="67" spans="1:5">
      <c r="A67" s="5">
        <v>42473</v>
      </c>
      <c r="B67" t="s">
        <v>200</v>
      </c>
      <c r="C67">
        <v>-4.5</v>
      </c>
      <c r="D67" t="s">
        <v>204</v>
      </c>
      <c r="E67" t="s">
        <v>292</v>
      </c>
    </row>
    <row r="68" spans="1:5">
      <c r="A68" s="5">
        <v>42468</v>
      </c>
      <c r="B68" t="s">
        <v>206</v>
      </c>
      <c r="C68">
        <v>-6.5</v>
      </c>
      <c r="D68" t="s">
        <v>201</v>
      </c>
      <c r="E68" t="s">
        <v>214</v>
      </c>
    </row>
    <row r="69" spans="1:5">
      <c r="A69" s="5">
        <v>42333</v>
      </c>
      <c r="B69" t="s">
        <v>206</v>
      </c>
      <c r="C69">
        <v>10</v>
      </c>
      <c r="D69" t="s">
        <v>204</v>
      </c>
      <c r="E69" t="s">
        <v>212</v>
      </c>
    </row>
    <row r="70" spans="1:5">
      <c r="A70" s="5">
        <v>42345</v>
      </c>
      <c r="B70" t="s">
        <v>206</v>
      </c>
      <c r="C70">
        <v>-1</v>
      </c>
      <c r="D70" t="s">
        <v>201</v>
      </c>
      <c r="E70" t="s">
        <v>212</v>
      </c>
    </row>
    <row r="71" spans="1:5">
      <c r="A71" s="5">
        <v>42330</v>
      </c>
      <c r="B71" t="s">
        <v>206</v>
      </c>
      <c r="C71">
        <v>3.5</v>
      </c>
      <c r="D71" t="s">
        <v>201</v>
      </c>
      <c r="E71" t="s">
        <v>249</v>
      </c>
    </row>
    <row r="72" spans="1:5">
      <c r="A72" s="5">
        <v>42454</v>
      </c>
      <c r="B72" t="s">
        <v>206</v>
      </c>
      <c r="C72">
        <v>16</v>
      </c>
      <c r="D72" t="s">
        <v>201</v>
      </c>
      <c r="E72" t="s">
        <v>266</v>
      </c>
    </row>
    <row r="73" spans="1:5">
      <c r="A73" s="5">
        <v>42436</v>
      </c>
      <c r="B73" t="s">
        <v>200</v>
      </c>
      <c r="C73">
        <v>5.5</v>
      </c>
      <c r="D73" t="s">
        <v>204</v>
      </c>
      <c r="E73" t="s">
        <v>249</v>
      </c>
    </row>
    <row r="74" spans="1:5">
      <c r="A74" s="5">
        <v>42339</v>
      </c>
      <c r="B74" t="s">
        <v>206</v>
      </c>
      <c r="C74">
        <v>1.5</v>
      </c>
      <c r="D74" t="s">
        <v>201</v>
      </c>
      <c r="E74" t="s">
        <v>230</v>
      </c>
    </row>
    <row r="75" spans="1:5">
      <c r="A75" s="5">
        <v>42324</v>
      </c>
      <c r="B75" t="s">
        <v>200</v>
      </c>
      <c r="C75">
        <v>-8</v>
      </c>
      <c r="D75" t="s">
        <v>204</v>
      </c>
      <c r="E75" t="s">
        <v>234</v>
      </c>
    </row>
    <row r="76" spans="1:5">
      <c r="A76" s="5">
        <v>42350</v>
      </c>
      <c r="B76" t="s">
        <v>200</v>
      </c>
      <c r="C76">
        <v>-6.5</v>
      </c>
      <c r="D76" t="s">
        <v>201</v>
      </c>
      <c r="E76" t="s">
        <v>282</v>
      </c>
    </row>
    <row r="77" spans="1:5">
      <c r="A77" s="5">
        <v>42318</v>
      </c>
      <c r="B77" t="s">
        <v>200</v>
      </c>
      <c r="C77">
        <v>2.5</v>
      </c>
      <c r="D77" t="s">
        <v>201</v>
      </c>
      <c r="E77" t="s">
        <v>226</v>
      </c>
    </row>
    <row r="78" spans="1:5">
      <c r="A78" s="5">
        <v>42321</v>
      </c>
      <c r="B78" t="s">
        <v>206</v>
      </c>
      <c r="C78">
        <v>-7.5</v>
      </c>
      <c r="D78" t="s">
        <v>204</v>
      </c>
      <c r="E78" t="s">
        <v>216</v>
      </c>
    </row>
    <row r="79" spans="1:5">
      <c r="A79" s="5">
        <v>42419</v>
      </c>
      <c r="B79" t="s">
        <v>200</v>
      </c>
      <c r="C79">
        <v>1.5</v>
      </c>
      <c r="D79" t="s">
        <v>201</v>
      </c>
      <c r="E79" t="s">
        <v>217</v>
      </c>
    </row>
    <row r="80" spans="1:5">
      <c r="A80" s="5">
        <v>42315</v>
      </c>
      <c r="B80" t="s">
        <v>206</v>
      </c>
      <c r="C80">
        <v>-5</v>
      </c>
      <c r="D80" t="s">
        <v>204</v>
      </c>
      <c r="E80" t="s">
        <v>248</v>
      </c>
    </row>
    <row r="81" spans="1:5">
      <c r="A81" s="5">
        <v>42478</v>
      </c>
      <c r="B81" t="s">
        <v>206</v>
      </c>
      <c r="C81">
        <v>14</v>
      </c>
      <c r="D81" t="s">
        <v>204</v>
      </c>
      <c r="E81" t="s">
        <v>234</v>
      </c>
    </row>
    <row r="82" spans="1:5">
      <c r="A82" s="5">
        <v>42309</v>
      </c>
      <c r="B82" t="s">
        <v>206</v>
      </c>
      <c r="C82">
        <v>-4</v>
      </c>
      <c r="D82" t="s">
        <v>204</v>
      </c>
      <c r="E82" t="s">
        <v>260</v>
      </c>
    </row>
    <row r="83" spans="1:5">
      <c r="A83" s="5">
        <v>42426</v>
      </c>
      <c r="B83" t="s">
        <v>206</v>
      </c>
      <c r="C83">
        <v>-5.5</v>
      </c>
      <c r="D83" t="s">
        <v>201</v>
      </c>
      <c r="E83" t="s">
        <v>242</v>
      </c>
    </row>
    <row r="84" spans="1:5">
      <c r="A84" s="2">
        <v>42396</v>
      </c>
      <c r="B84" t="s">
        <v>200</v>
      </c>
      <c r="C84">
        <v>17.5</v>
      </c>
      <c r="D84" t="s">
        <v>201</v>
      </c>
      <c r="E84" t="s">
        <v>239</v>
      </c>
    </row>
    <row r="85" spans="1:5">
      <c r="A85" s="2">
        <v>42483</v>
      </c>
      <c r="B85" t="s">
        <v>200</v>
      </c>
      <c r="C85">
        <v>8.5</v>
      </c>
      <c r="D85" t="s">
        <v>201</v>
      </c>
      <c r="E85" t="s">
        <v>227</v>
      </c>
    </row>
    <row r="86" spans="1:5">
      <c r="A86" s="2">
        <v>42398</v>
      </c>
      <c r="B86" t="s">
        <v>206</v>
      </c>
      <c r="C86">
        <v>-8</v>
      </c>
      <c r="D86" t="s">
        <v>204</v>
      </c>
      <c r="E86" t="s">
        <v>220</v>
      </c>
    </row>
    <row r="87" spans="1:5">
      <c r="A87" s="2">
        <v>42401</v>
      </c>
      <c r="B87" t="s">
        <v>200</v>
      </c>
      <c r="C87">
        <v>6.5</v>
      </c>
      <c r="D87" t="s">
        <v>201</v>
      </c>
      <c r="E87" t="s">
        <v>224</v>
      </c>
    </row>
    <row r="88" spans="1:5">
      <c r="A88" s="2">
        <v>42361</v>
      </c>
      <c r="B88" t="s">
        <v>200</v>
      </c>
      <c r="C88">
        <v>-3.5</v>
      </c>
      <c r="D88" t="s">
        <v>201</v>
      </c>
      <c r="E88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42346</v>
      </c>
      <c r="B2" t="s">
        <v>206</v>
      </c>
      <c r="C2">
        <v>5</v>
      </c>
      <c r="D2" t="s">
        <v>201</v>
      </c>
      <c r="E2" t="s">
        <v>229</v>
      </c>
    </row>
    <row r="3" spans="1:5">
      <c r="A3" s="5">
        <v>42463</v>
      </c>
      <c r="B3" t="s">
        <v>200</v>
      </c>
      <c r="C3">
        <v>-2.5</v>
      </c>
      <c r="D3" t="s">
        <v>204</v>
      </c>
      <c r="E3" t="s">
        <v>230</v>
      </c>
    </row>
    <row r="4" spans="1:5">
      <c r="A4" s="5">
        <v>42395</v>
      </c>
      <c r="B4" t="s">
        <v>200</v>
      </c>
      <c r="C4">
        <v>3.5</v>
      </c>
      <c r="D4" t="s">
        <v>201</v>
      </c>
      <c r="E4" t="s">
        <v>210</v>
      </c>
    </row>
    <row r="5" spans="1:5">
      <c r="A5" s="5">
        <v>42330</v>
      </c>
      <c r="B5" t="s">
        <v>206</v>
      </c>
      <c r="C5">
        <v>5.5</v>
      </c>
      <c r="D5" t="s">
        <v>201</v>
      </c>
      <c r="E5" t="s">
        <v>230</v>
      </c>
    </row>
    <row r="6" spans="1:5">
      <c r="A6" s="5">
        <v>42408</v>
      </c>
      <c r="B6" t="s">
        <v>206</v>
      </c>
      <c r="C6">
        <v>2.5</v>
      </c>
      <c r="D6" t="s">
        <v>201</v>
      </c>
      <c r="E6" t="s">
        <v>240</v>
      </c>
    </row>
    <row r="7" spans="1:5">
      <c r="A7" s="5">
        <v>42356</v>
      </c>
      <c r="B7" t="s">
        <v>206</v>
      </c>
      <c r="C7">
        <v>10</v>
      </c>
      <c r="D7" t="s">
        <v>204</v>
      </c>
      <c r="E7" t="s">
        <v>229</v>
      </c>
    </row>
    <row r="8" spans="1:5">
      <c r="A8" s="5">
        <v>42366</v>
      </c>
      <c r="B8" t="s">
        <v>206</v>
      </c>
      <c r="C8">
        <v>7.5</v>
      </c>
      <c r="D8" t="s">
        <v>201</v>
      </c>
      <c r="E8" t="s">
        <v>208</v>
      </c>
    </row>
    <row r="9" spans="1:5">
      <c r="A9" s="5">
        <v>42378</v>
      </c>
      <c r="B9" t="s">
        <v>200</v>
      </c>
      <c r="C9">
        <v>11</v>
      </c>
      <c r="D9" t="s">
        <v>204</v>
      </c>
      <c r="E9" t="s">
        <v>202</v>
      </c>
    </row>
    <row r="10" spans="1:5">
      <c r="A10" s="5">
        <v>42425</v>
      </c>
      <c r="B10" t="s">
        <v>206</v>
      </c>
      <c r="C10">
        <v>1</v>
      </c>
      <c r="D10" t="s">
        <v>201</v>
      </c>
      <c r="E10" t="s">
        <v>249</v>
      </c>
    </row>
    <row r="11" spans="1:5">
      <c r="A11" s="5">
        <v>42339</v>
      </c>
      <c r="B11" t="s">
        <v>206</v>
      </c>
      <c r="C11">
        <v>3.5</v>
      </c>
      <c r="D11" t="s">
        <v>204</v>
      </c>
      <c r="E11" t="s">
        <v>242</v>
      </c>
    </row>
    <row r="12" spans="1:5">
      <c r="A12" s="5">
        <v>42337</v>
      </c>
      <c r="B12" t="s">
        <v>206</v>
      </c>
      <c r="C12">
        <v>5</v>
      </c>
      <c r="D12" t="s">
        <v>204</v>
      </c>
      <c r="E12" t="s">
        <v>290</v>
      </c>
    </row>
    <row r="13" spans="1:5">
      <c r="A13" s="5">
        <v>42433</v>
      </c>
      <c r="B13" t="s">
        <v>206</v>
      </c>
      <c r="C13">
        <v>6</v>
      </c>
      <c r="D13" t="s">
        <v>201</v>
      </c>
      <c r="E13" t="s">
        <v>273</v>
      </c>
    </row>
    <row r="14" spans="1:5">
      <c r="A14" s="5">
        <v>42314</v>
      </c>
      <c r="B14" t="s">
        <v>200</v>
      </c>
      <c r="C14">
        <v>-3</v>
      </c>
      <c r="D14" t="s">
        <v>204</v>
      </c>
      <c r="E14" t="s">
        <v>235</v>
      </c>
    </row>
    <row r="15" spans="1:5">
      <c r="A15" s="5">
        <v>42384</v>
      </c>
      <c r="B15" t="s">
        <v>200</v>
      </c>
      <c r="C15">
        <v>4</v>
      </c>
      <c r="D15" t="s">
        <v>201</v>
      </c>
      <c r="E15" t="s">
        <v>282</v>
      </c>
    </row>
    <row r="16" spans="1:5">
      <c r="A16" s="5">
        <v>42350</v>
      </c>
      <c r="B16" t="s">
        <v>206</v>
      </c>
      <c r="C16">
        <v>6.5</v>
      </c>
      <c r="D16" t="s">
        <v>204</v>
      </c>
      <c r="E16" t="s">
        <v>240</v>
      </c>
    </row>
    <row r="17" spans="1:5">
      <c r="A17" s="5">
        <v>42359</v>
      </c>
      <c r="B17" t="s">
        <v>206</v>
      </c>
      <c r="C17">
        <v>10.5</v>
      </c>
      <c r="D17" t="s">
        <v>201</v>
      </c>
      <c r="E17" t="s">
        <v>209</v>
      </c>
    </row>
    <row r="18" spans="1:5">
      <c r="A18" s="5">
        <v>42406</v>
      </c>
      <c r="B18" t="s">
        <v>200</v>
      </c>
      <c r="C18">
        <v>1</v>
      </c>
      <c r="D18" t="s">
        <v>204</v>
      </c>
      <c r="E18" t="s">
        <v>240</v>
      </c>
    </row>
    <row r="19" spans="1:5">
      <c r="A19" s="5">
        <v>42453</v>
      </c>
      <c r="B19" t="s">
        <v>206</v>
      </c>
      <c r="C19">
        <v>9.5</v>
      </c>
      <c r="D19" t="s">
        <v>204</v>
      </c>
      <c r="E19" t="s">
        <v>273</v>
      </c>
    </row>
    <row r="20" spans="1:5">
      <c r="A20" s="5">
        <v>42321</v>
      </c>
      <c r="B20" t="s">
        <v>206</v>
      </c>
      <c r="C20">
        <v>6.5</v>
      </c>
      <c r="D20" t="s">
        <v>201</v>
      </c>
      <c r="E20" t="s">
        <v>233</v>
      </c>
    </row>
    <row r="21" spans="1:5">
      <c r="A21" s="5">
        <v>42470</v>
      </c>
      <c r="B21" t="s">
        <v>200</v>
      </c>
      <c r="C21">
        <v>13.5</v>
      </c>
      <c r="D21" t="s">
        <v>201</v>
      </c>
      <c r="E21" t="s">
        <v>231</v>
      </c>
    </row>
    <row r="22" spans="1:5">
      <c r="A22" s="5">
        <v>42305</v>
      </c>
      <c r="B22" t="s">
        <v>200</v>
      </c>
      <c r="C22">
        <v>5</v>
      </c>
      <c r="D22" t="s">
        <v>201</v>
      </c>
      <c r="E22" t="s">
        <v>228</v>
      </c>
    </row>
    <row r="23" spans="1:5">
      <c r="A23" s="5">
        <v>42458</v>
      </c>
      <c r="B23" t="s">
        <v>200</v>
      </c>
      <c r="C23">
        <v>8</v>
      </c>
      <c r="D23" t="s">
        <v>201</v>
      </c>
      <c r="E23" t="s">
        <v>250</v>
      </c>
    </row>
    <row r="24" spans="1:5">
      <c r="A24" s="5">
        <v>42387</v>
      </c>
      <c r="B24" t="s">
        <v>200</v>
      </c>
      <c r="C24">
        <v>11</v>
      </c>
      <c r="D24" t="s">
        <v>201</v>
      </c>
      <c r="E24" t="s">
        <v>209</v>
      </c>
    </row>
    <row r="25" spans="1:5">
      <c r="A25" s="5">
        <v>42419</v>
      </c>
      <c r="B25" t="s">
        <v>206</v>
      </c>
      <c r="C25">
        <v>5</v>
      </c>
      <c r="D25" t="s">
        <v>201</v>
      </c>
      <c r="E25" t="s">
        <v>221</v>
      </c>
    </row>
    <row r="26" spans="1:5">
      <c r="A26" s="5">
        <v>42429</v>
      </c>
      <c r="B26" t="s">
        <v>206</v>
      </c>
      <c r="C26">
        <v>12</v>
      </c>
      <c r="D26" t="s">
        <v>204</v>
      </c>
      <c r="E26" t="s">
        <v>260</v>
      </c>
    </row>
    <row r="27" spans="1:5">
      <c r="A27" s="5">
        <v>42405</v>
      </c>
      <c r="B27" t="s">
        <v>206</v>
      </c>
      <c r="C27">
        <v>5</v>
      </c>
      <c r="D27" t="s">
        <v>201</v>
      </c>
      <c r="E27" t="s">
        <v>243</v>
      </c>
    </row>
    <row r="28" spans="1:5">
      <c r="A28" s="5">
        <v>42315</v>
      </c>
      <c r="B28" t="s">
        <v>200</v>
      </c>
      <c r="C28">
        <v>6.5</v>
      </c>
      <c r="D28" t="s">
        <v>204</v>
      </c>
      <c r="E28" t="s">
        <v>210</v>
      </c>
    </row>
    <row r="29" spans="1:5">
      <c r="A29" s="5">
        <v>42325</v>
      </c>
      <c r="B29" t="s">
        <v>206</v>
      </c>
      <c r="C29">
        <v>4.5</v>
      </c>
      <c r="D29" t="s">
        <v>204</v>
      </c>
      <c r="E29" t="s">
        <v>224</v>
      </c>
    </row>
    <row r="30" spans="1:5">
      <c r="A30" s="5">
        <v>42466</v>
      </c>
      <c r="B30" t="s">
        <v>200</v>
      </c>
      <c r="C30">
        <v>12</v>
      </c>
      <c r="D30" t="s">
        <v>201</v>
      </c>
      <c r="E30" t="s">
        <v>273</v>
      </c>
    </row>
    <row r="31" spans="1:5">
      <c r="A31" s="5">
        <v>42437</v>
      </c>
      <c r="B31" t="s">
        <v>206</v>
      </c>
      <c r="C31">
        <v>12.5</v>
      </c>
      <c r="D31" t="s">
        <v>204</v>
      </c>
      <c r="E31" t="s">
        <v>249</v>
      </c>
    </row>
    <row r="32" spans="1:5">
      <c r="A32" s="5">
        <v>42446</v>
      </c>
      <c r="B32" t="s">
        <v>200</v>
      </c>
      <c r="C32">
        <v>7</v>
      </c>
      <c r="D32" t="s">
        <v>201</v>
      </c>
      <c r="E32" t="s">
        <v>260</v>
      </c>
    </row>
    <row r="33" spans="1:5">
      <c r="A33" s="5">
        <v>42451</v>
      </c>
      <c r="B33" t="s">
        <v>206</v>
      </c>
      <c r="C33">
        <v>6</v>
      </c>
      <c r="D33" t="s">
        <v>204</v>
      </c>
      <c r="E33" t="s">
        <v>229</v>
      </c>
    </row>
    <row r="34" spans="1:5">
      <c r="A34" s="5">
        <v>42328</v>
      </c>
      <c r="B34" t="s">
        <v>200</v>
      </c>
      <c r="C34">
        <v>9</v>
      </c>
      <c r="D34" t="s">
        <v>201</v>
      </c>
      <c r="E34" t="s">
        <v>231</v>
      </c>
    </row>
    <row r="35" spans="1:5">
      <c r="A35" s="5">
        <v>42344</v>
      </c>
      <c r="B35" t="s">
        <v>200</v>
      </c>
      <c r="C35">
        <v>11</v>
      </c>
      <c r="D35" t="s">
        <v>201</v>
      </c>
      <c r="E35" t="s">
        <v>250</v>
      </c>
    </row>
    <row r="36" spans="1:5">
      <c r="A36" s="5">
        <v>42442</v>
      </c>
      <c r="B36" t="s">
        <v>200</v>
      </c>
      <c r="C36">
        <v>1.5</v>
      </c>
      <c r="D36" t="s">
        <v>201</v>
      </c>
      <c r="E36" t="s">
        <v>242</v>
      </c>
    </row>
    <row r="37" spans="1:5">
      <c r="A37" s="5">
        <v>42354</v>
      </c>
      <c r="B37" t="s">
        <v>200</v>
      </c>
      <c r="C37">
        <v>5</v>
      </c>
      <c r="D37" t="s">
        <v>201</v>
      </c>
      <c r="E37" t="s">
        <v>222</v>
      </c>
    </row>
    <row r="38" spans="1:5">
      <c r="A38" s="5">
        <v>42403</v>
      </c>
      <c r="B38" t="s">
        <v>200</v>
      </c>
      <c r="C38">
        <v>6.5</v>
      </c>
      <c r="D38" t="s">
        <v>201</v>
      </c>
      <c r="E38" t="s">
        <v>203</v>
      </c>
    </row>
    <row r="39" spans="1:5">
      <c r="A39" s="5">
        <v>42471</v>
      </c>
      <c r="B39" t="s">
        <v>200</v>
      </c>
      <c r="C39">
        <v>6.5</v>
      </c>
      <c r="D39" t="s">
        <v>201</v>
      </c>
      <c r="E39" t="s">
        <v>243</v>
      </c>
    </row>
    <row r="40" spans="1:5">
      <c r="A40" s="5">
        <v>42457</v>
      </c>
      <c r="B40" t="s">
        <v>200</v>
      </c>
      <c r="C40">
        <v>8.5</v>
      </c>
      <c r="D40" t="s">
        <v>204</v>
      </c>
      <c r="E40" t="s">
        <v>260</v>
      </c>
    </row>
    <row r="41" spans="1:5">
      <c r="A41" s="5">
        <v>42322</v>
      </c>
      <c r="B41" t="s">
        <v>206</v>
      </c>
      <c r="C41">
        <v>16</v>
      </c>
      <c r="D41" t="s">
        <v>204</v>
      </c>
      <c r="E41" t="s">
        <v>235</v>
      </c>
    </row>
    <row r="42" spans="1:5">
      <c r="A42" s="5">
        <v>42307</v>
      </c>
      <c r="B42" t="s">
        <v>200</v>
      </c>
      <c r="C42">
        <v>14</v>
      </c>
      <c r="D42" t="s">
        <v>204</v>
      </c>
      <c r="E42" t="s">
        <v>245</v>
      </c>
    </row>
    <row r="43" spans="1:5">
      <c r="A43" s="5">
        <v>42375</v>
      </c>
      <c r="B43" t="s">
        <v>200</v>
      </c>
      <c r="C43">
        <v>7</v>
      </c>
      <c r="D43" t="s">
        <v>204</v>
      </c>
      <c r="E43" t="s">
        <v>283</v>
      </c>
    </row>
    <row r="44" spans="1:5">
      <c r="A44" s="5">
        <v>42364</v>
      </c>
      <c r="B44" t="s">
        <v>200</v>
      </c>
      <c r="C44">
        <v>3</v>
      </c>
      <c r="D44" t="s">
        <v>201</v>
      </c>
      <c r="E44" t="s">
        <v>240</v>
      </c>
    </row>
    <row r="45" spans="1:5">
      <c r="A45" s="5">
        <v>42430</v>
      </c>
      <c r="B45" t="s">
        <v>200</v>
      </c>
      <c r="C45">
        <v>1</v>
      </c>
      <c r="D45" t="s">
        <v>204</v>
      </c>
      <c r="E45" t="s">
        <v>247</v>
      </c>
    </row>
    <row r="46" spans="1:5">
      <c r="A46" s="5">
        <v>42377</v>
      </c>
      <c r="B46" t="s">
        <v>200</v>
      </c>
      <c r="C46">
        <v>3</v>
      </c>
      <c r="D46" t="s">
        <v>204</v>
      </c>
      <c r="E46" t="s">
        <v>222</v>
      </c>
    </row>
    <row r="47" spans="1:5">
      <c r="A47" s="5">
        <v>42312</v>
      </c>
      <c r="B47" t="s">
        <v>200</v>
      </c>
      <c r="C47">
        <v>7</v>
      </c>
      <c r="D47" t="s">
        <v>204</v>
      </c>
      <c r="E47" t="s">
        <v>225</v>
      </c>
    </row>
    <row r="48" spans="1:5">
      <c r="A48" s="5">
        <v>42423</v>
      </c>
      <c r="B48" t="s">
        <v>206</v>
      </c>
      <c r="C48">
        <v>11.5</v>
      </c>
      <c r="D48" t="s">
        <v>201</v>
      </c>
      <c r="E48" t="s">
        <v>279</v>
      </c>
    </row>
    <row r="49" spans="1:5">
      <c r="A49" s="5">
        <v>42440</v>
      </c>
      <c r="B49" t="s">
        <v>200</v>
      </c>
      <c r="C49">
        <v>-2</v>
      </c>
      <c r="D49" t="s">
        <v>204</v>
      </c>
      <c r="E49" t="s">
        <v>273</v>
      </c>
    </row>
    <row r="50" spans="1:5">
      <c r="A50" s="5">
        <v>42398</v>
      </c>
      <c r="B50" t="s">
        <v>200</v>
      </c>
      <c r="C50">
        <v>8</v>
      </c>
      <c r="D50" t="s">
        <v>204</v>
      </c>
      <c r="E50" t="s">
        <v>220</v>
      </c>
    </row>
    <row r="51" spans="1:5">
      <c r="A51" s="5">
        <v>42391</v>
      </c>
      <c r="B51" t="s">
        <v>200</v>
      </c>
      <c r="C51">
        <v>6</v>
      </c>
      <c r="D51" t="s">
        <v>201</v>
      </c>
      <c r="E51" t="s">
        <v>288</v>
      </c>
    </row>
    <row r="52" spans="1:5">
      <c r="A52" s="5">
        <v>42393</v>
      </c>
      <c r="B52" t="s">
        <v>206</v>
      </c>
      <c r="C52">
        <v>13.5</v>
      </c>
      <c r="D52" t="s">
        <v>201</v>
      </c>
      <c r="E52" t="s">
        <v>273</v>
      </c>
    </row>
    <row r="53" spans="1:5">
      <c r="A53" s="5">
        <v>42371</v>
      </c>
      <c r="B53" t="s">
        <v>206</v>
      </c>
      <c r="C53">
        <v>9.5</v>
      </c>
      <c r="D53" t="s">
        <v>204</v>
      </c>
      <c r="E53" t="s">
        <v>227</v>
      </c>
    </row>
    <row r="54" spans="1:5">
      <c r="A54" s="5">
        <v>42380</v>
      </c>
      <c r="B54" t="s">
        <v>200</v>
      </c>
      <c r="C54">
        <v>14.5</v>
      </c>
      <c r="D54" t="s">
        <v>204</v>
      </c>
      <c r="E54" t="s">
        <v>208</v>
      </c>
    </row>
    <row r="55" spans="1:5">
      <c r="A55" s="5">
        <v>42455</v>
      </c>
      <c r="B55" t="s">
        <v>206</v>
      </c>
      <c r="C55">
        <v>6</v>
      </c>
      <c r="D55" t="s">
        <v>201</v>
      </c>
      <c r="E55" t="s">
        <v>240</v>
      </c>
    </row>
    <row r="56" spans="1:5">
      <c r="A56" s="5">
        <v>42348</v>
      </c>
      <c r="B56" t="s">
        <v>206</v>
      </c>
      <c r="C56">
        <v>-7</v>
      </c>
      <c r="D56" t="s">
        <v>204</v>
      </c>
      <c r="E56" t="s">
        <v>203</v>
      </c>
    </row>
    <row r="57" spans="1:5">
      <c r="A57" s="5">
        <v>42358</v>
      </c>
      <c r="B57" t="s">
        <v>200</v>
      </c>
      <c r="C57">
        <v>1.5</v>
      </c>
      <c r="D57" t="s">
        <v>204</v>
      </c>
      <c r="E57" t="s">
        <v>245</v>
      </c>
    </row>
    <row r="58" spans="1:5">
      <c r="A58" s="5">
        <v>42460</v>
      </c>
      <c r="B58" t="s">
        <v>200</v>
      </c>
      <c r="C58">
        <v>17</v>
      </c>
      <c r="D58" t="s">
        <v>204</v>
      </c>
      <c r="E58" t="s">
        <v>237</v>
      </c>
    </row>
    <row r="59" spans="1:5">
      <c r="A59" s="5">
        <v>42461</v>
      </c>
      <c r="B59" t="s">
        <v>200</v>
      </c>
      <c r="C59">
        <v>6</v>
      </c>
      <c r="D59" t="s">
        <v>204</v>
      </c>
      <c r="E59" t="s">
        <v>230</v>
      </c>
    </row>
    <row r="60" spans="1:5">
      <c r="A60" s="5">
        <v>42319</v>
      </c>
      <c r="B60" t="s">
        <v>206</v>
      </c>
      <c r="C60">
        <v>11.5</v>
      </c>
      <c r="D60" t="s">
        <v>204</v>
      </c>
      <c r="E60" t="s">
        <v>242</v>
      </c>
    </row>
    <row r="61" spans="1:5">
      <c r="A61" s="5">
        <v>42410</v>
      </c>
      <c r="B61" t="s">
        <v>200</v>
      </c>
      <c r="C61">
        <v>4</v>
      </c>
      <c r="D61" t="s">
        <v>201</v>
      </c>
      <c r="E61" t="s">
        <v>212</v>
      </c>
    </row>
    <row r="62" spans="1:5">
      <c r="A62" s="5">
        <v>42336</v>
      </c>
      <c r="B62" t="s">
        <v>206</v>
      </c>
      <c r="C62">
        <v>8.5</v>
      </c>
      <c r="D62" t="s">
        <v>204</v>
      </c>
      <c r="E62" t="s">
        <v>205</v>
      </c>
    </row>
    <row r="63" spans="1:5">
      <c r="A63" s="5">
        <v>42368</v>
      </c>
      <c r="B63" t="s">
        <v>206</v>
      </c>
      <c r="C63">
        <v>7.5</v>
      </c>
      <c r="D63" t="s">
        <v>204</v>
      </c>
      <c r="E63" t="s">
        <v>203</v>
      </c>
    </row>
    <row r="64" spans="1:5">
      <c r="A64" s="5">
        <v>42434</v>
      </c>
      <c r="B64" t="s">
        <v>200</v>
      </c>
      <c r="C64">
        <v>9.5</v>
      </c>
      <c r="D64" t="s">
        <v>201</v>
      </c>
      <c r="E64" t="s">
        <v>248</v>
      </c>
    </row>
    <row r="65" spans="1:5">
      <c r="A65" s="5">
        <v>42373</v>
      </c>
      <c r="B65" t="s">
        <v>200</v>
      </c>
      <c r="C65">
        <v>7</v>
      </c>
      <c r="D65" t="s">
        <v>204</v>
      </c>
      <c r="E65" t="s">
        <v>217</v>
      </c>
    </row>
    <row r="66" spans="1:5">
      <c r="A66" s="5">
        <v>42448</v>
      </c>
      <c r="B66" t="s">
        <v>200</v>
      </c>
      <c r="C66">
        <v>8</v>
      </c>
      <c r="D66" t="s">
        <v>201</v>
      </c>
      <c r="E66" t="s">
        <v>237</v>
      </c>
    </row>
    <row r="67" spans="1:5">
      <c r="A67" s="5">
        <v>42427</v>
      </c>
      <c r="B67" t="s">
        <v>206</v>
      </c>
      <c r="C67">
        <v>11.5</v>
      </c>
      <c r="D67" t="s">
        <v>204</v>
      </c>
      <c r="E67" t="s">
        <v>224</v>
      </c>
    </row>
    <row r="68" spans="1:5">
      <c r="A68" s="5">
        <v>42342</v>
      </c>
      <c r="B68" t="s">
        <v>200</v>
      </c>
      <c r="C68">
        <v>3.5</v>
      </c>
      <c r="D68" t="s">
        <v>201</v>
      </c>
      <c r="E68" t="s">
        <v>214</v>
      </c>
    </row>
    <row r="69" spans="1:5">
      <c r="A69" s="5">
        <v>42444</v>
      </c>
      <c r="B69" t="s">
        <v>206</v>
      </c>
      <c r="C69">
        <v>-7</v>
      </c>
      <c r="D69" t="s">
        <v>201</v>
      </c>
      <c r="E69" t="s">
        <v>279</v>
      </c>
    </row>
    <row r="70" spans="1:5">
      <c r="A70" s="5">
        <v>42401</v>
      </c>
      <c r="B70" t="s">
        <v>206</v>
      </c>
      <c r="C70">
        <v>7</v>
      </c>
      <c r="D70" t="s">
        <v>201</v>
      </c>
      <c r="E70" t="s">
        <v>211</v>
      </c>
    </row>
    <row r="71" spans="1:5">
      <c r="A71" s="5">
        <v>42308</v>
      </c>
      <c r="B71" t="s">
        <v>206</v>
      </c>
      <c r="C71">
        <v>12</v>
      </c>
      <c r="D71" t="s">
        <v>204</v>
      </c>
      <c r="E71" t="s">
        <v>214</v>
      </c>
    </row>
    <row r="72" spans="1:5">
      <c r="A72" s="5">
        <v>42399</v>
      </c>
      <c r="B72" t="s">
        <v>206</v>
      </c>
      <c r="C72">
        <v>9</v>
      </c>
      <c r="D72" t="s">
        <v>201</v>
      </c>
      <c r="E72" t="s">
        <v>233</v>
      </c>
    </row>
    <row r="73" spans="1:5">
      <c r="A73" s="5">
        <v>42326</v>
      </c>
      <c r="B73" t="s">
        <v>206</v>
      </c>
      <c r="C73">
        <v>6.5</v>
      </c>
      <c r="D73" t="s">
        <v>201</v>
      </c>
      <c r="E73" t="s">
        <v>290</v>
      </c>
    </row>
    <row r="74" spans="1:5">
      <c r="A74" s="5">
        <v>42385</v>
      </c>
      <c r="B74" t="s">
        <v>200</v>
      </c>
      <c r="C74">
        <v>10.5</v>
      </c>
      <c r="D74" t="s">
        <v>204</v>
      </c>
      <c r="E74" t="s">
        <v>223</v>
      </c>
    </row>
    <row r="75" spans="1:5">
      <c r="A75" s="5">
        <v>42352</v>
      </c>
      <c r="B75" t="s">
        <v>200</v>
      </c>
      <c r="C75">
        <v>3.5</v>
      </c>
      <c r="D75" t="s">
        <v>204</v>
      </c>
      <c r="E75" t="s">
        <v>225</v>
      </c>
    </row>
    <row r="76" spans="1:5">
      <c r="A76" s="5">
        <v>42361</v>
      </c>
      <c r="B76" t="s">
        <v>206</v>
      </c>
      <c r="C76">
        <v>3.5</v>
      </c>
      <c r="D76" t="s">
        <v>201</v>
      </c>
      <c r="E76" t="s">
        <v>220</v>
      </c>
    </row>
    <row r="77" spans="1:5">
      <c r="A77" s="5">
        <v>42382</v>
      </c>
      <c r="B77" t="s">
        <v>206</v>
      </c>
      <c r="C77">
        <v>3.5</v>
      </c>
      <c r="D77" t="s">
        <v>201</v>
      </c>
      <c r="E77" t="s">
        <v>222</v>
      </c>
    </row>
    <row r="78" spans="1:5">
      <c r="A78" s="5">
        <v>42473</v>
      </c>
      <c r="B78" t="s">
        <v>200</v>
      </c>
      <c r="C78">
        <v>5.5</v>
      </c>
      <c r="D78" t="s">
        <v>204</v>
      </c>
      <c r="E78" t="s">
        <v>229</v>
      </c>
    </row>
    <row r="79" spans="1:5">
      <c r="A79" s="5">
        <v>42421</v>
      </c>
      <c r="B79" t="s">
        <v>200</v>
      </c>
      <c r="C79">
        <v>7</v>
      </c>
      <c r="D79" t="s">
        <v>204</v>
      </c>
      <c r="E79" t="s">
        <v>233</v>
      </c>
    </row>
    <row r="80" spans="1:5">
      <c r="A80" s="5">
        <v>42389</v>
      </c>
      <c r="B80" t="s">
        <v>232</v>
      </c>
      <c r="C80">
        <v>13</v>
      </c>
      <c r="D80" t="s">
        <v>204</v>
      </c>
      <c r="E80" t="s">
        <v>238</v>
      </c>
    </row>
    <row r="81" spans="1:5">
      <c r="A81" s="5">
        <v>42468</v>
      </c>
      <c r="B81" t="s">
        <v>206</v>
      </c>
      <c r="C81">
        <v>14.5</v>
      </c>
      <c r="D81" t="s">
        <v>201</v>
      </c>
      <c r="E81" t="s">
        <v>249</v>
      </c>
    </row>
    <row r="82" spans="1:5">
      <c r="A82" s="5">
        <v>42333</v>
      </c>
      <c r="B82" t="s">
        <v>206</v>
      </c>
      <c r="C82">
        <v>12</v>
      </c>
      <c r="D82" t="s">
        <v>204</v>
      </c>
      <c r="E82" t="s">
        <v>216</v>
      </c>
    </row>
    <row r="83" spans="1:5">
      <c r="A83" s="5">
        <v>42310</v>
      </c>
      <c r="B83" t="s">
        <v>200</v>
      </c>
      <c r="C83">
        <v>1.5</v>
      </c>
      <c r="D83" t="s">
        <v>201</v>
      </c>
      <c r="E83" t="s">
        <v>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sqref="A1:A1048576"/>
    </sheetView>
  </sheetViews>
  <sheetFormatPr baseColWidth="10" defaultRowHeight="14" x14ac:dyDescent="0"/>
  <cols>
    <col min="1" max="1" width="16" style="10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12">
        <v>42304</v>
      </c>
      <c r="B2" t="s">
        <v>206</v>
      </c>
      <c r="C2">
        <v>4</v>
      </c>
      <c r="D2" t="s">
        <v>204</v>
      </c>
      <c r="E2" t="s">
        <v>224</v>
      </c>
    </row>
    <row r="3" spans="1:5">
      <c r="A3" s="12">
        <v>42305</v>
      </c>
      <c r="B3" t="s">
        <v>206</v>
      </c>
      <c r="C3">
        <v>5</v>
      </c>
      <c r="D3" t="s">
        <v>204</v>
      </c>
      <c r="E3" t="s">
        <v>219</v>
      </c>
    </row>
    <row r="4" spans="1:5">
      <c r="A4" s="12">
        <v>42307</v>
      </c>
      <c r="B4" t="s">
        <v>206</v>
      </c>
      <c r="C4">
        <v>-5.5</v>
      </c>
      <c r="D4" t="s">
        <v>204</v>
      </c>
      <c r="E4" t="s">
        <v>230</v>
      </c>
    </row>
    <row r="5" spans="1:5">
      <c r="A5" s="12">
        <v>42310</v>
      </c>
      <c r="B5" t="s">
        <v>200</v>
      </c>
      <c r="C5">
        <v>-12.5</v>
      </c>
      <c r="D5" t="s">
        <v>201</v>
      </c>
      <c r="E5" t="s">
        <v>208</v>
      </c>
    </row>
    <row r="6" spans="1:5">
      <c r="A6" s="12">
        <v>42312</v>
      </c>
      <c r="B6" t="s">
        <v>200</v>
      </c>
      <c r="C6">
        <v>-10.5</v>
      </c>
      <c r="D6" t="s">
        <v>204</v>
      </c>
      <c r="E6" t="s">
        <v>282</v>
      </c>
    </row>
    <row r="7" spans="1:5">
      <c r="A7" s="12">
        <v>42314</v>
      </c>
      <c r="B7" t="s">
        <v>200</v>
      </c>
      <c r="C7">
        <v>-13.5</v>
      </c>
      <c r="D7" t="s">
        <v>201</v>
      </c>
      <c r="E7" t="s">
        <v>228</v>
      </c>
    </row>
    <row r="8" spans="1:5">
      <c r="A8" s="12">
        <v>42316</v>
      </c>
      <c r="B8" t="s">
        <v>200</v>
      </c>
      <c r="C8">
        <v>-8</v>
      </c>
      <c r="D8" t="s">
        <v>201</v>
      </c>
      <c r="E8" t="s">
        <v>238</v>
      </c>
    </row>
    <row r="9" spans="1:5">
      <c r="A9" s="12">
        <v>42318</v>
      </c>
      <c r="B9" t="s">
        <v>200</v>
      </c>
      <c r="C9">
        <v>-6</v>
      </c>
      <c r="D9" t="s">
        <v>201</v>
      </c>
      <c r="E9" t="s">
        <v>295</v>
      </c>
    </row>
    <row r="10" spans="1:5">
      <c r="A10" s="12">
        <v>42321</v>
      </c>
      <c r="B10" t="s">
        <v>200</v>
      </c>
      <c r="C10">
        <v>-7</v>
      </c>
      <c r="D10" t="s">
        <v>204</v>
      </c>
      <c r="E10" t="s">
        <v>234</v>
      </c>
    </row>
    <row r="11" spans="1:5">
      <c r="A11" s="12">
        <v>42322</v>
      </c>
      <c r="B11" t="s">
        <v>200</v>
      </c>
      <c r="C11">
        <v>-5</v>
      </c>
      <c r="D11" t="s">
        <v>201</v>
      </c>
      <c r="E11" t="s">
        <v>202</v>
      </c>
    </row>
    <row r="12" spans="1:5">
      <c r="A12" s="12">
        <v>42325</v>
      </c>
      <c r="B12" t="s">
        <v>200</v>
      </c>
      <c r="C12">
        <v>-4.5</v>
      </c>
      <c r="D12" t="s">
        <v>201</v>
      </c>
      <c r="E12" t="s">
        <v>208</v>
      </c>
    </row>
    <row r="13" spans="1:5">
      <c r="A13" s="12">
        <v>42327</v>
      </c>
      <c r="B13" t="s">
        <v>206</v>
      </c>
      <c r="C13">
        <v>-10</v>
      </c>
      <c r="D13" t="s">
        <v>201</v>
      </c>
      <c r="E13" t="s">
        <v>213</v>
      </c>
    </row>
    <row r="14" spans="1:5">
      <c r="A14" s="12">
        <v>42329</v>
      </c>
      <c r="B14" t="s">
        <v>206</v>
      </c>
      <c r="C14">
        <v>-5.5</v>
      </c>
      <c r="D14" t="s">
        <v>201</v>
      </c>
      <c r="E14" t="s">
        <v>203</v>
      </c>
    </row>
    <row r="15" spans="1:5">
      <c r="A15" s="12">
        <v>42331</v>
      </c>
      <c r="B15" t="s">
        <v>206</v>
      </c>
      <c r="C15">
        <v>-8.5</v>
      </c>
      <c r="D15" t="s">
        <v>201</v>
      </c>
      <c r="E15" t="s">
        <v>203</v>
      </c>
    </row>
    <row r="16" spans="1:5">
      <c r="A16" s="12">
        <v>42333</v>
      </c>
      <c r="B16" t="s">
        <v>200</v>
      </c>
      <c r="C16">
        <v>-3</v>
      </c>
      <c r="D16" t="s">
        <v>201</v>
      </c>
      <c r="E16" t="s">
        <v>205</v>
      </c>
    </row>
    <row r="17" spans="1:5">
      <c r="A17" s="12">
        <v>42335</v>
      </c>
      <c r="B17" t="s">
        <v>206</v>
      </c>
      <c r="C17">
        <v>-4</v>
      </c>
      <c r="D17" t="s">
        <v>204</v>
      </c>
      <c r="E17" t="s">
        <v>234</v>
      </c>
    </row>
    <row r="18" spans="1:5">
      <c r="A18" s="12">
        <v>42336</v>
      </c>
      <c r="B18" t="s">
        <v>200</v>
      </c>
      <c r="C18">
        <v>-8.5</v>
      </c>
      <c r="D18" t="s">
        <v>204</v>
      </c>
      <c r="E18" t="s">
        <v>205</v>
      </c>
    </row>
    <row r="19" spans="1:5">
      <c r="A19" s="12">
        <v>42339</v>
      </c>
      <c r="B19" t="s">
        <v>200</v>
      </c>
      <c r="C19">
        <v>-9</v>
      </c>
      <c r="D19" t="s">
        <v>204</v>
      </c>
      <c r="E19" t="s">
        <v>233</v>
      </c>
    </row>
    <row r="20" spans="1:5">
      <c r="A20" s="12">
        <v>42342</v>
      </c>
      <c r="B20" t="s">
        <v>200</v>
      </c>
      <c r="C20">
        <v>-4.5</v>
      </c>
      <c r="D20" t="s">
        <v>201</v>
      </c>
      <c r="E20" t="s">
        <v>249</v>
      </c>
    </row>
    <row r="21" spans="1:5">
      <c r="A21" s="12">
        <v>42343</v>
      </c>
      <c r="B21" t="s">
        <v>200</v>
      </c>
      <c r="C21">
        <v>5</v>
      </c>
      <c r="D21" t="s">
        <v>204</v>
      </c>
      <c r="E21" t="s">
        <v>288</v>
      </c>
    </row>
    <row r="22" spans="1:5">
      <c r="A22" s="12">
        <v>42346</v>
      </c>
      <c r="B22" t="s">
        <v>200</v>
      </c>
      <c r="C22">
        <v>-9</v>
      </c>
      <c r="D22" t="s">
        <v>201</v>
      </c>
      <c r="E22" t="s">
        <v>221</v>
      </c>
    </row>
    <row r="23" spans="1:5">
      <c r="A23" s="12">
        <v>42349</v>
      </c>
      <c r="B23" t="s">
        <v>206</v>
      </c>
      <c r="C23">
        <v>-2.5</v>
      </c>
      <c r="D23" t="s">
        <v>204</v>
      </c>
      <c r="E23" t="s">
        <v>238</v>
      </c>
    </row>
    <row r="24" spans="1:5">
      <c r="A24" s="12">
        <v>42353</v>
      </c>
      <c r="B24" t="s">
        <v>206</v>
      </c>
      <c r="C24">
        <v>-1</v>
      </c>
      <c r="D24" t="s">
        <v>204</v>
      </c>
      <c r="E24" t="s">
        <v>211</v>
      </c>
    </row>
    <row r="25" spans="1:5">
      <c r="A25" s="12">
        <v>42355</v>
      </c>
      <c r="B25" t="s">
        <v>206</v>
      </c>
      <c r="C25">
        <v>-2.5</v>
      </c>
      <c r="D25" t="s">
        <v>201</v>
      </c>
      <c r="E25" t="s">
        <v>234</v>
      </c>
    </row>
    <row r="26" spans="1:5">
      <c r="A26" s="12">
        <v>42358</v>
      </c>
      <c r="B26" t="s">
        <v>206</v>
      </c>
      <c r="C26">
        <v>-16.5</v>
      </c>
      <c r="D26" t="s">
        <v>204</v>
      </c>
      <c r="E26" t="s">
        <v>203</v>
      </c>
    </row>
    <row r="27" spans="1:5">
      <c r="A27" s="12">
        <v>42361</v>
      </c>
      <c r="B27" t="s">
        <v>200</v>
      </c>
      <c r="C27">
        <v>-12.5</v>
      </c>
      <c r="D27" t="s">
        <v>204</v>
      </c>
      <c r="E27" t="s">
        <v>283</v>
      </c>
    </row>
    <row r="28" spans="1:5">
      <c r="A28" s="12">
        <v>42363</v>
      </c>
      <c r="B28" t="s">
        <v>206</v>
      </c>
      <c r="C28">
        <v>7</v>
      </c>
      <c r="D28" t="s">
        <v>204</v>
      </c>
      <c r="E28" t="s">
        <v>229</v>
      </c>
    </row>
    <row r="29" spans="1:5">
      <c r="A29" s="12">
        <v>42364</v>
      </c>
      <c r="B29" t="s">
        <v>200</v>
      </c>
      <c r="C29">
        <v>-7.5</v>
      </c>
      <c r="D29" t="s">
        <v>204</v>
      </c>
      <c r="E29" t="s">
        <v>283</v>
      </c>
    </row>
    <row r="30" spans="1:5">
      <c r="A30" s="12">
        <v>42366</v>
      </c>
      <c r="B30" t="s">
        <v>200</v>
      </c>
      <c r="C30">
        <v>-9.5</v>
      </c>
      <c r="D30" t="s">
        <v>204</v>
      </c>
      <c r="E30" t="s">
        <v>203</v>
      </c>
    </row>
    <row r="31" spans="1:5">
      <c r="A31" s="12">
        <v>42367</v>
      </c>
      <c r="B31" t="s">
        <v>232</v>
      </c>
      <c r="C31">
        <v>-6</v>
      </c>
      <c r="D31" t="s">
        <v>204</v>
      </c>
      <c r="E31" t="s">
        <v>208</v>
      </c>
    </row>
    <row r="32" spans="1:5">
      <c r="A32" s="12">
        <v>42371</v>
      </c>
      <c r="B32" t="s">
        <v>206</v>
      </c>
      <c r="C32">
        <v>-8.5</v>
      </c>
      <c r="D32" t="s">
        <v>204</v>
      </c>
      <c r="E32" t="s">
        <v>210</v>
      </c>
    </row>
    <row r="33" spans="1:5">
      <c r="A33" s="12">
        <v>42373</v>
      </c>
      <c r="B33" t="s">
        <v>206</v>
      </c>
      <c r="C33">
        <v>-8</v>
      </c>
      <c r="D33" t="s">
        <v>201</v>
      </c>
      <c r="E33" t="s">
        <v>207</v>
      </c>
    </row>
    <row r="34" spans="1:5">
      <c r="A34" s="12">
        <v>42375</v>
      </c>
      <c r="B34" t="s">
        <v>200</v>
      </c>
      <c r="C34">
        <v>-7.5</v>
      </c>
      <c r="D34" t="s">
        <v>201</v>
      </c>
      <c r="E34" t="s">
        <v>245</v>
      </c>
    </row>
    <row r="35" spans="1:5">
      <c r="A35" s="12">
        <v>42377</v>
      </c>
      <c r="B35" t="s">
        <v>206</v>
      </c>
      <c r="C35">
        <v>-10</v>
      </c>
      <c r="D35" t="s">
        <v>201</v>
      </c>
      <c r="E35" t="s">
        <v>208</v>
      </c>
    </row>
    <row r="36" spans="1:5">
      <c r="A36" s="12">
        <v>42379</v>
      </c>
      <c r="B36" t="s">
        <v>200</v>
      </c>
      <c r="C36">
        <v>-16</v>
      </c>
      <c r="D36" t="s">
        <v>204</v>
      </c>
      <c r="E36" t="s">
        <v>240</v>
      </c>
    </row>
    <row r="37" spans="1:5">
      <c r="A37" s="12">
        <v>42381</v>
      </c>
      <c r="B37" t="s">
        <v>200</v>
      </c>
      <c r="C37">
        <v>-6</v>
      </c>
      <c r="D37" t="s">
        <v>201</v>
      </c>
      <c r="E37" t="s">
        <v>203</v>
      </c>
    </row>
    <row r="38" spans="1:5">
      <c r="A38" s="12">
        <v>42383</v>
      </c>
      <c r="B38" t="s">
        <v>206</v>
      </c>
      <c r="C38">
        <v>6</v>
      </c>
      <c r="D38" t="s">
        <v>204</v>
      </c>
      <c r="E38" t="s">
        <v>208</v>
      </c>
    </row>
    <row r="39" spans="1:5">
      <c r="A39" s="12">
        <v>42384</v>
      </c>
      <c r="B39" t="s">
        <v>206</v>
      </c>
      <c r="C39">
        <v>-2</v>
      </c>
      <c r="D39" t="s">
        <v>204</v>
      </c>
      <c r="E39" t="s">
        <v>233</v>
      </c>
    </row>
    <row r="40" spans="1:5">
      <c r="A40" s="12">
        <v>42387</v>
      </c>
      <c r="B40" t="s">
        <v>200</v>
      </c>
      <c r="C40">
        <v>-3.5</v>
      </c>
      <c r="D40" t="s">
        <v>201</v>
      </c>
      <c r="E40" t="s">
        <v>216</v>
      </c>
    </row>
    <row r="41" spans="1:5">
      <c r="A41" s="12">
        <v>42389</v>
      </c>
      <c r="B41" t="s">
        <v>232</v>
      </c>
      <c r="C41">
        <v>-13</v>
      </c>
      <c r="D41" t="s">
        <v>204</v>
      </c>
      <c r="E41" t="s">
        <v>238</v>
      </c>
    </row>
    <row r="42" spans="1:5">
      <c r="A42" s="12">
        <v>42390</v>
      </c>
      <c r="B42" t="s">
        <v>206</v>
      </c>
      <c r="C42">
        <v>-6.5</v>
      </c>
      <c r="D42" t="s">
        <v>201</v>
      </c>
      <c r="E42" t="s">
        <v>211</v>
      </c>
    </row>
    <row r="43" spans="1:5">
      <c r="A43" s="12">
        <v>42392</v>
      </c>
      <c r="B43" t="s">
        <v>200</v>
      </c>
      <c r="C43">
        <v>-10.5</v>
      </c>
      <c r="D43" t="s">
        <v>204</v>
      </c>
      <c r="E43" t="s">
        <v>245</v>
      </c>
    </row>
    <row r="44" spans="1:5">
      <c r="A44" s="12">
        <v>42394</v>
      </c>
      <c r="B44" t="s">
        <v>200</v>
      </c>
      <c r="C44">
        <v>-12.5</v>
      </c>
      <c r="D44" t="s">
        <v>201</v>
      </c>
      <c r="E44" t="s">
        <v>282</v>
      </c>
    </row>
    <row r="45" spans="1:5">
      <c r="A45" s="12">
        <v>42396</v>
      </c>
      <c r="B45" t="s">
        <v>206</v>
      </c>
      <c r="C45">
        <v>-17.5</v>
      </c>
      <c r="D45" t="s">
        <v>204</v>
      </c>
      <c r="E45" t="s">
        <v>216</v>
      </c>
    </row>
    <row r="46" spans="1:5">
      <c r="A46" s="12">
        <v>42398</v>
      </c>
      <c r="B46" t="s">
        <v>206</v>
      </c>
      <c r="C46">
        <v>-4</v>
      </c>
      <c r="D46" t="s">
        <v>201</v>
      </c>
      <c r="E46" t="s">
        <v>229</v>
      </c>
    </row>
    <row r="47" spans="1:5">
      <c r="A47" s="12">
        <v>42399</v>
      </c>
      <c r="B47" t="s">
        <v>206</v>
      </c>
      <c r="C47">
        <v>1.5</v>
      </c>
      <c r="D47" t="s">
        <v>201</v>
      </c>
      <c r="E47" t="s">
        <v>234</v>
      </c>
    </row>
    <row r="48" spans="1:5">
      <c r="A48" s="12">
        <v>42401</v>
      </c>
      <c r="B48" t="s">
        <v>232</v>
      </c>
      <c r="C48">
        <v>-5</v>
      </c>
      <c r="D48" t="s">
        <v>201</v>
      </c>
      <c r="E48" t="s">
        <v>242</v>
      </c>
    </row>
    <row r="49" spans="1:5">
      <c r="A49" s="12">
        <v>42403</v>
      </c>
      <c r="B49" t="s">
        <v>200</v>
      </c>
      <c r="C49">
        <v>-8</v>
      </c>
      <c r="D49" t="s">
        <v>201</v>
      </c>
      <c r="E49" t="s">
        <v>211</v>
      </c>
    </row>
    <row r="50" spans="1:5">
      <c r="A50" s="12">
        <v>42405</v>
      </c>
      <c r="B50" t="s">
        <v>200</v>
      </c>
      <c r="C50">
        <v>-7</v>
      </c>
      <c r="D50" t="s">
        <v>204</v>
      </c>
      <c r="E50" t="s">
        <v>226</v>
      </c>
    </row>
    <row r="51" spans="1:5">
      <c r="A51" s="12">
        <v>42406</v>
      </c>
      <c r="B51" t="s">
        <v>206</v>
      </c>
      <c r="C51">
        <v>-10</v>
      </c>
      <c r="D51" t="s">
        <v>204</v>
      </c>
      <c r="E51" t="s">
        <v>229</v>
      </c>
    </row>
    <row r="52" spans="1:5">
      <c r="A52" s="12">
        <v>42408</v>
      </c>
      <c r="B52" t="s">
        <v>206</v>
      </c>
      <c r="C52">
        <v>-12</v>
      </c>
      <c r="D52" t="s">
        <v>201</v>
      </c>
      <c r="E52" t="s">
        <v>252</v>
      </c>
    </row>
    <row r="53" spans="1:5">
      <c r="A53" s="12">
        <v>42410</v>
      </c>
      <c r="B53" t="s">
        <v>200</v>
      </c>
      <c r="C53">
        <v>-16</v>
      </c>
      <c r="D53" t="s">
        <v>201</v>
      </c>
      <c r="E53" t="s">
        <v>226</v>
      </c>
    </row>
    <row r="54" spans="1:5">
      <c r="A54" s="12">
        <v>42418</v>
      </c>
      <c r="B54" t="s">
        <v>200</v>
      </c>
      <c r="C54">
        <v>-12.5</v>
      </c>
      <c r="D54" t="s">
        <v>204</v>
      </c>
      <c r="E54" t="s">
        <v>223</v>
      </c>
    </row>
    <row r="55" spans="1:5">
      <c r="A55" s="12">
        <v>42421</v>
      </c>
      <c r="B55" t="s">
        <v>206</v>
      </c>
      <c r="C55">
        <v>3</v>
      </c>
      <c r="D55" t="s">
        <v>204</v>
      </c>
      <c r="E55" t="s">
        <v>252</v>
      </c>
    </row>
    <row r="56" spans="1:5">
      <c r="A56" s="12">
        <v>42422</v>
      </c>
      <c r="B56" t="s">
        <v>200</v>
      </c>
      <c r="C56">
        <v>-9.5</v>
      </c>
      <c r="D56" t="s">
        <v>204</v>
      </c>
      <c r="E56" t="s">
        <v>235</v>
      </c>
    </row>
    <row r="57" spans="1:5">
      <c r="A57" s="12">
        <v>42424</v>
      </c>
      <c r="B57" t="s">
        <v>206</v>
      </c>
      <c r="C57">
        <v>-8.5</v>
      </c>
      <c r="D57" t="s">
        <v>201</v>
      </c>
      <c r="E57" t="s">
        <v>249</v>
      </c>
    </row>
    <row r="58" spans="1:5">
      <c r="A58" s="12">
        <v>42426</v>
      </c>
      <c r="B58" t="s">
        <v>200</v>
      </c>
      <c r="C58">
        <v>-2.5</v>
      </c>
      <c r="D58" t="s">
        <v>204</v>
      </c>
      <c r="E58" t="s">
        <v>236</v>
      </c>
    </row>
    <row r="59" spans="1:5">
      <c r="A59" s="12">
        <v>42428</v>
      </c>
      <c r="B59" t="s">
        <v>200</v>
      </c>
      <c r="C59">
        <v>-2.5</v>
      </c>
      <c r="D59" t="s">
        <v>201</v>
      </c>
      <c r="E59" t="s">
        <v>282</v>
      </c>
    </row>
    <row r="60" spans="1:5">
      <c r="A60" s="12">
        <v>42429</v>
      </c>
      <c r="B60" t="s">
        <v>200</v>
      </c>
      <c r="C60">
        <v>-8</v>
      </c>
      <c r="D60" t="s">
        <v>204</v>
      </c>
      <c r="E60" t="s">
        <v>234</v>
      </c>
    </row>
    <row r="61" spans="1:5">
      <c r="A61" s="12">
        <v>42433</v>
      </c>
      <c r="B61" t="s">
        <v>206</v>
      </c>
      <c r="C61">
        <v>-8.5</v>
      </c>
      <c r="D61" t="s">
        <v>204</v>
      </c>
      <c r="E61" t="s">
        <v>248</v>
      </c>
    </row>
    <row r="62" spans="1:5">
      <c r="A62" s="12">
        <v>42434</v>
      </c>
      <c r="B62" t="s">
        <v>206</v>
      </c>
      <c r="C62">
        <v>-8</v>
      </c>
      <c r="D62" t="s">
        <v>201</v>
      </c>
      <c r="E62" t="s">
        <v>226</v>
      </c>
    </row>
    <row r="63" spans="1:5">
      <c r="A63" s="12">
        <v>42436</v>
      </c>
      <c r="B63" t="s">
        <v>200</v>
      </c>
      <c r="C63">
        <v>-14.5</v>
      </c>
      <c r="D63" t="s">
        <v>201</v>
      </c>
      <c r="E63" t="s">
        <v>221</v>
      </c>
    </row>
    <row r="64" spans="1:5">
      <c r="A64" s="12">
        <v>42438</v>
      </c>
      <c r="B64" t="s">
        <v>206</v>
      </c>
      <c r="C64">
        <v>-6.5</v>
      </c>
      <c r="D64" t="s">
        <v>201</v>
      </c>
      <c r="E64" t="s">
        <v>252</v>
      </c>
    </row>
    <row r="65" spans="1:5">
      <c r="A65" s="12">
        <v>42439</v>
      </c>
      <c r="B65" t="s">
        <v>206</v>
      </c>
      <c r="C65">
        <v>-9.5</v>
      </c>
      <c r="D65" t="s">
        <v>201</v>
      </c>
      <c r="E65" t="s">
        <v>247</v>
      </c>
    </row>
    <row r="66" spans="1:5">
      <c r="A66" s="12">
        <v>42442</v>
      </c>
      <c r="B66" t="s">
        <v>206</v>
      </c>
      <c r="C66">
        <v>-2</v>
      </c>
      <c r="D66" t="s">
        <v>204</v>
      </c>
      <c r="E66" t="s">
        <v>235</v>
      </c>
    </row>
    <row r="67" spans="1:5">
      <c r="A67" s="12">
        <v>42443</v>
      </c>
      <c r="B67" t="s">
        <v>200</v>
      </c>
      <c r="C67">
        <v>-6</v>
      </c>
      <c r="D67" t="s">
        <v>204</v>
      </c>
      <c r="E67" t="s">
        <v>213</v>
      </c>
    </row>
    <row r="68" spans="1:5">
      <c r="A68" s="12">
        <v>42445</v>
      </c>
      <c r="B68" t="s">
        <v>200</v>
      </c>
      <c r="C68">
        <v>-5.5</v>
      </c>
      <c r="D68" t="s">
        <v>204</v>
      </c>
      <c r="E68" t="s">
        <v>236</v>
      </c>
    </row>
    <row r="69" spans="1:5">
      <c r="A69" s="12">
        <v>42447</v>
      </c>
      <c r="B69" t="s">
        <v>200</v>
      </c>
      <c r="C69">
        <v>-10</v>
      </c>
      <c r="D69" t="s">
        <v>201</v>
      </c>
      <c r="E69" t="s">
        <v>237</v>
      </c>
    </row>
    <row r="70" spans="1:5">
      <c r="A70" s="12">
        <v>42448</v>
      </c>
      <c r="B70" t="s">
        <v>200</v>
      </c>
      <c r="C70">
        <v>-4</v>
      </c>
      <c r="D70" t="s">
        <v>201</v>
      </c>
      <c r="E70" t="s">
        <v>223</v>
      </c>
    </row>
    <row r="71" spans="1:5">
      <c r="A71" s="12">
        <v>42450</v>
      </c>
      <c r="B71" t="s">
        <v>206</v>
      </c>
      <c r="C71">
        <v>-11.5</v>
      </c>
      <c r="D71" t="s">
        <v>201</v>
      </c>
      <c r="E71" t="s">
        <v>243</v>
      </c>
    </row>
    <row r="72" spans="1:5">
      <c r="A72" s="12">
        <v>42452</v>
      </c>
      <c r="B72" t="s">
        <v>200</v>
      </c>
      <c r="C72">
        <v>-11</v>
      </c>
      <c r="D72" t="s">
        <v>201</v>
      </c>
      <c r="E72" t="s">
        <v>229</v>
      </c>
    </row>
    <row r="73" spans="1:5">
      <c r="A73" s="12">
        <v>42453</v>
      </c>
      <c r="B73" t="s">
        <v>200</v>
      </c>
      <c r="C73">
        <v>-9.5</v>
      </c>
      <c r="D73" t="s">
        <v>204</v>
      </c>
      <c r="E73" t="s">
        <v>273</v>
      </c>
    </row>
    <row r="74" spans="1:5">
      <c r="A74" s="12">
        <v>42455</v>
      </c>
      <c r="B74" t="s">
        <v>206</v>
      </c>
      <c r="C74">
        <v>-8.5</v>
      </c>
      <c r="D74" t="s">
        <v>204</v>
      </c>
      <c r="E74" t="s">
        <v>245</v>
      </c>
    </row>
    <row r="75" spans="1:5">
      <c r="A75" s="12">
        <v>42458</v>
      </c>
      <c r="B75" t="s">
        <v>200</v>
      </c>
      <c r="C75">
        <v>-2</v>
      </c>
      <c r="D75" t="s">
        <v>204</v>
      </c>
      <c r="E75" t="s">
        <v>247</v>
      </c>
    </row>
    <row r="76" spans="1:5">
      <c r="A76" s="12">
        <v>42460</v>
      </c>
      <c r="B76" t="s">
        <v>206</v>
      </c>
      <c r="C76">
        <v>-17</v>
      </c>
      <c r="D76" t="s">
        <v>204</v>
      </c>
      <c r="E76" t="s">
        <v>237</v>
      </c>
    </row>
    <row r="77" spans="1:5">
      <c r="A77" s="12">
        <v>42461</v>
      </c>
      <c r="B77" t="s">
        <v>206</v>
      </c>
      <c r="C77">
        <v>2.5</v>
      </c>
      <c r="D77" t="s">
        <v>201</v>
      </c>
      <c r="E77" t="s">
        <v>223</v>
      </c>
    </row>
    <row r="78" spans="1:5">
      <c r="A78" s="12">
        <v>42463</v>
      </c>
      <c r="B78" t="s">
        <v>206</v>
      </c>
      <c r="C78">
        <v>-7</v>
      </c>
      <c r="D78" t="s">
        <v>201</v>
      </c>
      <c r="E78" t="s">
        <v>227</v>
      </c>
    </row>
    <row r="79" spans="1:5">
      <c r="A79" s="12">
        <v>42465</v>
      </c>
      <c r="B79" t="s">
        <v>206</v>
      </c>
      <c r="C79">
        <v>-9.5</v>
      </c>
      <c r="D79" t="s">
        <v>204</v>
      </c>
      <c r="E79" t="s">
        <v>234</v>
      </c>
    </row>
    <row r="80" spans="1:5">
      <c r="A80" s="12">
        <v>42466</v>
      </c>
      <c r="B80" t="s">
        <v>200</v>
      </c>
      <c r="C80">
        <v>3.5</v>
      </c>
      <c r="D80" t="s">
        <v>201</v>
      </c>
      <c r="E80" t="s">
        <v>283</v>
      </c>
    </row>
    <row r="81" spans="1:5">
      <c r="A81" s="12">
        <v>42469</v>
      </c>
      <c r="B81" t="s">
        <v>200</v>
      </c>
      <c r="C81">
        <v>-7</v>
      </c>
      <c r="D81" t="s">
        <v>201</v>
      </c>
      <c r="E81" t="s">
        <v>233</v>
      </c>
    </row>
    <row r="82" spans="1:5">
      <c r="A82" s="12">
        <v>42471</v>
      </c>
      <c r="B82" t="s">
        <v>206</v>
      </c>
      <c r="C82">
        <v>-6.5</v>
      </c>
      <c r="D82" t="s">
        <v>204</v>
      </c>
      <c r="E82" t="s">
        <v>233</v>
      </c>
    </row>
    <row r="83" spans="1:5">
      <c r="A83" s="12">
        <v>42473</v>
      </c>
      <c r="B83" t="s">
        <v>200</v>
      </c>
      <c r="C83">
        <v>-4</v>
      </c>
      <c r="D83" t="s">
        <v>201</v>
      </c>
      <c r="E83" t="s">
        <v>290</v>
      </c>
    </row>
    <row r="84" spans="1:5">
      <c r="A84" s="12">
        <v>42477</v>
      </c>
      <c r="B84" t="s">
        <v>200</v>
      </c>
      <c r="C84">
        <v>-11</v>
      </c>
      <c r="D84" t="s">
        <v>201</v>
      </c>
      <c r="E84" t="s">
        <v>221</v>
      </c>
    </row>
    <row r="85" spans="1:5">
      <c r="A85" s="12">
        <v>42480</v>
      </c>
      <c r="B85" t="s">
        <v>206</v>
      </c>
      <c r="C85">
        <v>-10.5</v>
      </c>
      <c r="D85" t="s">
        <v>204</v>
      </c>
      <c r="E85" t="s">
        <v>245</v>
      </c>
    </row>
    <row r="86" spans="1:5">
      <c r="A86" s="12">
        <v>42482</v>
      </c>
      <c r="B86" t="s">
        <v>206</v>
      </c>
      <c r="C86">
        <v>-5</v>
      </c>
      <c r="D86" t="s">
        <v>204</v>
      </c>
      <c r="E86" t="s">
        <v>205</v>
      </c>
    </row>
    <row r="87" spans="1:5">
      <c r="A87" s="12">
        <v>42484</v>
      </c>
      <c r="B87" t="s">
        <v>200</v>
      </c>
      <c r="C87">
        <v>-6.5</v>
      </c>
      <c r="D87" t="s">
        <v>201</v>
      </c>
      <c r="E87" t="s">
        <v>225</v>
      </c>
    </row>
    <row r="88" spans="1:5">
      <c r="A88" s="12">
        <v>42492</v>
      </c>
      <c r="B88" t="s">
        <v>206</v>
      </c>
      <c r="C88">
        <v>-7.5</v>
      </c>
      <c r="D88" t="s">
        <v>204</v>
      </c>
      <c r="E88" t="s">
        <v>220</v>
      </c>
    </row>
    <row r="89" spans="1:5">
      <c r="A89" s="12">
        <v>42494</v>
      </c>
      <c r="B89" t="s">
        <v>206</v>
      </c>
      <c r="C89">
        <v>-7</v>
      </c>
      <c r="D89" t="s">
        <v>201</v>
      </c>
      <c r="E89" t="s">
        <v>228</v>
      </c>
    </row>
    <row r="90" spans="1:5">
      <c r="A90" s="12">
        <v>42496</v>
      </c>
      <c r="B90" t="s">
        <v>206</v>
      </c>
      <c r="C90">
        <v>-2.5</v>
      </c>
      <c r="D90" t="s">
        <v>201</v>
      </c>
      <c r="E90" t="s">
        <v>228</v>
      </c>
    </row>
    <row r="91" spans="1:5">
      <c r="A91" s="12">
        <v>42498</v>
      </c>
      <c r="B91" t="s">
        <v>200</v>
      </c>
      <c r="C91">
        <v>-5.5</v>
      </c>
      <c r="D91" t="s">
        <v>204</v>
      </c>
      <c r="E91" t="s">
        <v>211</v>
      </c>
    </row>
    <row r="92" spans="1:5">
      <c r="A92" s="12">
        <v>42507</v>
      </c>
      <c r="B92" t="s">
        <v>206</v>
      </c>
      <c r="C92">
        <v>-11</v>
      </c>
      <c r="D92" t="s">
        <v>201</v>
      </c>
      <c r="E92" t="s">
        <v>224</v>
      </c>
    </row>
    <row r="93" spans="1:5">
      <c r="A93" s="12">
        <v>42509</v>
      </c>
      <c r="B93" t="s">
        <v>206</v>
      </c>
      <c r="C93">
        <v>-11.5</v>
      </c>
      <c r="D93" t="s">
        <v>204</v>
      </c>
      <c r="E93" t="s">
        <v>225</v>
      </c>
    </row>
    <row r="94" spans="1:5">
      <c r="A94" s="12">
        <v>42511</v>
      </c>
      <c r="B94" t="s">
        <v>200</v>
      </c>
      <c r="C94">
        <v>-6</v>
      </c>
      <c r="D94" t="s">
        <v>204</v>
      </c>
      <c r="E94" t="s">
        <v>220</v>
      </c>
    </row>
    <row r="95" spans="1:5">
      <c r="A95" s="12">
        <v>42513</v>
      </c>
      <c r="B95" t="s">
        <v>200</v>
      </c>
      <c r="C95">
        <v>-6</v>
      </c>
      <c r="D95" t="s">
        <v>201</v>
      </c>
      <c r="E95" t="s">
        <v>238</v>
      </c>
    </row>
    <row r="96" spans="1:5">
      <c r="A96" s="12">
        <v>42515</v>
      </c>
      <c r="B96" t="s">
        <v>206</v>
      </c>
      <c r="C96">
        <v>-11</v>
      </c>
      <c r="D96" t="s">
        <v>204</v>
      </c>
      <c r="E96" t="s">
        <v>209</v>
      </c>
    </row>
    <row r="97" spans="1:5">
      <c r="A97" s="12">
        <v>42517</v>
      </c>
      <c r="B97" t="s">
        <v>206</v>
      </c>
      <c r="C97">
        <v>-6.5</v>
      </c>
      <c r="D97" t="s">
        <v>201</v>
      </c>
      <c r="E97" t="s">
        <v>225</v>
      </c>
    </row>
    <row r="98" spans="1:5">
      <c r="A98" s="12">
        <v>42523</v>
      </c>
      <c r="B98" t="s">
        <v>200</v>
      </c>
      <c r="C98">
        <v>6</v>
      </c>
      <c r="D98" t="s">
        <v>204</v>
      </c>
      <c r="E98" t="s">
        <v>248</v>
      </c>
    </row>
    <row r="99" spans="1:5">
      <c r="A99" s="12">
        <v>42526</v>
      </c>
      <c r="B99" t="s">
        <v>200</v>
      </c>
      <c r="C99">
        <v>6.5</v>
      </c>
      <c r="D99" t="s">
        <v>204</v>
      </c>
      <c r="E99" t="s">
        <v>273</v>
      </c>
    </row>
    <row r="100" spans="1:5">
      <c r="A100" s="12">
        <v>42529</v>
      </c>
      <c r="B100" t="s">
        <v>206</v>
      </c>
      <c r="C100">
        <v>-1.5</v>
      </c>
      <c r="D100" t="s">
        <v>201</v>
      </c>
      <c r="E100" t="s">
        <v>236</v>
      </c>
    </row>
    <row r="101" spans="1:5">
      <c r="A101" s="12">
        <v>42531</v>
      </c>
      <c r="B101" t="s">
        <v>200</v>
      </c>
      <c r="C101">
        <v>-2.5</v>
      </c>
      <c r="D101" t="s">
        <v>204</v>
      </c>
      <c r="E101" t="s">
        <v>235</v>
      </c>
    </row>
    <row r="102" spans="1:5">
      <c r="A102" s="12">
        <v>42534</v>
      </c>
      <c r="B102" t="s">
        <v>206</v>
      </c>
      <c r="C102">
        <v>5.5</v>
      </c>
      <c r="D102" t="s">
        <v>232</v>
      </c>
      <c r="E102" t="s">
        <v>273</v>
      </c>
    </row>
    <row r="103" spans="1:5">
      <c r="A103" s="12">
        <v>42537</v>
      </c>
      <c r="B103" t="s">
        <v>206</v>
      </c>
      <c r="C103">
        <v>-2</v>
      </c>
      <c r="D103" t="s">
        <v>201</v>
      </c>
      <c r="E103" t="s">
        <v>235</v>
      </c>
    </row>
    <row r="104" spans="1:5">
      <c r="A104" s="12">
        <v>42540</v>
      </c>
      <c r="B104" t="s">
        <v>206</v>
      </c>
      <c r="C104">
        <v>5</v>
      </c>
      <c r="D104" t="s">
        <v>204</v>
      </c>
      <c r="E104" t="s">
        <v>282</v>
      </c>
    </row>
  </sheetData>
  <sortState ref="A2:E10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42463</v>
      </c>
      <c r="B2" t="s">
        <v>200</v>
      </c>
      <c r="C2">
        <v>-7</v>
      </c>
      <c r="D2" t="s">
        <v>204</v>
      </c>
      <c r="E2" t="s">
        <v>283</v>
      </c>
    </row>
    <row r="3" spans="1:5">
      <c r="A3" s="5">
        <v>42408</v>
      </c>
      <c r="B3" t="s">
        <v>200</v>
      </c>
      <c r="C3">
        <v>-12.5</v>
      </c>
      <c r="D3" t="s">
        <v>204</v>
      </c>
      <c r="E3" t="s">
        <v>236</v>
      </c>
    </row>
    <row r="4" spans="1:5">
      <c r="A4" s="5">
        <v>42356</v>
      </c>
      <c r="B4" t="s">
        <v>200</v>
      </c>
      <c r="C4">
        <v>-10</v>
      </c>
      <c r="D4" t="s">
        <v>204</v>
      </c>
      <c r="E4" t="s">
        <v>229</v>
      </c>
    </row>
    <row r="5" spans="1:5">
      <c r="A5" s="5">
        <v>42392</v>
      </c>
      <c r="B5" t="s">
        <v>200</v>
      </c>
      <c r="C5">
        <v>3</v>
      </c>
      <c r="D5" t="s">
        <v>204</v>
      </c>
      <c r="E5" t="s">
        <v>256</v>
      </c>
    </row>
    <row r="6" spans="1:5">
      <c r="A6" s="5">
        <v>42366</v>
      </c>
      <c r="B6" t="s">
        <v>206</v>
      </c>
      <c r="C6">
        <v>-1.5</v>
      </c>
      <c r="D6" t="s">
        <v>204</v>
      </c>
      <c r="E6" t="s">
        <v>233</v>
      </c>
    </row>
    <row r="7" spans="1:5">
      <c r="A7" s="5">
        <v>42337</v>
      </c>
      <c r="B7" t="s">
        <v>200</v>
      </c>
      <c r="C7">
        <v>-9.5</v>
      </c>
      <c r="D7" t="s">
        <v>201</v>
      </c>
      <c r="E7" t="s">
        <v>245</v>
      </c>
    </row>
    <row r="8" spans="1:5">
      <c r="A8" s="5">
        <v>42379</v>
      </c>
      <c r="B8" t="s">
        <v>200</v>
      </c>
      <c r="C8">
        <v>2</v>
      </c>
      <c r="D8" t="s">
        <v>201</v>
      </c>
      <c r="E8" t="s">
        <v>229</v>
      </c>
    </row>
    <row r="9" spans="1:5">
      <c r="A9" s="5">
        <v>42453</v>
      </c>
      <c r="B9" t="s">
        <v>200</v>
      </c>
      <c r="C9">
        <v>-14.5</v>
      </c>
      <c r="D9" t="s">
        <v>204</v>
      </c>
      <c r="E9" t="s">
        <v>282</v>
      </c>
    </row>
    <row r="10" spans="1:5">
      <c r="A10" s="5">
        <v>42470</v>
      </c>
      <c r="B10" t="s">
        <v>206</v>
      </c>
      <c r="C10">
        <v>-13.5</v>
      </c>
      <c r="D10" t="s">
        <v>201</v>
      </c>
      <c r="E10" t="s">
        <v>231</v>
      </c>
    </row>
    <row r="11" spans="1:5">
      <c r="A11" s="5">
        <v>42458</v>
      </c>
      <c r="B11" t="s">
        <v>200</v>
      </c>
      <c r="C11">
        <v>-6</v>
      </c>
      <c r="D11" t="s">
        <v>204</v>
      </c>
      <c r="E11" t="s">
        <v>233</v>
      </c>
    </row>
    <row r="12" spans="1:5">
      <c r="A12" s="5">
        <v>42381</v>
      </c>
      <c r="B12" t="s">
        <v>206</v>
      </c>
      <c r="C12">
        <v>-12</v>
      </c>
      <c r="D12" t="s">
        <v>201</v>
      </c>
      <c r="E12" t="s">
        <v>282</v>
      </c>
    </row>
    <row r="13" spans="1:5">
      <c r="A13" s="5">
        <v>42343</v>
      </c>
      <c r="B13" t="s">
        <v>200</v>
      </c>
      <c r="C13">
        <v>-2</v>
      </c>
      <c r="D13" t="s">
        <v>201</v>
      </c>
      <c r="E13" t="s">
        <v>228</v>
      </c>
    </row>
    <row r="14" spans="1:5">
      <c r="A14" s="5">
        <v>42375</v>
      </c>
      <c r="B14" t="s">
        <v>206</v>
      </c>
      <c r="C14">
        <v>-3.5</v>
      </c>
      <c r="D14" t="s">
        <v>204</v>
      </c>
      <c r="E14" t="s">
        <v>224</v>
      </c>
    </row>
    <row r="15" spans="1:5">
      <c r="A15" s="5">
        <v>42456</v>
      </c>
      <c r="B15" t="s">
        <v>206</v>
      </c>
      <c r="C15">
        <v>-1.5</v>
      </c>
      <c r="D15" t="s">
        <v>204</v>
      </c>
      <c r="E15" t="s">
        <v>226</v>
      </c>
    </row>
    <row r="16" spans="1:5">
      <c r="A16" s="5">
        <v>42441</v>
      </c>
      <c r="B16" t="s">
        <v>206</v>
      </c>
      <c r="C16">
        <v>1</v>
      </c>
      <c r="D16" t="s">
        <v>201</v>
      </c>
      <c r="E16" t="s">
        <v>227</v>
      </c>
    </row>
    <row r="17" spans="1:5">
      <c r="A17" s="5">
        <v>42316</v>
      </c>
      <c r="B17" t="s">
        <v>206</v>
      </c>
      <c r="C17">
        <v>8</v>
      </c>
      <c r="D17" t="s">
        <v>201</v>
      </c>
      <c r="E17" t="s">
        <v>238</v>
      </c>
    </row>
    <row r="18" spans="1:5">
      <c r="A18" s="5">
        <v>42319</v>
      </c>
      <c r="B18" t="s">
        <v>206</v>
      </c>
      <c r="C18">
        <v>3.5</v>
      </c>
      <c r="D18" t="s">
        <v>204</v>
      </c>
      <c r="E18" t="s">
        <v>211</v>
      </c>
    </row>
    <row r="19" spans="1:5">
      <c r="A19" s="5">
        <v>42444</v>
      </c>
      <c r="B19" t="s">
        <v>206</v>
      </c>
      <c r="C19">
        <v>-2.5</v>
      </c>
      <c r="D19" t="s">
        <v>204</v>
      </c>
      <c r="E19" t="s">
        <v>250</v>
      </c>
    </row>
    <row r="20" spans="1:5">
      <c r="A20" s="5">
        <v>42306</v>
      </c>
      <c r="B20" t="s">
        <v>200</v>
      </c>
      <c r="C20">
        <v>3</v>
      </c>
      <c r="D20" t="s">
        <v>201</v>
      </c>
      <c r="E20" t="s">
        <v>222</v>
      </c>
    </row>
    <row r="21" spans="1:5">
      <c r="A21" s="5">
        <v>42424</v>
      </c>
      <c r="B21" t="s">
        <v>200</v>
      </c>
      <c r="C21">
        <v>-6.5</v>
      </c>
      <c r="D21" t="s">
        <v>201</v>
      </c>
      <c r="E21" t="s">
        <v>245</v>
      </c>
    </row>
    <row r="22" spans="1:5">
      <c r="A22" s="5">
        <v>42405</v>
      </c>
      <c r="B22" t="s">
        <v>200</v>
      </c>
      <c r="C22">
        <v>5.5</v>
      </c>
      <c r="D22" t="s">
        <v>204</v>
      </c>
      <c r="E22" t="s">
        <v>249</v>
      </c>
    </row>
    <row r="23" spans="1:5">
      <c r="A23" s="5">
        <v>42395</v>
      </c>
      <c r="B23" t="s">
        <v>200</v>
      </c>
      <c r="C23">
        <v>1</v>
      </c>
      <c r="D23" t="s">
        <v>204</v>
      </c>
      <c r="E23" t="s">
        <v>229</v>
      </c>
    </row>
    <row r="24" spans="1:5">
      <c r="A24" s="5">
        <v>42486</v>
      </c>
      <c r="B24" t="s">
        <v>206</v>
      </c>
      <c r="C24">
        <v>7.5</v>
      </c>
      <c r="D24" t="s">
        <v>201</v>
      </c>
      <c r="E24" t="s">
        <v>202</v>
      </c>
    </row>
    <row r="25" spans="1:5">
      <c r="A25" s="5">
        <v>42397</v>
      </c>
      <c r="B25" t="s">
        <v>206</v>
      </c>
      <c r="C25">
        <v>-3</v>
      </c>
      <c r="D25" t="s">
        <v>201</v>
      </c>
      <c r="E25" t="s">
        <v>217</v>
      </c>
    </row>
    <row r="26" spans="1:5">
      <c r="A26" s="5">
        <v>42359</v>
      </c>
      <c r="B26" t="s">
        <v>200</v>
      </c>
      <c r="C26">
        <v>9</v>
      </c>
      <c r="D26" t="s">
        <v>204</v>
      </c>
      <c r="E26" t="s">
        <v>203</v>
      </c>
    </row>
    <row r="27" spans="1:5">
      <c r="A27" s="5">
        <v>42391</v>
      </c>
      <c r="B27" t="s">
        <v>206</v>
      </c>
      <c r="C27">
        <v>12.5</v>
      </c>
      <c r="D27" t="s">
        <v>201</v>
      </c>
      <c r="E27" t="s">
        <v>251</v>
      </c>
    </row>
    <row r="28" spans="1:5">
      <c r="A28" s="5">
        <v>42388</v>
      </c>
      <c r="B28" t="s">
        <v>200</v>
      </c>
      <c r="C28">
        <v>-5.5</v>
      </c>
      <c r="D28" t="s">
        <v>204</v>
      </c>
      <c r="E28" t="s">
        <v>235</v>
      </c>
    </row>
    <row r="29" spans="1:5">
      <c r="A29" s="5">
        <v>42466</v>
      </c>
      <c r="B29" t="s">
        <v>206</v>
      </c>
      <c r="C29">
        <v>-3.5</v>
      </c>
      <c r="D29" t="s">
        <v>201</v>
      </c>
      <c r="E29" t="s">
        <v>283</v>
      </c>
    </row>
    <row r="30" spans="1:5">
      <c r="A30" s="5">
        <v>42446</v>
      </c>
      <c r="B30" t="s">
        <v>200</v>
      </c>
      <c r="C30">
        <v>-1.5</v>
      </c>
      <c r="D30" t="s">
        <v>204</v>
      </c>
      <c r="E30" t="s">
        <v>227</v>
      </c>
    </row>
    <row r="31" spans="1:5">
      <c r="A31" s="5">
        <v>42354</v>
      </c>
      <c r="B31" t="s">
        <v>206</v>
      </c>
      <c r="C31">
        <v>-4.5</v>
      </c>
      <c r="D31" t="s">
        <v>204</v>
      </c>
      <c r="E31" t="s">
        <v>235</v>
      </c>
    </row>
    <row r="32" spans="1:5">
      <c r="A32" s="5">
        <v>42332</v>
      </c>
      <c r="B32" t="s">
        <v>206</v>
      </c>
      <c r="C32">
        <v>3</v>
      </c>
      <c r="D32" t="s">
        <v>201</v>
      </c>
      <c r="E32" t="s">
        <v>235</v>
      </c>
    </row>
    <row r="33" spans="1:5">
      <c r="A33" s="5">
        <v>42364</v>
      </c>
      <c r="B33" t="s">
        <v>206</v>
      </c>
      <c r="C33">
        <v>-4</v>
      </c>
      <c r="D33" t="s">
        <v>204</v>
      </c>
      <c r="E33" t="s">
        <v>223</v>
      </c>
    </row>
    <row r="34" spans="1:5">
      <c r="A34" s="5">
        <v>42384</v>
      </c>
      <c r="B34" t="s">
        <v>200</v>
      </c>
      <c r="C34">
        <v>-7</v>
      </c>
      <c r="D34" t="s">
        <v>201</v>
      </c>
      <c r="E34" t="s">
        <v>273</v>
      </c>
    </row>
    <row r="35" spans="1:5">
      <c r="A35" s="5">
        <v>42377</v>
      </c>
      <c r="B35" t="s">
        <v>206</v>
      </c>
      <c r="C35">
        <v>-1.5</v>
      </c>
      <c r="D35" t="s">
        <v>204</v>
      </c>
      <c r="E35" t="s">
        <v>240</v>
      </c>
    </row>
    <row r="36" spans="1:5">
      <c r="A36" s="5">
        <v>42369</v>
      </c>
      <c r="B36" t="s">
        <v>200</v>
      </c>
      <c r="C36">
        <v>-6</v>
      </c>
      <c r="D36" t="s">
        <v>201</v>
      </c>
      <c r="E36" t="s">
        <v>230</v>
      </c>
    </row>
    <row r="37" spans="1:5">
      <c r="A37" s="5">
        <v>42335</v>
      </c>
      <c r="B37" t="s">
        <v>206</v>
      </c>
      <c r="C37">
        <v>-3.5</v>
      </c>
      <c r="D37" t="s">
        <v>204</v>
      </c>
      <c r="E37" t="s">
        <v>203</v>
      </c>
    </row>
    <row r="38" spans="1:5">
      <c r="A38" s="5">
        <v>42329</v>
      </c>
      <c r="B38" t="s">
        <v>206</v>
      </c>
      <c r="C38">
        <v>-5</v>
      </c>
      <c r="D38" t="s">
        <v>201</v>
      </c>
      <c r="E38" t="s">
        <v>214</v>
      </c>
    </row>
    <row r="39" spans="1:5">
      <c r="A39" s="5">
        <v>42371</v>
      </c>
      <c r="B39" t="s">
        <v>206</v>
      </c>
      <c r="C39">
        <v>-4.5</v>
      </c>
      <c r="D39" t="s">
        <v>204</v>
      </c>
      <c r="E39" t="s">
        <v>233</v>
      </c>
    </row>
    <row r="40" spans="1:5">
      <c r="A40" s="5">
        <v>42455</v>
      </c>
      <c r="B40" t="s">
        <v>200</v>
      </c>
      <c r="C40">
        <v>-6</v>
      </c>
      <c r="D40" t="s">
        <v>201</v>
      </c>
      <c r="E40" t="s">
        <v>240</v>
      </c>
    </row>
    <row r="41" spans="1:5">
      <c r="A41" s="5">
        <v>42460</v>
      </c>
      <c r="B41" t="s">
        <v>200</v>
      </c>
      <c r="C41">
        <v>-6.5</v>
      </c>
      <c r="D41" t="s">
        <v>204</v>
      </c>
      <c r="E41" t="s">
        <v>216</v>
      </c>
    </row>
    <row r="42" spans="1:5">
      <c r="A42" s="5">
        <v>42472</v>
      </c>
      <c r="B42" t="s">
        <v>206</v>
      </c>
      <c r="C42">
        <v>-11</v>
      </c>
      <c r="D42" t="s">
        <v>204</v>
      </c>
      <c r="E42" t="s">
        <v>225</v>
      </c>
    </row>
    <row r="43" spans="1:5">
      <c r="A43" s="5">
        <v>42434</v>
      </c>
      <c r="B43" t="s">
        <v>206</v>
      </c>
      <c r="C43">
        <v>2</v>
      </c>
      <c r="D43" t="s">
        <v>204</v>
      </c>
      <c r="E43" t="s">
        <v>236</v>
      </c>
    </row>
    <row r="44" spans="1:5">
      <c r="A44" s="5">
        <v>42373</v>
      </c>
      <c r="B44" t="s">
        <v>200</v>
      </c>
      <c r="C44">
        <v>1.5</v>
      </c>
      <c r="D44" t="s">
        <v>201</v>
      </c>
      <c r="E44" t="s">
        <v>290</v>
      </c>
    </row>
    <row r="45" spans="1:5">
      <c r="A45" s="5">
        <v>42341</v>
      </c>
      <c r="B45" t="s">
        <v>200</v>
      </c>
      <c r="C45">
        <v>-2.5</v>
      </c>
      <c r="D45" t="s">
        <v>201</v>
      </c>
      <c r="E45" t="s">
        <v>211</v>
      </c>
    </row>
    <row r="46" spans="1:5">
      <c r="A46" s="5">
        <v>42326</v>
      </c>
      <c r="B46" t="s">
        <v>206</v>
      </c>
      <c r="C46">
        <v>-6.5</v>
      </c>
      <c r="D46" t="s">
        <v>201</v>
      </c>
      <c r="E46" t="s">
        <v>222</v>
      </c>
    </row>
    <row r="47" spans="1:5">
      <c r="A47" s="5">
        <v>42352</v>
      </c>
      <c r="B47" t="s">
        <v>206</v>
      </c>
      <c r="C47">
        <v>-4.5</v>
      </c>
      <c r="D47" t="s">
        <v>204</v>
      </c>
      <c r="E47" t="s">
        <v>221</v>
      </c>
    </row>
    <row r="48" spans="1:5">
      <c r="A48" s="5">
        <v>42421</v>
      </c>
      <c r="B48" t="s">
        <v>206</v>
      </c>
      <c r="C48">
        <v>-1.5</v>
      </c>
      <c r="D48" t="s">
        <v>201</v>
      </c>
      <c r="E48" t="s">
        <v>234</v>
      </c>
    </row>
    <row r="49" spans="1:5">
      <c r="A49" s="5">
        <v>42346</v>
      </c>
      <c r="B49" t="s">
        <v>200</v>
      </c>
      <c r="C49">
        <v>5.5</v>
      </c>
      <c r="D49" t="s">
        <v>201</v>
      </c>
      <c r="E49" t="s">
        <v>244</v>
      </c>
    </row>
    <row r="50" spans="1:5">
      <c r="A50" s="5">
        <v>42317</v>
      </c>
      <c r="B50" t="s">
        <v>206</v>
      </c>
      <c r="C50">
        <v>-4.5</v>
      </c>
      <c r="D50" t="s">
        <v>204</v>
      </c>
      <c r="E50" t="s">
        <v>202</v>
      </c>
    </row>
    <row r="51" spans="1:5">
      <c r="A51" s="5">
        <v>42476</v>
      </c>
      <c r="B51" t="s">
        <v>206</v>
      </c>
      <c r="C51">
        <v>7</v>
      </c>
      <c r="D51" t="s">
        <v>204</v>
      </c>
      <c r="E51" t="s">
        <v>208</v>
      </c>
    </row>
    <row r="52" spans="1:5">
      <c r="A52" s="5">
        <v>42311</v>
      </c>
      <c r="B52" t="s">
        <v>206</v>
      </c>
      <c r="C52">
        <v>4.5</v>
      </c>
      <c r="D52" t="s">
        <v>204</v>
      </c>
      <c r="E52" t="s">
        <v>205</v>
      </c>
    </row>
    <row r="53" spans="1:5">
      <c r="A53" s="5">
        <v>42428</v>
      </c>
      <c r="B53" t="s">
        <v>200</v>
      </c>
      <c r="C53">
        <v>-5.5</v>
      </c>
      <c r="D53" t="s">
        <v>201</v>
      </c>
      <c r="E53" t="s">
        <v>242</v>
      </c>
    </row>
    <row r="54" spans="1:5">
      <c r="A54" s="5">
        <v>42314</v>
      </c>
      <c r="B54" t="s">
        <v>206</v>
      </c>
      <c r="C54">
        <v>1</v>
      </c>
      <c r="D54" t="s">
        <v>204</v>
      </c>
      <c r="E54" t="s">
        <v>208</v>
      </c>
    </row>
    <row r="55" spans="1:5">
      <c r="A55" s="5">
        <v>42308</v>
      </c>
      <c r="B55" t="s">
        <v>200</v>
      </c>
      <c r="C55">
        <v>-3.5</v>
      </c>
      <c r="D55" t="s">
        <v>204</v>
      </c>
      <c r="E55" t="s">
        <v>222</v>
      </c>
    </row>
    <row r="56" spans="1:5">
      <c r="A56" s="5">
        <v>42406</v>
      </c>
      <c r="B56" t="s">
        <v>206</v>
      </c>
      <c r="C56">
        <v>-4.5</v>
      </c>
      <c r="D56" t="s">
        <v>201</v>
      </c>
      <c r="E56" t="s">
        <v>227</v>
      </c>
    </row>
    <row r="57" spans="1:5">
      <c r="A57" s="5">
        <v>42305</v>
      </c>
      <c r="B57" t="s">
        <v>200</v>
      </c>
      <c r="C57">
        <v>5.5</v>
      </c>
      <c r="D57" t="s">
        <v>201</v>
      </c>
      <c r="E57" t="s">
        <v>221</v>
      </c>
    </row>
    <row r="58" spans="1:5">
      <c r="A58" s="5">
        <v>42481</v>
      </c>
      <c r="B58" t="s">
        <v>200</v>
      </c>
      <c r="C58">
        <v>-1</v>
      </c>
      <c r="D58" t="s">
        <v>204</v>
      </c>
      <c r="E58" t="s">
        <v>202</v>
      </c>
    </row>
    <row r="59" spans="1:5">
      <c r="A59" s="5">
        <v>42403</v>
      </c>
      <c r="B59" t="s">
        <v>206</v>
      </c>
      <c r="C59">
        <v>-6.5</v>
      </c>
      <c r="D59" t="s">
        <v>201</v>
      </c>
      <c r="E59" t="s">
        <v>203</v>
      </c>
    </row>
    <row r="60" spans="1:5">
      <c r="A60" s="5">
        <v>42462</v>
      </c>
      <c r="B60" t="s">
        <v>206</v>
      </c>
      <c r="C60">
        <v>-11</v>
      </c>
      <c r="D60" t="s">
        <v>201</v>
      </c>
      <c r="E60" t="s">
        <v>245</v>
      </c>
    </row>
    <row r="61" spans="1:5">
      <c r="A61" s="5">
        <v>42450</v>
      </c>
      <c r="B61" t="s">
        <v>206</v>
      </c>
      <c r="C61">
        <v>-15</v>
      </c>
      <c r="D61" t="s">
        <v>204</v>
      </c>
      <c r="E61" t="s">
        <v>248</v>
      </c>
    </row>
    <row r="62" spans="1:5">
      <c r="A62" s="5">
        <v>42357</v>
      </c>
      <c r="B62" t="s">
        <v>200</v>
      </c>
      <c r="C62">
        <v>-1</v>
      </c>
      <c r="D62" t="s">
        <v>204</v>
      </c>
      <c r="E62" t="s">
        <v>221</v>
      </c>
    </row>
    <row r="63" spans="1:5">
      <c r="A63" s="5">
        <v>42386</v>
      </c>
      <c r="B63" t="s">
        <v>200</v>
      </c>
      <c r="C63">
        <v>-2.5</v>
      </c>
      <c r="D63" t="s">
        <v>201</v>
      </c>
      <c r="E63" t="s">
        <v>205</v>
      </c>
    </row>
    <row r="64" spans="1:5">
      <c r="A64" s="5">
        <v>42410</v>
      </c>
      <c r="B64" t="s">
        <v>200</v>
      </c>
      <c r="C64">
        <v>-3.5</v>
      </c>
      <c r="D64" t="s">
        <v>201</v>
      </c>
      <c r="E64" t="s">
        <v>230</v>
      </c>
    </row>
    <row r="65" spans="1:5">
      <c r="A65" s="5">
        <v>42368</v>
      </c>
      <c r="B65" t="s">
        <v>206</v>
      </c>
      <c r="C65">
        <v>3</v>
      </c>
      <c r="D65" t="s">
        <v>201</v>
      </c>
      <c r="E65" t="s">
        <v>217</v>
      </c>
    </row>
    <row r="66" spans="1:5">
      <c r="A66" s="5">
        <v>42448</v>
      </c>
      <c r="B66" t="s">
        <v>200</v>
      </c>
      <c r="C66">
        <v>3.5</v>
      </c>
      <c r="D66" t="s">
        <v>201</v>
      </c>
      <c r="E66" t="s">
        <v>248</v>
      </c>
    </row>
    <row r="67" spans="1:5">
      <c r="A67" s="5">
        <v>42382</v>
      </c>
      <c r="B67" t="s">
        <v>200</v>
      </c>
      <c r="C67">
        <v>3.5</v>
      </c>
      <c r="D67" t="s">
        <v>204</v>
      </c>
      <c r="E67" t="s">
        <v>231</v>
      </c>
    </row>
    <row r="68" spans="1:5">
      <c r="A68" s="5">
        <v>42473</v>
      </c>
      <c r="B68" t="s">
        <v>206</v>
      </c>
      <c r="C68">
        <v>4.5</v>
      </c>
      <c r="D68" t="s">
        <v>204</v>
      </c>
      <c r="E68" t="s">
        <v>217</v>
      </c>
    </row>
    <row r="69" spans="1:5">
      <c r="A69" s="5">
        <v>42468</v>
      </c>
      <c r="B69" t="s">
        <v>200</v>
      </c>
      <c r="C69">
        <v>-5.5</v>
      </c>
      <c r="D69" t="s">
        <v>201</v>
      </c>
      <c r="E69" t="s">
        <v>208</v>
      </c>
    </row>
    <row r="70" spans="1:5">
      <c r="A70" s="5">
        <v>42436</v>
      </c>
      <c r="B70" t="s">
        <v>206</v>
      </c>
      <c r="C70">
        <v>6.5</v>
      </c>
      <c r="D70" t="s">
        <v>204</v>
      </c>
      <c r="E70" t="s">
        <v>208</v>
      </c>
    </row>
    <row r="71" spans="1:5">
      <c r="A71" s="5">
        <v>42422</v>
      </c>
      <c r="B71" t="s">
        <v>200</v>
      </c>
      <c r="C71">
        <v>2</v>
      </c>
      <c r="D71" t="s">
        <v>204</v>
      </c>
      <c r="E71" t="s">
        <v>245</v>
      </c>
    </row>
    <row r="72" spans="1:5">
      <c r="A72" s="5">
        <v>42433</v>
      </c>
      <c r="B72" t="s">
        <v>200</v>
      </c>
      <c r="C72">
        <v>3</v>
      </c>
      <c r="D72" t="s">
        <v>201</v>
      </c>
      <c r="E72" t="s">
        <v>245</v>
      </c>
    </row>
    <row r="73" spans="1:5">
      <c r="A73" s="5">
        <v>42324</v>
      </c>
      <c r="B73" t="s">
        <v>206</v>
      </c>
      <c r="C73">
        <v>6.5</v>
      </c>
      <c r="D73" t="s">
        <v>204</v>
      </c>
      <c r="E73" t="s">
        <v>238</v>
      </c>
    </row>
    <row r="74" spans="1:5">
      <c r="A74" s="5">
        <v>42340</v>
      </c>
      <c r="B74" t="s">
        <v>206</v>
      </c>
      <c r="C74">
        <v>-2</v>
      </c>
      <c r="D74" t="s">
        <v>204</v>
      </c>
      <c r="E74" t="s">
        <v>245</v>
      </c>
    </row>
    <row r="75" spans="1:5">
      <c r="A75" s="5">
        <v>42350</v>
      </c>
      <c r="B75" t="s">
        <v>200</v>
      </c>
      <c r="C75">
        <v>1.5</v>
      </c>
      <c r="D75" t="s">
        <v>201</v>
      </c>
      <c r="E75" t="s">
        <v>231</v>
      </c>
    </row>
    <row r="76" spans="1:5">
      <c r="A76" s="5">
        <v>42321</v>
      </c>
      <c r="B76" t="s">
        <v>200</v>
      </c>
      <c r="C76">
        <v>-7.5</v>
      </c>
      <c r="D76" t="s">
        <v>201</v>
      </c>
      <c r="E76" t="s">
        <v>221</v>
      </c>
    </row>
    <row r="77" spans="1:5">
      <c r="A77" s="5">
        <v>42431</v>
      </c>
      <c r="B77" t="s">
        <v>206</v>
      </c>
      <c r="C77">
        <v>-3</v>
      </c>
      <c r="D77" t="s">
        <v>204</v>
      </c>
      <c r="E77" t="s">
        <v>236</v>
      </c>
    </row>
    <row r="78" spans="1:5">
      <c r="A78" s="5">
        <v>42419</v>
      </c>
      <c r="B78" t="s">
        <v>206</v>
      </c>
      <c r="C78">
        <v>7.5</v>
      </c>
      <c r="D78" t="s">
        <v>204</v>
      </c>
      <c r="E78" t="s">
        <v>244</v>
      </c>
    </row>
    <row r="79" spans="1:5">
      <c r="A79" s="5">
        <v>42429</v>
      </c>
      <c r="B79" t="s">
        <v>206</v>
      </c>
      <c r="C79">
        <v>8</v>
      </c>
      <c r="D79" t="s">
        <v>204</v>
      </c>
      <c r="E79" t="s">
        <v>234</v>
      </c>
    </row>
    <row r="80" spans="1:5">
      <c r="A80" s="5">
        <v>42442</v>
      </c>
      <c r="B80" t="s">
        <v>200</v>
      </c>
      <c r="C80">
        <v>5</v>
      </c>
      <c r="D80" t="s">
        <v>204</v>
      </c>
      <c r="E80" t="s">
        <v>212</v>
      </c>
    </row>
    <row r="81" spans="1:5">
      <c r="A81" s="5">
        <v>42491</v>
      </c>
      <c r="B81" t="s">
        <v>206</v>
      </c>
      <c r="C81">
        <v>6</v>
      </c>
      <c r="D81" t="s">
        <v>204</v>
      </c>
      <c r="E81" t="s">
        <v>287</v>
      </c>
    </row>
    <row r="82" spans="1:5">
      <c r="A82" s="5">
        <v>42349</v>
      </c>
      <c r="B82" t="s">
        <v>206</v>
      </c>
      <c r="C82">
        <v>-4.5</v>
      </c>
      <c r="D82" t="s">
        <v>204</v>
      </c>
      <c r="E82" t="s">
        <v>238</v>
      </c>
    </row>
    <row r="83" spans="1:5">
      <c r="A83" s="5">
        <v>42478</v>
      </c>
      <c r="B83" t="s">
        <v>200</v>
      </c>
      <c r="C83">
        <v>8</v>
      </c>
      <c r="D83" t="s">
        <v>204</v>
      </c>
      <c r="E83" t="s">
        <v>208</v>
      </c>
    </row>
    <row r="84" spans="1:5">
      <c r="A84" s="2">
        <v>42312</v>
      </c>
      <c r="B84" t="s">
        <v>206</v>
      </c>
      <c r="C84">
        <v>2</v>
      </c>
      <c r="D84" t="s">
        <v>204</v>
      </c>
      <c r="E84" t="s">
        <v>235</v>
      </c>
    </row>
    <row r="85" spans="1:5">
      <c r="A85" s="2">
        <v>42426</v>
      </c>
      <c r="B85" t="s">
        <v>200</v>
      </c>
      <c r="C85">
        <v>-3.5</v>
      </c>
      <c r="D85" t="s">
        <v>204</v>
      </c>
      <c r="E85" t="s">
        <v>234</v>
      </c>
    </row>
    <row r="86" spans="1:5">
      <c r="A86" s="2">
        <v>42483</v>
      </c>
      <c r="B86" t="s">
        <v>206</v>
      </c>
      <c r="C86">
        <v>1</v>
      </c>
      <c r="D86" t="s">
        <v>204</v>
      </c>
      <c r="E86" t="s">
        <v>213</v>
      </c>
    </row>
    <row r="87" spans="1:5">
      <c r="A87" s="2">
        <v>42489</v>
      </c>
      <c r="B87" t="s">
        <v>206</v>
      </c>
      <c r="C87">
        <v>-1.5</v>
      </c>
      <c r="D87" t="s">
        <v>204</v>
      </c>
      <c r="E87" t="s">
        <v>214</v>
      </c>
    </row>
    <row r="88" spans="1:5">
      <c r="A88" s="2">
        <v>42401</v>
      </c>
      <c r="B88" t="s">
        <v>232</v>
      </c>
      <c r="C88">
        <v>5</v>
      </c>
      <c r="D88" t="s">
        <v>201</v>
      </c>
      <c r="E88" t="s">
        <v>242</v>
      </c>
    </row>
    <row r="89" spans="1:5">
      <c r="A89" s="2">
        <v>42399</v>
      </c>
      <c r="B89" t="s">
        <v>200</v>
      </c>
      <c r="C89">
        <v>-9</v>
      </c>
      <c r="D89" t="s">
        <v>201</v>
      </c>
      <c r="E89" t="s">
        <v>249</v>
      </c>
    </row>
    <row r="90" spans="1:5">
      <c r="A90" s="2">
        <v>42361</v>
      </c>
      <c r="B90" t="s">
        <v>200</v>
      </c>
      <c r="C90">
        <v>-7</v>
      </c>
      <c r="D90" t="s">
        <v>204</v>
      </c>
      <c r="E90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200</v>
      </c>
      <c r="C2">
        <v>15.5</v>
      </c>
      <c r="D2" t="s">
        <v>201</v>
      </c>
      <c r="E2" t="s">
        <v>274</v>
      </c>
    </row>
    <row r="3" spans="1:5">
      <c r="A3" s="5">
        <v>42394</v>
      </c>
      <c r="B3" t="s">
        <v>200</v>
      </c>
      <c r="C3">
        <v>-4.5</v>
      </c>
      <c r="D3" t="s">
        <v>201</v>
      </c>
      <c r="E3" t="s">
        <v>251</v>
      </c>
    </row>
    <row r="4" spans="1:5">
      <c r="A4" s="5">
        <v>42345</v>
      </c>
      <c r="B4" t="s">
        <v>200</v>
      </c>
      <c r="C4">
        <v>1</v>
      </c>
      <c r="D4" t="s">
        <v>204</v>
      </c>
      <c r="E4" t="s">
        <v>226</v>
      </c>
    </row>
    <row r="5" spans="1:5">
      <c r="A5" s="5">
        <v>42304</v>
      </c>
      <c r="B5" t="s">
        <v>200</v>
      </c>
      <c r="C5">
        <v>10.5</v>
      </c>
      <c r="D5" t="s">
        <v>204</v>
      </c>
      <c r="E5" t="s">
        <v>244</v>
      </c>
    </row>
    <row r="6" spans="1:5">
      <c r="A6" s="5">
        <v>42463</v>
      </c>
      <c r="B6" t="s">
        <v>206</v>
      </c>
      <c r="C6">
        <v>2.5</v>
      </c>
      <c r="D6" t="s">
        <v>204</v>
      </c>
      <c r="E6" t="s">
        <v>230</v>
      </c>
    </row>
    <row r="7" spans="1:5">
      <c r="A7" s="5">
        <v>42381</v>
      </c>
      <c r="B7" t="s">
        <v>200</v>
      </c>
      <c r="C7">
        <v>-2</v>
      </c>
      <c r="D7" t="s">
        <v>204</v>
      </c>
      <c r="E7" t="s">
        <v>234</v>
      </c>
    </row>
    <row r="8" spans="1:5">
      <c r="A8" s="5">
        <v>42449</v>
      </c>
      <c r="B8" t="s">
        <v>206</v>
      </c>
      <c r="C8">
        <v>10</v>
      </c>
      <c r="D8" t="s">
        <v>201</v>
      </c>
      <c r="E8" t="s">
        <v>273</v>
      </c>
    </row>
    <row r="9" spans="1:5">
      <c r="A9" s="5">
        <v>42330</v>
      </c>
      <c r="B9" t="s">
        <v>206</v>
      </c>
      <c r="C9">
        <v>-1</v>
      </c>
      <c r="D9" t="s">
        <v>201</v>
      </c>
      <c r="E9" t="s">
        <v>226</v>
      </c>
    </row>
    <row r="10" spans="1:5">
      <c r="A10" s="5">
        <v>42408</v>
      </c>
      <c r="B10" t="s">
        <v>206</v>
      </c>
      <c r="C10">
        <v>2</v>
      </c>
      <c r="D10" t="s">
        <v>201</v>
      </c>
      <c r="E10" t="s">
        <v>248</v>
      </c>
    </row>
    <row r="11" spans="1:5">
      <c r="A11" s="5">
        <v>42356</v>
      </c>
      <c r="B11" t="s">
        <v>200</v>
      </c>
      <c r="C11">
        <v>3</v>
      </c>
      <c r="D11" t="s">
        <v>204</v>
      </c>
      <c r="E11" t="s">
        <v>243</v>
      </c>
    </row>
    <row r="12" spans="1:5">
      <c r="A12" s="5">
        <v>42392</v>
      </c>
      <c r="B12" t="s">
        <v>206</v>
      </c>
      <c r="C12">
        <v>-6.5</v>
      </c>
      <c r="D12" t="s">
        <v>201</v>
      </c>
      <c r="E12" t="s">
        <v>234</v>
      </c>
    </row>
    <row r="13" spans="1:5">
      <c r="A13" s="5">
        <v>42366</v>
      </c>
      <c r="B13" t="s">
        <v>200</v>
      </c>
      <c r="C13">
        <v>4</v>
      </c>
      <c r="D13" t="s">
        <v>204</v>
      </c>
      <c r="E13" t="s">
        <v>231</v>
      </c>
    </row>
    <row r="14" spans="1:5">
      <c r="A14" s="5">
        <v>42436</v>
      </c>
      <c r="B14" t="s">
        <v>206</v>
      </c>
      <c r="C14">
        <v>1.5</v>
      </c>
      <c r="D14" t="s">
        <v>201</v>
      </c>
      <c r="E14" t="s">
        <v>255</v>
      </c>
    </row>
    <row r="15" spans="1:5">
      <c r="A15" s="5">
        <v>42469</v>
      </c>
      <c r="B15" t="s">
        <v>200</v>
      </c>
      <c r="C15">
        <v>3</v>
      </c>
      <c r="D15" t="s">
        <v>201</v>
      </c>
      <c r="E15" t="s">
        <v>273</v>
      </c>
    </row>
    <row r="16" spans="1:5">
      <c r="A16" s="5">
        <v>42425</v>
      </c>
      <c r="B16" t="s">
        <v>206</v>
      </c>
      <c r="C16">
        <v>6</v>
      </c>
      <c r="D16" t="s">
        <v>201</v>
      </c>
      <c r="E16" t="s">
        <v>281</v>
      </c>
    </row>
    <row r="17" spans="1:5">
      <c r="A17" s="5">
        <v>42399</v>
      </c>
      <c r="B17" t="s">
        <v>200</v>
      </c>
      <c r="C17">
        <v>-9</v>
      </c>
      <c r="D17" t="s">
        <v>201</v>
      </c>
      <c r="E17" t="s">
        <v>233</v>
      </c>
    </row>
    <row r="18" spans="1:5">
      <c r="A18" s="5">
        <v>42311</v>
      </c>
      <c r="B18" t="s">
        <v>200</v>
      </c>
      <c r="C18">
        <v>-5</v>
      </c>
      <c r="D18" t="s">
        <v>204</v>
      </c>
      <c r="E18" t="s">
        <v>223</v>
      </c>
    </row>
    <row r="19" spans="1:5">
      <c r="A19" s="5">
        <v>42379</v>
      </c>
      <c r="B19" t="s">
        <v>206</v>
      </c>
      <c r="C19">
        <v>9.5</v>
      </c>
      <c r="D19" t="s">
        <v>201</v>
      </c>
      <c r="E19" t="s">
        <v>231</v>
      </c>
    </row>
    <row r="20" spans="1:5">
      <c r="A20" s="5">
        <v>42314</v>
      </c>
      <c r="B20" t="s">
        <v>200</v>
      </c>
      <c r="C20">
        <v>2.5</v>
      </c>
      <c r="D20" t="s">
        <v>201</v>
      </c>
      <c r="E20" t="s">
        <v>223</v>
      </c>
    </row>
    <row r="21" spans="1:5">
      <c r="A21" s="5">
        <v>42447</v>
      </c>
      <c r="B21" t="s">
        <v>200</v>
      </c>
      <c r="C21">
        <v>2.5</v>
      </c>
      <c r="D21" t="s">
        <v>201</v>
      </c>
      <c r="E21" t="s">
        <v>258</v>
      </c>
    </row>
    <row r="22" spans="1:5">
      <c r="A22" s="5">
        <v>42340</v>
      </c>
      <c r="B22" t="s">
        <v>200</v>
      </c>
      <c r="C22">
        <v>3.5</v>
      </c>
      <c r="D22" t="s">
        <v>204</v>
      </c>
      <c r="E22" t="s">
        <v>256</v>
      </c>
    </row>
    <row r="23" spans="1:5">
      <c r="A23" s="5">
        <v>42438</v>
      </c>
      <c r="B23" t="s">
        <v>200</v>
      </c>
      <c r="C23">
        <v>8.5</v>
      </c>
      <c r="D23" t="s">
        <v>201</v>
      </c>
      <c r="E23" t="s">
        <v>273</v>
      </c>
    </row>
    <row r="24" spans="1:5">
      <c r="A24" s="5">
        <v>42350</v>
      </c>
      <c r="B24" t="s">
        <v>206</v>
      </c>
      <c r="C24">
        <v>7</v>
      </c>
      <c r="D24" t="s">
        <v>204</v>
      </c>
      <c r="E24" t="s">
        <v>245</v>
      </c>
    </row>
    <row r="25" spans="1:5">
      <c r="A25" s="5">
        <v>42308</v>
      </c>
      <c r="B25" t="s">
        <v>200</v>
      </c>
      <c r="C25">
        <v>5.5</v>
      </c>
      <c r="D25" t="s">
        <v>201</v>
      </c>
      <c r="E25" t="s">
        <v>248</v>
      </c>
    </row>
    <row r="26" spans="1:5">
      <c r="A26" s="5">
        <v>42406</v>
      </c>
      <c r="B26" t="s">
        <v>200</v>
      </c>
      <c r="C26">
        <v>10</v>
      </c>
      <c r="D26" t="s">
        <v>204</v>
      </c>
      <c r="E26" t="s">
        <v>229</v>
      </c>
    </row>
    <row r="27" spans="1:5">
      <c r="A27" s="5">
        <v>42349</v>
      </c>
      <c r="B27" t="s">
        <v>200</v>
      </c>
      <c r="C27">
        <v>-3.5</v>
      </c>
      <c r="D27" t="s">
        <v>201</v>
      </c>
      <c r="E27" t="s">
        <v>248</v>
      </c>
    </row>
    <row r="28" spans="1:5">
      <c r="A28" s="5">
        <v>42453</v>
      </c>
      <c r="B28" t="s">
        <v>206</v>
      </c>
      <c r="C28">
        <v>14.5</v>
      </c>
      <c r="D28" t="s">
        <v>204</v>
      </c>
      <c r="E28" t="s">
        <v>282</v>
      </c>
    </row>
    <row r="29" spans="1:5">
      <c r="A29" s="5">
        <v>42318</v>
      </c>
      <c r="B29" t="s">
        <v>206</v>
      </c>
      <c r="C29">
        <v>-2.5</v>
      </c>
      <c r="D29" t="s">
        <v>201</v>
      </c>
      <c r="E29" t="s">
        <v>226</v>
      </c>
    </row>
    <row r="30" spans="1:5">
      <c r="A30" s="5">
        <v>42321</v>
      </c>
      <c r="B30" t="s">
        <v>200</v>
      </c>
      <c r="C30">
        <v>10</v>
      </c>
      <c r="D30" t="s">
        <v>204</v>
      </c>
      <c r="E30" t="s">
        <v>282</v>
      </c>
    </row>
    <row r="31" spans="1:5">
      <c r="A31" s="5">
        <v>42397</v>
      </c>
      <c r="B31" t="s">
        <v>206</v>
      </c>
      <c r="C31">
        <v>5.5</v>
      </c>
      <c r="D31" t="s">
        <v>201</v>
      </c>
      <c r="E31" t="s">
        <v>244</v>
      </c>
    </row>
    <row r="32" spans="1:5">
      <c r="A32" s="5">
        <v>42305</v>
      </c>
      <c r="B32" t="s">
        <v>200</v>
      </c>
      <c r="C32">
        <v>2.5</v>
      </c>
      <c r="D32" t="s">
        <v>204</v>
      </c>
      <c r="E32" t="s">
        <v>236</v>
      </c>
    </row>
    <row r="33" spans="1:5">
      <c r="A33" s="5">
        <v>42388</v>
      </c>
      <c r="B33" t="s">
        <v>206</v>
      </c>
      <c r="C33">
        <v>-5.5</v>
      </c>
      <c r="D33" t="s">
        <v>201</v>
      </c>
      <c r="E33" t="s">
        <v>231</v>
      </c>
    </row>
    <row r="34" spans="1:5">
      <c r="A34" s="5">
        <v>42431</v>
      </c>
      <c r="B34" t="s">
        <v>206</v>
      </c>
      <c r="C34">
        <v>6</v>
      </c>
      <c r="D34" t="s">
        <v>204</v>
      </c>
      <c r="E34" t="s">
        <v>281</v>
      </c>
    </row>
    <row r="35" spans="1:5">
      <c r="A35" s="5">
        <v>42419</v>
      </c>
      <c r="B35" t="s">
        <v>200</v>
      </c>
      <c r="C35">
        <v>-8.5</v>
      </c>
      <c r="D35" t="s">
        <v>201</v>
      </c>
      <c r="E35" t="s">
        <v>223</v>
      </c>
    </row>
    <row r="36" spans="1:5">
      <c r="A36" s="5">
        <v>42315</v>
      </c>
      <c r="B36" t="s">
        <v>200</v>
      </c>
      <c r="C36">
        <v>5</v>
      </c>
      <c r="D36" t="s">
        <v>204</v>
      </c>
      <c r="E36" t="s">
        <v>248</v>
      </c>
    </row>
    <row r="37" spans="1:5">
      <c r="A37" s="5">
        <v>42403</v>
      </c>
      <c r="B37" t="s">
        <v>200</v>
      </c>
      <c r="C37">
        <v>12.5</v>
      </c>
      <c r="D37" t="s">
        <v>232</v>
      </c>
      <c r="E37" t="s">
        <v>229</v>
      </c>
    </row>
    <row r="38" spans="1:5">
      <c r="A38" s="5">
        <v>42325</v>
      </c>
      <c r="B38" t="s">
        <v>200</v>
      </c>
      <c r="C38">
        <v>-6</v>
      </c>
      <c r="D38" t="s">
        <v>201</v>
      </c>
      <c r="E38" t="s">
        <v>223</v>
      </c>
    </row>
    <row r="39" spans="1:5">
      <c r="A39" s="5">
        <v>42466</v>
      </c>
      <c r="B39" t="s">
        <v>206</v>
      </c>
      <c r="C39">
        <v>14.5</v>
      </c>
      <c r="D39" t="s">
        <v>204</v>
      </c>
      <c r="E39" t="s">
        <v>235</v>
      </c>
    </row>
    <row r="40" spans="1:5">
      <c r="A40" s="5">
        <v>42375</v>
      </c>
      <c r="B40" t="s">
        <v>200</v>
      </c>
      <c r="C40">
        <v>-8</v>
      </c>
      <c r="D40" t="s">
        <v>204</v>
      </c>
      <c r="E40" t="s">
        <v>231</v>
      </c>
    </row>
    <row r="41" spans="1:5">
      <c r="A41" s="5">
        <v>42451</v>
      </c>
      <c r="B41" t="s">
        <v>200</v>
      </c>
      <c r="C41">
        <v>10</v>
      </c>
      <c r="D41" t="s">
        <v>201</v>
      </c>
      <c r="E41" t="s">
        <v>250</v>
      </c>
    </row>
    <row r="42" spans="1:5">
      <c r="A42" s="5">
        <v>42328</v>
      </c>
      <c r="B42" t="s">
        <v>206</v>
      </c>
      <c r="C42">
        <v>7</v>
      </c>
      <c r="D42" t="s">
        <v>204</v>
      </c>
      <c r="E42" t="s">
        <v>217</v>
      </c>
    </row>
    <row r="43" spans="1:5">
      <c r="A43" s="5">
        <v>42354</v>
      </c>
      <c r="B43" t="s">
        <v>206</v>
      </c>
      <c r="C43">
        <v>3.5</v>
      </c>
      <c r="D43" t="s">
        <v>204</v>
      </c>
      <c r="E43" t="s">
        <v>205</v>
      </c>
    </row>
    <row r="44" spans="1:5">
      <c r="A44" s="5">
        <v>42390</v>
      </c>
      <c r="B44" t="s">
        <v>206</v>
      </c>
      <c r="C44">
        <v>-2.5</v>
      </c>
      <c r="D44" t="s">
        <v>201</v>
      </c>
      <c r="E44" t="s">
        <v>240</v>
      </c>
    </row>
    <row r="45" spans="1:5">
      <c r="A45" s="5">
        <v>42465</v>
      </c>
      <c r="B45" t="s">
        <v>200</v>
      </c>
      <c r="C45">
        <v>2.5</v>
      </c>
      <c r="D45" t="s">
        <v>204</v>
      </c>
      <c r="E45" t="s">
        <v>235</v>
      </c>
    </row>
    <row r="46" spans="1:5">
      <c r="A46" s="5">
        <v>42382</v>
      </c>
      <c r="B46" t="s">
        <v>206</v>
      </c>
      <c r="C46">
        <v>6.5</v>
      </c>
      <c r="D46" t="s">
        <v>204</v>
      </c>
      <c r="E46" t="s">
        <v>251</v>
      </c>
    </row>
    <row r="47" spans="1:5">
      <c r="A47" s="5">
        <v>42471</v>
      </c>
      <c r="B47" t="s">
        <v>200</v>
      </c>
      <c r="C47">
        <v>4.5</v>
      </c>
      <c r="D47" t="s">
        <v>201</v>
      </c>
      <c r="E47" t="s">
        <v>231</v>
      </c>
    </row>
    <row r="48" spans="1:5">
      <c r="A48" s="5">
        <v>42457</v>
      </c>
      <c r="B48" t="s">
        <v>206</v>
      </c>
      <c r="C48">
        <v>5.5</v>
      </c>
      <c r="D48" t="s">
        <v>204</v>
      </c>
      <c r="E48" t="s">
        <v>245</v>
      </c>
    </row>
    <row r="49" spans="1:5">
      <c r="A49" s="5">
        <v>42411</v>
      </c>
      <c r="B49" t="s">
        <v>200</v>
      </c>
      <c r="C49">
        <v>12</v>
      </c>
      <c r="D49" t="s">
        <v>204</v>
      </c>
      <c r="E49" t="s">
        <v>252</v>
      </c>
    </row>
    <row r="50" spans="1:5">
      <c r="A50" s="5">
        <v>42364</v>
      </c>
      <c r="B50" t="s">
        <v>206</v>
      </c>
      <c r="C50">
        <v>1</v>
      </c>
      <c r="D50" t="s">
        <v>201</v>
      </c>
      <c r="E50" t="s">
        <v>216</v>
      </c>
    </row>
    <row r="51" spans="1:5">
      <c r="A51" s="5">
        <v>42384</v>
      </c>
      <c r="B51" t="s">
        <v>200</v>
      </c>
      <c r="C51">
        <v>-3.5</v>
      </c>
      <c r="D51" t="s">
        <v>201</v>
      </c>
      <c r="E51" t="s">
        <v>217</v>
      </c>
    </row>
    <row r="52" spans="1:5">
      <c r="A52" s="5">
        <v>42377</v>
      </c>
      <c r="B52" t="s">
        <v>200</v>
      </c>
      <c r="C52">
        <v>1.5</v>
      </c>
      <c r="D52" t="s">
        <v>204</v>
      </c>
      <c r="E52" t="s">
        <v>240</v>
      </c>
    </row>
    <row r="53" spans="1:5">
      <c r="A53" s="5">
        <v>42423</v>
      </c>
      <c r="B53" t="s">
        <v>200</v>
      </c>
      <c r="C53">
        <v>4.5</v>
      </c>
      <c r="D53" t="s">
        <v>204</v>
      </c>
      <c r="E53" t="s">
        <v>262</v>
      </c>
    </row>
    <row r="54" spans="1:5">
      <c r="A54" s="5">
        <v>42369</v>
      </c>
      <c r="B54" t="s">
        <v>200</v>
      </c>
      <c r="C54">
        <v>-2</v>
      </c>
      <c r="D54" t="s">
        <v>204</v>
      </c>
      <c r="E54" t="s">
        <v>242</v>
      </c>
    </row>
    <row r="55" spans="1:5">
      <c r="A55" s="5">
        <v>42440</v>
      </c>
      <c r="B55" t="s">
        <v>200</v>
      </c>
      <c r="C55">
        <v>-2.5</v>
      </c>
      <c r="D55" t="s">
        <v>201</v>
      </c>
      <c r="E55" t="s">
        <v>231</v>
      </c>
    </row>
    <row r="56" spans="1:5">
      <c r="A56" s="5">
        <v>42335</v>
      </c>
      <c r="B56" t="s">
        <v>200</v>
      </c>
      <c r="C56">
        <v>6.5</v>
      </c>
      <c r="D56" t="s">
        <v>204</v>
      </c>
      <c r="E56" t="s">
        <v>247</v>
      </c>
    </row>
    <row r="57" spans="1:5">
      <c r="A57" s="5">
        <v>42404</v>
      </c>
      <c r="B57" t="s">
        <v>200</v>
      </c>
      <c r="C57">
        <v>-9.5</v>
      </c>
      <c r="D57" t="s">
        <v>204</v>
      </c>
      <c r="E57" t="s">
        <v>248</v>
      </c>
    </row>
    <row r="58" spans="1:5">
      <c r="A58" s="5">
        <v>42441</v>
      </c>
      <c r="B58" t="s">
        <v>200</v>
      </c>
      <c r="C58">
        <v>6.5</v>
      </c>
      <c r="D58" t="s">
        <v>204</v>
      </c>
      <c r="E58" t="s">
        <v>237</v>
      </c>
    </row>
    <row r="59" spans="1:5">
      <c r="A59" s="5">
        <v>42455</v>
      </c>
      <c r="B59" t="s">
        <v>200</v>
      </c>
      <c r="C59">
        <v>11</v>
      </c>
      <c r="D59" t="s">
        <v>201</v>
      </c>
      <c r="E59" t="s">
        <v>221</v>
      </c>
    </row>
    <row r="60" spans="1:5">
      <c r="A60" s="5">
        <v>42358</v>
      </c>
      <c r="B60" t="s">
        <v>206</v>
      </c>
      <c r="C60">
        <v>1</v>
      </c>
      <c r="D60" t="s">
        <v>201</v>
      </c>
      <c r="E60" t="s">
        <v>233</v>
      </c>
    </row>
    <row r="61" spans="1:5">
      <c r="A61" s="5">
        <v>42460</v>
      </c>
      <c r="B61" t="s">
        <v>206</v>
      </c>
      <c r="C61">
        <v>7</v>
      </c>
      <c r="D61" t="s">
        <v>204</v>
      </c>
      <c r="E61" t="s">
        <v>236</v>
      </c>
    </row>
    <row r="62" spans="1:5">
      <c r="A62" s="5">
        <v>42363</v>
      </c>
      <c r="B62" t="s">
        <v>200</v>
      </c>
      <c r="C62">
        <v>4.5</v>
      </c>
      <c r="D62" t="s">
        <v>204</v>
      </c>
      <c r="E62" t="s">
        <v>221</v>
      </c>
    </row>
    <row r="63" spans="1:5">
      <c r="A63" s="5">
        <v>42319</v>
      </c>
      <c r="B63" t="s">
        <v>206</v>
      </c>
      <c r="C63">
        <v>13</v>
      </c>
      <c r="D63" t="s">
        <v>204</v>
      </c>
      <c r="E63" t="s">
        <v>249</v>
      </c>
    </row>
    <row r="64" spans="1:5">
      <c r="A64" s="5">
        <v>42410</v>
      </c>
      <c r="B64" t="s">
        <v>206</v>
      </c>
      <c r="C64">
        <v>-1.5</v>
      </c>
      <c r="D64" t="s">
        <v>201</v>
      </c>
      <c r="E64" t="s">
        <v>207</v>
      </c>
    </row>
    <row r="65" spans="1:5">
      <c r="A65" s="5">
        <v>42336</v>
      </c>
      <c r="B65" t="s">
        <v>200</v>
      </c>
      <c r="C65">
        <v>5.5</v>
      </c>
      <c r="D65" t="s">
        <v>204</v>
      </c>
      <c r="E65" t="s">
        <v>283</v>
      </c>
    </row>
    <row r="66" spans="1:5">
      <c r="A66" s="5">
        <v>42434</v>
      </c>
      <c r="B66" t="s">
        <v>200</v>
      </c>
      <c r="C66">
        <v>-1.5</v>
      </c>
      <c r="D66" t="s">
        <v>201</v>
      </c>
      <c r="E66" t="s">
        <v>228</v>
      </c>
    </row>
    <row r="67" spans="1:5">
      <c r="A67" s="5">
        <v>42387</v>
      </c>
      <c r="B67" t="s">
        <v>206</v>
      </c>
      <c r="C67">
        <v>4.5</v>
      </c>
      <c r="D67" t="s">
        <v>201</v>
      </c>
      <c r="E67" t="s">
        <v>207</v>
      </c>
    </row>
    <row r="68" spans="1:5">
      <c r="A68" s="5">
        <v>42427</v>
      </c>
      <c r="B68" t="s">
        <v>200</v>
      </c>
      <c r="C68">
        <v>-2</v>
      </c>
      <c r="D68" t="s">
        <v>201</v>
      </c>
      <c r="E68" t="s">
        <v>262</v>
      </c>
    </row>
    <row r="69" spans="1:5">
      <c r="A69" s="5">
        <v>42342</v>
      </c>
      <c r="B69" t="s">
        <v>206</v>
      </c>
      <c r="C69">
        <v>4.5</v>
      </c>
      <c r="D69" t="s">
        <v>201</v>
      </c>
      <c r="E69" t="s">
        <v>249</v>
      </c>
    </row>
    <row r="70" spans="1:5">
      <c r="A70" s="5">
        <v>42401</v>
      </c>
      <c r="B70" t="s">
        <v>200</v>
      </c>
      <c r="C70">
        <v>-3</v>
      </c>
      <c r="D70" t="s">
        <v>201</v>
      </c>
      <c r="E70" t="s">
        <v>234</v>
      </c>
    </row>
    <row r="71" spans="1:5">
      <c r="A71" s="5">
        <v>42371</v>
      </c>
      <c r="B71" t="s">
        <v>206</v>
      </c>
      <c r="C71">
        <v>3.5</v>
      </c>
      <c r="D71" t="s">
        <v>204</v>
      </c>
      <c r="E71" t="s">
        <v>240</v>
      </c>
    </row>
    <row r="72" spans="1:5">
      <c r="A72" s="5">
        <v>42445</v>
      </c>
      <c r="B72" t="s">
        <v>206</v>
      </c>
      <c r="C72">
        <v>3.5</v>
      </c>
      <c r="D72" t="s">
        <v>201</v>
      </c>
      <c r="E72" t="s">
        <v>275</v>
      </c>
    </row>
    <row r="73" spans="1:5">
      <c r="A73" s="5">
        <v>42326</v>
      </c>
      <c r="B73" t="s">
        <v>206</v>
      </c>
      <c r="C73">
        <v>12</v>
      </c>
      <c r="D73" t="s">
        <v>201</v>
      </c>
      <c r="E73" t="s">
        <v>247</v>
      </c>
    </row>
    <row r="74" spans="1:5">
      <c r="A74" s="5">
        <v>42459</v>
      </c>
      <c r="B74" t="s">
        <v>206</v>
      </c>
      <c r="C74">
        <v>19</v>
      </c>
      <c r="D74" t="s">
        <v>204</v>
      </c>
      <c r="E74" t="s">
        <v>238</v>
      </c>
    </row>
    <row r="75" spans="1:5">
      <c r="A75" s="5">
        <v>42352</v>
      </c>
      <c r="B75" t="s">
        <v>200</v>
      </c>
      <c r="C75">
        <v>3</v>
      </c>
      <c r="D75" t="s">
        <v>204</v>
      </c>
      <c r="E75" t="s">
        <v>248</v>
      </c>
    </row>
    <row r="76" spans="1:5">
      <c r="A76" s="5">
        <v>42361</v>
      </c>
      <c r="B76" t="s">
        <v>206</v>
      </c>
      <c r="C76">
        <v>-7.5</v>
      </c>
      <c r="D76" t="s">
        <v>201</v>
      </c>
      <c r="E76" t="s">
        <v>234</v>
      </c>
    </row>
    <row r="77" spans="1:5">
      <c r="A77" s="5">
        <v>42432</v>
      </c>
      <c r="B77" t="s">
        <v>206</v>
      </c>
      <c r="C77">
        <v>9.5</v>
      </c>
      <c r="D77" t="s">
        <v>204</v>
      </c>
      <c r="E77" t="s">
        <v>242</v>
      </c>
    </row>
    <row r="78" spans="1:5">
      <c r="A78" s="5">
        <v>42473</v>
      </c>
      <c r="B78" t="s">
        <v>200</v>
      </c>
      <c r="C78">
        <v>10</v>
      </c>
      <c r="D78" t="s">
        <v>201</v>
      </c>
      <c r="E78" t="s">
        <v>247</v>
      </c>
    </row>
    <row r="79" spans="1:5">
      <c r="A79" s="5">
        <v>42421</v>
      </c>
      <c r="B79" t="s">
        <v>206</v>
      </c>
      <c r="C79">
        <v>5</v>
      </c>
      <c r="D79" t="s">
        <v>201</v>
      </c>
      <c r="E79" t="s">
        <v>240</v>
      </c>
    </row>
    <row r="80" spans="1:5">
      <c r="A80" s="5">
        <v>42323</v>
      </c>
      <c r="B80" t="s">
        <v>200</v>
      </c>
      <c r="C80">
        <v>1.5</v>
      </c>
      <c r="D80" t="s">
        <v>204</v>
      </c>
      <c r="E80" t="s">
        <v>231</v>
      </c>
    </row>
    <row r="81" spans="1:5">
      <c r="A81" s="5">
        <v>42468</v>
      </c>
      <c r="B81" t="s">
        <v>206</v>
      </c>
      <c r="C81">
        <v>-3.5</v>
      </c>
      <c r="D81" t="s">
        <v>201</v>
      </c>
      <c r="E81" t="s">
        <v>211</v>
      </c>
    </row>
    <row r="82" spans="1:5">
      <c r="A82" s="5">
        <v>42333</v>
      </c>
      <c r="B82" t="s">
        <v>206</v>
      </c>
      <c r="C82">
        <v>4</v>
      </c>
      <c r="D82" t="s">
        <v>201</v>
      </c>
      <c r="E82" t="s">
        <v>237</v>
      </c>
    </row>
    <row r="83" spans="1:5">
      <c r="A83" s="5">
        <v>42339</v>
      </c>
      <c r="B83" t="s">
        <v>200</v>
      </c>
      <c r="C83">
        <v>-1</v>
      </c>
      <c r="D83" t="s">
        <v>201</v>
      </c>
      <c r="E83" t="s">
        <v>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3"/>
  <sheetViews>
    <sheetView workbookViewId="0">
      <selection activeCell="A2" sqref="A2:A83"/>
    </sheetView>
  </sheetViews>
  <sheetFormatPr baseColWidth="10" defaultRowHeight="14" x14ac:dyDescent="0"/>
  <sheetData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8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48" workbookViewId="0">
      <selection activeCell="K84" sqref="K84"/>
    </sheetView>
  </sheetViews>
  <sheetFormatPr baseColWidth="10" defaultRowHeight="14" x14ac:dyDescent="0"/>
  <cols>
    <col min="1" max="1" width="16" style="13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42305</v>
      </c>
      <c r="B2" t="s">
        <v>206</v>
      </c>
      <c r="C2">
        <v>-4</v>
      </c>
      <c r="D2" t="s">
        <v>201</v>
      </c>
      <c r="E2" t="s">
        <v>235</v>
      </c>
    </row>
    <row r="3" spans="1:5">
      <c r="A3" s="5">
        <v>42307</v>
      </c>
      <c r="B3" t="s">
        <v>200</v>
      </c>
      <c r="C3">
        <v>-7.5</v>
      </c>
      <c r="D3" t="s">
        <v>201</v>
      </c>
      <c r="E3" t="s">
        <v>236</v>
      </c>
    </row>
    <row r="4" spans="1:5">
      <c r="A4" s="5">
        <v>42309</v>
      </c>
      <c r="B4" t="s">
        <v>206</v>
      </c>
      <c r="C4">
        <v>-12</v>
      </c>
      <c r="D4" t="s">
        <v>204</v>
      </c>
      <c r="E4" t="s">
        <v>260</v>
      </c>
    </row>
    <row r="5" spans="1:5">
      <c r="A5" s="5">
        <v>42310</v>
      </c>
      <c r="B5" t="s">
        <v>200</v>
      </c>
      <c r="C5">
        <v>-4.5</v>
      </c>
      <c r="D5" t="s">
        <v>204</v>
      </c>
      <c r="E5" t="s">
        <v>262</v>
      </c>
    </row>
    <row r="6" spans="1:5">
      <c r="A6" s="5">
        <v>42312</v>
      </c>
      <c r="B6" t="s">
        <v>200</v>
      </c>
      <c r="C6">
        <v>-8</v>
      </c>
      <c r="D6" t="s">
        <v>204</v>
      </c>
      <c r="E6" t="s">
        <v>260</v>
      </c>
    </row>
    <row r="7" spans="1:5">
      <c r="A7" s="5">
        <v>42313</v>
      </c>
      <c r="B7" t="s">
        <v>200</v>
      </c>
      <c r="C7">
        <v>1</v>
      </c>
      <c r="D7" t="s">
        <v>204</v>
      </c>
      <c r="E7" t="s">
        <v>247</v>
      </c>
    </row>
    <row r="8" spans="1:5">
      <c r="A8" s="5">
        <v>42316</v>
      </c>
      <c r="B8" t="s">
        <v>206</v>
      </c>
      <c r="C8">
        <v>-8.5</v>
      </c>
      <c r="D8" t="s">
        <v>201</v>
      </c>
      <c r="E8" t="s">
        <v>247</v>
      </c>
    </row>
    <row r="9" spans="1:5">
      <c r="A9" s="5">
        <v>42318</v>
      </c>
      <c r="B9" t="s">
        <v>206</v>
      </c>
      <c r="C9">
        <v>-6.5</v>
      </c>
      <c r="D9" t="s">
        <v>201</v>
      </c>
      <c r="E9" t="s">
        <v>259</v>
      </c>
    </row>
    <row r="10" spans="1:5">
      <c r="A10" s="5">
        <v>42321</v>
      </c>
      <c r="B10" t="s">
        <v>206</v>
      </c>
      <c r="C10">
        <v>-13</v>
      </c>
      <c r="D10" t="s">
        <v>204</v>
      </c>
      <c r="E10" t="s">
        <v>236</v>
      </c>
    </row>
    <row r="11" spans="1:5">
      <c r="A11" s="5">
        <v>42323</v>
      </c>
      <c r="B11" t="s">
        <v>200</v>
      </c>
      <c r="C11">
        <v>-5</v>
      </c>
      <c r="D11" t="s">
        <v>204</v>
      </c>
      <c r="E11" t="s">
        <v>247</v>
      </c>
    </row>
    <row r="12" spans="1:5">
      <c r="A12" s="5">
        <v>42324</v>
      </c>
      <c r="B12" t="s">
        <v>200</v>
      </c>
      <c r="C12">
        <v>2.5</v>
      </c>
      <c r="D12" t="s">
        <v>201</v>
      </c>
      <c r="E12" t="s">
        <v>225</v>
      </c>
    </row>
    <row r="13" spans="1:5">
      <c r="A13" s="5">
        <v>42326</v>
      </c>
      <c r="B13" t="s">
        <v>200</v>
      </c>
      <c r="C13">
        <v>-12</v>
      </c>
      <c r="D13" t="s">
        <v>201</v>
      </c>
      <c r="E13" t="s">
        <v>247</v>
      </c>
    </row>
    <row r="14" spans="1:5">
      <c r="A14" s="5">
        <v>42328</v>
      </c>
      <c r="B14" t="s">
        <v>200</v>
      </c>
      <c r="C14">
        <v>-6.5</v>
      </c>
      <c r="D14" t="s">
        <v>204</v>
      </c>
      <c r="E14" t="s">
        <v>236</v>
      </c>
    </row>
    <row r="15" spans="1:5">
      <c r="A15" s="5">
        <v>42330</v>
      </c>
      <c r="B15" t="s">
        <v>200</v>
      </c>
      <c r="C15">
        <v>-3.5</v>
      </c>
      <c r="D15" t="s">
        <v>201</v>
      </c>
      <c r="E15" t="s">
        <v>249</v>
      </c>
    </row>
    <row r="16" spans="1:5">
      <c r="A16" s="5">
        <v>42331</v>
      </c>
      <c r="B16" t="s">
        <v>206</v>
      </c>
      <c r="C16">
        <v>2</v>
      </c>
      <c r="D16" t="s">
        <v>204</v>
      </c>
      <c r="E16" t="s">
        <v>230</v>
      </c>
    </row>
    <row r="17" spans="1:5">
      <c r="A17" s="5">
        <v>42333</v>
      </c>
      <c r="B17" t="s">
        <v>200</v>
      </c>
      <c r="C17">
        <v>-12</v>
      </c>
      <c r="D17" t="s">
        <v>204</v>
      </c>
      <c r="E17" t="s">
        <v>216</v>
      </c>
    </row>
    <row r="18" spans="1:5">
      <c r="A18" s="5">
        <v>42335</v>
      </c>
      <c r="B18" t="s">
        <v>206</v>
      </c>
      <c r="C18">
        <v>-8</v>
      </c>
      <c r="D18" t="s">
        <v>204</v>
      </c>
      <c r="E18" t="s">
        <v>273</v>
      </c>
    </row>
    <row r="19" spans="1:5">
      <c r="A19" s="5">
        <v>42338</v>
      </c>
      <c r="B19" t="s">
        <v>200</v>
      </c>
      <c r="C19">
        <v>-3</v>
      </c>
      <c r="D19" t="s">
        <v>204</v>
      </c>
      <c r="E19" t="s">
        <v>243</v>
      </c>
    </row>
    <row r="20" spans="1:5">
      <c r="A20" s="5">
        <v>42341</v>
      </c>
      <c r="B20" t="s">
        <v>200</v>
      </c>
      <c r="C20">
        <v>-4</v>
      </c>
      <c r="D20" t="s">
        <v>204</v>
      </c>
      <c r="E20" t="s">
        <v>211</v>
      </c>
    </row>
    <row r="21" spans="1:5">
      <c r="A21" s="5">
        <v>42344</v>
      </c>
      <c r="B21" t="s">
        <v>200</v>
      </c>
      <c r="C21">
        <v>-11</v>
      </c>
      <c r="D21" t="s">
        <v>204</v>
      </c>
      <c r="E21" t="s">
        <v>266</v>
      </c>
    </row>
    <row r="22" spans="1:5">
      <c r="A22" s="5">
        <v>42346</v>
      </c>
      <c r="B22" t="s">
        <v>206</v>
      </c>
      <c r="C22">
        <v>-2</v>
      </c>
      <c r="D22" t="s">
        <v>201</v>
      </c>
      <c r="E22" t="s">
        <v>217</v>
      </c>
    </row>
    <row r="23" spans="1:5">
      <c r="A23" s="5">
        <v>42348</v>
      </c>
      <c r="B23" t="s">
        <v>206</v>
      </c>
      <c r="C23">
        <v>-7.5</v>
      </c>
      <c r="D23" t="s">
        <v>204</v>
      </c>
      <c r="E23" t="s">
        <v>216</v>
      </c>
    </row>
    <row r="24" spans="1:5">
      <c r="A24" s="5">
        <v>42349</v>
      </c>
      <c r="B24" t="s">
        <v>206</v>
      </c>
      <c r="C24">
        <v>-3.5</v>
      </c>
      <c r="D24" t="s">
        <v>204</v>
      </c>
      <c r="E24" t="s">
        <v>231</v>
      </c>
    </row>
    <row r="25" spans="1:5">
      <c r="A25" s="5">
        <v>42351</v>
      </c>
      <c r="B25" t="s">
        <v>200</v>
      </c>
      <c r="C25">
        <v>-9</v>
      </c>
      <c r="D25" t="s">
        <v>204</v>
      </c>
      <c r="E25" t="s">
        <v>234</v>
      </c>
    </row>
    <row r="26" spans="1:5">
      <c r="A26" s="5">
        <v>42354</v>
      </c>
      <c r="B26" t="s">
        <v>206</v>
      </c>
      <c r="C26">
        <v>-10</v>
      </c>
      <c r="D26" t="s">
        <v>204</v>
      </c>
      <c r="E26" t="s">
        <v>235</v>
      </c>
    </row>
    <row r="27" spans="1:5">
      <c r="A27" s="5">
        <v>42355</v>
      </c>
      <c r="B27" t="s">
        <v>200</v>
      </c>
      <c r="C27">
        <v>2.5</v>
      </c>
      <c r="D27" t="s">
        <v>201</v>
      </c>
      <c r="E27" t="s">
        <v>234</v>
      </c>
    </row>
    <row r="28" spans="1:5">
      <c r="A28" s="5">
        <v>42357</v>
      </c>
      <c r="B28" t="s">
        <v>206</v>
      </c>
      <c r="C28">
        <v>-16.5</v>
      </c>
      <c r="D28" t="s">
        <v>204</v>
      </c>
      <c r="E28" t="s">
        <v>229</v>
      </c>
    </row>
    <row r="29" spans="1:5">
      <c r="A29" s="5">
        <v>42359</v>
      </c>
      <c r="B29" t="s">
        <v>200</v>
      </c>
      <c r="C29">
        <v>-2</v>
      </c>
      <c r="D29" t="s">
        <v>204</v>
      </c>
      <c r="E29" t="s">
        <v>216</v>
      </c>
    </row>
    <row r="30" spans="1:5">
      <c r="A30" s="5">
        <v>42361</v>
      </c>
      <c r="B30" t="s">
        <v>206</v>
      </c>
      <c r="C30">
        <v>-14</v>
      </c>
      <c r="D30" t="s">
        <v>204</v>
      </c>
      <c r="E30" t="s">
        <v>229</v>
      </c>
    </row>
    <row r="31" spans="1:5">
      <c r="A31" s="5">
        <v>42363</v>
      </c>
      <c r="B31" t="s">
        <v>200</v>
      </c>
      <c r="C31">
        <v>-9.5</v>
      </c>
      <c r="D31" t="s">
        <v>204</v>
      </c>
      <c r="E31" t="s">
        <v>236</v>
      </c>
    </row>
    <row r="32" spans="1:5">
      <c r="A32" s="5">
        <v>42365</v>
      </c>
      <c r="B32" t="s">
        <v>200</v>
      </c>
      <c r="C32">
        <v>-16.5</v>
      </c>
      <c r="D32" t="s">
        <v>201</v>
      </c>
      <c r="E32" t="s">
        <v>229</v>
      </c>
    </row>
    <row r="33" spans="1:5">
      <c r="A33" s="5">
        <v>42367</v>
      </c>
      <c r="B33" t="s">
        <v>200</v>
      </c>
      <c r="C33">
        <v>-13.5</v>
      </c>
      <c r="D33" t="s">
        <v>201</v>
      </c>
      <c r="E33" t="s">
        <v>229</v>
      </c>
    </row>
    <row r="34" spans="1:5">
      <c r="A34" s="5">
        <v>42369</v>
      </c>
      <c r="B34" t="s">
        <v>200</v>
      </c>
      <c r="C34">
        <v>-15.5</v>
      </c>
      <c r="D34" t="s">
        <v>201</v>
      </c>
      <c r="E34" t="s">
        <v>247</v>
      </c>
    </row>
    <row r="35" spans="1:5">
      <c r="A35" s="5">
        <v>42371</v>
      </c>
      <c r="B35" t="s">
        <v>206</v>
      </c>
      <c r="C35">
        <v>-9</v>
      </c>
      <c r="D35" t="s">
        <v>204</v>
      </c>
      <c r="E35" t="s">
        <v>216</v>
      </c>
    </row>
    <row r="36" spans="1:5">
      <c r="A36" s="5">
        <v>42373</v>
      </c>
      <c r="B36" t="s">
        <v>200</v>
      </c>
      <c r="C36">
        <v>-7.5</v>
      </c>
      <c r="D36" t="s">
        <v>201</v>
      </c>
      <c r="E36" t="s">
        <v>239</v>
      </c>
    </row>
    <row r="37" spans="1:5">
      <c r="A37" s="5">
        <v>42375</v>
      </c>
      <c r="B37" t="s">
        <v>206</v>
      </c>
      <c r="C37">
        <v>-8</v>
      </c>
      <c r="D37" t="s">
        <v>201</v>
      </c>
      <c r="E37" t="s">
        <v>203</v>
      </c>
    </row>
    <row r="38" spans="1:5">
      <c r="A38" s="5">
        <v>42377</v>
      </c>
      <c r="B38" t="s">
        <v>200</v>
      </c>
      <c r="C38">
        <v>-15</v>
      </c>
      <c r="D38" t="s">
        <v>201</v>
      </c>
      <c r="E38" t="s">
        <v>247</v>
      </c>
    </row>
    <row r="39" spans="1:5">
      <c r="A39" s="5">
        <v>42379</v>
      </c>
      <c r="B39" t="s">
        <v>200</v>
      </c>
      <c r="C39">
        <v>-7.5</v>
      </c>
      <c r="D39" t="s">
        <v>201</v>
      </c>
      <c r="E39" t="s">
        <v>244</v>
      </c>
    </row>
    <row r="40" spans="1:5">
      <c r="A40" s="5">
        <v>42381</v>
      </c>
      <c r="B40" t="s">
        <v>200</v>
      </c>
      <c r="C40">
        <v>-10.5</v>
      </c>
      <c r="D40" t="s">
        <v>204</v>
      </c>
      <c r="E40" t="s">
        <v>273</v>
      </c>
    </row>
    <row r="41" spans="1:5">
      <c r="A41" s="5">
        <v>42382</v>
      </c>
      <c r="B41" t="s">
        <v>206</v>
      </c>
      <c r="C41">
        <v>-12.5</v>
      </c>
      <c r="D41" t="s">
        <v>204</v>
      </c>
      <c r="E41" t="s">
        <v>235</v>
      </c>
    </row>
    <row r="42" spans="1:5">
      <c r="A42" s="5">
        <v>42384</v>
      </c>
      <c r="B42" t="s">
        <v>206</v>
      </c>
      <c r="C42">
        <v>-12.5</v>
      </c>
      <c r="D42" t="s">
        <v>204</v>
      </c>
      <c r="E42" t="s">
        <v>250</v>
      </c>
    </row>
    <row r="43" spans="1:5">
      <c r="A43" s="5">
        <v>42386</v>
      </c>
      <c r="B43" t="s">
        <v>206</v>
      </c>
      <c r="C43">
        <v>-9.5</v>
      </c>
      <c r="D43" t="s">
        <v>204</v>
      </c>
      <c r="E43" t="s">
        <v>217</v>
      </c>
    </row>
    <row r="44" spans="1:5">
      <c r="A44" s="5">
        <v>42388</v>
      </c>
      <c r="B44" t="s">
        <v>200</v>
      </c>
      <c r="C44">
        <v>-9</v>
      </c>
      <c r="D44" t="s">
        <v>201</v>
      </c>
      <c r="E44" t="s">
        <v>279</v>
      </c>
    </row>
    <row r="45" spans="1:5">
      <c r="A45" s="5">
        <v>42389</v>
      </c>
      <c r="B45" t="s">
        <v>206</v>
      </c>
      <c r="C45">
        <v>-9.5</v>
      </c>
      <c r="D45" t="s">
        <v>204</v>
      </c>
      <c r="E45" t="s">
        <v>229</v>
      </c>
    </row>
    <row r="46" spans="1:5">
      <c r="A46" s="5">
        <v>42391</v>
      </c>
      <c r="B46" t="s">
        <v>200</v>
      </c>
      <c r="C46">
        <v>-6</v>
      </c>
      <c r="D46" t="s">
        <v>201</v>
      </c>
      <c r="E46" t="s">
        <v>235</v>
      </c>
    </row>
    <row r="47" spans="1:5">
      <c r="A47" s="5">
        <v>42393</v>
      </c>
      <c r="B47" t="s">
        <v>200</v>
      </c>
      <c r="C47">
        <v>-13.5</v>
      </c>
      <c r="D47" t="s">
        <v>201</v>
      </c>
      <c r="E47" t="s">
        <v>273</v>
      </c>
    </row>
    <row r="48" spans="1:5">
      <c r="A48" s="5">
        <v>42395</v>
      </c>
      <c r="B48" t="s">
        <v>200</v>
      </c>
      <c r="C48">
        <v>-9</v>
      </c>
      <c r="D48" t="s">
        <v>201</v>
      </c>
      <c r="E48" t="s">
        <v>249</v>
      </c>
    </row>
    <row r="49" spans="1:5">
      <c r="A49" s="5">
        <v>42396</v>
      </c>
      <c r="B49" t="s">
        <v>200</v>
      </c>
      <c r="C49">
        <v>-6.5</v>
      </c>
      <c r="D49" t="s">
        <v>201</v>
      </c>
      <c r="E49" t="s">
        <v>260</v>
      </c>
    </row>
    <row r="50" spans="1:5">
      <c r="A50" s="5">
        <v>42398</v>
      </c>
      <c r="B50" t="s">
        <v>200</v>
      </c>
      <c r="C50">
        <v>-8.5</v>
      </c>
      <c r="D50" t="s">
        <v>201</v>
      </c>
      <c r="E50" t="s">
        <v>275</v>
      </c>
    </row>
    <row r="51" spans="1:5">
      <c r="A51" s="5">
        <v>42401</v>
      </c>
      <c r="B51" t="s">
        <v>206</v>
      </c>
      <c r="C51">
        <v>-10</v>
      </c>
      <c r="D51" t="s">
        <v>204</v>
      </c>
      <c r="E51" t="s">
        <v>280</v>
      </c>
    </row>
    <row r="52" spans="1:5">
      <c r="A52" s="5">
        <v>42403</v>
      </c>
      <c r="B52" t="s">
        <v>200</v>
      </c>
      <c r="C52">
        <v>-11.5</v>
      </c>
      <c r="D52" t="s">
        <v>201</v>
      </c>
      <c r="E52" t="s">
        <v>237</v>
      </c>
    </row>
    <row r="53" spans="1:5">
      <c r="A53" s="5">
        <v>42406</v>
      </c>
      <c r="B53" t="s">
        <v>200</v>
      </c>
      <c r="C53">
        <v>7.5</v>
      </c>
      <c r="D53" t="s">
        <v>204</v>
      </c>
      <c r="E53" t="s">
        <v>264</v>
      </c>
    </row>
    <row r="54" spans="1:5">
      <c r="A54" s="5">
        <v>42408</v>
      </c>
      <c r="B54" t="s">
        <v>206</v>
      </c>
      <c r="C54">
        <v>-13</v>
      </c>
      <c r="D54" t="s">
        <v>201</v>
      </c>
      <c r="E54" t="s">
        <v>243</v>
      </c>
    </row>
    <row r="55" spans="1:5">
      <c r="A55" s="5">
        <v>42411</v>
      </c>
      <c r="B55" t="s">
        <v>206</v>
      </c>
      <c r="C55">
        <v>-12</v>
      </c>
      <c r="D55" t="s">
        <v>204</v>
      </c>
      <c r="E55" t="s">
        <v>252</v>
      </c>
    </row>
    <row r="56" spans="1:5">
      <c r="A56" s="5">
        <v>42419</v>
      </c>
      <c r="B56" t="s">
        <v>200</v>
      </c>
      <c r="C56">
        <v>-7.5</v>
      </c>
      <c r="D56" t="s">
        <v>204</v>
      </c>
      <c r="E56" t="s">
        <v>244</v>
      </c>
    </row>
    <row r="57" spans="1:5">
      <c r="A57" s="5">
        <v>42421</v>
      </c>
      <c r="B57" t="s">
        <v>200</v>
      </c>
      <c r="C57">
        <v>-3</v>
      </c>
      <c r="D57" t="s">
        <v>204</v>
      </c>
      <c r="E57" t="s">
        <v>252</v>
      </c>
    </row>
    <row r="58" spans="1:5">
      <c r="A58" s="5">
        <v>42424</v>
      </c>
      <c r="B58" t="s">
        <v>206</v>
      </c>
      <c r="C58">
        <v>-5</v>
      </c>
      <c r="D58" t="s">
        <v>201</v>
      </c>
      <c r="E58" t="s">
        <v>244</v>
      </c>
    </row>
    <row r="59" spans="1:5">
      <c r="A59" s="5">
        <v>42425</v>
      </c>
      <c r="B59" t="s">
        <v>200</v>
      </c>
      <c r="C59">
        <v>-6</v>
      </c>
      <c r="D59" t="s">
        <v>201</v>
      </c>
      <c r="E59" t="s">
        <v>281</v>
      </c>
    </row>
    <row r="60" spans="1:5">
      <c r="A60" s="5">
        <v>42427</v>
      </c>
      <c r="B60" t="s">
        <v>232</v>
      </c>
      <c r="C60">
        <v>3</v>
      </c>
      <c r="D60" t="s">
        <v>201</v>
      </c>
      <c r="E60" t="s">
        <v>270</v>
      </c>
    </row>
    <row r="61" spans="1:5">
      <c r="A61" s="5">
        <v>42429</v>
      </c>
      <c r="B61" t="s">
        <v>206</v>
      </c>
      <c r="C61">
        <v>-8.5</v>
      </c>
      <c r="D61" t="s">
        <v>201</v>
      </c>
      <c r="E61" t="s">
        <v>294</v>
      </c>
    </row>
    <row r="62" spans="1:5">
      <c r="A62" s="5">
        <v>42431</v>
      </c>
      <c r="B62" t="s">
        <v>200</v>
      </c>
      <c r="C62">
        <v>-1</v>
      </c>
      <c r="D62" t="s">
        <v>204</v>
      </c>
      <c r="E62" t="s">
        <v>252</v>
      </c>
    </row>
    <row r="63" spans="1:5">
      <c r="A63" s="5">
        <v>42432</v>
      </c>
      <c r="B63" t="s">
        <v>200</v>
      </c>
      <c r="C63">
        <v>7.5</v>
      </c>
      <c r="D63" t="s">
        <v>204</v>
      </c>
      <c r="E63" t="s">
        <v>271</v>
      </c>
    </row>
    <row r="64" spans="1:5">
      <c r="A64" s="5">
        <v>42435</v>
      </c>
      <c r="B64" t="s">
        <v>206</v>
      </c>
      <c r="C64">
        <v>-7.5</v>
      </c>
      <c r="D64" t="s">
        <v>204</v>
      </c>
      <c r="E64" t="s">
        <v>246</v>
      </c>
    </row>
    <row r="65" spans="1:5">
      <c r="A65" s="5">
        <v>42438</v>
      </c>
      <c r="B65" t="s">
        <v>206</v>
      </c>
      <c r="C65">
        <v>-6</v>
      </c>
      <c r="D65" t="s">
        <v>201</v>
      </c>
      <c r="E65" t="s">
        <v>244</v>
      </c>
    </row>
    <row r="66" spans="1:5">
      <c r="A66" s="5">
        <v>42440</v>
      </c>
      <c r="B66" t="s">
        <v>200</v>
      </c>
      <c r="C66">
        <v>-12</v>
      </c>
      <c r="D66" t="s">
        <v>204</v>
      </c>
      <c r="E66" t="s">
        <v>285</v>
      </c>
    </row>
    <row r="67" spans="1:5">
      <c r="A67" s="5">
        <v>42441</v>
      </c>
      <c r="B67" t="s">
        <v>206</v>
      </c>
      <c r="C67">
        <v>8.5</v>
      </c>
      <c r="D67" t="s">
        <v>204</v>
      </c>
      <c r="E67" t="s">
        <v>237</v>
      </c>
    </row>
    <row r="68" spans="1:5">
      <c r="A68" s="5">
        <v>42443</v>
      </c>
      <c r="B68" t="s">
        <v>206</v>
      </c>
      <c r="C68">
        <v>-7.5</v>
      </c>
      <c r="D68" t="s">
        <v>201</v>
      </c>
      <c r="E68" t="s">
        <v>284</v>
      </c>
    </row>
    <row r="69" spans="1:5">
      <c r="A69" s="5">
        <v>42445</v>
      </c>
      <c r="B69" t="s">
        <v>206</v>
      </c>
      <c r="C69">
        <v>-5</v>
      </c>
      <c r="D69" t="s">
        <v>201</v>
      </c>
      <c r="E69" t="s">
        <v>253</v>
      </c>
    </row>
    <row r="70" spans="1:5">
      <c r="A70" s="5">
        <v>42447</v>
      </c>
      <c r="B70" t="s">
        <v>200</v>
      </c>
      <c r="C70">
        <v>-15.5</v>
      </c>
      <c r="D70" t="s">
        <v>204</v>
      </c>
      <c r="E70" t="s">
        <v>255</v>
      </c>
    </row>
    <row r="71" spans="1:5">
      <c r="A71" s="5">
        <v>42448</v>
      </c>
      <c r="B71" t="s">
        <v>206</v>
      </c>
      <c r="C71">
        <v>-3.5</v>
      </c>
      <c r="D71" t="s">
        <v>201</v>
      </c>
      <c r="E71" t="s">
        <v>248</v>
      </c>
    </row>
    <row r="72" spans="1:5">
      <c r="A72" s="5">
        <v>42451</v>
      </c>
      <c r="B72" t="s">
        <v>200</v>
      </c>
      <c r="C72">
        <v>-9</v>
      </c>
      <c r="D72" t="s">
        <v>204</v>
      </c>
      <c r="E72" t="s">
        <v>278</v>
      </c>
    </row>
    <row r="73" spans="1:5">
      <c r="A73" s="5">
        <v>42453</v>
      </c>
      <c r="B73" t="s">
        <v>206</v>
      </c>
      <c r="C73">
        <v>-9.5</v>
      </c>
      <c r="D73" t="s">
        <v>201</v>
      </c>
      <c r="E73" t="s">
        <v>203</v>
      </c>
    </row>
    <row r="74" spans="1:5">
      <c r="A74" s="5">
        <v>42455</v>
      </c>
      <c r="B74" t="s">
        <v>206</v>
      </c>
      <c r="C74">
        <v>-12.5</v>
      </c>
      <c r="D74" t="s">
        <v>204</v>
      </c>
      <c r="E74" t="s">
        <v>229</v>
      </c>
    </row>
    <row r="75" spans="1:5">
      <c r="A75" s="5">
        <v>42457</v>
      </c>
      <c r="B75" t="s">
        <v>206</v>
      </c>
      <c r="C75">
        <v>-3</v>
      </c>
      <c r="D75" t="s">
        <v>201</v>
      </c>
      <c r="E75" t="s">
        <v>237</v>
      </c>
    </row>
    <row r="76" spans="1:5">
      <c r="A76" s="5">
        <v>42458</v>
      </c>
      <c r="B76" t="s">
        <v>200</v>
      </c>
      <c r="C76">
        <v>2</v>
      </c>
      <c r="D76" t="s">
        <v>204</v>
      </c>
      <c r="E76" t="s">
        <v>239</v>
      </c>
    </row>
    <row r="77" spans="1:5">
      <c r="A77" s="5">
        <v>42460</v>
      </c>
      <c r="B77" t="s">
        <v>200</v>
      </c>
      <c r="C77">
        <v>-16.5</v>
      </c>
      <c r="D77" t="s">
        <v>201</v>
      </c>
      <c r="E77" t="s">
        <v>249</v>
      </c>
    </row>
    <row r="78" spans="1:5">
      <c r="A78" s="5">
        <v>42463</v>
      </c>
      <c r="B78" t="s">
        <v>200</v>
      </c>
      <c r="C78">
        <v>-3</v>
      </c>
      <c r="D78" t="s">
        <v>201</v>
      </c>
      <c r="E78" t="s">
        <v>266</v>
      </c>
    </row>
    <row r="79" spans="1:5">
      <c r="A79" s="5">
        <v>42465</v>
      </c>
      <c r="B79" t="s">
        <v>206</v>
      </c>
      <c r="C79">
        <v>-9</v>
      </c>
      <c r="D79" t="s">
        <v>201</v>
      </c>
      <c r="E79" t="s">
        <v>284</v>
      </c>
    </row>
    <row r="80" spans="1:5">
      <c r="A80" s="5">
        <v>42466</v>
      </c>
      <c r="B80" t="s">
        <v>206</v>
      </c>
      <c r="C80">
        <v>7.5</v>
      </c>
      <c r="D80" t="s">
        <v>201</v>
      </c>
      <c r="E80" t="s">
        <v>256</v>
      </c>
    </row>
    <row r="81" spans="1:5">
      <c r="A81" s="5">
        <v>42469</v>
      </c>
      <c r="B81" t="s">
        <v>200</v>
      </c>
      <c r="C81">
        <v>-8.5</v>
      </c>
      <c r="D81" t="s">
        <v>201</v>
      </c>
      <c r="E81" t="s">
        <v>276</v>
      </c>
    </row>
    <row r="82" spans="1:5">
      <c r="A82" s="5">
        <v>42471</v>
      </c>
      <c r="B82" t="s">
        <v>206</v>
      </c>
      <c r="C82">
        <v>-16</v>
      </c>
      <c r="D82" t="s">
        <v>204</v>
      </c>
      <c r="E82" t="s">
        <v>259</v>
      </c>
    </row>
    <row r="83" spans="1:5">
      <c r="A83" s="5">
        <v>42472</v>
      </c>
      <c r="B83" t="s">
        <v>206</v>
      </c>
      <c r="C83">
        <v>13</v>
      </c>
      <c r="D83" t="s">
        <v>204</v>
      </c>
      <c r="E83" t="s">
        <v>234</v>
      </c>
    </row>
    <row r="84" spans="1:5">
      <c r="A84" s="5">
        <v>42476</v>
      </c>
      <c r="B84" t="s">
        <v>206</v>
      </c>
      <c r="C84">
        <v>-12</v>
      </c>
      <c r="D84" t="s">
        <v>204</v>
      </c>
      <c r="E84" t="s">
        <v>223</v>
      </c>
    </row>
    <row r="85" spans="1:5">
      <c r="A85" s="5">
        <v>42478</v>
      </c>
      <c r="B85" t="s">
        <v>200</v>
      </c>
      <c r="C85">
        <v>-14</v>
      </c>
      <c r="D85" t="s">
        <v>204</v>
      </c>
      <c r="E85" t="s">
        <v>234</v>
      </c>
    </row>
    <row r="86" spans="1:5">
      <c r="A86" s="5">
        <v>42481</v>
      </c>
      <c r="B86" t="s">
        <v>206</v>
      </c>
      <c r="C86">
        <v>-9.5</v>
      </c>
      <c r="D86" t="s">
        <v>201</v>
      </c>
      <c r="E86" t="s">
        <v>224</v>
      </c>
    </row>
    <row r="87" spans="1:5">
      <c r="A87" s="5">
        <v>42483</v>
      </c>
      <c r="B87" t="s">
        <v>206</v>
      </c>
      <c r="C87">
        <v>-8.5</v>
      </c>
      <c r="D87" t="s">
        <v>201</v>
      </c>
      <c r="E87" t="s">
        <v>227</v>
      </c>
    </row>
    <row r="88" spans="1:5">
      <c r="A88" s="5">
        <v>42485</v>
      </c>
      <c r="B88" t="s">
        <v>200</v>
      </c>
      <c r="C88">
        <v>-14.5</v>
      </c>
      <c r="D88" t="s">
        <v>201</v>
      </c>
      <c r="E88" t="s">
        <v>233</v>
      </c>
    </row>
    <row r="89" spans="1:5">
      <c r="A89" s="5">
        <v>42490</v>
      </c>
      <c r="B89" t="s">
        <v>200</v>
      </c>
      <c r="C89">
        <v>6.5</v>
      </c>
      <c r="D89" t="s">
        <v>201</v>
      </c>
      <c r="E89" t="s">
        <v>221</v>
      </c>
    </row>
    <row r="90" spans="1:5">
      <c r="A90" s="5">
        <v>42492</v>
      </c>
      <c r="B90" t="s">
        <v>206</v>
      </c>
      <c r="C90">
        <v>7.5</v>
      </c>
      <c r="D90" t="s">
        <v>204</v>
      </c>
      <c r="E90" t="s">
        <v>220</v>
      </c>
    </row>
    <row r="91" spans="1:5">
      <c r="A91" s="5">
        <v>42496</v>
      </c>
      <c r="B91" t="s">
        <v>200</v>
      </c>
      <c r="C91">
        <v>2.5</v>
      </c>
      <c r="D91" t="s">
        <v>204</v>
      </c>
      <c r="E91" t="s">
        <v>221</v>
      </c>
    </row>
    <row r="92" spans="1:5">
      <c r="A92" s="5">
        <v>42498</v>
      </c>
      <c r="B92" t="s">
        <v>206</v>
      </c>
      <c r="C92">
        <v>-2</v>
      </c>
      <c r="D92" t="s">
        <v>201</v>
      </c>
      <c r="E92" t="s">
        <v>203</v>
      </c>
    </row>
    <row r="93" spans="1:5">
      <c r="A93" s="5">
        <v>42500</v>
      </c>
      <c r="B93" t="s">
        <v>206</v>
      </c>
      <c r="C93">
        <v>7</v>
      </c>
      <c r="D93" t="s">
        <v>204</v>
      </c>
      <c r="E93" t="s">
        <v>224</v>
      </c>
    </row>
    <row r="94" spans="1:5">
      <c r="A94" s="5">
        <v>42502</v>
      </c>
      <c r="B94" t="s">
        <v>206</v>
      </c>
      <c r="C94">
        <v>-1</v>
      </c>
      <c r="D94" t="s">
        <v>201</v>
      </c>
      <c r="E94" t="s">
        <v>212</v>
      </c>
    </row>
    <row r="95" spans="1:5">
      <c r="A95" s="5">
        <v>42506</v>
      </c>
      <c r="B95" t="s">
        <v>206</v>
      </c>
      <c r="C95">
        <v>7.5</v>
      </c>
      <c r="D95" t="s">
        <v>204</v>
      </c>
      <c r="E95" t="s">
        <v>272</v>
      </c>
    </row>
    <row r="96" spans="1:5">
      <c r="A96" s="5">
        <v>42508</v>
      </c>
      <c r="B96" t="s">
        <v>200</v>
      </c>
      <c r="C96">
        <v>9</v>
      </c>
      <c r="D96" t="s">
        <v>204</v>
      </c>
      <c r="E96" t="s">
        <v>280</v>
      </c>
    </row>
    <row r="97" spans="1:5">
      <c r="A97" s="5">
        <v>42512</v>
      </c>
      <c r="B97" t="s">
        <v>206</v>
      </c>
      <c r="C97">
        <v>2</v>
      </c>
      <c r="D97" t="s">
        <v>201</v>
      </c>
      <c r="E97" t="s">
        <v>255</v>
      </c>
    </row>
    <row r="98" spans="1:5">
      <c r="A98" s="5">
        <v>42514</v>
      </c>
      <c r="B98" t="s">
        <v>206</v>
      </c>
      <c r="C98">
        <v>1.5</v>
      </c>
      <c r="D98" t="s">
        <v>204</v>
      </c>
      <c r="E98" t="s">
        <v>281</v>
      </c>
    </row>
    <row r="99" spans="1:5">
      <c r="A99" s="5">
        <v>42516</v>
      </c>
      <c r="B99" t="s">
        <v>200</v>
      </c>
      <c r="C99">
        <v>7</v>
      </c>
      <c r="D99" t="s">
        <v>201</v>
      </c>
      <c r="E99" t="s">
        <v>255</v>
      </c>
    </row>
    <row r="100" spans="1:5">
      <c r="A100" s="5">
        <v>42518</v>
      </c>
      <c r="B100" t="s">
        <v>200</v>
      </c>
      <c r="C100">
        <v>-3.5</v>
      </c>
      <c r="D100" t="s">
        <v>204</v>
      </c>
      <c r="E100" t="s">
        <v>277</v>
      </c>
    </row>
    <row r="101" spans="1:5">
      <c r="A101" s="5">
        <v>42520</v>
      </c>
      <c r="B101" t="s">
        <v>200</v>
      </c>
      <c r="C101">
        <v>7</v>
      </c>
      <c r="D101" t="s">
        <v>204</v>
      </c>
      <c r="E101" t="s">
        <v>255</v>
      </c>
    </row>
  </sheetData>
  <sortState ref="A2:E10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sqref="A1:A1048576"/>
    </sheetView>
  </sheetViews>
  <sheetFormatPr baseColWidth="10" defaultRowHeight="14" x14ac:dyDescent="0"/>
  <cols>
    <col min="1" max="1" width="16" style="10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12">
        <v>42305</v>
      </c>
      <c r="B2" t="s">
        <v>200</v>
      </c>
      <c r="C2">
        <v>6.5</v>
      </c>
      <c r="D2" t="s">
        <v>201</v>
      </c>
      <c r="E2" t="s">
        <v>202</v>
      </c>
    </row>
    <row r="3" spans="1:5">
      <c r="A3" s="12">
        <v>42307</v>
      </c>
      <c r="B3" t="s">
        <v>206</v>
      </c>
      <c r="C3">
        <v>4</v>
      </c>
      <c r="D3" t="s">
        <v>204</v>
      </c>
      <c r="E3" t="s">
        <v>207</v>
      </c>
    </row>
    <row r="4" spans="1:5">
      <c r="A4" s="12">
        <v>42309</v>
      </c>
      <c r="B4" t="s">
        <v>232</v>
      </c>
      <c r="C4">
        <v>2</v>
      </c>
      <c r="D4" t="s">
        <v>204</v>
      </c>
      <c r="E4" t="s">
        <v>283</v>
      </c>
    </row>
    <row r="5" spans="1:5">
      <c r="A5" s="12">
        <v>42311</v>
      </c>
      <c r="B5" t="s">
        <v>206</v>
      </c>
      <c r="C5">
        <v>4</v>
      </c>
      <c r="D5" t="s">
        <v>201</v>
      </c>
      <c r="E5" t="s">
        <v>290</v>
      </c>
    </row>
    <row r="6" spans="1:5">
      <c r="A6" s="12">
        <v>42313</v>
      </c>
      <c r="B6" t="s">
        <v>206</v>
      </c>
      <c r="C6">
        <v>4</v>
      </c>
      <c r="D6" t="s">
        <v>201</v>
      </c>
      <c r="E6" t="s">
        <v>230</v>
      </c>
    </row>
    <row r="7" spans="1:5">
      <c r="A7" s="12">
        <v>42315</v>
      </c>
      <c r="B7" t="s">
        <v>200</v>
      </c>
      <c r="C7">
        <v>9.5</v>
      </c>
      <c r="D7" t="s">
        <v>201</v>
      </c>
      <c r="E7" t="s">
        <v>290</v>
      </c>
    </row>
    <row r="8" spans="1:5">
      <c r="A8" s="12">
        <v>42318</v>
      </c>
      <c r="B8" t="s">
        <v>206</v>
      </c>
      <c r="C8">
        <v>-3.5</v>
      </c>
      <c r="D8" t="s">
        <v>204</v>
      </c>
      <c r="E8" t="s">
        <v>245</v>
      </c>
    </row>
    <row r="9" spans="1:5">
      <c r="A9" s="12">
        <v>42319</v>
      </c>
      <c r="B9" t="s">
        <v>200</v>
      </c>
      <c r="C9">
        <v>-6.5</v>
      </c>
      <c r="D9" t="s">
        <v>204</v>
      </c>
      <c r="E9" t="s">
        <v>205</v>
      </c>
    </row>
    <row r="10" spans="1:5">
      <c r="A10" s="12">
        <v>42321</v>
      </c>
      <c r="B10" t="s">
        <v>206</v>
      </c>
      <c r="C10">
        <v>6.5</v>
      </c>
      <c r="D10" t="s">
        <v>232</v>
      </c>
      <c r="E10" t="s">
        <v>203</v>
      </c>
    </row>
    <row r="11" spans="1:5">
      <c r="A11" s="12">
        <v>42323</v>
      </c>
      <c r="B11" t="s">
        <v>206</v>
      </c>
      <c r="C11">
        <v>-4.5</v>
      </c>
      <c r="D11" t="s">
        <v>204</v>
      </c>
      <c r="E11" t="s">
        <v>233</v>
      </c>
    </row>
    <row r="12" spans="1:5">
      <c r="A12" s="12">
        <v>42325</v>
      </c>
      <c r="B12" t="s">
        <v>200</v>
      </c>
      <c r="C12">
        <v>-1</v>
      </c>
      <c r="D12" t="s">
        <v>232</v>
      </c>
      <c r="E12" t="s">
        <v>228</v>
      </c>
    </row>
    <row r="13" spans="1:5">
      <c r="A13" s="12">
        <v>42326</v>
      </c>
      <c r="B13" t="s">
        <v>200</v>
      </c>
      <c r="C13">
        <v>-6.5</v>
      </c>
      <c r="D13" t="s">
        <v>201</v>
      </c>
      <c r="E13" t="s">
        <v>290</v>
      </c>
    </row>
    <row r="14" spans="1:5">
      <c r="A14" s="12">
        <v>42328</v>
      </c>
      <c r="B14" t="s">
        <v>206</v>
      </c>
      <c r="C14">
        <v>-11</v>
      </c>
      <c r="D14" t="s">
        <v>201</v>
      </c>
      <c r="E14" t="s">
        <v>212</v>
      </c>
    </row>
    <row r="15" spans="1:5">
      <c r="A15" s="12">
        <v>42331</v>
      </c>
      <c r="B15" t="s">
        <v>206</v>
      </c>
      <c r="C15">
        <v>-3.5</v>
      </c>
      <c r="D15" t="s">
        <v>201</v>
      </c>
      <c r="E15" t="s">
        <v>226</v>
      </c>
    </row>
    <row r="16" spans="1:5">
      <c r="A16" s="12">
        <v>42333</v>
      </c>
      <c r="B16" t="s">
        <v>206</v>
      </c>
      <c r="C16">
        <v>-3.5</v>
      </c>
      <c r="D16" t="s">
        <v>204</v>
      </c>
      <c r="E16" t="s">
        <v>216</v>
      </c>
    </row>
    <row r="17" spans="1:5">
      <c r="A17" s="12">
        <v>42335</v>
      </c>
      <c r="B17" t="s">
        <v>200</v>
      </c>
      <c r="C17">
        <v>4</v>
      </c>
      <c r="D17" t="s">
        <v>204</v>
      </c>
      <c r="E17" t="s">
        <v>234</v>
      </c>
    </row>
    <row r="18" spans="1:5">
      <c r="A18" s="12">
        <v>42337</v>
      </c>
      <c r="B18" t="s">
        <v>200</v>
      </c>
      <c r="C18">
        <v>-6.5</v>
      </c>
      <c r="D18" t="s">
        <v>204</v>
      </c>
      <c r="E18" t="s">
        <v>217</v>
      </c>
    </row>
    <row r="19" spans="1:5">
      <c r="A19" s="12">
        <v>42340</v>
      </c>
      <c r="B19" t="s">
        <v>200</v>
      </c>
      <c r="C19">
        <v>9</v>
      </c>
      <c r="D19" t="s">
        <v>201</v>
      </c>
      <c r="E19" t="s">
        <v>242</v>
      </c>
    </row>
    <row r="20" spans="1:5">
      <c r="A20" s="12">
        <v>42343</v>
      </c>
      <c r="B20" t="s">
        <v>206</v>
      </c>
      <c r="C20">
        <v>5.5</v>
      </c>
      <c r="D20" t="s">
        <v>201</v>
      </c>
      <c r="E20" t="s">
        <v>283</v>
      </c>
    </row>
    <row r="21" spans="1:5">
      <c r="A21" s="12">
        <v>42345</v>
      </c>
      <c r="B21" t="s">
        <v>206</v>
      </c>
      <c r="C21">
        <v>-2.5</v>
      </c>
      <c r="D21" t="s">
        <v>204</v>
      </c>
      <c r="E21" t="s">
        <v>225</v>
      </c>
    </row>
    <row r="22" spans="1:5">
      <c r="A22" s="12">
        <v>42347</v>
      </c>
      <c r="B22" t="s">
        <v>206</v>
      </c>
      <c r="C22">
        <v>1</v>
      </c>
      <c r="D22" t="s">
        <v>204</v>
      </c>
      <c r="E22" t="s">
        <v>210</v>
      </c>
    </row>
    <row r="23" spans="1:5">
      <c r="A23" s="12">
        <v>42349</v>
      </c>
      <c r="B23" t="s">
        <v>206</v>
      </c>
      <c r="C23">
        <v>3</v>
      </c>
      <c r="D23" t="s">
        <v>201</v>
      </c>
      <c r="E23" t="s">
        <v>213</v>
      </c>
    </row>
    <row r="24" spans="1:5">
      <c r="A24" s="12">
        <v>42350</v>
      </c>
      <c r="B24" t="s">
        <v>200</v>
      </c>
      <c r="C24">
        <v>-3</v>
      </c>
      <c r="D24" t="s">
        <v>204</v>
      </c>
      <c r="E24" t="s">
        <v>211</v>
      </c>
    </row>
    <row r="25" spans="1:5">
      <c r="A25" s="12">
        <v>42354</v>
      </c>
      <c r="B25" t="s">
        <v>200</v>
      </c>
      <c r="C25">
        <v>-1</v>
      </c>
      <c r="D25" t="s">
        <v>201</v>
      </c>
      <c r="E25" t="s">
        <v>212</v>
      </c>
    </row>
    <row r="26" spans="1:5">
      <c r="A26" s="12">
        <v>42355</v>
      </c>
      <c r="B26" t="s">
        <v>206</v>
      </c>
      <c r="C26">
        <v>2.5</v>
      </c>
      <c r="D26" t="s">
        <v>201</v>
      </c>
      <c r="E26" t="s">
        <v>207</v>
      </c>
    </row>
    <row r="27" spans="1:5">
      <c r="A27" s="12">
        <v>42357</v>
      </c>
      <c r="B27" t="s">
        <v>200</v>
      </c>
      <c r="C27">
        <v>-1.5</v>
      </c>
      <c r="D27" t="s">
        <v>201</v>
      </c>
      <c r="E27" t="s">
        <v>240</v>
      </c>
    </row>
    <row r="28" spans="1:5">
      <c r="A28" s="12">
        <v>42359</v>
      </c>
      <c r="B28" t="s">
        <v>200</v>
      </c>
      <c r="C28">
        <v>3</v>
      </c>
      <c r="D28" t="s">
        <v>204</v>
      </c>
      <c r="E28" t="s">
        <v>235</v>
      </c>
    </row>
    <row r="29" spans="1:5">
      <c r="A29" s="12">
        <v>42361</v>
      </c>
      <c r="B29" t="s">
        <v>200</v>
      </c>
      <c r="C29">
        <v>-2</v>
      </c>
      <c r="D29" t="s">
        <v>204</v>
      </c>
      <c r="E29" t="s">
        <v>233</v>
      </c>
    </row>
    <row r="30" spans="1:5">
      <c r="A30" s="12">
        <v>42364</v>
      </c>
      <c r="B30" t="s">
        <v>206</v>
      </c>
      <c r="C30">
        <v>-2.5</v>
      </c>
      <c r="D30" t="s">
        <v>204</v>
      </c>
      <c r="E30" t="s">
        <v>214</v>
      </c>
    </row>
    <row r="31" spans="1:5">
      <c r="A31" s="12">
        <v>42366</v>
      </c>
      <c r="B31" t="s">
        <v>200</v>
      </c>
      <c r="C31">
        <v>-12</v>
      </c>
      <c r="D31" t="s">
        <v>201</v>
      </c>
      <c r="E31" t="s">
        <v>234</v>
      </c>
    </row>
    <row r="32" spans="1:5">
      <c r="A32" s="12">
        <v>42368</v>
      </c>
      <c r="B32" t="s">
        <v>200</v>
      </c>
      <c r="C32">
        <v>2</v>
      </c>
      <c r="D32" t="s">
        <v>201</v>
      </c>
      <c r="E32" t="s">
        <v>217</v>
      </c>
    </row>
    <row r="33" spans="1:5">
      <c r="A33" s="12">
        <v>42370</v>
      </c>
      <c r="B33" t="s">
        <v>200</v>
      </c>
      <c r="C33">
        <v>6</v>
      </c>
      <c r="D33" t="s">
        <v>201</v>
      </c>
      <c r="E33" t="s">
        <v>209</v>
      </c>
    </row>
    <row r="34" spans="1:5">
      <c r="A34" s="12">
        <v>42371</v>
      </c>
      <c r="B34" t="s">
        <v>200</v>
      </c>
      <c r="C34">
        <v>9</v>
      </c>
      <c r="D34" t="s">
        <v>204</v>
      </c>
      <c r="E34" t="s">
        <v>216</v>
      </c>
    </row>
    <row r="35" spans="1:5">
      <c r="A35" s="12">
        <v>42373</v>
      </c>
      <c r="B35" t="s">
        <v>206</v>
      </c>
      <c r="C35">
        <v>12</v>
      </c>
      <c r="D35" t="s">
        <v>204</v>
      </c>
      <c r="E35" t="s">
        <v>260</v>
      </c>
    </row>
    <row r="36" spans="1:5">
      <c r="A36" s="12">
        <v>42375</v>
      </c>
      <c r="B36" t="s">
        <v>200</v>
      </c>
      <c r="C36">
        <v>-2</v>
      </c>
      <c r="D36" t="s">
        <v>201</v>
      </c>
      <c r="E36" t="s">
        <v>227</v>
      </c>
    </row>
    <row r="37" spans="1:5">
      <c r="A37" s="12">
        <v>42378</v>
      </c>
      <c r="B37" t="s">
        <v>200</v>
      </c>
      <c r="C37">
        <v>8.5</v>
      </c>
      <c r="D37" t="s">
        <v>204</v>
      </c>
      <c r="E37" t="s">
        <v>234</v>
      </c>
    </row>
    <row r="38" spans="1:5">
      <c r="A38" s="12">
        <v>42379</v>
      </c>
      <c r="B38" t="s">
        <v>200</v>
      </c>
      <c r="C38">
        <v>-1.5</v>
      </c>
      <c r="D38" t="s">
        <v>204</v>
      </c>
      <c r="E38" t="s">
        <v>212</v>
      </c>
    </row>
    <row r="39" spans="1:5">
      <c r="A39" s="12">
        <v>42382</v>
      </c>
      <c r="B39" t="s">
        <v>206</v>
      </c>
      <c r="C39">
        <v>2.5</v>
      </c>
      <c r="D39" t="s">
        <v>204</v>
      </c>
      <c r="E39" t="s">
        <v>236</v>
      </c>
    </row>
    <row r="40" spans="1:5">
      <c r="A40" s="12">
        <v>42384</v>
      </c>
      <c r="B40" t="s">
        <v>206</v>
      </c>
      <c r="C40">
        <v>3.5</v>
      </c>
      <c r="D40" t="s">
        <v>201</v>
      </c>
      <c r="E40" t="s">
        <v>217</v>
      </c>
    </row>
    <row r="41" spans="1:5">
      <c r="A41" s="12">
        <v>42385</v>
      </c>
      <c r="B41" t="s">
        <v>200</v>
      </c>
      <c r="C41">
        <v>-5.5</v>
      </c>
      <c r="D41" t="s">
        <v>204</v>
      </c>
      <c r="E41" t="s">
        <v>212</v>
      </c>
    </row>
    <row r="42" spans="1:5">
      <c r="A42" s="12">
        <v>42387</v>
      </c>
      <c r="B42" t="s">
        <v>206</v>
      </c>
      <c r="C42">
        <v>-3.5</v>
      </c>
      <c r="D42" t="s">
        <v>201</v>
      </c>
      <c r="E42" t="s">
        <v>297</v>
      </c>
    </row>
    <row r="43" spans="1:5">
      <c r="A43" s="12">
        <v>42389</v>
      </c>
      <c r="B43" t="s">
        <v>200</v>
      </c>
      <c r="C43">
        <v>9.5</v>
      </c>
      <c r="D43" t="s">
        <v>204</v>
      </c>
      <c r="E43" t="s">
        <v>229</v>
      </c>
    </row>
    <row r="44" spans="1:5">
      <c r="A44" s="12">
        <v>42391</v>
      </c>
      <c r="B44" t="s">
        <v>206</v>
      </c>
      <c r="C44">
        <v>5</v>
      </c>
      <c r="D44" t="s">
        <v>201</v>
      </c>
      <c r="E44" t="s">
        <v>209</v>
      </c>
    </row>
    <row r="45" spans="1:5">
      <c r="A45" s="12">
        <v>42392</v>
      </c>
      <c r="B45" t="s">
        <v>206</v>
      </c>
      <c r="C45">
        <v>1.5</v>
      </c>
      <c r="D45" t="s">
        <v>204</v>
      </c>
      <c r="E45" t="s">
        <v>220</v>
      </c>
    </row>
    <row r="46" spans="1:5">
      <c r="A46" s="12">
        <v>42394</v>
      </c>
      <c r="B46" t="s">
        <v>206</v>
      </c>
      <c r="C46">
        <v>8</v>
      </c>
      <c r="D46" t="s">
        <v>201</v>
      </c>
      <c r="E46" t="s">
        <v>239</v>
      </c>
    </row>
    <row r="47" spans="1:5">
      <c r="A47" s="12">
        <v>42396</v>
      </c>
      <c r="B47" t="s">
        <v>200</v>
      </c>
      <c r="C47">
        <v>6.5</v>
      </c>
      <c r="D47" t="s">
        <v>204</v>
      </c>
      <c r="E47" t="s">
        <v>210</v>
      </c>
    </row>
    <row r="48" spans="1:5">
      <c r="A48" s="12">
        <v>42398</v>
      </c>
      <c r="B48" t="s">
        <v>200</v>
      </c>
      <c r="C48">
        <v>6</v>
      </c>
      <c r="D48" t="s">
        <v>204</v>
      </c>
      <c r="E48" t="s">
        <v>229</v>
      </c>
    </row>
    <row r="49" spans="1:5">
      <c r="A49" s="12">
        <v>42400</v>
      </c>
      <c r="B49" t="s">
        <v>206</v>
      </c>
      <c r="C49">
        <v>-4</v>
      </c>
      <c r="D49" t="s">
        <v>204</v>
      </c>
      <c r="E49" t="s">
        <v>230</v>
      </c>
    </row>
    <row r="50" spans="1:5">
      <c r="A50" s="12">
        <v>42403</v>
      </c>
      <c r="B50" t="s">
        <v>206</v>
      </c>
      <c r="C50">
        <v>8</v>
      </c>
      <c r="D50" t="s">
        <v>201</v>
      </c>
      <c r="E50" t="s">
        <v>211</v>
      </c>
    </row>
    <row r="51" spans="1:5">
      <c r="A51" s="12">
        <v>42405</v>
      </c>
      <c r="B51" t="s">
        <v>200</v>
      </c>
      <c r="C51">
        <v>-4</v>
      </c>
      <c r="D51" t="s">
        <v>204</v>
      </c>
      <c r="E51" t="s">
        <v>202</v>
      </c>
    </row>
    <row r="52" spans="1:5">
      <c r="A52" s="12">
        <v>42406</v>
      </c>
      <c r="B52" t="s">
        <v>200</v>
      </c>
      <c r="C52">
        <v>-5.5</v>
      </c>
      <c r="D52" t="s">
        <v>201</v>
      </c>
      <c r="E52" t="s">
        <v>226</v>
      </c>
    </row>
    <row r="53" spans="1:5">
      <c r="A53" s="12">
        <v>42408</v>
      </c>
      <c r="B53" t="s">
        <v>206</v>
      </c>
      <c r="C53">
        <v>-7.5</v>
      </c>
      <c r="D53" t="s">
        <v>204</v>
      </c>
      <c r="E53" t="s">
        <v>220</v>
      </c>
    </row>
    <row r="54" spans="1:5">
      <c r="A54" s="12">
        <v>42410</v>
      </c>
      <c r="B54" t="s">
        <v>206</v>
      </c>
      <c r="C54">
        <v>3.5</v>
      </c>
      <c r="D54" t="s">
        <v>201</v>
      </c>
      <c r="E54" t="s">
        <v>230</v>
      </c>
    </row>
    <row r="55" spans="1:5">
      <c r="A55" s="12">
        <v>42419</v>
      </c>
      <c r="B55" t="s">
        <v>206</v>
      </c>
      <c r="C55">
        <v>-1.5</v>
      </c>
      <c r="D55" t="s">
        <v>204</v>
      </c>
      <c r="E55" t="s">
        <v>230</v>
      </c>
    </row>
    <row r="56" spans="1:5">
      <c r="A56" s="12">
        <v>42421</v>
      </c>
      <c r="B56" t="s">
        <v>206</v>
      </c>
      <c r="C56">
        <v>-7</v>
      </c>
      <c r="D56" t="s">
        <v>204</v>
      </c>
      <c r="E56" t="s">
        <v>233</v>
      </c>
    </row>
    <row r="57" spans="1:5">
      <c r="A57" s="12">
        <v>42424</v>
      </c>
      <c r="B57" t="s">
        <v>200</v>
      </c>
      <c r="C57">
        <v>8.5</v>
      </c>
      <c r="D57" t="s">
        <v>201</v>
      </c>
      <c r="E57" t="s">
        <v>249</v>
      </c>
    </row>
    <row r="58" spans="1:5">
      <c r="A58" s="12">
        <v>42426</v>
      </c>
      <c r="B58" t="s">
        <v>206</v>
      </c>
      <c r="C58">
        <v>3.5</v>
      </c>
      <c r="D58" t="s">
        <v>204</v>
      </c>
      <c r="E58" t="s">
        <v>234</v>
      </c>
    </row>
    <row r="59" spans="1:5">
      <c r="A59" s="12">
        <v>42428</v>
      </c>
      <c r="B59" t="s">
        <v>200</v>
      </c>
      <c r="C59">
        <v>4.5</v>
      </c>
      <c r="D59" t="s">
        <v>204</v>
      </c>
      <c r="E59" t="s">
        <v>245</v>
      </c>
    </row>
    <row r="60" spans="1:5">
      <c r="A60" s="12">
        <v>42430</v>
      </c>
      <c r="B60" t="s">
        <v>206</v>
      </c>
      <c r="C60">
        <v>-12.5</v>
      </c>
      <c r="D60" t="s">
        <v>201</v>
      </c>
      <c r="E60" t="s">
        <v>250</v>
      </c>
    </row>
    <row r="61" spans="1:5">
      <c r="A61" s="12">
        <v>42431</v>
      </c>
      <c r="B61" t="s">
        <v>206</v>
      </c>
      <c r="C61">
        <v>-10</v>
      </c>
      <c r="D61" t="s">
        <v>201</v>
      </c>
      <c r="E61" t="s">
        <v>273</v>
      </c>
    </row>
    <row r="62" spans="1:5">
      <c r="A62" s="12">
        <v>42433</v>
      </c>
      <c r="B62" t="s">
        <v>206</v>
      </c>
      <c r="C62">
        <v>-3</v>
      </c>
      <c r="D62" t="s">
        <v>201</v>
      </c>
      <c r="E62" t="s">
        <v>245</v>
      </c>
    </row>
    <row r="63" spans="1:5">
      <c r="A63" s="12">
        <v>42436</v>
      </c>
      <c r="B63" t="s">
        <v>200</v>
      </c>
      <c r="C63">
        <v>-10</v>
      </c>
      <c r="D63" t="s">
        <v>204</v>
      </c>
      <c r="E63" t="s">
        <v>244</v>
      </c>
    </row>
    <row r="64" spans="1:5">
      <c r="A64" s="12">
        <v>42438</v>
      </c>
      <c r="B64" t="s">
        <v>206</v>
      </c>
      <c r="C64">
        <v>-8.5</v>
      </c>
      <c r="D64" t="s">
        <v>201</v>
      </c>
      <c r="E64" t="s">
        <v>273</v>
      </c>
    </row>
    <row r="65" spans="1:5">
      <c r="A65" s="12">
        <v>42440</v>
      </c>
      <c r="B65" t="s">
        <v>206</v>
      </c>
      <c r="C65">
        <v>-4</v>
      </c>
      <c r="D65" t="s">
        <v>201</v>
      </c>
      <c r="E65" t="s">
        <v>211</v>
      </c>
    </row>
    <row r="66" spans="1:5">
      <c r="A66" s="12">
        <v>42441</v>
      </c>
      <c r="B66" t="s">
        <v>206</v>
      </c>
      <c r="C66">
        <v>-5.5</v>
      </c>
      <c r="D66" t="s">
        <v>201</v>
      </c>
      <c r="E66" t="s">
        <v>244</v>
      </c>
    </row>
    <row r="67" spans="1:5">
      <c r="A67" s="12">
        <v>42443</v>
      </c>
      <c r="B67" t="s">
        <v>200</v>
      </c>
      <c r="C67">
        <v>-5.5</v>
      </c>
      <c r="D67" t="s">
        <v>204</v>
      </c>
      <c r="E67" t="s">
        <v>250</v>
      </c>
    </row>
    <row r="68" spans="1:5">
      <c r="A68" s="12">
        <v>42445</v>
      </c>
      <c r="B68" t="s">
        <v>200</v>
      </c>
      <c r="C68">
        <v>-10</v>
      </c>
      <c r="D68" t="s">
        <v>204</v>
      </c>
      <c r="E68" t="s">
        <v>247</v>
      </c>
    </row>
    <row r="69" spans="1:5">
      <c r="A69" s="12">
        <v>42446</v>
      </c>
      <c r="B69" t="s">
        <v>206</v>
      </c>
      <c r="C69">
        <v>4.5</v>
      </c>
      <c r="D69" t="s">
        <v>201</v>
      </c>
      <c r="E69" t="s">
        <v>242</v>
      </c>
    </row>
    <row r="70" spans="1:5">
      <c r="A70" s="12">
        <v>42448</v>
      </c>
      <c r="B70" t="s">
        <v>200</v>
      </c>
      <c r="C70">
        <v>-9</v>
      </c>
      <c r="D70" t="s">
        <v>204</v>
      </c>
      <c r="E70" t="s">
        <v>260</v>
      </c>
    </row>
    <row r="71" spans="1:5">
      <c r="A71" s="12">
        <v>42450</v>
      </c>
      <c r="B71" t="s">
        <v>206</v>
      </c>
      <c r="C71">
        <v>6</v>
      </c>
      <c r="D71" t="s">
        <v>204</v>
      </c>
      <c r="E71" t="s">
        <v>283</v>
      </c>
    </row>
    <row r="72" spans="1:5">
      <c r="A72" s="12">
        <v>42451</v>
      </c>
      <c r="B72" t="s">
        <v>200</v>
      </c>
      <c r="C72">
        <v>-6</v>
      </c>
      <c r="D72" t="s">
        <v>204</v>
      </c>
      <c r="E72" t="s">
        <v>229</v>
      </c>
    </row>
    <row r="73" spans="1:5">
      <c r="A73" s="12">
        <v>42454</v>
      </c>
      <c r="B73" t="s">
        <v>200</v>
      </c>
      <c r="C73">
        <v>2</v>
      </c>
      <c r="D73" t="s">
        <v>201</v>
      </c>
      <c r="E73" t="s">
        <v>240</v>
      </c>
    </row>
    <row r="74" spans="1:5">
      <c r="A74" s="12">
        <v>42455</v>
      </c>
      <c r="B74" t="s">
        <v>206</v>
      </c>
      <c r="C74">
        <v>-3.5</v>
      </c>
      <c r="D74" t="s">
        <v>201</v>
      </c>
      <c r="E74" t="s">
        <v>217</v>
      </c>
    </row>
    <row r="75" spans="1:5">
      <c r="A75" s="12">
        <v>42458</v>
      </c>
      <c r="B75" t="s">
        <v>206</v>
      </c>
      <c r="C75">
        <v>-11.5</v>
      </c>
      <c r="D75" t="s">
        <v>204</v>
      </c>
      <c r="E75" t="s">
        <v>216</v>
      </c>
    </row>
    <row r="76" spans="1:5">
      <c r="A76" s="12">
        <v>42461</v>
      </c>
      <c r="B76" t="s">
        <v>200</v>
      </c>
      <c r="C76">
        <v>-14</v>
      </c>
      <c r="D76" t="s">
        <v>204</v>
      </c>
      <c r="E76" t="s">
        <v>273</v>
      </c>
    </row>
    <row r="77" spans="1:5">
      <c r="A77" s="12">
        <v>42463</v>
      </c>
      <c r="B77" t="s">
        <v>200</v>
      </c>
      <c r="C77">
        <v>7</v>
      </c>
      <c r="D77" t="s">
        <v>201</v>
      </c>
      <c r="E77" t="s">
        <v>227</v>
      </c>
    </row>
    <row r="78" spans="1:5">
      <c r="A78" s="12">
        <v>42465</v>
      </c>
      <c r="B78" t="s">
        <v>200</v>
      </c>
      <c r="C78">
        <v>5</v>
      </c>
      <c r="D78" t="s">
        <v>204</v>
      </c>
      <c r="E78" t="s">
        <v>205</v>
      </c>
    </row>
    <row r="79" spans="1:5">
      <c r="A79" s="12">
        <v>42466</v>
      </c>
      <c r="B79" t="s">
        <v>206</v>
      </c>
      <c r="C79">
        <v>-4.5</v>
      </c>
      <c r="D79" t="s">
        <v>201</v>
      </c>
      <c r="E79" t="s">
        <v>228</v>
      </c>
    </row>
    <row r="80" spans="1:5">
      <c r="A80" s="12">
        <v>42468</v>
      </c>
      <c r="B80" t="s">
        <v>200</v>
      </c>
      <c r="C80">
        <v>-14.5</v>
      </c>
      <c r="D80" t="s">
        <v>201</v>
      </c>
      <c r="E80" t="s">
        <v>249</v>
      </c>
    </row>
    <row r="81" spans="1:5">
      <c r="A81" s="12">
        <v>42470</v>
      </c>
      <c r="B81" t="s">
        <v>200</v>
      </c>
      <c r="C81">
        <v>-5.5</v>
      </c>
      <c r="D81" t="s">
        <v>201</v>
      </c>
      <c r="E81" t="s">
        <v>282</v>
      </c>
    </row>
    <row r="82" spans="1:5">
      <c r="A82" s="12">
        <v>42471</v>
      </c>
      <c r="B82" t="s">
        <v>206</v>
      </c>
      <c r="C82">
        <v>6.5</v>
      </c>
      <c r="D82" t="s">
        <v>201</v>
      </c>
      <c r="E82" t="s">
        <v>216</v>
      </c>
    </row>
    <row r="83" spans="1:5">
      <c r="A83" s="12">
        <v>42473</v>
      </c>
      <c r="B83" t="s">
        <v>206</v>
      </c>
      <c r="C83">
        <v>-7.5</v>
      </c>
      <c r="D83" t="s">
        <v>201</v>
      </c>
      <c r="E83" t="s">
        <v>216</v>
      </c>
    </row>
    <row r="84" spans="1:5">
      <c r="A84" s="12">
        <v>42477</v>
      </c>
      <c r="B84" t="s">
        <v>200</v>
      </c>
      <c r="C84">
        <v>4.5</v>
      </c>
      <c r="D84" t="s">
        <v>201</v>
      </c>
      <c r="E84" t="s">
        <v>203</v>
      </c>
    </row>
    <row r="85" spans="1:5">
      <c r="A85" s="12">
        <v>42480</v>
      </c>
      <c r="B85" t="s">
        <v>200</v>
      </c>
      <c r="C85">
        <v>5</v>
      </c>
      <c r="D85" t="s">
        <v>201</v>
      </c>
      <c r="E85" t="s">
        <v>212</v>
      </c>
    </row>
    <row r="86" spans="1:5">
      <c r="A86" s="12">
        <v>42483</v>
      </c>
      <c r="B86" t="s">
        <v>206</v>
      </c>
      <c r="C86">
        <v>-3</v>
      </c>
      <c r="D86" t="s">
        <v>204</v>
      </c>
      <c r="E86" t="s">
        <v>209</v>
      </c>
    </row>
    <row r="87" spans="1:5">
      <c r="A87" s="12">
        <v>42485</v>
      </c>
      <c r="B87" t="s">
        <v>206</v>
      </c>
      <c r="C87">
        <v>-2.5</v>
      </c>
      <c r="D87" t="s">
        <v>204</v>
      </c>
      <c r="E87" t="s">
        <v>202</v>
      </c>
    </row>
    <row r="88" spans="1:5">
      <c r="A88" s="12">
        <v>42487</v>
      </c>
      <c r="B88" t="s">
        <v>206</v>
      </c>
      <c r="C88">
        <v>6</v>
      </c>
      <c r="D88" t="s">
        <v>204</v>
      </c>
      <c r="E88" t="s">
        <v>283</v>
      </c>
    </row>
    <row r="89" spans="1:5">
      <c r="A89" s="12">
        <v>42489</v>
      </c>
      <c r="B89" t="s">
        <v>200</v>
      </c>
      <c r="C89">
        <v>-2</v>
      </c>
      <c r="D89" t="s">
        <v>204</v>
      </c>
      <c r="E89" t="s">
        <v>210</v>
      </c>
    </row>
    <row r="90" spans="1:5">
      <c r="A90" s="12">
        <v>42491</v>
      </c>
      <c r="B90" t="s">
        <v>200</v>
      </c>
      <c r="C90">
        <v>6</v>
      </c>
      <c r="D90" t="s">
        <v>204</v>
      </c>
      <c r="E90" t="s">
        <v>222</v>
      </c>
    </row>
  </sheetData>
  <sortState ref="A2:E90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10" sqref="A10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4">
        <v>42305</v>
      </c>
      <c r="B2" t="s">
        <v>200</v>
      </c>
      <c r="C2">
        <v>-5</v>
      </c>
      <c r="D2" t="s">
        <v>201</v>
      </c>
      <c r="E2" t="s">
        <v>202</v>
      </c>
    </row>
    <row r="3" spans="1:5">
      <c r="A3" s="4">
        <v>42307</v>
      </c>
      <c r="B3" t="s">
        <v>200</v>
      </c>
      <c r="C3">
        <v>2</v>
      </c>
      <c r="D3" t="s">
        <v>201</v>
      </c>
      <c r="E3" t="s">
        <v>203</v>
      </c>
    </row>
    <row r="4" spans="1:5">
      <c r="A4" s="4">
        <v>42309</v>
      </c>
      <c r="B4" t="s">
        <v>200</v>
      </c>
      <c r="C4">
        <v>6</v>
      </c>
      <c r="D4" t="s">
        <v>204</v>
      </c>
      <c r="E4" t="s">
        <v>205</v>
      </c>
    </row>
    <row r="5" spans="1:5">
      <c r="A5" s="4">
        <v>42310</v>
      </c>
      <c r="B5" t="s">
        <v>206</v>
      </c>
      <c r="C5">
        <v>-1.5</v>
      </c>
      <c r="D5" t="s">
        <v>201</v>
      </c>
      <c r="E5" t="s">
        <v>207</v>
      </c>
    </row>
    <row r="6" spans="1:5">
      <c r="A6" s="4">
        <v>42312</v>
      </c>
      <c r="B6" t="s">
        <v>200</v>
      </c>
      <c r="C6">
        <v>-8.5</v>
      </c>
      <c r="D6" t="s">
        <v>204</v>
      </c>
      <c r="E6" t="s">
        <v>208</v>
      </c>
    </row>
    <row r="7" spans="1:5">
      <c r="A7" s="4">
        <v>42314</v>
      </c>
      <c r="B7" t="s">
        <v>206</v>
      </c>
      <c r="C7">
        <v>1.5</v>
      </c>
      <c r="D7" t="s">
        <v>204</v>
      </c>
      <c r="E7" t="s">
        <v>209</v>
      </c>
    </row>
    <row r="8" spans="1:5">
      <c r="A8" s="4">
        <v>42315</v>
      </c>
      <c r="B8" t="s">
        <v>206</v>
      </c>
      <c r="C8">
        <v>-6.5</v>
      </c>
      <c r="D8" t="s">
        <v>204</v>
      </c>
      <c r="E8" t="s">
        <v>210</v>
      </c>
    </row>
    <row r="9" spans="1:5">
      <c r="A9" s="4">
        <v>42318</v>
      </c>
      <c r="B9" t="s">
        <v>200</v>
      </c>
      <c r="C9">
        <v>2</v>
      </c>
      <c r="D9" t="s">
        <v>204</v>
      </c>
      <c r="E9" t="s">
        <v>211</v>
      </c>
    </row>
    <row r="10" spans="1:5">
      <c r="A10" s="4">
        <v>42319</v>
      </c>
      <c r="B10" t="s">
        <v>206</v>
      </c>
      <c r="C10">
        <v>3.5</v>
      </c>
      <c r="D10" t="s">
        <v>201</v>
      </c>
      <c r="E10" t="s">
        <v>208</v>
      </c>
    </row>
    <row r="11" spans="1:5">
      <c r="A11" s="4">
        <v>42322</v>
      </c>
      <c r="B11" t="s">
        <v>206</v>
      </c>
      <c r="C11">
        <v>5</v>
      </c>
      <c r="D11" t="s">
        <v>201</v>
      </c>
      <c r="E11" t="s">
        <v>202</v>
      </c>
    </row>
    <row r="12" spans="1:5">
      <c r="A12" s="4">
        <v>42325</v>
      </c>
      <c r="B12" t="s">
        <v>200</v>
      </c>
      <c r="C12">
        <v>3.5</v>
      </c>
      <c r="D12" t="s">
        <v>201</v>
      </c>
      <c r="E12" t="s">
        <v>212</v>
      </c>
    </row>
    <row r="13" spans="1:5">
      <c r="A13" s="4">
        <v>42327</v>
      </c>
      <c r="B13" t="s">
        <v>200</v>
      </c>
      <c r="C13">
        <v>10</v>
      </c>
      <c r="D13" t="s">
        <v>201</v>
      </c>
      <c r="E13" t="s">
        <v>213</v>
      </c>
    </row>
    <row r="14" spans="1:5">
      <c r="A14" s="4">
        <v>42329</v>
      </c>
      <c r="B14" t="s">
        <v>200</v>
      </c>
      <c r="C14">
        <v>5</v>
      </c>
      <c r="D14" t="s">
        <v>201</v>
      </c>
      <c r="E14" t="s">
        <v>214</v>
      </c>
    </row>
    <row r="15" spans="1:5">
      <c r="A15" s="4">
        <v>42331</v>
      </c>
      <c r="B15" t="s">
        <v>206</v>
      </c>
      <c r="C15">
        <v>3</v>
      </c>
      <c r="D15" t="s">
        <v>201</v>
      </c>
      <c r="E15" t="s">
        <v>215</v>
      </c>
    </row>
    <row r="16" spans="1:5">
      <c r="A16" s="4">
        <v>42333</v>
      </c>
      <c r="B16" t="s">
        <v>200</v>
      </c>
      <c r="C16">
        <v>-4.5</v>
      </c>
      <c r="D16" t="s">
        <v>201</v>
      </c>
      <c r="E16" t="s">
        <v>216</v>
      </c>
    </row>
    <row r="17" spans="1:5">
      <c r="A17" s="4">
        <v>42335</v>
      </c>
      <c r="B17" t="s">
        <v>200</v>
      </c>
      <c r="C17">
        <v>3.5</v>
      </c>
      <c r="D17" t="s">
        <v>201</v>
      </c>
      <c r="E17" t="s">
        <v>203</v>
      </c>
    </row>
    <row r="18" spans="1:5">
      <c r="A18" s="4">
        <v>42337</v>
      </c>
      <c r="B18" t="s">
        <v>206</v>
      </c>
      <c r="C18">
        <v>6.5</v>
      </c>
      <c r="D18" t="s">
        <v>204</v>
      </c>
      <c r="E18" t="s">
        <v>217</v>
      </c>
    </row>
    <row r="19" spans="1:5">
      <c r="A19" s="4">
        <v>42338</v>
      </c>
      <c r="B19" t="s">
        <v>206</v>
      </c>
      <c r="C19">
        <v>-3.5</v>
      </c>
      <c r="D19" t="s">
        <v>204</v>
      </c>
      <c r="E19" t="s">
        <v>203</v>
      </c>
    </row>
    <row r="20" spans="1:5">
      <c r="A20" s="4">
        <v>42340</v>
      </c>
      <c r="B20" t="s">
        <v>200</v>
      </c>
      <c r="C20">
        <v>12</v>
      </c>
      <c r="D20" t="s">
        <v>204</v>
      </c>
      <c r="E20" t="s">
        <v>218</v>
      </c>
    </row>
    <row r="21" spans="1:5">
      <c r="A21" s="4">
        <v>42342</v>
      </c>
      <c r="B21" t="s">
        <v>200</v>
      </c>
      <c r="C21">
        <v>6.5</v>
      </c>
      <c r="D21" t="s">
        <v>201</v>
      </c>
      <c r="E21" t="s">
        <v>210</v>
      </c>
    </row>
    <row r="22" spans="1:5">
      <c r="A22" s="4">
        <v>42343</v>
      </c>
      <c r="B22" t="s">
        <v>206</v>
      </c>
      <c r="C22">
        <v>2.5</v>
      </c>
      <c r="D22" t="s">
        <v>201</v>
      </c>
      <c r="E22" t="s">
        <v>219</v>
      </c>
    </row>
    <row r="23" spans="1:5">
      <c r="A23" s="4">
        <v>42345</v>
      </c>
      <c r="B23" t="s">
        <v>206</v>
      </c>
      <c r="C23">
        <v>1.5</v>
      </c>
      <c r="D23" t="s">
        <v>204</v>
      </c>
      <c r="E23" t="s">
        <v>220</v>
      </c>
    </row>
    <row r="24" spans="1:5">
      <c r="A24" s="4">
        <v>42347</v>
      </c>
      <c r="B24" t="s">
        <v>200</v>
      </c>
      <c r="C24">
        <v>5.5</v>
      </c>
      <c r="D24" t="s">
        <v>201</v>
      </c>
      <c r="E24" t="s">
        <v>221</v>
      </c>
    </row>
    <row r="25" spans="1:5">
      <c r="A25" s="4">
        <v>42349</v>
      </c>
      <c r="B25" t="s">
        <v>206</v>
      </c>
      <c r="C25">
        <v>7.5</v>
      </c>
      <c r="D25" t="s">
        <v>204</v>
      </c>
      <c r="E25" t="s">
        <v>222</v>
      </c>
    </row>
    <row r="26" spans="1:5">
      <c r="A26" s="4">
        <v>42350</v>
      </c>
      <c r="B26" t="s">
        <v>206</v>
      </c>
      <c r="C26">
        <v>9</v>
      </c>
      <c r="D26" t="s">
        <v>204</v>
      </c>
      <c r="E26" t="s">
        <v>223</v>
      </c>
    </row>
    <row r="27" spans="1:5">
      <c r="A27" s="4">
        <v>42353</v>
      </c>
      <c r="B27" t="s">
        <v>200</v>
      </c>
      <c r="C27">
        <v>-3.5</v>
      </c>
      <c r="D27" t="s">
        <v>201</v>
      </c>
      <c r="E27" t="s">
        <v>224</v>
      </c>
    </row>
    <row r="28" spans="1:5">
      <c r="A28" s="4">
        <v>42354</v>
      </c>
      <c r="B28" t="s">
        <v>200</v>
      </c>
      <c r="C28">
        <v>11</v>
      </c>
      <c r="D28" t="s">
        <v>204</v>
      </c>
      <c r="E28" t="s">
        <v>225</v>
      </c>
    </row>
    <row r="29" spans="1:5">
      <c r="A29" s="4">
        <v>42356</v>
      </c>
      <c r="B29" t="s">
        <v>206</v>
      </c>
      <c r="C29">
        <v>19</v>
      </c>
      <c r="D29" t="s">
        <v>201</v>
      </c>
      <c r="E29" t="s">
        <v>226</v>
      </c>
    </row>
    <row r="30" spans="1:5">
      <c r="A30" s="4">
        <v>42358</v>
      </c>
      <c r="B30" t="s">
        <v>206</v>
      </c>
      <c r="C30">
        <v>7.5</v>
      </c>
      <c r="D30" t="s">
        <v>204</v>
      </c>
      <c r="E30" t="s">
        <v>227</v>
      </c>
    </row>
    <row r="31" spans="1:5">
      <c r="A31" s="4">
        <v>42361</v>
      </c>
      <c r="B31" t="s">
        <v>206</v>
      </c>
      <c r="C31">
        <v>-11</v>
      </c>
      <c r="D31" t="s">
        <v>201</v>
      </c>
      <c r="E31" t="s">
        <v>228</v>
      </c>
    </row>
    <row r="32" spans="1:5">
      <c r="A32" s="4">
        <v>42364</v>
      </c>
      <c r="B32" t="s">
        <v>200</v>
      </c>
      <c r="C32">
        <v>3</v>
      </c>
      <c r="D32" t="s">
        <v>201</v>
      </c>
      <c r="E32" t="s">
        <v>213</v>
      </c>
    </row>
    <row r="33" spans="1:5">
      <c r="A33" s="4">
        <v>42366</v>
      </c>
      <c r="B33" t="s">
        <v>200</v>
      </c>
      <c r="C33">
        <v>5.5</v>
      </c>
      <c r="D33" t="s">
        <v>204</v>
      </c>
      <c r="E33" t="s">
        <v>217</v>
      </c>
    </row>
    <row r="34" spans="1:5">
      <c r="A34" s="4">
        <v>42367</v>
      </c>
      <c r="B34" t="s">
        <v>206</v>
      </c>
      <c r="C34">
        <v>13.5</v>
      </c>
      <c r="D34" t="s">
        <v>201</v>
      </c>
      <c r="E34" t="s">
        <v>229</v>
      </c>
    </row>
    <row r="35" spans="1:5">
      <c r="A35" s="4">
        <v>42369</v>
      </c>
      <c r="B35" t="s">
        <v>206</v>
      </c>
      <c r="C35">
        <v>6</v>
      </c>
      <c r="D35" t="s">
        <v>201</v>
      </c>
      <c r="E35" t="s">
        <v>230</v>
      </c>
    </row>
    <row r="36" spans="1:5">
      <c r="A36" s="4">
        <v>42371</v>
      </c>
      <c r="B36" t="s">
        <v>206</v>
      </c>
      <c r="C36">
        <v>2</v>
      </c>
      <c r="D36" t="s">
        <v>204</v>
      </c>
      <c r="E36" t="s">
        <v>231</v>
      </c>
    </row>
    <row r="37" spans="1:5">
      <c r="A37" s="4">
        <v>42373</v>
      </c>
      <c r="B37" t="s">
        <v>200</v>
      </c>
      <c r="C37">
        <v>9.5</v>
      </c>
      <c r="D37" t="s">
        <v>201</v>
      </c>
      <c r="E37" t="s">
        <v>210</v>
      </c>
    </row>
    <row r="38" spans="1:5">
      <c r="A38" s="4">
        <v>42374</v>
      </c>
      <c r="B38" t="s">
        <v>200</v>
      </c>
      <c r="C38">
        <v>8.5</v>
      </c>
      <c r="D38" t="s">
        <v>201</v>
      </c>
      <c r="E38" t="s">
        <v>230</v>
      </c>
    </row>
    <row r="39" spans="1:5">
      <c r="A39" s="4">
        <v>42377</v>
      </c>
      <c r="B39" t="s">
        <v>232</v>
      </c>
      <c r="C39">
        <v>-1</v>
      </c>
      <c r="D39" t="s">
        <v>204</v>
      </c>
      <c r="E39" t="s">
        <v>233</v>
      </c>
    </row>
    <row r="40" spans="1:5">
      <c r="A40" s="4">
        <v>42379</v>
      </c>
      <c r="B40" t="s">
        <v>200</v>
      </c>
      <c r="C40">
        <v>5.5</v>
      </c>
      <c r="D40" t="s">
        <v>204</v>
      </c>
      <c r="E40" t="s">
        <v>225</v>
      </c>
    </row>
    <row r="41" spans="1:5">
      <c r="A41" s="4">
        <v>42381</v>
      </c>
      <c r="B41" t="s">
        <v>206</v>
      </c>
      <c r="C41">
        <v>3.5</v>
      </c>
      <c r="D41" t="s">
        <v>201</v>
      </c>
      <c r="E41" t="s">
        <v>234</v>
      </c>
    </row>
    <row r="42" spans="1:5">
      <c r="A42" s="4">
        <v>42382</v>
      </c>
      <c r="B42" t="s">
        <v>206</v>
      </c>
      <c r="C42">
        <v>5.5</v>
      </c>
      <c r="D42" t="s">
        <v>204</v>
      </c>
      <c r="E42" t="s">
        <v>235</v>
      </c>
    </row>
    <row r="43" spans="1:5">
      <c r="A43" s="4">
        <v>42384</v>
      </c>
      <c r="B43" t="s">
        <v>206</v>
      </c>
      <c r="C43">
        <v>4.5</v>
      </c>
      <c r="D43" t="s">
        <v>201</v>
      </c>
      <c r="E43" t="s">
        <v>236</v>
      </c>
    </row>
    <row r="44" spans="1:5">
      <c r="A44" s="4">
        <v>42385</v>
      </c>
      <c r="B44" t="s">
        <v>206</v>
      </c>
      <c r="C44">
        <v>5.5</v>
      </c>
      <c r="D44" t="s">
        <v>204</v>
      </c>
      <c r="E44" t="s">
        <v>212</v>
      </c>
    </row>
    <row r="45" spans="1:5">
      <c r="A45" s="4">
        <v>42388</v>
      </c>
      <c r="B45" t="s">
        <v>206</v>
      </c>
      <c r="C45">
        <v>4.5</v>
      </c>
      <c r="D45" t="s">
        <v>204</v>
      </c>
      <c r="E45" t="s">
        <v>222</v>
      </c>
    </row>
    <row r="46" spans="1:5">
      <c r="A46" s="4">
        <v>42391</v>
      </c>
      <c r="B46" t="s">
        <v>200</v>
      </c>
      <c r="C46">
        <v>2.5</v>
      </c>
      <c r="D46" t="s">
        <v>204</v>
      </c>
      <c r="E46" t="s">
        <v>237</v>
      </c>
    </row>
    <row r="47" spans="1:5">
      <c r="A47" s="4">
        <v>42392</v>
      </c>
      <c r="B47" t="s">
        <v>200</v>
      </c>
      <c r="C47">
        <v>6.5</v>
      </c>
      <c r="D47" t="s">
        <v>201</v>
      </c>
      <c r="E47" t="s">
        <v>234</v>
      </c>
    </row>
    <row r="48" spans="1:5">
      <c r="A48" s="4">
        <v>42395</v>
      </c>
      <c r="B48" t="s">
        <v>206</v>
      </c>
      <c r="C48">
        <v>-5</v>
      </c>
      <c r="D48" t="s">
        <v>201</v>
      </c>
      <c r="E48" t="s">
        <v>238</v>
      </c>
    </row>
    <row r="49" spans="1:5">
      <c r="A49" s="4">
        <v>42397</v>
      </c>
      <c r="B49" t="s">
        <v>200</v>
      </c>
      <c r="C49">
        <v>5</v>
      </c>
      <c r="D49" t="s">
        <v>204</v>
      </c>
      <c r="E49" t="s">
        <v>210</v>
      </c>
    </row>
    <row r="50" spans="1:5">
      <c r="A50" s="4">
        <v>42398</v>
      </c>
      <c r="B50" t="s">
        <v>200</v>
      </c>
      <c r="C50">
        <v>1</v>
      </c>
      <c r="D50" t="s">
        <v>201</v>
      </c>
      <c r="E50" t="s">
        <v>207</v>
      </c>
    </row>
    <row r="51" spans="1:5">
      <c r="A51" s="4">
        <v>42401</v>
      </c>
      <c r="B51" t="s">
        <v>200</v>
      </c>
      <c r="C51">
        <v>1.5</v>
      </c>
      <c r="D51" t="s">
        <v>201</v>
      </c>
      <c r="E51" t="s">
        <v>239</v>
      </c>
    </row>
    <row r="52" spans="1:5">
      <c r="A52" s="4">
        <v>42402</v>
      </c>
      <c r="B52" t="s">
        <v>200</v>
      </c>
      <c r="C52">
        <v>7</v>
      </c>
      <c r="D52" t="s">
        <v>204</v>
      </c>
      <c r="E52" t="s">
        <v>240</v>
      </c>
    </row>
    <row r="53" spans="1:5">
      <c r="A53" s="4">
        <v>42405</v>
      </c>
      <c r="B53" t="s">
        <v>206</v>
      </c>
      <c r="C53">
        <v>7</v>
      </c>
      <c r="D53" t="s">
        <v>204</v>
      </c>
      <c r="E53" t="s">
        <v>241</v>
      </c>
    </row>
    <row r="54" spans="1:5">
      <c r="A54" s="4">
        <v>42409</v>
      </c>
      <c r="B54" t="s">
        <v>206</v>
      </c>
      <c r="C54">
        <v>4</v>
      </c>
      <c r="D54" t="s">
        <v>201</v>
      </c>
      <c r="E54" t="s">
        <v>242</v>
      </c>
    </row>
    <row r="55" spans="1:5">
      <c r="A55" s="4">
        <v>42411</v>
      </c>
      <c r="B55" t="s">
        <v>206</v>
      </c>
      <c r="C55">
        <v>-1.5</v>
      </c>
      <c r="D55" t="s">
        <v>204</v>
      </c>
      <c r="E55" t="s">
        <v>243</v>
      </c>
    </row>
    <row r="56" spans="1:5">
      <c r="A56" s="4">
        <v>42419</v>
      </c>
      <c r="B56" t="s">
        <v>200</v>
      </c>
      <c r="C56">
        <v>1.5</v>
      </c>
      <c r="D56" t="s">
        <v>204</v>
      </c>
      <c r="E56" t="s">
        <v>230</v>
      </c>
    </row>
    <row r="57" spans="1:5">
      <c r="A57" s="4">
        <v>42420</v>
      </c>
      <c r="B57" t="s">
        <v>206</v>
      </c>
      <c r="C57">
        <v>8.5</v>
      </c>
      <c r="D57" t="s">
        <v>201</v>
      </c>
      <c r="E57" t="s">
        <v>236</v>
      </c>
    </row>
    <row r="58" spans="1:5">
      <c r="A58" s="4">
        <v>42422</v>
      </c>
      <c r="B58" t="s">
        <v>200</v>
      </c>
      <c r="C58">
        <v>-9</v>
      </c>
      <c r="D58" t="s">
        <v>204</v>
      </c>
      <c r="E58" t="s">
        <v>226</v>
      </c>
    </row>
    <row r="59" spans="1:5">
      <c r="A59" s="4">
        <v>42425</v>
      </c>
      <c r="B59" t="s">
        <v>206</v>
      </c>
      <c r="C59">
        <v>7.5</v>
      </c>
      <c r="D59" t="s">
        <v>201</v>
      </c>
      <c r="E59" t="s">
        <v>244</v>
      </c>
    </row>
    <row r="60" spans="1:5">
      <c r="A60" s="4">
        <v>42427</v>
      </c>
      <c r="B60" t="s">
        <v>200</v>
      </c>
      <c r="C60">
        <v>-1</v>
      </c>
      <c r="D60" t="s">
        <v>204</v>
      </c>
      <c r="E60" t="s">
        <v>245</v>
      </c>
    </row>
    <row r="61" spans="1:5">
      <c r="A61" s="4">
        <v>42429</v>
      </c>
      <c r="B61" t="s">
        <v>206</v>
      </c>
      <c r="C61">
        <v>3</v>
      </c>
      <c r="D61" t="s">
        <v>201</v>
      </c>
      <c r="E61" t="s">
        <v>244</v>
      </c>
    </row>
    <row r="62" spans="1:5">
      <c r="A62" s="4">
        <v>42431</v>
      </c>
      <c r="B62" t="s">
        <v>200</v>
      </c>
      <c r="C62">
        <v>3</v>
      </c>
      <c r="D62" t="s">
        <v>204</v>
      </c>
      <c r="E62" t="s">
        <v>236</v>
      </c>
    </row>
    <row r="63" spans="1:5">
      <c r="A63" s="4">
        <v>42433</v>
      </c>
      <c r="B63" t="s">
        <v>206</v>
      </c>
      <c r="C63">
        <v>-5</v>
      </c>
      <c r="D63" t="s">
        <v>201</v>
      </c>
      <c r="E63" t="s">
        <v>244</v>
      </c>
    </row>
    <row r="64" spans="1:5">
      <c r="A64" s="4">
        <v>42435</v>
      </c>
      <c r="B64" t="s">
        <v>200</v>
      </c>
      <c r="C64">
        <v>7.5</v>
      </c>
      <c r="D64" t="s">
        <v>204</v>
      </c>
      <c r="E64" t="s">
        <v>246</v>
      </c>
    </row>
    <row r="65" spans="1:5">
      <c r="A65" s="4">
        <v>42436</v>
      </c>
      <c r="B65" t="s">
        <v>200</v>
      </c>
      <c r="C65">
        <v>5.5</v>
      </c>
      <c r="D65" t="s">
        <v>204</v>
      </c>
      <c r="E65" t="s">
        <v>247</v>
      </c>
    </row>
    <row r="66" spans="1:5">
      <c r="A66" s="4">
        <v>42438</v>
      </c>
      <c r="B66" t="s">
        <v>206</v>
      </c>
      <c r="C66">
        <v>3.5</v>
      </c>
      <c r="D66" t="s">
        <v>201</v>
      </c>
      <c r="E66" t="s">
        <v>203</v>
      </c>
    </row>
    <row r="67" spans="1:5">
      <c r="A67" s="4">
        <v>42441</v>
      </c>
      <c r="B67" t="s">
        <v>206</v>
      </c>
      <c r="C67">
        <v>-6.5</v>
      </c>
      <c r="D67" t="s">
        <v>204</v>
      </c>
      <c r="E67" t="s">
        <v>237</v>
      </c>
    </row>
    <row r="68" spans="1:5">
      <c r="A68" s="4">
        <v>42442</v>
      </c>
      <c r="B68" t="s">
        <v>206</v>
      </c>
      <c r="C68">
        <v>-1.5</v>
      </c>
      <c r="D68" t="s">
        <v>201</v>
      </c>
      <c r="E68" t="s">
        <v>242</v>
      </c>
    </row>
    <row r="69" spans="1:5">
      <c r="A69" s="4">
        <v>42444</v>
      </c>
      <c r="B69" t="s">
        <v>200</v>
      </c>
      <c r="C69">
        <v>2.5</v>
      </c>
      <c r="D69" t="s">
        <v>204</v>
      </c>
      <c r="E69" t="s">
        <v>236</v>
      </c>
    </row>
    <row r="70" spans="1:5">
      <c r="A70" s="4">
        <v>42446</v>
      </c>
      <c r="B70" t="s">
        <v>200</v>
      </c>
      <c r="C70">
        <v>-11</v>
      </c>
      <c r="D70" t="s">
        <v>204</v>
      </c>
      <c r="E70" t="s">
        <v>230</v>
      </c>
    </row>
    <row r="71" spans="1:5">
      <c r="A71" s="4">
        <v>42449</v>
      </c>
      <c r="B71" t="s">
        <v>200</v>
      </c>
      <c r="C71">
        <v>1.5</v>
      </c>
      <c r="D71" t="s">
        <v>204</v>
      </c>
      <c r="E71" t="s">
        <v>219</v>
      </c>
    </row>
    <row r="72" spans="1:5">
      <c r="A72" s="4">
        <v>42450</v>
      </c>
      <c r="B72" t="s">
        <v>206</v>
      </c>
      <c r="C72">
        <v>7.5</v>
      </c>
      <c r="D72" t="s">
        <v>204</v>
      </c>
      <c r="E72" t="s">
        <v>236</v>
      </c>
    </row>
    <row r="73" spans="1:5">
      <c r="A73" s="4">
        <v>42452</v>
      </c>
      <c r="B73" t="s">
        <v>206</v>
      </c>
      <c r="C73">
        <v>11</v>
      </c>
      <c r="D73" t="s">
        <v>201</v>
      </c>
      <c r="E73" t="s">
        <v>229</v>
      </c>
    </row>
    <row r="74" spans="1:5">
      <c r="A74" s="4">
        <v>42454</v>
      </c>
      <c r="B74" t="s">
        <v>200</v>
      </c>
      <c r="C74">
        <v>8.5</v>
      </c>
      <c r="D74" t="s">
        <v>204</v>
      </c>
      <c r="E74" t="s">
        <v>230</v>
      </c>
    </row>
    <row r="75" spans="1:5">
      <c r="A75" s="4">
        <v>42455</v>
      </c>
      <c r="B75" t="s">
        <v>200</v>
      </c>
      <c r="C75">
        <v>3.5</v>
      </c>
      <c r="D75" t="s">
        <v>201</v>
      </c>
      <c r="E75" t="s">
        <v>217</v>
      </c>
    </row>
    <row r="76" spans="1:5">
      <c r="A76" s="4">
        <v>42459</v>
      </c>
      <c r="B76" t="s">
        <v>206</v>
      </c>
      <c r="C76">
        <v>-7.5</v>
      </c>
      <c r="D76" t="s">
        <v>204</v>
      </c>
      <c r="E76" t="s">
        <v>248</v>
      </c>
    </row>
    <row r="77" spans="1:5">
      <c r="A77" s="4">
        <v>42461</v>
      </c>
      <c r="B77" t="s">
        <v>206</v>
      </c>
      <c r="C77">
        <v>-2.5</v>
      </c>
      <c r="D77" t="s">
        <v>201</v>
      </c>
      <c r="E77" t="s">
        <v>249</v>
      </c>
    </row>
    <row r="78" spans="1:5">
      <c r="A78" s="4">
        <v>42463</v>
      </c>
      <c r="B78" t="s">
        <v>200</v>
      </c>
      <c r="C78">
        <v>-1.5</v>
      </c>
      <c r="D78" t="s">
        <v>204</v>
      </c>
      <c r="E78" t="s">
        <v>211</v>
      </c>
    </row>
    <row r="79" spans="1:5">
      <c r="A79" s="4">
        <v>42465</v>
      </c>
      <c r="B79" t="s">
        <v>200</v>
      </c>
      <c r="C79">
        <v>9.5</v>
      </c>
      <c r="D79" t="s">
        <v>204</v>
      </c>
      <c r="E79" t="s">
        <v>234</v>
      </c>
    </row>
    <row r="80" spans="1:5">
      <c r="A80" s="4">
        <v>42468</v>
      </c>
      <c r="B80" t="s">
        <v>200</v>
      </c>
      <c r="C80">
        <v>11</v>
      </c>
      <c r="D80" t="s">
        <v>201</v>
      </c>
      <c r="E80" t="s">
        <v>231</v>
      </c>
    </row>
    <row r="81" spans="1:5">
      <c r="A81" s="4">
        <v>42470</v>
      </c>
      <c r="B81" t="s">
        <v>200</v>
      </c>
      <c r="C81">
        <v>-4.5</v>
      </c>
      <c r="D81" t="s">
        <v>201</v>
      </c>
      <c r="E81" t="s">
        <v>240</v>
      </c>
    </row>
    <row r="82" spans="1:5">
      <c r="A82" s="4">
        <v>42471</v>
      </c>
      <c r="B82" t="s">
        <v>200</v>
      </c>
      <c r="C82">
        <v>2.5</v>
      </c>
      <c r="D82" t="s">
        <v>204</v>
      </c>
      <c r="E82" t="s">
        <v>250</v>
      </c>
    </row>
    <row r="83" spans="1:5">
      <c r="A83" s="4">
        <v>42473</v>
      </c>
      <c r="B83" t="s">
        <v>200</v>
      </c>
      <c r="C83">
        <v>-4.5</v>
      </c>
      <c r="D83" t="s">
        <v>204</v>
      </c>
      <c r="E83" t="s">
        <v>217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42304</v>
      </c>
      <c r="B2" t="s">
        <v>206</v>
      </c>
      <c r="C2">
        <v>-10.5</v>
      </c>
      <c r="D2" t="s">
        <v>204</v>
      </c>
      <c r="E2" t="s">
        <v>244</v>
      </c>
    </row>
    <row r="3" spans="1:5">
      <c r="A3" s="5">
        <v>42307</v>
      </c>
      <c r="B3" t="s">
        <v>206</v>
      </c>
      <c r="C3">
        <v>-1</v>
      </c>
      <c r="D3" t="s">
        <v>204</v>
      </c>
      <c r="E3" t="s">
        <v>251</v>
      </c>
    </row>
    <row r="4" spans="1:5">
      <c r="A4" s="5">
        <v>42308</v>
      </c>
      <c r="B4" t="s">
        <v>206</v>
      </c>
      <c r="C4">
        <v>-5.5</v>
      </c>
      <c r="D4" t="s">
        <v>201</v>
      </c>
      <c r="E4" t="s">
        <v>248</v>
      </c>
    </row>
    <row r="5" spans="1:5">
      <c r="A5" s="5">
        <v>42310</v>
      </c>
      <c r="B5" t="s">
        <v>206</v>
      </c>
      <c r="C5">
        <v>-9</v>
      </c>
      <c r="D5" t="s">
        <v>204</v>
      </c>
      <c r="E5" t="s">
        <v>233</v>
      </c>
    </row>
    <row r="6" spans="1:5">
      <c r="A6" s="5">
        <v>42312</v>
      </c>
      <c r="B6" t="s">
        <v>200</v>
      </c>
      <c r="C6">
        <v>-7.5</v>
      </c>
      <c r="D6" t="s">
        <v>201</v>
      </c>
      <c r="E6" t="s">
        <v>252</v>
      </c>
    </row>
    <row r="7" spans="1:5">
      <c r="A7" s="5">
        <v>42314</v>
      </c>
      <c r="B7" t="s">
        <v>200</v>
      </c>
      <c r="C7">
        <v>-17.5</v>
      </c>
      <c r="D7" t="s">
        <v>201</v>
      </c>
      <c r="E7" t="s">
        <v>248</v>
      </c>
    </row>
    <row r="8" spans="1:5">
      <c r="A8" s="5">
        <v>42315</v>
      </c>
      <c r="B8" t="s">
        <v>200</v>
      </c>
      <c r="C8">
        <v>-13.5</v>
      </c>
      <c r="D8" t="s">
        <v>204</v>
      </c>
      <c r="E8" t="s">
        <v>253</v>
      </c>
    </row>
    <row r="9" spans="1:5">
      <c r="A9" s="5">
        <v>42317</v>
      </c>
      <c r="B9" t="s">
        <v>206</v>
      </c>
      <c r="C9">
        <v>-12.5</v>
      </c>
      <c r="D9" t="s">
        <v>204</v>
      </c>
      <c r="E9" t="s">
        <v>242</v>
      </c>
    </row>
    <row r="10" spans="1:5">
      <c r="A10" s="5">
        <v>42319</v>
      </c>
      <c r="B10" t="s">
        <v>206</v>
      </c>
      <c r="C10">
        <v>-7</v>
      </c>
      <c r="D10" t="s">
        <v>204</v>
      </c>
      <c r="E10" t="s">
        <v>221</v>
      </c>
    </row>
    <row r="11" spans="1:5">
      <c r="A11" s="5">
        <v>42320</v>
      </c>
      <c r="B11" t="s">
        <v>206</v>
      </c>
      <c r="C11">
        <v>-10</v>
      </c>
      <c r="D11" t="s">
        <v>201</v>
      </c>
      <c r="E11" t="s">
        <v>226</v>
      </c>
    </row>
    <row r="12" spans="1:5">
      <c r="A12" s="5">
        <v>42322</v>
      </c>
      <c r="B12" t="s">
        <v>200</v>
      </c>
      <c r="C12">
        <v>-16</v>
      </c>
      <c r="D12" t="s">
        <v>204</v>
      </c>
      <c r="E12" t="s">
        <v>235</v>
      </c>
    </row>
    <row r="13" spans="1:5">
      <c r="A13" s="5">
        <v>42325</v>
      </c>
      <c r="B13" t="s">
        <v>200</v>
      </c>
      <c r="C13">
        <v>-9.5</v>
      </c>
      <c r="D13" t="s">
        <v>201</v>
      </c>
      <c r="E13" t="s">
        <v>249</v>
      </c>
    </row>
    <row r="14" spans="1:5">
      <c r="A14" s="5">
        <v>42327</v>
      </c>
      <c r="B14" t="s">
        <v>206</v>
      </c>
      <c r="C14">
        <v>-5.5</v>
      </c>
      <c r="D14" t="s">
        <v>201</v>
      </c>
      <c r="E14" t="s">
        <v>243</v>
      </c>
    </row>
    <row r="15" spans="1:5">
      <c r="A15" s="5">
        <v>42328</v>
      </c>
      <c r="B15" t="s">
        <v>206</v>
      </c>
      <c r="C15">
        <v>-9</v>
      </c>
      <c r="D15" t="s">
        <v>204</v>
      </c>
      <c r="E15" t="s">
        <v>249</v>
      </c>
    </row>
    <row r="16" spans="1:5">
      <c r="A16" s="5">
        <v>42330</v>
      </c>
      <c r="B16" t="s">
        <v>206</v>
      </c>
      <c r="C16">
        <v>-12.5</v>
      </c>
      <c r="D16" t="s">
        <v>201</v>
      </c>
      <c r="E16" t="s">
        <v>248</v>
      </c>
    </row>
    <row r="17" spans="1:5">
      <c r="A17" s="5">
        <v>42332</v>
      </c>
      <c r="B17" t="s">
        <v>206</v>
      </c>
      <c r="C17">
        <v>-17</v>
      </c>
      <c r="D17" t="s">
        <v>204</v>
      </c>
      <c r="E17" t="s">
        <v>254</v>
      </c>
    </row>
    <row r="18" spans="1:5">
      <c r="A18" s="5">
        <v>42335</v>
      </c>
      <c r="B18" t="s">
        <v>206</v>
      </c>
      <c r="C18">
        <v>-8</v>
      </c>
      <c r="D18" t="s">
        <v>201</v>
      </c>
      <c r="E18" t="s">
        <v>251</v>
      </c>
    </row>
    <row r="19" spans="1:5">
      <c r="A19" s="5">
        <v>42336</v>
      </c>
      <c r="B19" t="s">
        <v>206</v>
      </c>
      <c r="C19">
        <v>-16</v>
      </c>
      <c r="D19" t="s">
        <v>201</v>
      </c>
      <c r="E19" t="s">
        <v>255</v>
      </c>
    </row>
    <row r="20" spans="1:5">
      <c r="A20" s="5">
        <v>42338</v>
      </c>
      <c r="B20" t="s">
        <v>200</v>
      </c>
      <c r="C20">
        <v>-7.5</v>
      </c>
      <c r="D20" t="s">
        <v>201</v>
      </c>
      <c r="E20" t="s">
        <v>217</v>
      </c>
    </row>
    <row r="21" spans="1:5">
      <c r="A21" s="5">
        <v>42340</v>
      </c>
      <c r="B21" t="s">
        <v>206</v>
      </c>
      <c r="C21">
        <v>-9</v>
      </c>
      <c r="D21" t="s">
        <v>201</v>
      </c>
      <c r="E21" t="s">
        <v>242</v>
      </c>
    </row>
    <row r="22" spans="1:5">
      <c r="A22" s="5">
        <v>42343</v>
      </c>
      <c r="B22" t="s">
        <v>200</v>
      </c>
      <c r="C22">
        <v>-7.5</v>
      </c>
      <c r="D22" t="s">
        <v>201</v>
      </c>
      <c r="E22" t="s">
        <v>216</v>
      </c>
    </row>
    <row r="23" spans="1:5">
      <c r="A23" s="5">
        <v>42344</v>
      </c>
      <c r="B23" t="s">
        <v>206</v>
      </c>
      <c r="C23">
        <v>-11</v>
      </c>
      <c r="D23" t="s">
        <v>201</v>
      </c>
      <c r="E23" t="s">
        <v>250</v>
      </c>
    </row>
    <row r="24" spans="1:5">
      <c r="A24" s="5">
        <v>42346</v>
      </c>
      <c r="B24" t="s">
        <v>206</v>
      </c>
      <c r="C24">
        <v>-5.5</v>
      </c>
      <c r="D24" t="s">
        <v>201</v>
      </c>
      <c r="E24" t="s">
        <v>244</v>
      </c>
    </row>
    <row r="25" spans="1:5">
      <c r="A25" s="5">
        <v>42349</v>
      </c>
      <c r="B25" t="s">
        <v>232</v>
      </c>
      <c r="C25">
        <v>-5</v>
      </c>
      <c r="D25" t="s">
        <v>201</v>
      </c>
      <c r="E25" t="s">
        <v>256</v>
      </c>
    </row>
    <row r="26" spans="1:5">
      <c r="A26" s="5">
        <v>42350</v>
      </c>
      <c r="B26" t="s">
        <v>200</v>
      </c>
      <c r="C26">
        <v>-9</v>
      </c>
      <c r="D26" t="s">
        <v>204</v>
      </c>
      <c r="E26" t="s">
        <v>223</v>
      </c>
    </row>
    <row r="27" spans="1:5">
      <c r="A27" s="5">
        <v>42354</v>
      </c>
      <c r="B27" t="s">
        <v>206</v>
      </c>
      <c r="C27">
        <v>-12</v>
      </c>
      <c r="D27" t="s">
        <v>201</v>
      </c>
      <c r="E27" t="s">
        <v>257</v>
      </c>
    </row>
    <row r="28" spans="1:5">
      <c r="A28" s="5">
        <v>42356</v>
      </c>
      <c r="B28" t="s">
        <v>200</v>
      </c>
      <c r="C28">
        <v>-19</v>
      </c>
      <c r="D28" t="s">
        <v>201</v>
      </c>
      <c r="E28" t="s">
        <v>226</v>
      </c>
    </row>
    <row r="29" spans="1:5">
      <c r="A29" s="5">
        <v>42361</v>
      </c>
      <c r="B29" t="s">
        <v>206</v>
      </c>
      <c r="C29">
        <v>-14</v>
      </c>
      <c r="D29" t="s">
        <v>204</v>
      </c>
      <c r="E29" t="s">
        <v>229</v>
      </c>
    </row>
    <row r="30" spans="1:5">
      <c r="A30" s="5">
        <v>42363</v>
      </c>
      <c r="B30" t="s">
        <v>200</v>
      </c>
      <c r="C30">
        <v>-7</v>
      </c>
      <c r="D30" t="s">
        <v>204</v>
      </c>
      <c r="E30" t="s">
        <v>229</v>
      </c>
    </row>
    <row r="31" spans="1:5">
      <c r="A31" s="5">
        <v>42366</v>
      </c>
      <c r="B31" t="s">
        <v>206</v>
      </c>
      <c r="C31">
        <v>-14</v>
      </c>
      <c r="D31" t="s">
        <v>201</v>
      </c>
      <c r="E31" t="s">
        <v>258</v>
      </c>
    </row>
    <row r="32" spans="1:5">
      <c r="A32" s="5">
        <v>42368</v>
      </c>
      <c r="B32" t="s">
        <v>200</v>
      </c>
      <c r="C32">
        <v>-3.5</v>
      </c>
      <c r="D32" t="s">
        <v>204</v>
      </c>
      <c r="E32" t="s">
        <v>249</v>
      </c>
    </row>
    <row r="33" spans="1:5">
      <c r="A33" s="5">
        <v>42369</v>
      </c>
      <c r="B33" t="s">
        <v>206</v>
      </c>
      <c r="C33">
        <v>3.5</v>
      </c>
      <c r="D33" t="s">
        <v>201</v>
      </c>
      <c r="E33" t="s">
        <v>248</v>
      </c>
    </row>
    <row r="34" spans="1:5">
      <c r="A34" s="5">
        <v>42371</v>
      </c>
      <c r="B34" t="s">
        <v>200</v>
      </c>
      <c r="C34">
        <v>-15</v>
      </c>
      <c r="D34" t="s">
        <v>201</v>
      </c>
      <c r="E34" t="s">
        <v>259</v>
      </c>
    </row>
    <row r="35" spans="1:5">
      <c r="A35" s="5">
        <v>42373</v>
      </c>
      <c r="B35" t="s">
        <v>200</v>
      </c>
      <c r="C35">
        <v>-12</v>
      </c>
      <c r="D35" t="s">
        <v>204</v>
      </c>
      <c r="E35" t="s">
        <v>260</v>
      </c>
    </row>
    <row r="36" spans="1:5">
      <c r="A36" s="5">
        <v>42374</v>
      </c>
      <c r="B36" t="s">
        <v>206</v>
      </c>
      <c r="C36">
        <v>-13.5</v>
      </c>
      <c r="D36" t="s">
        <v>204</v>
      </c>
      <c r="E36" t="s">
        <v>237</v>
      </c>
    </row>
    <row r="37" spans="1:5">
      <c r="A37" s="5">
        <v>42377</v>
      </c>
      <c r="B37" t="s">
        <v>206</v>
      </c>
      <c r="C37">
        <v>-9.5</v>
      </c>
      <c r="D37" t="s">
        <v>201</v>
      </c>
      <c r="E37" t="s">
        <v>243</v>
      </c>
    </row>
    <row r="38" spans="1:5">
      <c r="A38" s="5">
        <v>42378</v>
      </c>
      <c r="B38" t="s">
        <v>206</v>
      </c>
      <c r="C38">
        <v>-8.5</v>
      </c>
      <c r="D38" t="s">
        <v>201</v>
      </c>
      <c r="E38" t="s">
        <v>261</v>
      </c>
    </row>
    <row r="39" spans="1:5">
      <c r="A39" s="5">
        <v>42380</v>
      </c>
      <c r="B39" t="s">
        <v>200</v>
      </c>
      <c r="C39">
        <v>-14</v>
      </c>
      <c r="D39" t="s">
        <v>201</v>
      </c>
      <c r="E39" t="s">
        <v>242</v>
      </c>
    </row>
    <row r="40" spans="1:5">
      <c r="A40" s="5">
        <v>42382</v>
      </c>
      <c r="B40" t="s">
        <v>200</v>
      </c>
      <c r="C40">
        <v>-9.5</v>
      </c>
      <c r="D40" t="s">
        <v>201</v>
      </c>
      <c r="E40" t="s">
        <v>244</v>
      </c>
    </row>
    <row r="41" spans="1:5">
      <c r="A41" s="5">
        <v>42383</v>
      </c>
      <c r="B41" t="s">
        <v>206</v>
      </c>
      <c r="C41">
        <v>-17.5</v>
      </c>
      <c r="D41" t="s">
        <v>204</v>
      </c>
      <c r="E41" t="s">
        <v>262</v>
      </c>
    </row>
    <row r="42" spans="1:5">
      <c r="A42" s="5">
        <v>42385</v>
      </c>
      <c r="B42" t="s">
        <v>200</v>
      </c>
      <c r="C42">
        <v>-7</v>
      </c>
      <c r="D42" t="s">
        <v>204</v>
      </c>
      <c r="E42" t="s">
        <v>254</v>
      </c>
    </row>
    <row r="43" spans="1:5">
      <c r="A43" s="5">
        <v>42387</v>
      </c>
      <c r="B43" t="s">
        <v>206</v>
      </c>
      <c r="C43">
        <v>3.5</v>
      </c>
      <c r="D43" t="s">
        <v>201</v>
      </c>
      <c r="E43" t="s">
        <v>216</v>
      </c>
    </row>
    <row r="44" spans="1:5">
      <c r="A44" s="5">
        <v>42389</v>
      </c>
      <c r="B44" t="s">
        <v>206</v>
      </c>
      <c r="C44">
        <v>-6</v>
      </c>
      <c r="D44" t="s">
        <v>201</v>
      </c>
      <c r="E44" t="s">
        <v>259</v>
      </c>
    </row>
    <row r="45" spans="1:5">
      <c r="A45" s="5">
        <v>42391</v>
      </c>
      <c r="B45" t="s">
        <v>200</v>
      </c>
      <c r="C45">
        <v>-12.5</v>
      </c>
      <c r="D45" t="s">
        <v>201</v>
      </c>
      <c r="E45" t="s">
        <v>251</v>
      </c>
    </row>
    <row r="46" spans="1:5">
      <c r="A46" s="5">
        <v>42394</v>
      </c>
      <c r="B46" t="s">
        <v>206</v>
      </c>
      <c r="C46">
        <v>-4.5</v>
      </c>
      <c r="D46" t="s">
        <v>204</v>
      </c>
      <c r="E46" t="s">
        <v>248</v>
      </c>
    </row>
    <row r="47" spans="1:5">
      <c r="A47" s="5">
        <v>42396</v>
      </c>
      <c r="B47" t="s">
        <v>206</v>
      </c>
      <c r="C47">
        <v>-17.5</v>
      </c>
      <c r="D47" t="s">
        <v>201</v>
      </c>
      <c r="E47" t="s">
        <v>239</v>
      </c>
    </row>
    <row r="48" spans="1:5">
      <c r="A48" s="5">
        <v>42399</v>
      </c>
      <c r="B48" t="s">
        <v>200</v>
      </c>
      <c r="C48">
        <v>-16.5</v>
      </c>
      <c r="D48" t="s">
        <v>204</v>
      </c>
      <c r="E48" t="s">
        <v>252</v>
      </c>
    </row>
    <row r="49" spans="1:5">
      <c r="A49" s="5">
        <v>42400</v>
      </c>
      <c r="B49" t="s">
        <v>206</v>
      </c>
      <c r="C49">
        <v>-10.5</v>
      </c>
      <c r="D49" t="s">
        <v>204</v>
      </c>
      <c r="E49" t="s">
        <v>252</v>
      </c>
    </row>
    <row r="50" spans="1:5">
      <c r="A50" s="5">
        <v>42403</v>
      </c>
      <c r="B50" t="s">
        <v>206</v>
      </c>
      <c r="C50">
        <v>-10</v>
      </c>
      <c r="D50" t="s">
        <v>201</v>
      </c>
      <c r="E50" t="s">
        <v>263</v>
      </c>
    </row>
    <row r="51" spans="1:5">
      <c r="A51" s="5">
        <v>42406</v>
      </c>
      <c r="B51" t="s">
        <v>206</v>
      </c>
      <c r="C51">
        <v>-7.5</v>
      </c>
      <c r="D51" t="s">
        <v>204</v>
      </c>
      <c r="E51" t="s">
        <v>264</v>
      </c>
    </row>
    <row r="52" spans="1:5">
      <c r="A52" s="5">
        <v>42409</v>
      </c>
      <c r="B52" t="s">
        <v>200</v>
      </c>
      <c r="C52">
        <v>-13.5</v>
      </c>
      <c r="D52" t="s">
        <v>201</v>
      </c>
      <c r="E52" t="s">
        <v>265</v>
      </c>
    </row>
    <row r="53" spans="1:5">
      <c r="A53" s="5">
        <v>42410</v>
      </c>
      <c r="B53" t="s">
        <v>200</v>
      </c>
      <c r="C53">
        <v>-16</v>
      </c>
      <c r="D53" t="s">
        <v>204</v>
      </c>
      <c r="E53" t="s">
        <v>266</v>
      </c>
    </row>
    <row r="54" spans="1:5">
      <c r="A54" s="5">
        <v>42419</v>
      </c>
      <c r="B54" t="s">
        <v>200</v>
      </c>
      <c r="C54">
        <v>-8</v>
      </c>
      <c r="D54" t="s">
        <v>201</v>
      </c>
      <c r="E54" t="s">
        <v>261</v>
      </c>
    </row>
    <row r="55" spans="1:5">
      <c r="A55" s="5">
        <v>42420</v>
      </c>
      <c r="B55" t="s">
        <v>200</v>
      </c>
      <c r="C55">
        <v>-4</v>
      </c>
      <c r="D55" t="s">
        <v>204</v>
      </c>
      <c r="E55" t="s">
        <v>267</v>
      </c>
    </row>
    <row r="56" spans="1:5">
      <c r="A56" s="5">
        <v>42422</v>
      </c>
      <c r="B56" t="s">
        <v>206</v>
      </c>
      <c r="C56">
        <v>-6</v>
      </c>
      <c r="D56" t="s">
        <v>204</v>
      </c>
      <c r="E56" t="s">
        <v>268</v>
      </c>
    </row>
    <row r="57" spans="1:5">
      <c r="A57" s="5">
        <v>42424</v>
      </c>
      <c r="B57" t="s">
        <v>200</v>
      </c>
      <c r="C57">
        <v>-8.5</v>
      </c>
      <c r="D57" t="s">
        <v>201</v>
      </c>
      <c r="E57" t="s">
        <v>246</v>
      </c>
    </row>
    <row r="58" spans="1:5">
      <c r="A58" s="5">
        <v>42425</v>
      </c>
      <c r="B58" t="s">
        <v>206</v>
      </c>
      <c r="C58">
        <v>-8</v>
      </c>
      <c r="D58" t="s">
        <v>201</v>
      </c>
      <c r="E58" t="s">
        <v>269</v>
      </c>
    </row>
    <row r="59" spans="1:5">
      <c r="A59" s="5">
        <v>42427</v>
      </c>
      <c r="B59" t="s">
        <v>232</v>
      </c>
      <c r="C59">
        <v>-3</v>
      </c>
      <c r="D59" t="s">
        <v>201</v>
      </c>
      <c r="E59" t="s">
        <v>270</v>
      </c>
    </row>
    <row r="60" spans="1:5">
      <c r="A60" s="5">
        <v>42430</v>
      </c>
      <c r="B60" t="s">
        <v>200</v>
      </c>
      <c r="C60">
        <v>-5.5</v>
      </c>
      <c r="D60" t="s">
        <v>201</v>
      </c>
      <c r="E60" t="s">
        <v>260</v>
      </c>
    </row>
    <row r="61" spans="1:5">
      <c r="A61" s="5">
        <v>42432</v>
      </c>
      <c r="B61" t="s">
        <v>206</v>
      </c>
      <c r="C61">
        <v>-7.5</v>
      </c>
      <c r="D61" t="s">
        <v>204</v>
      </c>
      <c r="E61" t="s">
        <v>271</v>
      </c>
    </row>
    <row r="62" spans="1:5">
      <c r="A62" s="5">
        <v>42435</v>
      </c>
      <c r="B62" t="s">
        <v>200</v>
      </c>
      <c r="C62">
        <v>-17.5</v>
      </c>
      <c r="D62" t="s">
        <v>204</v>
      </c>
      <c r="E62" t="s">
        <v>266</v>
      </c>
    </row>
    <row r="63" spans="1:5">
      <c r="A63" s="5">
        <v>42436</v>
      </c>
      <c r="B63" t="s">
        <v>200</v>
      </c>
      <c r="C63">
        <v>-16</v>
      </c>
      <c r="D63" t="s">
        <v>201</v>
      </c>
      <c r="E63" t="s">
        <v>272</v>
      </c>
    </row>
    <row r="64" spans="1:5">
      <c r="A64" s="5">
        <v>42438</v>
      </c>
      <c r="B64" t="s">
        <v>206</v>
      </c>
      <c r="C64">
        <v>-14</v>
      </c>
      <c r="D64" t="s">
        <v>232</v>
      </c>
      <c r="E64" t="s">
        <v>273</v>
      </c>
    </row>
    <row r="65" spans="1:5">
      <c r="A65" s="5">
        <v>42440</v>
      </c>
      <c r="B65" t="s">
        <v>206</v>
      </c>
      <c r="C65">
        <v>-13.5</v>
      </c>
      <c r="D65" t="s">
        <v>201</v>
      </c>
      <c r="E65" t="s">
        <v>267</v>
      </c>
    </row>
    <row r="66" spans="1:5">
      <c r="A66" s="5">
        <v>42441</v>
      </c>
      <c r="B66" t="s">
        <v>200</v>
      </c>
      <c r="C66">
        <v>-18.5</v>
      </c>
      <c r="D66" t="s">
        <v>201</v>
      </c>
      <c r="E66" t="s">
        <v>267</v>
      </c>
    </row>
    <row r="67" spans="1:5">
      <c r="A67" s="5">
        <v>42443</v>
      </c>
      <c r="B67" t="s">
        <v>206</v>
      </c>
      <c r="C67">
        <v>-15.5</v>
      </c>
      <c r="D67" t="s">
        <v>201</v>
      </c>
      <c r="E67" t="s">
        <v>274</v>
      </c>
    </row>
    <row r="68" spans="1:5">
      <c r="A68" s="5">
        <v>42445</v>
      </c>
      <c r="B68" t="s">
        <v>206</v>
      </c>
      <c r="C68">
        <v>-15</v>
      </c>
      <c r="D68" t="s">
        <v>204</v>
      </c>
      <c r="E68" t="s">
        <v>255</v>
      </c>
    </row>
    <row r="69" spans="1:5">
      <c r="A69" s="5">
        <v>42447</v>
      </c>
      <c r="B69" t="s">
        <v>206</v>
      </c>
      <c r="C69">
        <v>-9</v>
      </c>
      <c r="D69" t="s">
        <v>201</v>
      </c>
      <c r="E69" t="s">
        <v>268</v>
      </c>
    </row>
    <row r="70" spans="1:5">
      <c r="A70" s="5">
        <v>42448</v>
      </c>
      <c r="B70" t="s">
        <v>200</v>
      </c>
      <c r="C70">
        <v>4.5</v>
      </c>
      <c r="D70" t="s">
        <v>204</v>
      </c>
      <c r="E70" t="s">
        <v>253</v>
      </c>
    </row>
    <row r="71" spans="1:5">
      <c r="A71" s="5">
        <v>42450</v>
      </c>
      <c r="B71" t="s">
        <v>200</v>
      </c>
      <c r="C71">
        <v>-12.5</v>
      </c>
      <c r="D71" t="s">
        <v>204</v>
      </c>
      <c r="E71" t="s">
        <v>270</v>
      </c>
    </row>
    <row r="72" spans="1:5">
      <c r="A72" s="5">
        <v>42452</v>
      </c>
      <c r="B72" t="s">
        <v>206</v>
      </c>
      <c r="C72">
        <v>-10.5</v>
      </c>
      <c r="D72" t="s">
        <v>204</v>
      </c>
      <c r="E72" t="s">
        <v>275</v>
      </c>
    </row>
    <row r="73" spans="1:5">
      <c r="A73" s="5">
        <v>42454</v>
      </c>
      <c r="B73" t="s">
        <v>200</v>
      </c>
      <c r="C73">
        <v>-16</v>
      </c>
      <c r="D73" t="s">
        <v>201</v>
      </c>
      <c r="E73" t="s">
        <v>266</v>
      </c>
    </row>
    <row r="74" spans="1:5">
      <c r="A74" s="5">
        <v>42456</v>
      </c>
      <c r="B74" t="s">
        <v>200</v>
      </c>
      <c r="C74">
        <v>-21.5</v>
      </c>
      <c r="D74" t="s">
        <v>204</v>
      </c>
      <c r="E74" t="s">
        <v>276</v>
      </c>
    </row>
    <row r="75" spans="1:5">
      <c r="A75" s="5">
        <v>42458</v>
      </c>
      <c r="B75" t="s">
        <v>200</v>
      </c>
      <c r="C75">
        <v>-12.5</v>
      </c>
      <c r="D75" t="s">
        <v>204</v>
      </c>
      <c r="E75" t="s">
        <v>261</v>
      </c>
    </row>
    <row r="76" spans="1:5">
      <c r="A76" s="5">
        <v>42459</v>
      </c>
      <c r="B76" t="s">
        <v>206</v>
      </c>
      <c r="C76">
        <v>-4.5</v>
      </c>
      <c r="D76" t="s">
        <v>204</v>
      </c>
      <c r="E76" t="s">
        <v>227</v>
      </c>
    </row>
    <row r="77" spans="1:5">
      <c r="A77" s="5">
        <v>42461</v>
      </c>
      <c r="B77" t="s">
        <v>200</v>
      </c>
      <c r="C77">
        <v>-11.5</v>
      </c>
      <c r="D77" t="s">
        <v>204</v>
      </c>
      <c r="E77" t="s">
        <v>277</v>
      </c>
    </row>
    <row r="78" spans="1:5">
      <c r="A78" s="5">
        <v>42463</v>
      </c>
      <c r="B78" t="s">
        <v>206</v>
      </c>
      <c r="C78">
        <v>-11.5</v>
      </c>
      <c r="D78" t="s">
        <v>201</v>
      </c>
      <c r="E78" t="s">
        <v>263</v>
      </c>
    </row>
    <row r="79" spans="1:5">
      <c r="A79" s="5">
        <v>42465</v>
      </c>
      <c r="B79" t="s">
        <v>200</v>
      </c>
      <c r="C79">
        <v>-14</v>
      </c>
      <c r="D79" t="s">
        <v>201</v>
      </c>
      <c r="E79" t="s">
        <v>278</v>
      </c>
    </row>
    <row r="80" spans="1:5">
      <c r="A80" s="5">
        <v>42467</v>
      </c>
      <c r="B80" t="s">
        <v>206</v>
      </c>
      <c r="C80">
        <v>-6</v>
      </c>
      <c r="D80" t="s">
        <v>201</v>
      </c>
      <c r="E80" t="s">
        <v>242</v>
      </c>
    </row>
    <row r="81" spans="1:5">
      <c r="A81" s="5">
        <v>42469</v>
      </c>
      <c r="B81" t="s">
        <v>200</v>
      </c>
      <c r="C81">
        <v>-13</v>
      </c>
      <c r="D81" t="s">
        <v>204</v>
      </c>
      <c r="E81" t="s">
        <v>239</v>
      </c>
    </row>
    <row r="82" spans="1:5">
      <c r="A82" s="5">
        <v>42470</v>
      </c>
      <c r="B82" t="s">
        <v>206</v>
      </c>
      <c r="C82">
        <v>3.5</v>
      </c>
      <c r="D82" t="s">
        <v>204</v>
      </c>
      <c r="E82" t="s">
        <v>240</v>
      </c>
    </row>
    <row r="83" spans="1:5">
      <c r="A83" s="5">
        <v>42473</v>
      </c>
      <c r="B83" t="s">
        <v>206</v>
      </c>
      <c r="C83">
        <v>-17.5</v>
      </c>
      <c r="D83" t="s">
        <v>201</v>
      </c>
      <c r="E83" t="s">
        <v>279</v>
      </c>
    </row>
    <row r="84" spans="1:5">
      <c r="A84" s="2">
        <v>42476</v>
      </c>
      <c r="B84" t="s">
        <v>206</v>
      </c>
      <c r="C84">
        <v>-13</v>
      </c>
      <c r="D84" t="s">
        <v>204</v>
      </c>
      <c r="E84" t="s">
        <v>261</v>
      </c>
    </row>
    <row r="85" spans="1:5">
      <c r="A85" s="2">
        <v>42478</v>
      </c>
      <c r="B85" t="s">
        <v>206</v>
      </c>
      <c r="C85">
        <v>-8.5</v>
      </c>
      <c r="D85" t="s">
        <v>201</v>
      </c>
      <c r="E85" t="s">
        <v>237</v>
      </c>
    </row>
    <row r="86" spans="1:5">
      <c r="A86" s="2">
        <v>42481</v>
      </c>
      <c r="B86" t="s">
        <v>200</v>
      </c>
      <c r="C86">
        <v>-3.5</v>
      </c>
      <c r="D86" t="s">
        <v>204</v>
      </c>
      <c r="E86" t="s">
        <v>254</v>
      </c>
    </row>
    <row r="87" spans="1:5">
      <c r="A87" s="2">
        <v>42484</v>
      </c>
      <c r="B87" t="s">
        <v>206</v>
      </c>
      <c r="C87">
        <v>-8.5</v>
      </c>
      <c r="D87" t="s">
        <v>204</v>
      </c>
      <c r="E87" t="s">
        <v>262</v>
      </c>
    </row>
    <row r="88" spans="1:5">
      <c r="A88" s="2">
        <v>42487</v>
      </c>
      <c r="B88" t="s">
        <v>206</v>
      </c>
      <c r="C88">
        <v>-9</v>
      </c>
      <c r="D88" t="s">
        <v>204</v>
      </c>
      <c r="E88" t="s">
        <v>279</v>
      </c>
    </row>
    <row r="89" spans="1:5">
      <c r="A89" s="2">
        <v>42491</v>
      </c>
      <c r="B89" t="s">
        <v>206</v>
      </c>
      <c r="C89">
        <v>-9.5</v>
      </c>
      <c r="D89" t="s">
        <v>201</v>
      </c>
      <c r="E89" t="s">
        <v>216</v>
      </c>
    </row>
    <row r="90" spans="1:5">
      <c r="A90" s="2">
        <v>42493</v>
      </c>
      <c r="B90" t="s">
        <v>206</v>
      </c>
      <c r="C90">
        <v>-9</v>
      </c>
      <c r="D90" t="s">
        <v>204</v>
      </c>
      <c r="E90" t="s">
        <v>247</v>
      </c>
    </row>
    <row r="91" spans="1:5">
      <c r="A91" s="2">
        <v>42497</v>
      </c>
      <c r="B91" t="s">
        <v>200</v>
      </c>
      <c r="C91">
        <v>-2.5</v>
      </c>
      <c r="D91" t="s">
        <v>201</v>
      </c>
      <c r="E91" t="s">
        <v>279</v>
      </c>
    </row>
    <row r="92" spans="1:5">
      <c r="A92" s="2">
        <v>42499</v>
      </c>
      <c r="B92" t="s">
        <v>206</v>
      </c>
      <c r="C92">
        <v>-6</v>
      </c>
      <c r="D92" t="s">
        <v>201</v>
      </c>
      <c r="E92" t="s">
        <v>259</v>
      </c>
    </row>
    <row r="93" spans="1:5">
      <c r="A93" s="2">
        <v>42501</v>
      </c>
      <c r="B93" t="s">
        <v>200</v>
      </c>
      <c r="C93">
        <v>-13.5</v>
      </c>
      <c r="D93" t="s">
        <v>201</v>
      </c>
      <c r="E93" t="s">
        <v>251</v>
      </c>
    </row>
    <row r="94" spans="1:5">
      <c r="A94" s="2">
        <v>42506</v>
      </c>
      <c r="B94" t="s">
        <v>200</v>
      </c>
      <c r="C94">
        <v>-7.5</v>
      </c>
      <c r="D94" t="s">
        <v>204</v>
      </c>
      <c r="E94" t="s">
        <v>272</v>
      </c>
    </row>
    <row r="95" spans="1:5">
      <c r="A95" s="2">
        <v>42508</v>
      </c>
      <c r="B95" t="s">
        <v>206</v>
      </c>
      <c r="C95">
        <v>-9</v>
      </c>
      <c r="D95" t="s">
        <v>204</v>
      </c>
      <c r="E95" t="s">
        <v>280</v>
      </c>
    </row>
    <row r="96" spans="1:5">
      <c r="A96" s="2">
        <v>42512</v>
      </c>
      <c r="B96" t="s">
        <v>200</v>
      </c>
      <c r="C96">
        <v>-2</v>
      </c>
      <c r="D96" t="s">
        <v>201</v>
      </c>
      <c r="E96" t="s">
        <v>255</v>
      </c>
    </row>
    <row r="97" spans="1:5">
      <c r="A97" s="2">
        <v>42514</v>
      </c>
      <c r="B97" t="s">
        <v>200</v>
      </c>
      <c r="C97">
        <v>-1.5</v>
      </c>
      <c r="D97" t="s">
        <v>204</v>
      </c>
      <c r="E97" t="s">
        <v>281</v>
      </c>
    </row>
    <row r="98" spans="1:5">
      <c r="A98" s="2">
        <v>42516</v>
      </c>
      <c r="B98" t="s">
        <v>206</v>
      </c>
      <c r="C98">
        <v>-7</v>
      </c>
      <c r="D98" t="s">
        <v>201</v>
      </c>
      <c r="E98" t="s">
        <v>255</v>
      </c>
    </row>
    <row r="99" spans="1:5">
      <c r="A99" s="2">
        <v>42518</v>
      </c>
      <c r="B99" t="s">
        <v>206</v>
      </c>
      <c r="C99">
        <v>3.5</v>
      </c>
      <c r="D99" t="s">
        <v>204</v>
      </c>
      <c r="E99" t="s">
        <v>277</v>
      </c>
    </row>
    <row r="100" spans="1:5">
      <c r="A100" s="2">
        <v>42520</v>
      </c>
      <c r="B100" t="s">
        <v>206</v>
      </c>
      <c r="C100">
        <v>-7</v>
      </c>
      <c r="D100" t="s">
        <v>204</v>
      </c>
      <c r="E100" t="s">
        <v>255</v>
      </c>
    </row>
    <row r="101" spans="1:5">
      <c r="A101" s="2">
        <v>42523</v>
      </c>
      <c r="B101" t="s">
        <v>206</v>
      </c>
      <c r="C101">
        <v>-6</v>
      </c>
      <c r="D101" t="s">
        <v>204</v>
      </c>
      <c r="E101" t="s">
        <v>248</v>
      </c>
    </row>
    <row r="102" spans="1:5">
      <c r="A102" s="2">
        <v>42526</v>
      </c>
      <c r="B102" t="s">
        <v>206</v>
      </c>
      <c r="C102">
        <v>-6.5</v>
      </c>
      <c r="D102" t="s">
        <v>204</v>
      </c>
      <c r="E102" t="s">
        <v>273</v>
      </c>
    </row>
    <row r="103" spans="1:5">
      <c r="A103" s="2">
        <v>42529</v>
      </c>
      <c r="B103" t="s">
        <v>200</v>
      </c>
      <c r="C103">
        <v>1.5</v>
      </c>
      <c r="D103" t="s">
        <v>201</v>
      </c>
      <c r="E103" t="s">
        <v>236</v>
      </c>
    </row>
    <row r="104" spans="1:5">
      <c r="A104" s="2">
        <v>42531</v>
      </c>
      <c r="B104" t="s">
        <v>206</v>
      </c>
      <c r="C104">
        <v>2.5</v>
      </c>
      <c r="D104" t="s">
        <v>204</v>
      </c>
      <c r="E104" t="s">
        <v>235</v>
      </c>
    </row>
    <row r="105" spans="1:5">
      <c r="A105" s="2">
        <v>42534</v>
      </c>
      <c r="B105" t="s">
        <v>200</v>
      </c>
      <c r="C105">
        <v>-5.5</v>
      </c>
      <c r="D105" t="s">
        <v>232</v>
      </c>
      <c r="E105" t="s">
        <v>273</v>
      </c>
    </row>
    <row r="106" spans="1:5">
      <c r="A106" s="2">
        <v>42537</v>
      </c>
      <c r="B106" t="s">
        <v>200</v>
      </c>
      <c r="C106">
        <v>2</v>
      </c>
      <c r="D106" t="s">
        <v>201</v>
      </c>
      <c r="E106" t="s">
        <v>235</v>
      </c>
    </row>
    <row r="107" spans="1:5">
      <c r="A107" s="2">
        <v>42540</v>
      </c>
      <c r="B107" t="s">
        <v>200</v>
      </c>
      <c r="C107">
        <v>-5</v>
      </c>
      <c r="D107" t="s">
        <v>204</v>
      </c>
      <c r="E107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A2" sqref="A2:A83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42443</v>
      </c>
      <c r="B2" t="s">
        <v>200</v>
      </c>
      <c r="C2">
        <v>-1</v>
      </c>
      <c r="D2" t="s">
        <v>204</v>
      </c>
      <c r="E2" t="s">
        <v>275</v>
      </c>
    </row>
    <row r="3" spans="1:5">
      <c r="A3" s="5">
        <v>42452</v>
      </c>
      <c r="B3" t="s">
        <v>206</v>
      </c>
      <c r="C3">
        <v>-4</v>
      </c>
      <c r="D3" t="s">
        <v>204</v>
      </c>
      <c r="E3" t="s">
        <v>277</v>
      </c>
    </row>
    <row r="4" spans="1:5">
      <c r="A4" s="5">
        <v>42353</v>
      </c>
      <c r="B4" t="s">
        <v>200</v>
      </c>
      <c r="C4">
        <v>-6</v>
      </c>
      <c r="D4" t="s">
        <v>201</v>
      </c>
      <c r="E4" t="s">
        <v>234</v>
      </c>
    </row>
    <row r="5" spans="1:5">
      <c r="A5" s="5">
        <v>42345</v>
      </c>
      <c r="B5" t="s">
        <v>232</v>
      </c>
      <c r="C5">
        <v>4</v>
      </c>
      <c r="D5" t="s">
        <v>201</v>
      </c>
      <c r="E5" t="s">
        <v>240</v>
      </c>
    </row>
    <row r="6" spans="1:5">
      <c r="A6" s="5">
        <v>42402</v>
      </c>
      <c r="B6" t="s">
        <v>200</v>
      </c>
      <c r="C6">
        <v>-4.5</v>
      </c>
      <c r="D6" t="s">
        <v>201</v>
      </c>
      <c r="E6" t="s">
        <v>223</v>
      </c>
    </row>
    <row r="7" spans="1:5">
      <c r="A7" s="5">
        <v>42463</v>
      </c>
      <c r="B7" t="s">
        <v>200</v>
      </c>
      <c r="C7">
        <v>2.5</v>
      </c>
      <c r="D7" t="s">
        <v>204</v>
      </c>
      <c r="E7" t="s">
        <v>240</v>
      </c>
    </row>
    <row r="8" spans="1:5">
      <c r="A8" s="5">
        <v>42381</v>
      </c>
      <c r="B8" t="s">
        <v>206</v>
      </c>
      <c r="C8">
        <v>10.5</v>
      </c>
      <c r="D8" t="s">
        <v>204</v>
      </c>
      <c r="E8" t="s">
        <v>273</v>
      </c>
    </row>
    <row r="9" spans="1:5">
      <c r="A9" s="5">
        <v>42317</v>
      </c>
      <c r="B9" t="s">
        <v>206</v>
      </c>
      <c r="C9">
        <v>8.5</v>
      </c>
      <c r="D9" t="s">
        <v>201</v>
      </c>
      <c r="E9" t="s">
        <v>231</v>
      </c>
    </row>
    <row r="10" spans="1:5">
      <c r="A10" s="5">
        <v>42408</v>
      </c>
      <c r="B10" t="s">
        <v>200</v>
      </c>
      <c r="C10">
        <v>-2</v>
      </c>
      <c r="D10" t="s">
        <v>201</v>
      </c>
      <c r="E10" t="s">
        <v>248</v>
      </c>
    </row>
    <row r="11" spans="1:5">
      <c r="A11" s="5">
        <v>42356</v>
      </c>
      <c r="B11" t="s">
        <v>206</v>
      </c>
      <c r="C11">
        <v>2.5</v>
      </c>
      <c r="D11" t="s">
        <v>204</v>
      </c>
      <c r="E11" t="s">
        <v>243</v>
      </c>
    </row>
    <row r="12" spans="1:5">
      <c r="A12" s="5">
        <v>42454</v>
      </c>
      <c r="B12" t="s">
        <v>206</v>
      </c>
      <c r="C12">
        <v>8.5</v>
      </c>
      <c r="D12" t="s">
        <v>201</v>
      </c>
      <c r="E12" t="s">
        <v>262</v>
      </c>
    </row>
    <row r="13" spans="1:5">
      <c r="A13" s="5">
        <v>42366</v>
      </c>
      <c r="B13" t="s">
        <v>206</v>
      </c>
      <c r="C13">
        <v>14</v>
      </c>
      <c r="D13" t="s">
        <v>201</v>
      </c>
      <c r="E13" t="s">
        <v>283</v>
      </c>
    </row>
    <row r="14" spans="1:5">
      <c r="A14" s="5">
        <v>42436</v>
      </c>
      <c r="B14" t="s">
        <v>206</v>
      </c>
      <c r="C14">
        <v>10</v>
      </c>
      <c r="D14" t="s">
        <v>204</v>
      </c>
      <c r="E14" t="s">
        <v>244</v>
      </c>
    </row>
    <row r="15" spans="1:5">
      <c r="A15" s="5">
        <v>42469</v>
      </c>
      <c r="B15" t="s">
        <v>206</v>
      </c>
      <c r="C15">
        <v>8.5</v>
      </c>
      <c r="D15" t="s">
        <v>204</v>
      </c>
      <c r="E15" t="s">
        <v>259</v>
      </c>
    </row>
    <row r="16" spans="1:5">
      <c r="A16" s="5">
        <v>42422</v>
      </c>
      <c r="B16" t="s">
        <v>206</v>
      </c>
      <c r="C16">
        <v>4.5</v>
      </c>
      <c r="D16" t="s">
        <v>201</v>
      </c>
      <c r="E16" t="s">
        <v>246</v>
      </c>
    </row>
    <row r="17" spans="1:5">
      <c r="A17" s="5">
        <v>42339</v>
      </c>
      <c r="B17" t="s">
        <v>200</v>
      </c>
      <c r="C17">
        <v>-1.5</v>
      </c>
      <c r="D17" t="s">
        <v>204</v>
      </c>
      <c r="E17" t="s">
        <v>234</v>
      </c>
    </row>
    <row r="18" spans="1:5">
      <c r="A18" s="5">
        <v>42337</v>
      </c>
      <c r="B18" t="s">
        <v>206</v>
      </c>
      <c r="C18">
        <v>10</v>
      </c>
      <c r="D18" t="s">
        <v>201</v>
      </c>
      <c r="E18" t="s">
        <v>240</v>
      </c>
    </row>
    <row r="19" spans="1:5">
      <c r="A19" s="5">
        <v>42428</v>
      </c>
      <c r="B19" t="s">
        <v>200</v>
      </c>
      <c r="C19">
        <v>7</v>
      </c>
      <c r="D19" t="s">
        <v>201</v>
      </c>
      <c r="E19" t="s">
        <v>247</v>
      </c>
    </row>
    <row r="20" spans="1:5">
      <c r="A20" s="5">
        <v>42433</v>
      </c>
      <c r="B20" t="s">
        <v>200</v>
      </c>
      <c r="C20">
        <v>5</v>
      </c>
      <c r="D20" t="s">
        <v>201</v>
      </c>
      <c r="E20" t="s">
        <v>244</v>
      </c>
    </row>
    <row r="21" spans="1:5">
      <c r="A21" s="5">
        <v>42447</v>
      </c>
      <c r="B21" t="s">
        <v>206</v>
      </c>
      <c r="C21">
        <v>9</v>
      </c>
      <c r="D21" t="s">
        <v>201</v>
      </c>
      <c r="E21" t="s">
        <v>269</v>
      </c>
    </row>
    <row r="22" spans="1:5">
      <c r="A22" s="5">
        <v>42379</v>
      </c>
      <c r="B22" t="s">
        <v>200</v>
      </c>
      <c r="C22">
        <v>4.5</v>
      </c>
      <c r="D22" t="s">
        <v>204</v>
      </c>
      <c r="E22" t="s">
        <v>203</v>
      </c>
    </row>
    <row r="23" spans="1:5">
      <c r="A23" s="5">
        <v>42359</v>
      </c>
      <c r="B23" t="s">
        <v>200</v>
      </c>
      <c r="C23">
        <v>7.5</v>
      </c>
      <c r="D23" t="s">
        <v>201</v>
      </c>
      <c r="E23" t="s">
        <v>216</v>
      </c>
    </row>
    <row r="24" spans="1:5">
      <c r="A24" s="5">
        <v>42331</v>
      </c>
      <c r="B24" t="s">
        <v>200</v>
      </c>
      <c r="C24">
        <v>-7.5</v>
      </c>
      <c r="D24" t="s">
        <v>204</v>
      </c>
      <c r="E24" t="s">
        <v>230</v>
      </c>
    </row>
    <row r="25" spans="1:5">
      <c r="A25" s="5">
        <v>42406</v>
      </c>
      <c r="B25" t="s">
        <v>206</v>
      </c>
      <c r="C25">
        <v>-3.5</v>
      </c>
      <c r="D25" t="s">
        <v>201</v>
      </c>
      <c r="E25" t="s">
        <v>282</v>
      </c>
    </row>
    <row r="26" spans="1:5">
      <c r="A26" s="5">
        <v>42318</v>
      </c>
      <c r="B26" t="s">
        <v>200</v>
      </c>
      <c r="C26">
        <v>3.5</v>
      </c>
      <c r="D26" t="s">
        <v>204</v>
      </c>
      <c r="E26" t="s">
        <v>245</v>
      </c>
    </row>
    <row r="27" spans="1:5">
      <c r="A27" s="5">
        <v>42321</v>
      </c>
      <c r="B27" t="s">
        <v>206</v>
      </c>
      <c r="C27">
        <v>7.5</v>
      </c>
      <c r="D27" t="s">
        <v>201</v>
      </c>
      <c r="E27" t="s">
        <v>221</v>
      </c>
    </row>
    <row r="28" spans="1:5">
      <c r="A28" s="5">
        <v>42305</v>
      </c>
      <c r="B28" t="s">
        <v>206</v>
      </c>
      <c r="C28">
        <v>2.5</v>
      </c>
      <c r="D28" t="s">
        <v>201</v>
      </c>
      <c r="E28" t="s">
        <v>234</v>
      </c>
    </row>
    <row r="29" spans="1:5">
      <c r="A29" s="5">
        <v>42388</v>
      </c>
      <c r="B29" t="s">
        <v>200</v>
      </c>
      <c r="C29">
        <v>5.5</v>
      </c>
      <c r="D29" t="s">
        <v>201</v>
      </c>
      <c r="E29" t="s">
        <v>231</v>
      </c>
    </row>
    <row r="30" spans="1:5">
      <c r="A30" s="5">
        <v>42431</v>
      </c>
      <c r="B30" t="s">
        <v>200</v>
      </c>
      <c r="C30">
        <v>3.5</v>
      </c>
      <c r="D30" t="s">
        <v>204</v>
      </c>
      <c r="E30" t="s">
        <v>257</v>
      </c>
    </row>
    <row r="31" spans="1:5">
      <c r="A31" s="5">
        <v>42419</v>
      </c>
      <c r="B31" t="s">
        <v>200</v>
      </c>
      <c r="C31">
        <v>4.5</v>
      </c>
      <c r="D31" t="s">
        <v>201</v>
      </c>
      <c r="E31" t="s">
        <v>223</v>
      </c>
    </row>
    <row r="32" spans="1:5">
      <c r="A32" s="5">
        <v>42343</v>
      </c>
      <c r="B32" t="s">
        <v>200</v>
      </c>
      <c r="C32">
        <v>-1.5</v>
      </c>
      <c r="D32" t="s">
        <v>201</v>
      </c>
      <c r="E32" t="s">
        <v>233</v>
      </c>
    </row>
    <row r="33" spans="1:5">
      <c r="A33" s="5">
        <v>42315</v>
      </c>
      <c r="B33" t="s">
        <v>206</v>
      </c>
      <c r="C33">
        <v>9.5</v>
      </c>
      <c r="D33" t="s">
        <v>204</v>
      </c>
      <c r="E33" t="s">
        <v>217</v>
      </c>
    </row>
    <row r="34" spans="1:5">
      <c r="A34" s="5">
        <v>42361</v>
      </c>
      <c r="B34" t="s">
        <v>200</v>
      </c>
      <c r="C34">
        <v>11</v>
      </c>
      <c r="D34" t="s">
        <v>204</v>
      </c>
      <c r="E34" t="s">
        <v>202</v>
      </c>
    </row>
    <row r="35" spans="1:5">
      <c r="A35" s="5">
        <v>42325</v>
      </c>
      <c r="B35" t="s">
        <v>206</v>
      </c>
      <c r="C35">
        <v>8.5</v>
      </c>
      <c r="D35" t="s">
        <v>204</v>
      </c>
      <c r="E35" t="s">
        <v>224</v>
      </c>
    </row>
    <row r="36" spans="1:5">
      <c r="A36" s="5">
        <v>42437</v>
      </c>
      <c r="B36" t="s">
        <v>200</v>
      </c>
      <c r="C36">
        <v>10</v>
      </c>
      <c r="D36" t="s">
        <v>201</v>
      </c>
      <c r="E36" t="s">
        <v>236</v>
      </c>
    </row>
    <row r="37" spans="1:5">
      <c r="A37" s="5">
        <v>42400</v>
      </c>
      <c r="B37" t="s">
        <v>206</v>
      </c>
      <c r="C37">
        <v>6.5</v>
      </c>
      <c r="D37" t="s">
        <v>204</v>
      </c>
      <c r="E37" t="s">
        <v>249</v>
      </c>
    </row>
    <row r="38" spans="1:5">
      <c r="A38" s="5">
        <v>42328</v>
      </c>
      <c r="B38" t="s">
        <v>200</v>
      </c>
      <c r="C38">
        <v>2.5</v>
      </c>
      <c r="D38" t="s">
        <v>204</v>
      </c>
      <c r="E38" t="s">
        <v>245</v>
      </c>
    </row>
    <row r="39" spans="1:5">
      <c r="A39" s="5">
        <v>42354</v>
      </c>
      <c r="B39" t="s">
        <v>200</v>
      </c>
      <c r="C39">
        <v>4.5</v>
      </c>
      <c r="D39" t="s">
        <v>201</v>
      </c>
      <c r="E39" t="s">
        <v>203</v>
      </c>
    </row>
    <row r="40" spans="1:5">
      <c r="A40" s="5">
        <v>42465</v>
      </c>
      <c r="B40" t="s">
        <v>206</v>
      </c>
      <c r="C40">
        <v>14</v>
      </c>
      <c r="D40" t="s">
        <v>201</v>
      </c>
      <c r="E40" t="s">
        <v>278</v>
      </c>
    </row>
    <row r="41" spans="1:5">
      <c r="A41" s="5">
        <v>42382</v>
      </c>
      <c r="B41" t="s">
        <v>206</v>
      </c>
      <c r="C41">
        <v>8</v>
      </c>
      <c r="D41" t="s">
        <v>201</v>
      </c>
      <c r="E41" t="s">
        <v>229</v>
      </c>
    </row>
    <row r="42" spans="1:5">
      <c r="A42" s="5">
        <v>42471</v>
      </c>
      <c r="B42" t="s">
        <v>200</v>
      </c>
      <c r="C42">
        <v>3.5</v>
      </c>
      <c r="D42" t="s">
        <v>201</v>
      </c>
      <c r="E42" t="s">
        <v>284</v>
      </c>
    </row>
    <row r="43" spans="1:5">
      <c r="A43" s="5">
        <v>42420</v>
      </c>
      <c r="B43" t="s">
        <v>200</v>
      </c>
      <c r="C43">
        <v>-2.5</v>
      </c>
      <c r="D43" t="s">
        <v>204</v>
      </c>
      <c r="E43" t="s">
        <v>235</v>
      </c>
    </row>
    <row r="44" spans="1:5">
      <c r="A44" s="5">
        <v>42457</v>
      </c>
      <c r="B44" t="s">
        <v>200</v>
      </c>
      <c r="C44">
        <v>-6</v>
      </c>
      <c r="D44" t="s">
        <v>201</v>
      </c>
      <c r="E44" t="s">
        <v>257</v>
      </c>
    </row>
    <row r="45" spans="1:5">
      <c r="A45" s="5">
        <v>42307</v>
      </c>
      <c r="B45" t="s">
        <v>206</v>
      </c>
      <c r="C45">
        <v>3.5</v>
      </c>
      <c r="D45" t="s">
        <v>204</v>
      </c>
      <c r="E45" t="s">
        <v>231</v>
      </c>
    </row>
    <row r="46" spans="1:5">
      <c r="A46" s="5">
        <v>42375</v>
      </c>
      <c r="B46" t="s">
        <v>200</v>
      </c>
      <c r="C46">
        <v>-3.5</v>
      </c>
      <c r="D46" t="s">
        <v>204</v>
      </c>
      <c r="E46" t="s">
        <v>217</v>
      </c>
    </row>
    <row r="47" spans="1:5">
      <c r="A47" s="5">
        <v>42364</v>
      </c>
      <c r="B47" t="s">
        <v>200</v>
      </c>
      <c r="C47">
        <v>4</v>
      </c>
      <c r="D47" t="s">
        <v>204</v>
      </c>
      <c r="E47" t="s">
        <v>223</v>
      </c>
    </row>
    <row r="48" spans="1:5">
      <c r="A48" s="5">
        <v>42384</v>
      </c>
      <c r="B48" t="s">
        <v>200</v>
      </c>
      <c r="C48">
        <v>12.5</v>
      </c>
      <c r="D48" t="s">
        <v>204</v>
      </c>
      <c r="E48" t="s">
        <v>250</v>
      </c>
    </row>
    <row r="49" spans="1:5">
      <c r="A49" s="5">
        <v>42377</v>
      </c>
      <c r="B49" t="s">
        <v>200</v>
      </c>
      <c r="C49">
        <v>10</v>
      </c>
      <c r="D49" t="s">
        <v>201</v>
      </c>
      <c r="E49" t="s">
        <v>208</v>
      </c>
    </row>
    <row r="50" spans="1:5">
      <c r="A50" s="5">
        <v>42369</v>
      </c>
      <c r="B50" t="s">
        <v>200</v>
      </c>
      <c r="C50">
        <v>8</v>
      </c>
      <c r="D50" t="s">
        <v>201</v>
      </c>
      <c r="E50" t="s">
        <v>217</v>
      </c>
    </row>
    <row r="51" spans="1:5">
      <c r="A51" s="5">
        <v>42440</v>
      </c>
      <c r="B51" t="s">
        <v>206</v>
      </c>
      <c r="C51">
        <v>12</v>
      </c>
      <c r="D51" t="s">
        <v>204</v>
      </c>
      <c r="E51" t="s">
        <v>285</v>
      </c>
    </row>
    <row r="52" spans="1:5">
      <c r="A52" s="5">
        <v>42335</v>
      </c>
      <c r="B52" t="s">
        <v>206</v>
      </c>
      <c r="C52">
        <v>3</v>
      </c>
      <c r="D52" t="s">
        <v>204</v>
      </c>
      <c r="E52" t="s">
        <v>284</v>
      </c>
    </row>
    <row r="53" spans="1:5">
      <c r="A53" s="5">
        <v>42351</v>
      </c>
      <c r="B53" t="s">
        <v>200</v>
      </c>
      <c r="C53">
        <v>5.5</v>
      </c>
      <c r="D53" t="s">
        <v>204</v>
      </c>
      <c r="E53" t="s">
        <v>250</v>
      </c>
    </row>
    <row r="54" spans="1:5">
      <c r="A54" s="5">
        <v>42371</v>
      </c>
      <c r="B54" t="s">
        <v>200</v>
      </c>
      <c r="C54">
        <v>-2</v>
      </c>
      <c r="D54" t="s">
        <v>204</v>
      </c>
      <c r="E54" t="s">
        <v>231</v>
      </c>
    </row>
    <row r="55" spans="1:5">
      <c r="A55" s="5">
        <v>42450</v>
      </c>
      <c r="B55" t="s">
        <v>206</v>
      </c>
      <c r="C55">
        <v>12.5</v>
      </c>
      <c r="D55" t="s">
        <v>204</v>
      </c>
      <c r="E55" t="s">
        <v>270</v>
      </c>
    </row>
    <row r="56" spans="1:5">
      <c r="A56" s="5">
        <v>42455</v>
      </c>
      <c r="B56" t="s">
        <v>200</v>
      </c>
      <c r="C56">
        <v>8</v>
      </c>
      <c r="D56" t="s">
        <v>204</v>
      </c>
      <c r="E56" t="s">
        <v>228</v>
      </c>
    </row>
    <row r="57" spans="1:5">
      <c r="A57" s="5">
        <v>42358</v>
      </c>
      <c r="B57" t="s">
        <v>206</v>
      </c>
      <c r="C57">
        <v>-1.5</v>
      </c>
      <c r="D57" t="s">
        <v>204</v>
      </c>
      <c r="E57" t="s">
        <v>245</v>
      </c>
    </row>
    <row r="58" spans="1:5">
      <c r="A58" s="5">
        <v>42386</v>
      </c>
      <c r="B58" t="s">
        <v>206</v>
      </c>
      <c r="C58">
        <v>-4</v>
      </c>
      <c r="D58" t="s">
        <v>204</v>
      </c>
      <c r="E58" t="s">
        <v>223</v>
      </c>
    </row>
    <row r="59" spans="1:5">
      <c r="A59" s="5">
        <v>42461</v>
      </c>
      <c r="B59" t="s">
        <v>200</v>
      </c>
      <c r="C59">
        <v>7.5</v>
      </c>
      <c r="D59" t="s">
        <v>204</v>
      </c>
      <c r="E59" t="s">
        <v>210</v>
      </c>
    </row>
    <row r="60" spans="1:5">
      <c r="A60" s="5">
        <v>42392</v>
      </c>
      <c r="B60" t="s">
        <v>206</v>
      </c>
      <c r="C60">
        <v>3.5</v>
      </c>
      <c r="D60" t="s">
        <v>201</v>
      </c>
      <c r="E60" t="s">
        <v>210</v>
      </c>
    </row>
    <row r="61" spans="1:5">
      <c r="A61" s="5">
        <v>42394</v>
      </c>
      <c r="B61" t="s">
        <v>206</v>
      </c>
      <c r="C61">
        <v>12.5</v>
      </c>
      <c r="D61" t="s">
        <v>201</v>
      </c>
      <c r="E61" t="s">
        <v>282</v>
      </c>
    </row>
    <row r="62" spans="1:5">
      <c r="A62" s="5">
        <v>42410</v>
      </c>
      <c r="B62" t="s">
        <v>206</v>
      </c>
      <c r="C62">
        <v>6</v>
      </c>
      <c r="D62" t="s">
        <v>201</v>
      </c>
      <c r="E62" t="s">
        <v>229</v>
      </c>
    </row>
    <row r="63" spans="1:5">
      <c r="A63" s="5">
        <v>42313</v>
      </c>
      <c r="B63" t="s">
        <v>200</v>
      </c>
      <c r="C63">
        <v>4.5</v>
      </c>
      <c r="D63" t="s">
        <v>204</v>
      </c>
      <c r="E63" t="s">
        <v>238</v>
      </c>
    </row>
    <row r="64" spans="1:5">
      <c r="A64" s="5">
        <v>42368</v>
      </c>
      <c r="B64" t="s">
        <v>206</v>
      </c>
      <c r="C64">
        <v>-4</v>
      </c>
      <c r="D64" t="s">
        <v>204</v>
      </c>
      <c r="E64" t="s">
        <v>215</v>
      </c>
    </row>
    <row r="65" spans="1:5">
      <c r="A65" s="5">
        <v>42434</v>
      </c>
      <c r="B65" t="s">
        <v>206</v>
      </c>
      <c r="C65">
        <v>-9.5</v>
      </c>
      <c r="D65" t="s">
        <v>201</v>
      </c>
      <c r="E65" t="s">
        <v>248</v>
      </c>
    </row>
    <row r="66" spans="1:5">
      <c r="A66" s="5">
        <v>42373</v>
      </c>
      <c r="B66" t="s">
        <v>200</v>
      </c>
      <c r="C66">
        <v>-6.5</v>
      </c>
      <c r="D66" t="s">
        <v>201</v>
      </c>
      <c r="E66" t="s">
        <v>231</v>
      </c>
    </row>
    <row r="67" spans="1:5">
      <c r="A67" s="5">
        <v>42398</v>
      </c>
      <c r="B67" t="s">
        <v>200</v>
      </c>
      <c r="C67">
        <v>8.5</v>
      </c>
      <c r="D67" t="s">
        <v>201</v>
      </c>
      <c r="E67" t="s">
        <v>210</v>
      </c>
    </row>
    <row r="68" spans="1:5">
      <c r="A68" s="5">
        <v>42427</v>
      </c>
      <c r="B68" t="s">
        <v>206</v>
      </c>
      <c r="C68">
        <v>2</v>
      </c>
      <c r="D68" t="s">
        <v>201</v>
      </c>
      <c r="E68" t="s">
        <v>262</v>
      </c>
    </row>
    <row r="69" spans="1:5">
      <c r="A69" s="5">
        <v>42467</v>
      </c>
      <c r="B69" t="s">
        <v>206</v>
      </c>
      <c r="C69">
        <v>-1</v>
      </c>
      <c r="D69" t="s">
        <v>204</v>
      </c>
      <c r="E69" t="s">
        <v>281</v>
      </c>
    </row>
    <row r="70" spans="1:5">
      <c r="A70" s="5">
        <v>42347</v>
      </c>
      <c r="B70" t="s">
        <v>200</v>
      </c>
      <c r="C70">
        <v>-7.5</v>
      </c>
      <c r="D70" t="s">
        <v>201</v>
      </c>
      <c r="E70" t="s">
        <v>233</v>
      </c>
    </row>
    <row r="71" spans="1:5">
      <c r="A71" s="5">
        <v>42445</v>
      </c>
      <c r="B71" t="s">
        <v>206</v>
      </c>
      <c r="C71">
        <v>-3.5</v>
      </c>
      <c r="D71" t="s">
        <v>201</v>
      </c>
      <c r="E71" t="s">
        <v>229</v>
      </c>
    </row>
    <row r="72" spans="1:5">
      <c r="A72" s="5">
        <v>42326</v>
      </c>
      <c r="B72" t="s">
        <v>206</v>
      </c>
      <c r="C72">
        <v>5</v>
      </c>
      <c r="D72" t="s">
        <v>201</v>
      </c>
      <c r="E72" t="s">
        <v>231</v>
      </c>
    </row>
    <row r="73" spans="1:5">
      <c r="A73" s="5">
        <v>42459</v>
      </c>
      <c r="B73" t="s">
        <v>200</v>
      </c>
      <c r="C73">
        <v>6</v>
      </c>
      <c r="D73" t="s">
        <v>204</v>
      </c>
      <c r="E73" t="s">
        <v>279</v>
      </c>
    </row>
    <row r="74" spans="1:5">
      <c r="A74" s="5">
        <v>42320</v>
      </c>
      <c r="B74" t="s">
        <v>200</v>
      </c>
      <c r="C74">
        <v>10</v>
      </c>
      <c r="D74" t="s">
        <v>201</v>
      </c>
      <c r="E74" t="s">
        <v>226</v>
      </c>
    </row>
    <row r="75" spans="1:5">
      <c r="A75" s="5">
        <v>42396</v>
      </c>
      <c r="B75" t="s">
        <v>206</v>
      </c>
      <c r="C75">
        <v>6.5</v>
      </c>
      <c r="D75" t="s">
        <v>201</v>
      </c>
      <c r="E75" t="s">
        <v>260</v>
      </c>
    </row>
    <row r="76" spans="1:5">
      <c r="A76" s="5">
        <v>42403</v>
      </c>
      <c r="B76" t="s">
        <v>206</v>
      </c>
      <c r="C76">
        <v>10.5</v>
      </c>
      <c r="D76" t="s">
        <v>201</v>
      </c>
      <c r="E76" t="s">
        <v>250</v>
      </c>
    </row>
    <row r="77" spans="1:5">
      <c r="A77" s="5">
        <v>42473</v>
      </c>
      <c r="B77" t="s">
        <v>206</v>
      </c>
      <c r="C77">
        <v>-10</v>
      </c>
      <c r="D77" t="s">
        <v>201</v>
      </c>
      <c r="E77" t="s">
        <v>247</v>
      </c>
    </row>
    <row r="78" spans="1:5">
      <c r="A78" s="5">
        <v>42389</v>
      </c>
      <c r="B78" t="s">
        <v>200</v>
      </c>
      <c r="C78">
        <v>6.5</v>
      </c>
      <c r="D78" t="s">
        <v>232</v>
      </c>
      <c r="E78" t="s">
        <v>221</v>
      </c>
    </row>
    <row r="79" spans="1:5">
      <c r="A79" s="5">
        <v>42323</v>
      </c>
      <c r="B79" t="s">
        <v>200</v>
      </c>
      <c r="C79">
        <v>4.5</v>
      </c>
      <c r="D79" t="s">
        <v>201</v>
      </c>
      <c r="E79" t="s">
        <v>214</v>
      </c>
    </row>
    <row r="80" spans="1:5">
      <c r="A80" s="5">
        <v>42349</v>
      </c>
      <c r="B80" t="s">
        <v>200</v>
      </c>
      <c r="C80">
        <v>1</v>
      </c>
      <c r="D80" t="s">
        <v>201</v>
      </c>
      <c r="E80" t="s">
        <v>245</v>
      </c>
    </row>
    <row r="81" spans="1:5">
      <c r="A81" s="5">
        <v>42333</v>
      </c>
      <c r="B81" t="s">
        <v>206</v>
      </c>
      <c r="C81">
        <v>3</v>
      </c>
      <c r="D81" t="s">
        <v>204</v>
      </c>
      <c r="E81" t="s">
        <v>236</v>
      </c>
    </row>
    <row r="82" spans="1:5">
      <c r="A82" s="5">
        <v>42424</v>
      </c>
      <c r="B82" t="s">
        <v>206</v>
      </c>
      <c r="C82">
        <v>9.5</v>
      </c>
      <c r="D82" t="s">
        <v>201</v>
      </c>
      <c r="E82" t="s">
        <v>237</v>
      </c>
    </row>
    <row r="83" spans="1:5">
      <c r="A83" s="5">
        <v>42310</v>
      </c>
      <c r="B83" t="s">
        <v>200</v>
      </c>
      <c r="C83">
        <v>-4</v>
      </c>
      <c r="D83" t="s">
        <v>201</v>
      </c>
      <c r="E83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3" workbookViewId="0">
      <selection activeCell="A84" sqref="A84:A97"/>
    </sheetView>
  </sheetViews>
  <sheetFormatPr baseColWidth="10" defaultRowHeight="14" x14ac:dyDescent="0"/>
  <cols>
    <col min="1" max="1" width="16" bestFit="1" customWidth="1"/>
  </cols>
  <sheetData>
    <row r="1" spans="1:5">
      <c r="B1" s="1" t="s">
        <v>196</v>
      </c>
      <c r="C1" s="1" t="s">
        <v>197</v>
      </c>
      <c r="D1" s="1" t="s">
        <v>198</v>
      </c>
      <c r="E1" s="1" t="s">
        <v>199</v>
      </c>
    </row>
    <row r="2" spans="1:5">
      <c r="A2" s="5">
        <v>42452</v>
      </c>
      <c r="B2" t="s">
        <v>200</v>
      </c>
      <c r="C2">
        <v>10.5</v>
      </c>
      <c r="D2" t="s">
        <v>201</v>
      </c>
      <c r="E2" t="s">
        <v>228</v>
      </c>
    </row>
    <row r="3" spans="1:5">
      <c r="A3" s="5">
        <v>42356</v>
      </c>
      <c r="B3" t="s">
        <v>200</v>
      </c>
      <c r="C3">
        <v>-4.5</v>
      </c>
      <c r="D3" t="s">
        <v>201</v>
      </c>
      <c r="E3" t="s">
        <v>218</v>
      </c>
    </row>
    <row r="4" spans="1:5">
      <c r="A4" s="5">
        <v>42366</v>
      </c>
      <c r="B4" t="s">
        <v>200</v>
      </c>
      <c r="C4">
        <v>-7.5</v>
      </c>
      <c r="D4" t="s">
        <v>201</v>
      </c>
      <c r="E4" t="s">
        <v>208</v>
      </c>
    </row>
    <row r="5" spans="1:5">
      <c r="A5" s="5">
        <v>42378</v>
      </c>
      <c r="B5" t="s">
        <v>200</v>
      </c>
      <c r="C5">
        <v>-1</v>
      </c>
      <c r="D5" t="s">
        <v>204</v>
      </c>
      <c r="E5" t="s">
        <v>286</v>
      </c>
    </row>
    <row r="6" spans="1:5">
      <c r="A6" s="5">
        <v>42331</v>
      </c>
      <c r="B6" t="s">
        <v>206</v>
      </c>
      <c r="C6">
        <v>-5</v>
      </c>
      <c r="D6" t="s">
        <v>204</v>
      </c>
      <c r="E6" t="s">
        <v>287</v>
      </c>
    </row>
    <row r="7" spans="1:5">
      <c r="A7" s="5">
        <v>42470</v>
      </c>
      <c r="B7" t="s">
        <v>206</v>
      </c>
      <c r="C7">
        <v>-9.5</v>
      </c>
      <c r="D7" t="s">
        <v>201</v>
      </c>
      <c r="E7" t="s">
        <v>247</v>
      </c>
    </row>
    <row r="8" spans="1:5">
      <c r="A8" s="5">
        <v>42343</v>
      </c>
      <c r="B8" t="s">
        <v>206</v>
      </c>
      <c r="C8">
        <v>-5</v>
      </c>
      <c r="D8" t="s">
        <v>204</v>
      </c>
      <c r="E8" t="s">
        <v>288</v>
      </c>
    </row>
    <row r="9" spans="1:5">
      <c r="A9" s="5">
        <v>42325</v>
      </c>
      <c r="B9" t="s">
        <v>200</v>
      </c>
      <c r="C9">
        <v>-8.5</v>
      </c>
      <c r="D9" t="s">
        <v>204</v>
      </c>
      <c r="E9" t="s">
        <v>224</v>
      </c>
    </row>
    <row r="10" spans="1:5">
      <c r="A10" s="5">
        <v>42375</v>
      </c>
      <c r="B10" t="s">
        <v>200</v>
      </c>
      <c r="C10">
        <v>-7.5</v>
      </c>
      <c r="D10" t="s">
        <v>204</v>
      </c>
      <c r="E10" t="s">
        <v>213</v>
      </c>
    </row>
    <row r="11" spans="1:5">
      <c r="A11" s="5">
        <v>42501</v>
      </c>
      <c r="B11" t="s">
        <v>200</v>
      </c>
      <c r="C11">
        <v>4.5</v>
      </c>
      <c r="D11" t="s">
        <v>201</v>
      </c>
      <c r="E11" t="s">
        <v>219</v>
      </c>
    </row>
    <row r="12" spans="1:5">
      <c r="A12" s="5">
        <v>42372</v>
      </c>
      <c r="B12" t="s">
        <v>206</v>
      </c>
      <c r="C12">
        <v>-1.5</v>
      </c>
      <c r="D12" t="s">
        <v>204</v>
      </c>
      <c r="E12" t="s">
        <v>238</v>
      </c>
    </row>
    <row r="13" spans="1:5">
      <c r="A13" s="5">
        <v>42420</v>
      </c>
      <c r="B13" t="s">
        <v>206</v>
      </c>
      <c r="C13">
        <v>-1</v>
      </c>
      <c r="D13" t="s">
        <v>201</v>
      </c>
      <c r="E13" t="s">
        <v>230</v>
      </c>
    </row>
    <row r="14" spans="1:5">
      <c r="A14" s="5">
        <v>42430</v>
      </c>
      <c r="B14" t="s">
        <v>206</v>
      </c>
      <c r="C14">
        <v>-6</v>
      </c>
      <c r="D14" t="s">
        <v>201</v>
      </c>
      <c r="E14" t="s">
        <v>217</v>
      </c>
    </row>
    <row r="15" spans="1:5">
      <c r="A15" s="5">
        <v>42435</v>
      </c>
      <c r="B15" t="s">
        <v>200</v>
      </c>
      <c r="C15">
        <v>-14</v>
      </c>
      <c r="D15" t="s">
        <v>204</v>
      </c>
      <c r="E15" t="s">
        <v>226</v>
      </c>
    </row>
    <row r="16" spans="1:5">
      <c r="A16" s="5">
        <v>42441</v>
      </c>
      <c r="B16" t="s">
        <v>200</v>
      </c>
      <c r="C16">
        <v>6.5</v>
      </c>
      <c r="D16" t="s">
        <v>201</v>
      </c>
      <c r="E16" t="s">
        <v>234</v>
      </c>
    </row>
    <row r="17" spans="1:5">
      <c r="A17" s="5">
        <v>42316</v>
      </c>
      <c r="B17" t="s">
        <v>206</v>
      </c>
      <c r="C17">
        <v>-2.5</v>
      </c>
      <c r="D17" t="s">
        <v>204</v>
      </c>
      <c r="E17" t="s">
        <v>222</v>
      </c>
    </row>
    <row r="18" spans="1:5">
      <c r="A18" s="5">
        <v>42495</v>
      </c>
      <c r="B18" t="s">
        <v>206</v>
      </c>
      <c r="C18">
        <v>5</v>
      </c>
      <c r="D18" t="s">
        <v>204</v>
      </c>
      <c r="E18" t="s">
        <v>219</v>
      </c>
    </row>
    <row r="19" spans="1:5">
      <c r="A19" s="5">
        <v>42313</v>
      </c>
      <c r="B19" t="s">
        <v>206</v>
      </c>
      <c r="C19">
        <v>-4.5</v>
      </c>
      <c r="D19" t="s">
        <v>204</v>
      </c>
      <c r="E19" t="s">
        <v>238</v>
      </c>
    </row>
    <row r="20" spans="1:5">
      <c r="A20" s="5">
        <v>42427</v>
      </c>
      <c r="B20" t="s">
        <v>200</v>
      </c>
      <c r="C20">
        <v>5.5</v>
      </c>
      <c r="D20" t="s">
        <v>204</v>
      </c>
      <c r="E20" t="s">
        <v>248</v>
      </c>
    </row>
    <row r="21" spans="1:5">
      <c r="A21" s="5">
        <v>42347</v>
      </c>
      <c r="B21" t="s">
        <v>200</v>
      </c>
      <c r="C21">
        <v>-1</v>
      </c>
      <c r="D21" t="s">
        <v>204</v>
      </c>
      <c r="E21" t="s">
        <v>210</v>
      </c>
    </row>
    <row r="22" spans="1:5">
      <c r="A22" s="5">
        <v>42480</v>
      </c>
      <c r="B22" t="s">
        <v>206</v>
      </c>
      <c r="C22">
        <v>-5</v>
      </c>
      <c r="D22" t="s">
        <v>201</v>
      </c>
      <c r="E22" t="s">
        <v>212</v>
      </c>
    </row>
    <row r="23" spans="1:5">
      <c r="A23" s="5">
        <v>42424</v>
      </c>
      <c r="B23" t="s">
        <v>206</v>
      </c>
      <c r="C23">
        <v>8.5</v>
      </c>
      <c r="D23" t="s">
        <v>201</v>
      </c>
      <c r="E23" t="s">
        <v>246</v>
      </c>
    </row>
    <row r="24" spans="1:5">
      <c r="A24" s="5">
        <v>42394</v>
      </c>
      <c r="B24" t="s">
        <v>206</v>
      </c>
      <c r="C24">
        <v>7</v>
      </c>
      <c r="D24" t="s">
        <v>204</v>
      </c>
      <c r="E24" t="s">
        <v>210</v>
      </c>
    </row>
    <row r="25" spans="1:5">
      <c r="A25" s="5">
        <v>42485</v>
      </c>
      <c r="B25" t="s">
        <v>200</v>
      </c>
      <c r="C25">
        <v>2.5</v>
      </c>
      <c r="D25" t="s">
        <v>204</v>
      </c>
      <c r="E25" t="s">
        <v>202</v>
      </c>
    </row>
    <row r="26" spans="1:5">
      <c r="A26" s="5">
        <v>42402</v>
      </c>
      <c r="B26" t="s">
        <v>200</v>
      </c>
      <c r="C26">
        <v>4.5</v>
      </c>
      <c r="D26" t="s">
        <v>201</v>
      </c>
      <c r="E26" t="s">
        <v>248</v>
      </c>
    </row>
    <row r="27" spans="1:5">
      <c r="A27" s="5">
        <v>42405</v>
      </c>
      <c r="B27" t="s">
        <v>206</v>
      </c>
      <c r="C27">
        <v>4</v>
      </c>
      <c r="D27" t="s">
        <v>204</v>
      </c>
      <c r="E27" t="s">
        <v>202</v>
      </c>
    </row>
    <row r="28" spans="1:5">
      <c r="A28" s="5">
        <v>42395</v>
      </c>
      <c r="B28" t="s">
        <v>206</v>
      </c>
      <c r="C28">
        <v>-3.5</v>
      </c>
      <c r="D28" t="s">
        <v>201</v>
      </c>
      <c r="E28" t="s">
        <v>210</v>
      </c>
    </row>
    <row r="29" spans="1:5">
      <c r="A29" s="5">
        <v>42409</v>
      </c>
      <c r="B29" t="s">
        <v>200</v>
      </c>
      <c r="C29">
        <v>6.5</v>
      </c>
      <c r="D29" t="s">
        <v>201</v>
      </c>
      <c r="E29" t="s">
        <v>228</v>
      </c>
    </row>
    <row r="30" spans="1:5">
      <c r="A30" s="5">
        <v>42391</v>
      </c>
      <c r="B30" t="s">
        <v>200</v>
      </c>
      <c r="C30">
        <v>10.5</v>
      </c>
      <c r="D30" t="s">
        <v>204</v>
      </c>
      <c r="E30" t="s">
        <v>287</v>
      </c>
    </row>
    <row r="31" spans="1:5">
      <c r="A31" s="5">
        <v>42360</v>
      </c>
      <c r="B31" t="s">
        <v>200</v>
      </c>
      <c r="C31">
        <v>-2.5</v>
      </c>
      <c r="D31" t="s">
        <v>204</v>
      </c>
      <c r="E31" t="s">
        <v>208</v>
      </c>
    </row>
    <row r="32" spans="1:5">
      <c r="A32" s="5">
        <v>42388</v>
      </c>
      <c r="B32" t="s">
        <v>200</v>
      </c>
      <c r="C32">
        <v>-4.5</v>
      </c>
      <c r="D32" t="s">
        <v>204</v>
      </c>
      <c r="E32" t="s">
        <v>222</v>
      </c>
    </row>
    <row r="33" spans="1:5">
      <c r="A33" s="5">
        <v>42338</v>
      </c>
      <c r="B33" t="s">
        <v>200</v>
      </c>
      <c r="C33">
        <v>-4</v>
      </c>
      <c r="D33" t="s">
        <v>201</v>
      </c>
      <c r="E33" t="s">
        <v>214</v>
      </c>
    </row>
    <row r="34" spans="1:5">
      <c r="A34" s="5">
        <v>42446</v>
      </c>
      <c r="B34" t="s">
        <v>200</v>
      </c>
      <c r="C34">
        <v>-4.5</v>
      </c>
      <c r="D34" t="s">
        <v>201</v>
      </c>
      <c r="E34" t="s">
        <v>242</v>
      </c>
    </row>
    <row r="35" spans="1:5">
      <c r="A35" s="5">
        <v>42451</v>
      </c>
      <c r="B35" t="s">
        <v>206</v>
      </c>
      <c r="C35">
        <v>-10</v>
      </c>
      <c r="D35" t="s">
        <v>201</v>
      </c>
      <c r="E35" t="s">
        <v>250</v>
      </c>
    </row>
    <row r="36" spans="1:5">
      <c r="A36" s="5">
        <v>42354</v>
      </c>
      <c r="B36" t="s">
        <v>206</v>
      </c>
      <c r="C36">
        <v>-5</v>
      </c>
      <c r="D36" t="s">
        <v>201</v>
      </c>
      <c r="E36" t="s">
        <v>222</v>
      </c>
    </row>
    <row r="37" spans="1:5">
      <c r="A37" s="5">
        <v>42465</v>
      </c>
      <c r="B37" t="s">
        <v>206</v>
      </c>
      <c r="C37">
        <v>-4.5</v>
      </c>
      <c r="D37" t="s">
        <v>204</v>
      </c>
      <c r="E37" t="s">
        <v>245</v>
      </c>
    </row>
    <row r="38" spans="1:5">
      <c r="A38" s="5">
        <v>42457</v>
      </c>
      <c r="B38" t="s">
        <v>206</v>
      </c>
      <c r="C38">
        <v>-8.5</v>
      </c>
      <c r="D38" t="s">
        <v>204</v>
      </c>
      <c r="E38" t="s">
        <v>260</v>
      </c>
    </row>
    <row r="39" spans="1:5">
      <c r="A39" s="5">
        <v>42364</v>
      </c>
      <c r="B39" t="s">
        <v>206</v>
      </c>
      <c r="C39">
        <v>5</v>
      </c>
      <c r="D39" t="s">
        <v>201</v>
      </c>
      <c r="E39" t="s">
        <v>213</v>
      </c>
    </row>
    <row r="40" spans="1:5">
      <c r="A40" s="5">
        <v>42384</v>
      </c>
      <c r="B40" t="s">
        <v>206</v>
      </c>
      <c r="C40">
        <v>-2</v>
      </c>
      <c r="D40" t="s">
        <v>201</v>
      </c>
      <c r="E40" t="s">
        <v>289</v>
      </c>
    </row>
    <row r="41" spans="1:5">
      <c r="A41" s="5">
        <v>42377</v>
      </c>
      <c r="B41" t="s">
        <v>206</v>
      </c>
      <c r="C41">
        <v>-5</v>
      </c>
      <c r="D41" t="s">
        <v>201</v>
      </c>
      <c r="E41" t="s">
        <v>225</v>
      </c>
    </row>
    <row r="42" spans="1:5">
      <c r="A42" s="5">
        <v>42335</v>
      </c>
      <c r="B42" t="s">
        <v>206</v>
      </c>
      <c r="C42">
        <v>-1.5</v>
      </c>
      <c r="D42" t="s">
        <v>204</v>
      </c>
      <c r="E42" t="s">
        <v>218</v>
      </c>
    </row>
    <row r="43" spans="1:5">
      <c r="A43" s="5">
        <v>42329</v>
      </c>
      <c r="B43" t="s">
        <v>200</v>
      </c>
      <c r="C43">
        <v>-12.5</v>
      </c>
      <c r="D43" t="s">
        <v>204</v>
      </c>
      <c r="E43" t="s">
        <v>207</v>
      </c>
    </row>
    <row r="44" spans="1:5">
      <c r="A44" s="5">
        <v>42505</v>
      </c>
      <c r="B44" t="s">
        <v>200</v>
      </c>
      <c r="C44">
        <v>4.5</v>
      </c>
      <c r="D44" t="s">
        <v>201</v>
      </c>
      <c r="E44" t="s">
        <v>288</v>
      </c>
    </row>
    <row r="45" spans="1:5">
      <c r="A45" s="5">
        <v>42363</v>
      </c>
      <c r="B45" t="s">
        <v>206</v>
      </c>
      <c r="C45">
        <v>-4.5</v>
      </c>
      <c r="D45" t="s">
        <v>204</v>
      </c>
      <c r="E45" t="s">
        <v>221</v>
      </c>
    </row>
    <row r="46" spans="1:5">
      <c r="A46" s="5">
        <v>42472</v>
      </c>
      <c r="B46" t="s">
        <v>206</v>
      </c>
      <c r="C46">
        <v>-2</v>
      </c>
      <c r="D46" t="s">
        <v>204</v>
      </c>
      <c r="E46" t="s">
        <v>220</v>
      </c>
    </row>
    <row r="47" spans="1:5">
      <c r="A47" s="5">
        <v>42373</v>
      </c>
      <c r="B47" t="s">
        <v>206</v>
      </c>
      <c r="C47">
        <v>-1.5</v>
      </c>
      <c r="D47" t="s">
        <v>201</v>
      </c>
      <c r="E47" t="s">
        <v>290</v>
      </c>
    </row>
    <row r="48" spans="1:5">
      <c r="A48" s="5">
        <v>42499</v>
      </c>
      <c r="B48" t="s">
        <v>206</v>
      </c>
      <c r="C48">
        <v>-5</v>
      </c>
      <c r="D48" t="s">
        <v>204</v>
      </c>
      <c r="E48" t="s">
        <v>290</v>
      </c>
    </row>
    <row r="49" spans="1:5">
      <c r="A49" s="5">
        <v>42341</v>
      </c>
      <c r="B49" t="s">
        <v>206</v>
      </c>
      <c r="C49">
        <v>4</v>
      </c>
      <c r="D49" t="s">
        <v>204</v>
      </c>
      <c r="E49" t="s">
        <v>211</v>
      </c>
    </row>
    <row r="50" spans="1:5">
      <c r="A50" s="5">
        <v>42370</v>
      </c>
      <c r="B50" t="s">
        <v>206</v>
      </c>
      <c r="C50">
        <v>-2.5</v>
      </c>
      <c r="D50" t="s">
        <v>204</v>
      </c>
      <c r="E50" t="s">
        <v>283</v>
      </c>
    </row>
    <row r="51" spans="1:5">
      <c r="A51" s="5">
        <v>42320</v>
      </c>
      <c r="B51" t="s">
        <v>200</v>
      </c>
      <c r="C51">
        <v>-4</v>
      </c>
      <c r="D51" t="s">
        <v>204</v>
      </c>
      <c r="E51" t="s">
        <v>291</v>
      </c>
    </row>
    <row r="52" spans="1:5">
      <c r="A52" s="5">
        <v>42352</v>
      </c>
      <c r="B52" t="s">
        <v>206</v>
      </c>
      <c r="C52">
        <v>6</v>
      </c>
      <c r="D52" t="s">
        <v>204</v>
      </c>
      <c r="E52" t="s">
        <v>214</v>
      </c>
    </row>
    <row r="53" spans="1:5">
      <c r="A53" s="5">
        <v>42432</v>
      </c>
      <c r="B53" t="s">
        <v>206</v>
      </c>
      <c r="C53">
        <v>-14</v>
      </c>
      <c r="D53" t="s">
        <v>204</v>
      </c>
      <c r="E53" t="s">
        <v>273</v>
      </c>
    </row>
    <row r="54" spans="1:5">
      <c r="A54" s="5">
        <v>42443</v>
      </c>
      <c r="B54" t="s">
        <v>200</v>
      </c>
      <c r="C54">
        <v>-7</v>
      </c>
      <c r="D54" t="s">
        <v>201</v>
      </c>
      <c r="E54" t="s">
        <v>273</v>
      </c>
    </row>
    <row r="55" spans="1:5">
      <c r="A55" s="5">
        <v>42351</v>
      </c>
      <c r="B55" t="s">
        <v>232</v>
      </c>
      <c r="C55">
        <v>-3</v>
      </c>
      <c r="D55" t="s">
        <v>201</v>
      </c>
      <c r="E55" t="s">
        <v>219</v>
      </c>
    </row>
    <row r="56" spans="1:5">
      <c r="A56" s="5">
        <v>42493</v>
      </c>
      <c r="B56" t="s">
        <v>206</v>
      </c>
      <c r="C56">
        <v>4</v>
      </c>
      <c r="D56" t="s">
        <v>201</v>
      </c>
      <c r="E56" t="s">
        <v>210</v>
      </c>
    </row>
    <row r="57" spans="1:5">
      <c r="A57" s="5">
        <v>42311</v>
      </c>
      <c r="B57" t="s">
        <v>200</v>
      </c>
      <c r="C57">
        <v>-4</v>
      </c>
      <c r="D57" t="s">
        <v>204</v>
      </c>
      <c r="E57" t="s">
        <v>225</v>
      </c>
    </row>
    <row r="58" spans="1:5">
      <c r="A58" s="5">
        <v>42428</v>
      </c>
      <c r="B58" t="s">
        <v>206</v>
      </c>
      <c r="C58">
        <v>-2</v>
      </c>
      <c r="D58" t="s">
        <v>204</v>
      </c>
      <c r="E58" t="s">
        <v>238</v>
      </c>
    </row>
    <row r="59" spans="1:5">
      <c r="A59" s="5">
        <v>42314</v>
      </c>
      <c r="B59" t="s">
        <v>200</v>
      </c>
      <c r="C59">
        <v>-1</v>
      </c>
      <c r="D59" t="s">
        <v>204</v>
      </c>
      <c r="E59" t="s">
        <v>208</v>
      </c>
    </row>
    <row r="60" spans="1:5">
      <c r="A60" s="5">
        <v>42438</v>
      </c>
      <c r="B60" t="s">
        <v>200</v>
      </c>
      <c r="C60">
        <v>-3.5</v>
      </c>
      <c r="D60" t="s">
        <v>201</v>
      </c>
      <c r="E60" t="s">
        <v>203</v>
      </c>
    </row>
    <row r="61" spans="1:5">
      <c r="A61" s="5">
        <v>42305</v>
      </c>
      <c r="B61" t="s">
        <v>206</v>
      </c>
      <c r="C61">
        <v>-6.5</v>
      </c>
      <c r="D61" t="s">
        <v>201</v>
      </c>
      <c r="E61" t="s">
        <v>202</v>
      </c>
    </row>
    <row r="62" spans="1:5">
      <c r="A62" s="5">
        <v>42487</v>
      </c>
      <c r="B62" t="s">
        <v>200</v>
      </c>
      <c r="C62">
        <v>-6</v>
      </c>
      <c r="D62" t="s">
        <v>204</v>
      </c>
      <c r="E62" t="s">
        <v>283</v>
      </c>
    </row>
    <row r="63" spans="1:5">
      <c r="A63" s="5">
        <v>42400</v>
      </c>
      <c r="B63" t="s">
        <v>206</v>
      </c>
      <c r="C63">
        <v>3</v>
      </c>
      <c r="D63" t="s">
        <v>204</v>
      </c>
      <c r="E63" t="s">
        <v>225</v>
      </c>
    </row>
    <row r="64" spans="1:5">
      <c r="A64" s="5">
        <v>42403</v>
      </c>
      <c r="B64" t="s">
        <v>206</v>
      </c>
      <c r="C64">
        <v>2.5</v>
      </c>
      <c r="D64" t="s">
        <v>204</v>
      </c>
      <c r="E64" t="s">
        <v>202</v>
      </c>
    </row>
    <row r="65" spans="1:5">
      <c r="A65" s="5">
        <v>42462</v>
      </c>
      <c r="B65" t="s">
        <v>200</v>
      </c>
      <c r="C65">
        <v>6.5</v>
      </c>
      <c r="D65" t="s">
        <v>204</v>
      </c>
      <c r="E65" t="s">
        <v>273</v>
      </c>
    </row>
    <row r="66" spans="1:5">
      <c r="A66" s="5">
        <v>42389</v>
      </c>
      <c r="B66" t="s">
        <v>200</v>
      </c>
      <c r="C66">
        <v>6</v>
      </c>
      <c r="D66" t="s">
        <v>204</v>
      </c>
      <c r="E66" t="s">
        <v>290</v>
      </c>
    </row>
    <row r="67" spans="1:5">
      <c r="A67" s="5">
        <v>42358</v>
      </c>
      <c r="B67" t="s">
        <v>206</v>
      </c>
      <c r="C67">
        <v>-5</v>
      </c>
      <c r="D67" t="s">
        <v>201</v>
      </c>
      <c r="E67" t="s">
        <v>214</v>
      </c>
    </row>
    <row r="68" spans="1:5">
      <c r="A68" s="5">
        <v>42386</v>
      </c>
      <c r="B68" t="s">
        <v>200</v>
      </c>
      <c r="C68">
        <v>9.5</v>
      </c>
      <c r="D68" t="s">
        <v>204</v>
      </c>
      <c r="E68" t="s">
        <v>217</v>
      </c>
    </row>
    <row r="69" spans="1:5">
      <c r="A69" s="5">
        <v>42461</v>
      </c>
      <c r="B69" t="s">
        <v>200</v>
      </c>
      <c r="C69">
        <v>-6.5</v>
      </c>
      <c r="D69" t="s">
        <v>201</v>
      </c>
      <c r="E69" t="s">
        <v>237</v>
      </c>
    </row>
    <row r="70" spans="1:5">
      <c r="A70" s="5">
        <v>42380</v>
      </c>
      <c r="B70" t="s">
        <v>206</v>
      </c>
      <c r="C70">
        <v>14</v>
      </c>
      <c r="D70" t="s">
        <v>201</v>
      </c>
      <c r="E70" t="s">
        <v>242</v>
      </c>
    </row>
    <row r="71" spans="1:5">
      <c r="A71" s="5">
        <v>42448</v>
      </c>
      <c r="B71" t="s">
        <v>206</v>
      </c>
      <c r="C71">
        <v>4</v>
      </c>
      <c r="D71" t="s">
        <v>201</v>
      </c>
      <c r="E71" t="s">
        <v>223</v>
      </c>
    </row>
    <row r="72" spans="1:5">
      <c r="A72" s="5">
        <v>42467</v>
      </c>
      <c r="B72" t="s">
        <v>206</v>
      </c>
      <c r="C72">
        <v>-6</v>
      </c>
      <c r="D72" t="s">
        <v>204</v>
      </c>
      <c r="E72" t="s">
        <v>282</v>
      </c>
    </row>
    <row r="73" spans="1:5">
      <c r="A73" s="5">
        <v>42459</v>
      </c>
      <c r="B73" t="s">
        <v>200</v>
      </c>
      <c r="C73">
        <v>-10.5</v>
      </c>
      <c r="D73" t="s">
        <v>204</v>
      </c>
      <c r="E73" t="s">
        <v>229</v>
      </c>
    </row>
    <row r="74" spans="1:5">
      <c r="A74" s="5">
        <v>42382</v>
      </c>
      <c r="B74" t="s">
        <v>200</v>
      </c>
      <c r="C74">
        <v>3</v>
      </c>
      <c r="D74" t="s">
        <v>204</v>
      </c>
      <c r="E74" t="s">
        <v>225</v>
      </c>
    </row>
    <row r="75" spans="1:5">
      <c r="A75" s="5">
        <v>42473</v>
      </c>
      <c r="B75" t="s">
        <v>200</v>
      </c>
      <c r="C75">
        <v>4.5</v>
      </c>
      <c r="D75" t="s">
        <v>204</v>
      </c>
      <c r="E75" t="s">
        <v>223</v>
      </c>
    </row>
    <row r="76" spans="1:5">
      <c r="A76" s="5">
        <v>42367</v>
      </c>
      <c r="B76" t="s">
        <v>200</v>
      </c>
      <c r="C76">
        <v>4.5</v>
      </c>
      <c r="D76" t="s">
        <v>232</v>
      </c>
      <c r="E76" t="s">
        <v>219</v>
      </c>
    </row>
    <row r="77" spans="1:5">
      <c r="A77" s="5">
        <v>42468</v>
      </c>
      <c r="B77" t="s">
        <v>200</v>
      </c>
      <c r="C77">
        <v>-1</v>
      </c>
      <c r="D77" t="s">
        <v>201</v>
      </c>
      <c r="E77" t="s">
        <v>242</v>
      </c>
    </row>
    <row r="78" spans="1:5">
      <c r="A78" s="5">
        <v>42333</v>
      </c>
      <c r="B78" t="s">
        <v>200</v>
      </c>
      <c r="C78">
        <v>1.5</v>
      </c>
      <c r="D78" t="s">
        <v>204</v>
      </c>
      <c r="E78" t="s">
        <v>292</v>
      </c>
    </row>
    <row r="79" spans="1:5">
      <c r="A79" s="5">
        <v>42503</v>
      </c>
      <c r="B79" t="s">
        <v>206</v>
      </c>
      <c r="C79">
        <v>-3.5</v>
      </c>
      <c r="D79" t="s">
        <v>201</v>
      </c>
      <c r="E79" t="s">
        <v>288</v>
      </c>
    </row>
    <row r="80" spans="1:5">
      <c r="A80" s="5">
        <v>42345</v>
      </c>
      <c r="B80" t="s">
        <v>200</v>
      </c>
      <c r="C80">
        <v>-8</v>
      </c>
      <c r="D80" t="s">
        <v>201</v>
      </c>
      <c r="E80" t="s">
        <v>238</v>
      </c>
    </row>
    <row r="81" spans="1:5">
      <c r="A81" s="5">
        <v>42327</v>
      </c>
      <c r="B81" t="s">
        <v>200</v>
      </c>
      <c r="C81">
        <v>-10</v>
      </c>
      <c r="D81" t="s">
        <v>201</v>
      </c>
      <c r="E81" t="s">
        <v>227</v>
      </c>
    </row>
    <row r="82" spans="1:5">
      <c r="A82" s="5">
        <v>42454</v>
      </c>
      <c r="B82" t="s">
        <v>206</v>
      </c>
      <c r="C82">
        <v>-10.5</v>
      </c>
      <c r="D82" t="s">
        <v>204</v>
      </c>
      <c r="E82" t="s">
        <v>250</v>
      </c>
    </row>
    <row r="83" spans="1:5">
      <c r="A83" s="5">
        <v>42422</v>
      </c>
      <c r="B83" t="s">
        <v>206</v>
      </c>
      <c r="C83">
        <v>-2</v>
      </c>
      <c r="D83" t="s">
        <v>204</v>
      </c>
      <c r="E83" t="s">
        <v>245</v>
      </c>
    </row>
    <row r="84" spans="1:5">
      <c r="A84" s="5">
        <v>42433</v>
      </c>
      <c r="B84" t="s">
        <v>206</v>
      </c>
      <c r="C84">
        <v>-9.5</v>
      </c>
      <c r="D84" t="s">
        <v>201</v>
      </c>
      <c r="E84" t="s">
        <v>273</v>
      </c>
    </row>
    <row r="85" spans="1:5">
      <c r="A85" s="5">
        <v>42318</v>
      </c>
      <c r="B85" t="s">
        <v>206</v>
      </c>
      <c r="C85">
        <v>-11</v>
      </c>
      <c r="D85" t="s">
        <v>204</v>
      </c>
      <c r="E85" t="s">
        <v>221</v>
      </c>
    </row>
    <row r="86" spans="1:5">
      <c r="A86" s="5">
        <v>42497</v>
      </c>
      <c r="B86" t="s">
        <v>200</v>
      </c>
      <c r="C86">
        <v>-5.5</v>
      </c>
      <c r="D86" t="s">
        <v>204</v>
      </c>
      <c r="E86" t="s">
        <v>292</v>
      </c>
    </row>
    <row r="87" spans="1:5">
      <c r="A87" s="5">
        <v>42419</v>
      </c>
      <c r="B87" t="s">
        <v>206</v>
      </c>
      <c r="C87">
        <v>10</v>
      </c>
      <c r="D87" t="s">
        <v>201</v>
      </c>
      <c r="E87" t="s">
        <v>238</v>
      </c>
    </row>
    <row r="88" spans="1:5">
      <c r="A88" s="5">
        <v>42491</v>
      </c>
      <c r="B88" t="s">
        <v>206</v>
      </c>
      <c r="C88">
        <v>-6</v>
      </c>
      <c r="D88" t="s">
        <v>204</v>
      </c>
      <c r="E88" t="s">
        <v>222</v>
      </c>
    </row>
    <row r="89" spans="1:5">
      <c r="A89" s="5">
        <v>42349</v>
      </c>
      <c r="B89" t="s">
        <v>200</v>
      </c>
      <c r="C89">
        <v>4.5</v>
      </c>
      <c r="D89" t="s">
        <v>204</v>
      </c>
      <c r="E89" t="s">
        <v>238</v>
      </c>
    </row>
    <row r="90" spans="1:5">
      <c r="A90" s="5">
        <v>42309</v>
      </c>
      <c r="B90" t="s">
        <v>206</v>
      </c>
      <c r="C90">
        <v>-4</v>
      </c>
      <c r="D90" t="s">
        <v>204</v>
      </c>
      <c r="E90" t="s">
        <v>235</v>
      </c>
    </row>
    <row r="91" spans="1:5">
      <c r="A91" s="5">
        <v>42477</v>
      </c>
      <c r="B91" t="s">
        <v>206</v>
      </c>
      <c r="C91">
        <v>-4.5</v>
      </c>
      <c r="D91" t="s">
        <v>201</v>
      </c>
      <c r="E91" t="s">
        <v>203</v>
      </c>
    </row>
    <row r="92" spans="1:5">
      <c r="A92" s="5">
        <v>42440</v>
      </c>
      <c r="B92" t="s">
        <v>206</v>
      </c>
      <c r="C92">
        <v>-4</v>
      </c>
      <c r="D92" t="s">
        <v>201</v>
      </c>
      <c r="E92" t="s">
        <v>220</v>
      </c>
    </row>
    <row r="93" spans="1:5">
      <c r="A93" s="5">
        <v>42307</v>
      </c>
      <c r="B93" t="s">
        <v>200</v>
      </c>
      <c r="C93">
        <v>5.5</v>
      </c>
      <c r="D93" t="s">
        <v>204</v>
      </c>
      <c r="E93" t="s">
        <v>230</v>
      </c>
    </row>
    <row r="94" spans="1:5">
      <c r="A94" s="5">
        <v>42407</v>
      </c>
      <c r="B94" t="s">
        <v>200</v>
      </c>
      <c r="C94">
        <v>1</v>
      </c>
      <c r="D94" t="s">
        <v>204</v>
      </c>
      <c r="E94" t="s">
        <v>208</v>
      </c>
    </row>
    <row r="95" spans="1:5">
      <c r="A95" s="5">
        <v>42483</v>
      </c>
      <c r="B95" t="s">
        <v>200</v>
      </c>
      <c r="C95">
        <v>3</v>
      </c>
      <c r="D95" t="s">
        <v>204</v>
      </c>
      <c r="E95" t="s">
        <v>209</v>
      </c>
    </row>
    <row r="96" spans="1:5">
      <c r="A96" s="5">
        <v>42398</v>
      </c>
      <c r="B96" t="s">
        <v>206</v>
      </c>
      <c r="C96">
        <v>-1</v>
      </c>
      <c r="D96" t="s">
        <v>201</v>
      </c>
      <c r="E96" t="s">
        <v>207</v>
      </c>
    </row>
    <row r="97" spans="1:5">
      <c r="A97" s="5">
        <v>42489</v>
      </c>
      <c r="B97" t="s">
        <v>206</v>
      </c>
      <c r="C97">
        <v>2</v>
      </c>
      <c r="D97" t="s">
        <v>204</v>
      </c>
      <c r="E97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KNeighbors_NOPCA</vt:lpstr>
      <vt:lpstr>TOR_by_date</vt:lpstr>
      <vt:lpstr>CLE_by_date</vt:lpstr>
      <vt:lpstr>OKC_by_date</vt:lpstr>
      <vt:lpstr>CHO_by_date</vt:lpstr>
      <vt:lpstr>MIL_by_date</vt:lpstr>
      <vt:lpstr>GSW_by_date</vt:lpstr>
      <vt:lpstr>MIN_by_date</vt:lpstr>
      <vt:lpstr>MIA_by_date</vt:lpstr>
      <vt:lpstr>ATL_by_date</vt:lpstr>
      <vt:lpstr>BOS_by_date</vt:lpstr>
      <vt:lpstr>DET_by_date</vt:lpstr>
      <vt:lpstr>NYK_by_date</vt:lpstr>
      <vt:lpstr>DEN_by_date</vt:lpstr>
      <vt:lpstr>SAC_by_date</vt:lpstr>
      <vt:lpstr>POR_by_date</vt:lpstr>
      <vt:lpstr>ORL_by_date</vt:lpstr>
      <vt:lpstr>SAS_by_date</vt:lpstr>
      <vt:lpstr>UTA_by_date</vt:lpstr>
      <vt:lpstr>CHI_by_date</vt:lpstr>
      <vt:lpstr>HOU_by_date</vt:lpstr>
      <vt:lpstr>WAS_by_date</vt:lpstr>
      <vt:lpstr>LAL_by_date</vt:lpstr>
      <vt:lpstr>PHI_by_date</vt:lpstr>
      <vt:lpstr>PHO_by_date</vt:lpstr>
      <vt:lpstr>MEM_by_date</vt:lpstr>
      <vt:lpstr>LAC_by_date</vt:lpstr>
      <vt:lpstr>DAL_by_date</vt:lpstr>
      <vt:lpstr>BRK_by_date</vt:lpstr>
      <vt:lpstr>IND_by_date</vt:lpstr>
      <vt:lpstr>NOP_by_date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2016-07-15T18:10:01Z</dcterms:created>
  <dcterms:modified xsi:type="dcterms:W3CDTF">2016-07-24T22:43:46Z</dcterms:modified>
  <cp:category/>
  <dc:identifier/>
  <cp:contentStatus/>
  <dc:language/>
  <cp:version/>
</cp:coreProperties>
</file>