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ython\betfairData\"/>
    </mc:Choice>
  </mc:AlternateContent>
  <xr:revisionPtr revIDLastSave="0" documentId="8_{458D75F2-08E3-4511-B8D9-07C8ACF930B5}" xr6:coauthVersionLast="47" xr6:coauthVersionMax="47" xr10:uidLastSave="{00000000-0000-0000-0000-000000000000}"/>
  <bookViews>
    <workbookView xWindow="-120" yWindow="-120" windowWidth="29040" windowHeight="15840" xr2:uid="{F38E04B9-D2C3-4694-8D8F-383758D151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" i="1" l="1"/>
  <c r="L25" i="1" s="1"/>
  <c r="K25" i="1"/>
  <c r="K24" i="1"/>
  <c r="O25" i="1"/>
  <c r="O29" i="1"/>
  <c r="N24" i="1"/>
  <c r="G12" i="1"/>
  <c r="G11" i="1"/>
  <c r="H6" i="1"/>
  <c r="G6" i="1"/>
  <c r="F6" i="1"/>
  <c r="U26" i="1"/>
  <c r="P29" i="1"/>
  <c r="P32" i="1" s="1"/>
  <c r="V15" i="1"/>
  <c r="V10" i="1"/>
  <c r="V5" i="1"/>
  <c r="P25" i="1"/>
  <c r="O26" i="1" l="1"/>
  <c r="Q29" i="1"/>
  <c r="O32" i="1"/>
  <c r="Q32" i="1" s="1"/>
  <c r="W15" i="1" l="1"/>
  <c r="W10" i="1"/>
  <c r="W5" i="1"/>
  <c r="U15" i="1"/>
  <c r="U10" i="1"/>
  <c r="U5" i="1"/>
  <c r="V14" i="1"/>
  <c r="U14" i="1"/>
  <c r="V9" i="1"/>
  <c r="U9" i="1"/>
  <c r="T15" i="1"/>
  <c r="T10" i="1"/>
  <c r="T5" i="1"/>
</calcChain>
</file>

<file path=xl/sharedStrings.xml><?xml version="1.0" encoding="utf-8"?>
<sst xmlns="http://schemas.openxmlformats.org/spreadsheetml/2006/main" count="14" uniqueCount="12">
  <si>
    <t>Man +1</t>
  </si>
  <si>
    <t>Ful +1</t>
  </si>
  <si>
    <t>Palace v Burnley</t>
  </si>
  <si>
    <t>Brighton v Everton</t>
  </si>
  <si>
    <t>Man U v Fulham</t>
  </si>
  <si>
    <t>Pal +1</t>
  </si>
  <si>
    <t>Bur +1</t>
  </si>
  <si>
    <t>Bri +1</t>
  </si>
  <si>
    <t>Eve +1</t>
  </si>
  <si>
    <t>Lay home</t>
  </si>
  <si>
    <t>Liability % of stake</t>
  </si>
  <si>
    <t>Time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</si>
</sst>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8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2" fontId="0" fillId="0" borderId="0" xfId="0" applyNumberFormat="1"/>
    <xf numFmtId="168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82989-09FC-456E-9628-515F015DE15F}">
  <dimension ref="F3:W32"/>
  <sheetViews>
    <sheetView tabSelected="1" workbookViewId="0">
      <selection activeCell="U5" sqref="U5"/>
    </sheetView>
  </sheetViews>
  <sheetFormatPr defaultRowHeight="15" x14ac:dyDescent="0.25"/>
  <cols>
    <col min="20" max="20" width="17.85546875" customWidth="1"/>
  </cols>
  <sheetData>
    <row r="3" spans="6:23" x14ac:dyDescent="0.25">
      <c r="T3" t="s">
        <v>9</v>
      </c>
    </row>
    <row r="4" spans="6:23" x14ac:dyDescent="0.25">
      <c r="O4" t="s">
        <v>4</v>
      </c>
      <c r="Q4" t="s">
        <v>0</v>
      </c>
      <c r="R4" t="s">
        <v>1</v>
      </c>
      <c r="T4" t="s">
        <v>10</v>
      </c>
      <c r="U4" t="s">
        <v>0</v>
      </c>
      <c r="V4" t="s">
        <v>1</v>
      </c>
    </row>
    <row r="5" spans="6:23" x14ac:dyDescent="0.25">
      <c r="F5" t="s">
        <v>11</v>
      </c>
      <c r="P5">
        <v>1.73</v>
      </c>
      <c r="Q5">
        <v>1.23</v>
      </c>
      <c r="R5">
        <v>2.98</v>
      </c>
      <c r="T5" s="1">
        <f>(P5-1)*1</f>
        <v>0.73</v>
      </c>
      <c r="U5" s="2">
        <f>((T5*1)-((Q5-1)*1))/Q5</f>
        <v>0.4065040650406504</v>
      </c>
      <c r="V5" s="2">
        <f>((R5-1)-(P5-1))/R5</f>
        <v>0.41946308724832215</v>
      </c>
      <c r="W5">
        <f>U5/(1*T5)</f>
        <v>0.55685488361732938</v>
      </c>
    </row>
    <row r="6" spans="6:23" x14ac:dyDescent="0.25">
      <c r="F6">
        <f>1-(1/95)</f>
        <v>0.98947368421052628</v>
      </c>
      <c r="G6">
        <f>F6^0.84</f>
        <v>0.99115041827358119</v>
      </c>
      <c r="H6">
        <f>G6*2.06</f>
        <v>2.0417698616435773</v>
      </c>
      <c r="P6">
        <v>5.3</v>
      </c>
      <c r="Q6">
        <v>14</v>
      </c>
      <c r="R6">
        <v>2.36</v>
      </c>
    </row>
    <row r="7" spans="6:23" x14ac:dyDescent="0.25">
      <c r="P7">
        <v>4.2</v>
      </c>
      <c r="Q7">
        <v>8</v>
      </c>
      <c r="R7">
        <v>4.2</v>
      </c>
    </row>
    <row r="9" spans="6:23" x14ac:dyDescent="0.25">
      <c r="O9" t="s">
        <v>2</v>
      </c>
      <c r="Q9" t="s">
        <v>5</v>
      </c>
      <c r="R9" t="s">
        <v>6</v>
      </c>
      <c r="U9" t="str">
        <f>Q9</f>
        <v>Pal +1</v>
      </c>
      <c r="V9" t="str">
        <f>R9</f>
        <v>Bur +1</v>
      </c>
    </row>
    <row r="10" spans="6:23" x14ac:dyDescent="0.25">
      <c r="P10">
        <v>2.04</v>
      </c>
      <c r="Q10">
        <v>1.31</v>
      </c>
      <c r="R10">
        <v>4.2</v>
      </c>
      <c r="T10" s="1">
        <f>(P10-1)*1</f>
        <v>1.04</v>
      </c>
      <c r="U10" s="2">
        <f>((T10*1)-((Q10-1)*1))/Q10</f>
        <v>0.55725190839694649</v>
      </c>
      <c r="V10" s="2">
        <f>((R10-1)-(P10-1))/R10</f>
        <v>0.51428571428571435</v>
      </c>
      <c r="W10">
        <f>U10/(1*T10)</f>
        <v>0.53581914268937159</v>
      </c>
    </row>
    <row r="11" spans="6:23" x14ac:dyDescent="0.25">
      <c r="G11">
        <f>(1/95*5)^0.84</f>
        <v>8.4303765889415086E-2</v>
      </c>
      <c r="P11">
        <v>4.3</v>
      </c>
      <c r="Q11">
        <v>12</v>
      </c>
      <c r="R11">
        <v>1.95</v>
      </c>
    </row>
    <row r="12" spans="6:23" x14ac:dyDescent="0.25">
      <c r="G12">
        <f>(1/95*15)^0.84</f>
        <v>0.2121430601174325</v>
      </c>
      <c r="P12">
        <v>3.55</v>
      </c>
      <c r="Q12">
        <v>6.6</v>
      </c>
      <c r="R12">
        <v>4</v>
      </c>
    </row>
    <row r="14" spans="6:23" x14ac:dyDescent="0.25">
      <c r="O14" t="s">
        <v>3</v>
      </c>
      <c r="Q14" t="s">
        <v>7</v>
      </c>
      <c r="R14" t="s">
        <v>8</v>
      </c>
      <c r="U14" t="str">
        <f>Q14</f>
        <v>Bri +1</v>
      </c>
      <c r="V14" t="str">
        <f>R14</f>
        <v>Eve +1</v>
      </c>
    </row>
    <row r="15" spans="6:23" x14ac:dyDescent="0.25">
      <c r="P15">
        <v>1.81</v>
      </c>
      <c r="Q15">
        <v>1.27</v>
      </c>
      <c r="R15">
        <v>3.35</v>
      </c>
      <c r="T15" s="1">
        <f>(P15-1)*1</f>
        <v>0.81</v>
      </c>
      <c r="U15" s="2">
        <f>((T15*1)-((Q15-1)*1))/Q15</f>
        <v>0.42519685039370081</v>
      </c>
      <c r="V15" s="2">
        <f>((R15-1)-(P15-1))/R15</f>
        <v>0.45970149253731341</v>
      </c>
      <c r="W15">
        <f>U15/(1*T15)</f>
        <v>0.52493438320209973</v>
      </c>
    </row>
    <row r="16" spans="6:23" x14ac:dyDescent="0.25">
      <c r="P16">
        <v>4.9000000000000004</v>
      </c>
      <c r="Q16">
        <v>11.5</v>
      </c>
      <c r="R16">
        <v>2.2200000000000002</v>
      </c>
    </row>
    <row r="17" spans="11:21" x14ac:dyDescent="0.25">
      <c r="P17">
        <v>4.0999999999999996</v>
      </c>
      <c r="Q17">
        <v>7.6</v>
      </c>
      <c r="R17">
        <v>4</v>
      </c>
    </row>
    <row r="24" spans="11:21" x14ac:dyDescent="0.25">
      <c r="K24">
        <f>(1-(1/95*5))^0.84</f>
        <v>0.95559942440736712</v>
      </c>
      <c r="L24">
        <f>(1-(1/95*15))^0.84</f>
        <v>0.86558109123644411</v>
      </c>
      <c r="N24">
        <f>O24/95</f>
        <v>2.1684210526315788E-2</v>
      </c>
      <c r="O24">
        <v>2.06</v>
      </c>
      <c r="P24">
        <v>1.1299999999999999</v>
      </c>
    </row>
    <row r="25" spans="11:21" x14ac:dyDescent="0.25">
      <c r="K25">
        <f>2.06*K24</f>
        <v>1.9685348142791763</v>
      </c>
      <c r="L25">
        <f>2.06*L24</f>
        <v>1.7830970479470749</v>
      </c>
      <c r="O25" s="3">
        <f>O24^0.84</f>
        <v>1.8350523790732789</v>
      </c>
      <c r="P25" s="3">
        <f>P24*0.44/47</f>
        <v>1.0578723404255318E-2</v>
      </c>
    </row>
    <row r="26" spans="11:21" x14ac:dyDescent="0.25">
      <c r="O26">
        <f>O25/47</f>
        <v>3.9043667639856998E-2</v>
      </c>
      <c r="U26">
        <f>45*60</f>
        <v>2700</v>
      </c>
    </row>
    <row r="29" spans="11:21" x14ac:dyDescent="0.25">
      <c r="N29">
        <v>10</v>
      </c>
      <c r="O29" s="2">
        <f>O25*N29</f>
        <v>18.35052379073279</v>
      </c>
      <c r="P29" s="2">
        <f>P25*N29</f>
        <v>0.10578723404255319</v>
      </c>
      <c r="Q29" s="2">
        <f>1-P29-O29</f>
        <v>-17.456311024775342</v>
      </c>
    </row>
    <row r="30" spans="11:21" x14ac:dyDescent="0.25">
      <c r="O30">
        <v>0.41</v>
      </c>
      <c r="P30">
        <v>0.42</v>
      </c>
    </row>
    <row r="32" spans="11:21" x14ac:dyDescent="0.25">
      <c r="O32" s="1">
        <f>O30*O29</f>
        <v>7.5237147542004434</v>
      </c>
      <c r="P32" s="1">
        <f>P30*P29</f>
        <v>4.4430638297872339E-2</v>
      </c>
      <c r="Q32" s="4">
        <f>P32-O32</f>
        <v>-7.4792841159025709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 Trimnell</dc:creator>
  <cp:lastModifiedBy>Asa Trimnell</cp:lastModifiedBy>
  <dcterms:created xsi:type="dcterms:W3CDTF">2024-02-24T15:06:56Z</dcterms:created>
  <dcterms:modified xsi:type="dcterms:W3CDTF">2024-02-24T21:08:50Z</dcterms:modified>
</cp:coreProperties>
</file>