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5355" windowWidth="19080" windowHeight="6990" tabRatio="887" firstSheet="2" activeTab="11"/>
  </bookViews>
  <sheets>
    <sheet name="Summary" sheetId="11" r:id="rId1"/>
    <sheet name="Calibration" sheetId="12" r:id="rId2"/>
    <sheet name="Output Text" sheetId="7" r:id="rId3"/>
    <sheet name="Standby Power Measurment" sheetId="6" r:id="rId4"/>
    <sheet name="Test Data" sheetId="8" r:id="rId5"/>
    <sheet name="Analog Voltage Data CDAQ" sheetId="10" state="hidden" r:id="rId6"/>
    <sheet name="Machine Debug Information" sheetId="9" state="hidden" r:id="rId7"/>
    <sheet name="Std Size Electric Template" sheetId="2" r:id="rId8"/>
    <sheet name="240V Compact Electric Template" sheetId="3" r:id="rId9"/>
    <sheet name="120V Compact Electric Template" sheetId="4" r:id="rId10"/>
    <sheet name="Natural Gas Dryer Template" sheetId="5" r:id="rId11"/>
    <sheet name="Excel Sheet Variables" sheetId="13" r:id="rId12"/>
  </sheets>
  <externalReferences>
    <externalReference r:id="rId13"/>
  </externalReferences>
  <definedNames>
    <definedName name="_" localSheetId="10">#REF!,#REF!,#REF!,#REF!,#REF!,#REF!,#REF!,#REF!,#REF!,#REF!,#REF!,#REF!</definedName>
    <definedName name="__">#REF!,#REF!,#REF!,#REF!,#REF!,#REF!,#REF!,#REF!,#REF!,#REF!,#REF!,#REF!</definedName>
    <definedName name="__COP2">[1]DESC_SHEET!#REF!</definedName>
    <definedName name="_10_">#REF!,#REF!,#REF!,#REF!,#REF!,#REF!,#REF!,#REF!,#REF!,#REF!,#REF!,#REF!</definedName>
    <definedName name="_2_" localSheetId="7">#REF!,#REF!,#REF!,#REF!,#REF!,#REF!,#REF!,#REF!,#REF!,#REF!,#REF!,#REF!</definedName>
    <definedName name="_COP2" localSheetId="10">[1]DESC_SHEET!#REF!</definedName>
    <definedName name="Aspect" localSheetId="10">#REF!</definedName>
    <definedName name="Aspect">#REF!</definedName>
    <definedName name="cab0">"$B$6:$B$4000"</definedName>
    <definedName name="Date_D" localSheetId="10">#REF!</definedName>
    <definedName name="Date_D">#REF!</definedName>
    <definedName name="Date_F" localSheetId="10">#REF!</definedName>
    <definedName name="Date_F">#REF!</definedName>
    <definedName name="Demande" localSheetId="10">#REF!</definedName>
    <definedName name="Demande">#REF!</definedName>
    <definedName name="ÉLECTRO" localSheetId="10" hidden="1">{#N/A,#N/A,FALSE,"P36";#N/A,#N/A,FALSE,"P16";#N/A,#N/A,FALSE,"P14";#N/A,#N/A,FALSE,"P03"}</definedName>
    <definedName name="ÉLECTRO" localSheetId="7" hidden="1">{#N/A,#N/A,FALSE,"P36";#N/A,#N/A,FALSE,"P16";#N/A,#N/A,FALSE,"P14";#N/A,#N/A,FALSE,"P03"}</definedName>
    <definedName name="ÉLECTRO" hidden="1">{#N/A,#N/A,FALSE,"P36";#N/A,#N/A,FALSE,"P16";#N/A,#N/A,FALSE,"P14";#N/A,#N/A,FALSE,"P03"}</definedName>
    <definedName name="Ext_Ing" localSheetId="10">#REF!</definedName>
    <definedName name="Ext_Ing">#REF!</definedName>
    <definedName name="Ext_Stg" localSheetId="10">#REF!</definedName>
    <definedName name="Ext_Stg">#REF!</definedName>
    <definedName name="gazlarge" localSheetId="10" hidden="1">{#N/A,#N/A,FALSE,"P36";#N/A,#N/A,FALSE,"P16";#N/A,#N/A,FALSE,"P14";#N/A,#N/A,FALSE,"P03"}</definedName>
    <definedName name="gazlarge" localSheetId="7" hidden="1">{#N/A,#N/A,FALSE,"P36";#N/A,#N/A,FALSE,"P16";#N/A,#N/A,FALSE,"P14";#N/A,#N/A,FALSE,"P03"}</definedName>
    <definedName name="gazlarge" hidden="1">{#N/A,#N/A,FALSE,"P36";#N/A,#N/A,FALSE,"P16";#N/A,#N/A,FALSE,"P14";#N/A,#N/A,FALSE,"P03"}</definedName>
    <definedName name="gazlarge1" localSheetId="10" hidden="1">{#N/A,#N/A,FALSE,"P36";#N/A,#N/A,FALSE,"P16";#N/A,#N/A,FALSE,"P14";#N/A,#N/A,FALSE,"P03"}</definedName>
    <definedName name="gazlarge1" localSheetId="7" hidden="1">{#N/A,#N/A,FALSE,"P36";#N/A,#N/A,FALSE,"P16";#N/A,#N/A,FALSE,"P14";#N/A,#N/A,FALSE,"P03"}</definedName>
    <definedName name="gazlarge1" hidden="1">{#N/A,#N/A,FALSE,"P36";#N/A,#N/A,FALSE,"P16";#N/A,#N/A,FALSE,"P14";#N/A,#N/A,FALSE,"P03"}</definedName>
    <definedName name="gazlarge3" localSheetId="10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gazlarge3" localSheetId="7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gazlarge3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Ingénieur" localSheetId="10">#REF!</definedName>
    <definedName name="Ingénieur">#REF!</definedName>
    <definedName name="JAC" localSheetId="10">#REF!</definedName>
    <definedName name="JAC">#REF!</definedName>
    <definedName name="MODELE">"Modification 4"</definedName>
    <definedName name="New">#REF!</definedName>
    <definedName name="Nombre_Comp" localSheetId="10">#REF!</definedName>
    <definedName name="Nombre_Comp">#REF!</definedName>
    <definedName name="NoModele">"Modification 4"</definedName>
    <definedName name="Objectif" localSheetId="10">#REF!</definedName>
    <definedName name="Objectif">#REF!</definedName>
    <definedName name="Pel" localSheetId="10">#REF!</definedName>
    <definedName name="Pel">#REF!</definedName>
    <definedName name="Pièce" localSheetId="10">#REF!</definedName>
    <definedName name="Pièce">#REF!</definedName>
    <definedName name="_xlnm.Print_Area" localSheetId="10">'Natural Gas Dryer Template'!$B$5:$G$68</definedName>
    <definedName name="_xlnm.Print_Area" localSheetId="7">'Std Size Electric Template'!$A$1:$G$45</definedName>
    <definedName name="Programme" localSheetId="10">#REF!</definedName>
    <definedName name="Programme">#REF!</definedName>
    <definedName name="SERIE">"Groupe 14"</definedName>
    <definedName name="SET" localSheetId="10">[1]DESC_SHEET!#REF!,[1]DESC_SHEET!#REF!,[1]DESC_SHEET!#REF!,[1]DESC_SHEET!#REF!,[1]DESC_SHEET!#REF!,[1]DESC_SHEET!#REF!,[1]DESC_SHEET!#REF!,[1]DESC_SHEET!#REF!,[1]DESC_SHEET!#REF!,[1]DESC_SHEET!#REF!,[1]DESC_SHEET!$E$11:$I$31,[1]DESC_SHEET!#REF!</definedName>
    <definedName name="SET">[1]DESC_SHEET!#REF!,[1]DESC_SHEET!#REF!,[1]DESC_SHEET!#REF!,[1]DESC_SHEET!#REF!,[1]DESC_SHEET!#REF!,[1]DESC_SHEET!#REF!,[1]DESC_SHEET!#REF!,[1]DESC_SHEET!#REF!,[1]DESC_SHEET!#REF!,[1]DESC_SHEET!#REF!,[1]DESC_SHEET!$E$11:$I$31,[1]DESC_SHEET!#REF!</definedName>
    <definedName name="Stagiaire" localSheetId="10">#REF!</definedName>
    <definedName name="Stagiaire">#REF!</definedName>
    <definedName name="supergaz" localSheetId="10" hidden="1">{#N/A,#N/A,FALSE,"P36";#N/A,#N/A,FALSE,"P16";#N/A,#N/A,FALSE,"P14";#N/A,#N/A,FALSE,"P03"}</definedName>
    <definedName name="supergaz" localSheetId="7" hidden="1">{#N/A,#N/A,FALSE,"P36";#N/A,#N/A,FALSE,"P16";#N/A,#N/A,FALSE,"P14";#N/A,#N/A,FALSE,"P03"}</definedName>
    <definedName name="supergaz" hidden="1">{#N/A,#N/A,FALSE,"P36";#N/A,#N/A,FALSE,"P16";#N/A,#N/A,FALSE,"P14";#N/A,#N/A,FALSE,"P03"}</definedName>
    <definedName name="supergaz2" localSheetId="10" hidden="1">{#N/A,#N/A,FALSE,"P36";#N/A,#N/A,FALSE,"P16";#N/A,#N/A,FALSE,"P14";#N/A,#N/A,FALSE,"P03"}</definedName>
    <definedName name="supergaz2" localSheetId="7" hidden="1">{#N/A,#N/A,FALSE,"P36";#N/A,#N/A,FALSE,"P16";#N/A,#N/A,FALSE,"P14";#N/A,#N/A,FALSE,"P03"}</definedName>
    <definedName name="supergaz2" hidden="1">{#N/A,#N/A,FALSE,"P36";#N/A,#N/A,FALSE,"P16";#N/A,#N/A,FALSE,"P14";#N/A,#N/A,FALSE,"P03"}</definedName>
    <definedName name="supergaz3" localSheetId="10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supergaz3" localSheetId="7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supergaz3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TBLPARAMETRE">"Dialogue 1"</definedName>
    <definedName name="Technicien" localSheetId="10">#REF!</definedName>
    <definedName name="Technicien">#REF!</definedName>
    <definedName name="Titre_Demande" localSheetId="10">#REF!</definedName>
    <definedName name="Titre_Demande">#REF!</definedName>
    <definedName name="Titre_Projet" localSheetId="10">#REF!</definedName>
    <definedName name="Titre_Projet">#REF!</definedName>
    <definedName name="TstDes" localSheetId="10">#REF!</definedName>
    <definedName name="TstDes">#REF!</definedName>
    <definedName name="Type_C" localSheetId="10">#REF!</definedName>
    <definedName name="Type_C">#REF!</definedName>
    <definedName name="TypTst" localSheetId="10">#REF!</definedName>
    <definedName name="TypTst">#REF!</definedName>
    <definedName name="wrn.DOECANAD.XLS." localSheetId="10" hidden="1">{#N/A,#N/A,FALSE,"P36";#N/A,#N/A,FALSE,"P16";#N/A,#N/A,FALSE,"P14";#N/A,#N/A,FALSE,"P03"}</definedName>
    <definedName name="wrn.DOECANAD.XLS." localSheetId="7" hidden="1">{#N/A,#N/A,FALSE,"P36";#N/A,#N/A,FALSE,"P16";#N/A,#N/A,FALSE,"P14";#N/A,#N/A,FALSE,"P03"}</definedName>
    <definedName name="wrn.DOECANAD.XLS." hidden="1">{#N/A,#N/A,FALSE,"P36";#N/A,#N/A,FALSE,"P16";#N/A,#N/A,FALSE,"P14";#N/A,#N/A,FALSE,"P03"}</definedName>
    <definedName name="wrn.ENRGUIDE.XLS." localSheetId="10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wrn.ENRGUIDE.XLS." localSheetId="7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wrn.ENRGUIDE.XLS." hidden="1">{#N/A,#N/A,TRUE,"BUILT-IN P36";#N/A,#N/A,TRUE,"BUILT IN P17";#N/A,#N/A,TRUE," BUILT-IN P16";#N/A,#N/A,TRUE,"BUILT IN P14";#N/A,#N/A,TRUE," BUILT-IN P03";#N/A,#N/A,TRUE,"PORTABLE P36";#N/A,#N/A,TRUE,"PORTABLE-P14";#N/A,#N/A,TRUE," BUILT-IN P005";#N/A,#N/A,TRUE," BUILT-IN P03";#N/A,#N/A,TRUE,"BUILT-IN P002";#N/A,#N/A,TRUE,"Électronique";#N/A,#N/A,TRUE," BUILT-IN P001"}</definedName>
    <definedName name="Zone_impres_MI" localSheetId="10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B24" i="13" l="1"/>
  <c r="E18" i="2" l="1"/>
  <c r="E18" i="3"/>
  <c r="E18" i="4"/>
  <c r="E19" i="5"/>
  <c r="D2" i="13"/>
  <c r="E5" i="5"/>
  <c r="E62" i="5" l="1"/>
  <c r="E61" i="5"/>
  <c r="E50" i="5"/>
  <c r="E48" i="5"/>
  <c r="E45" i="5"/>
  <c r="E44" i="5"/>
  <c r="E43" i="5"/>
  <c r="E37" i="5"/>
  <c r="E33" i="5"/>
  <c r="E31" i="5"/>
  <c r="E29" i="5"/>
  <c r="E27" i="5"/>
  <c r="E24" i="5"/>
  <c r="E23" i="5"/>
  <c r="E21" i="5"/>
  <c r="E18" i="5"/>
  <c r="E17" i="5"/>
  <c r="E16" i="5"/>
  <c r="E14" i="5"/>
  <c r="E12" i="5"/>
  <c r="E9" i="5"/>
  <c r="E8" i="5"/>
  <c r="E7" i="5"/>
  <c r="E6" i="5"/>
  <c r="E39" i="4"/>
  <c r="E38" i="4"/>
  <c r="E34" i="4"/>
  <c r="E31" i="4"/>
  <c r="E30" i="4"/>
  <c r="E29" i="4"/>
  <c r="E27" i="4"/>
  <c r="E26" i="4"/>
  <c r="E25" i="4"/>
  <c r="E24" i="4"/>
  <c r="E23" i="4"/>
  <c r="E22" i="4"/>
  <c r="E20" i="4"/>
  <c r="E17" i="4"/>
  <c r="E16" i="4"/>
  <c r="E15" i="4"/>
  <c r="E13" i="4"/>
  <c r="E11" i="4"/>
  <c r="E8" i="4"/>
  <c r="E7" i="4"/>
  <c r="E6" i="4"/>
  <c r="E5" i="4"/>
  <c r="E4" i="4"/>
  <c r="E39" i="2"/>
  <c r="E38" i="2"/>
  <c r="E34" i="2"/>
  <c r="E31" i="2"/>
  <c r="E30" i="2"/>
  <c r="E29" i="2"/>
  <c r="E27" i="2"/>
  <c r="E26" i="2"/>
  <c r="E25" i="2"/>
  <c r="E24" i="2"/>
  <c r="E23" i="2"/>
  <c r="E22" i="2"/>
  <c r="E20" i="2"/>
  <c r="E17" i="2"/>
  <c r="E16" i="2"/>
  <c r="E15" i="2"/>
  <c r="E13" i="2"/>
  <c r="E11" i="2"/>
  <c r="E8" i="2"/>
  <c r="E7" i="2"/>
  <c r="E6" i="2"/>
  <c r="E5" i="2"/>
  <c r="E4" i="2"/>
  <c r="E31" i="3"/>
  <c r="E30" i="3"/>
  <c r="E27" i="3"/>
  <c r="E26" i="3"/>
  <c r="E25" i="3"/>
  <c r="E24" i="3"/>
  <c r="E8" i="3"/>
  <c r="E6" i="3"/>
  <c r="E5" i="3"/>
  <c r="E11" i="3"/>
  <c r="E4" i="13"/>
  <c r="D4" i="13"/>
  <c r="D6" i="13" s="1"/>
  <c r="E3" i="13"/>
  <c r="D3" i="13"/>
  <c r="D5" i="13" s="1"/>
  <c r="G4" i="13"/>
  <c r="F4" i="13"/>
  <c r="G3" i="13"/>
  <c r="F3" i="13"/>
  <c r="H3" i="13" s="1"/>
  <c r="G2" i="13"/>
  <c r="F2" i="13"/>
  <c r="H2" i="13" s="1"/>
  <c r="E2" i="13"/>
  <c r="G1" i="13"/>
  <c r="F1" i="13"/>
  <c r="E1" i="13"/>
  <c r="D1" i="13"/>
  <c r="E38" i="3"/>
  <c r="E39" i="3"/>
  <c r="E34" i="3"/>
  <c r="E29" i="3"/>
  <c r="E23" i="3"/>
  <c r="E22" i="3"/>
  <c r="E20" i="3"/>
  <c r="E17" i="3"/>
  <c r="E16" i="3"/>
  <c r="E15" i="3"/>
  <c r="E13" i="3"/>
  <c r="E7" i="3"/>
  <c r="E4" i="3"/>
  <c r="E5" i="13" l="1"/>
  <c r="E6" i="13"/>
  <c r="H5" i="13"/>
  <c r="F5" i="13"/>
  <c r="G5" i="13"/>
  <c r="G7" i="13" s="1"/>
  <c r="F6" i="13"/>
  <c r="G6" i="13"/>
  <c r="D7" i="13"/>
  <c r="E25" i="5" s="1"/>
  <c r="H4" i="13"/>
  <c r="H6" i="13" s="1"/>
  <c r="H43" i="4"/>
  <c r="G43" i="4"/>
  <c r="F43" i="4"/>
  <c r="H43" i="3"/>
  <c r="G43" i="3"/>
  <c r="F43" i="3"/>
  <c r="H43" i="2"/>
  <c r="G43" i="2"/>
  <c r="F43" i="2"/>
  <c r="H7" i="13" l="1"/>
  <c r="E28" i="5" s="1"/>
  <c r="F7" i="13"/>
  <c r="E7" i="13"/>
  <c r="E26" i="5" s="1"/>
  <c r="D43" i="5"/>
  <c r="C43" i="5"/>
  <c r="F66" i="5" l="1"/>
  <c r="G66" i="5"/>
  <c r="H66" i="5"/>
  <c r="E51" i="5"/>
  <c r="E32" i="5" l="1"/>
  <c r="H35" i="5"/>
  <c r="G35" i="5"/>
  <c r="F35" i="5"/>
  <c r="E35" i="5"/>
  <c r="E52" i="5" s="1"/>
  <c r="E53" i="5" s="1"/>
  <c r="E47" i="5" l="1"/>
  <c r="E46" i="5"/>
  <c r="E41" i="5"/>
  <c r="E56" i="5" l="1"/>
  <c r="H37" i="3"/>
  <c r="G37" i="3"/>
  <c r="F37" i="3"/>
  <c r="G42" i="3"/>
  <c r="H42" i="3"/>
  <c r="F37" i="2"/>
  <c r="F41" i="2" s="1"/>
  <c r="G37" i="2"/>
  <c r="G41" i="2" s="1"/>
  <c r="H37" i="2"/>
  <c r="H42" i="2" s="1"/>
  <c r="H56" i="5"/>
  <c r="G56" i="5"/>
  <c r="F56" i="5"/>
  <c r="H41" i="4"/>
  <c r="G41" i="4"/>
  <c r="F41" i="4"/>
  <c r="H41" i="3"/>
  <c r="G41" i="3"/>
  <c r="F41" i="3"/>
  <c r="F42" i="4"/>
  <c r="G42" i="4"/>
  <c r="H42" i="4"/>
  <c r="F42" i="3"/>
  <c r="F42" i="2"/>
  <c r="G42" i="2"/>
  <c r="F40" i="4"/>
  <c r="G40" i="4"/>
  <c r="H40" i="4"/>
  <c r="E40" i="4"/>
  <c r="F40" i="3"/>
  <c r="G40" i="3"/>
  <c r="H40" i="3"/>
  <c r="E40" i="3"/>
  <c r="F40" i="2"/>
  <c r="G40" i="2"/>
  <c r="H40" i="2"/>
  <c r="F63" i="5"/>
  <c r="G63" i="5"/>
  <c r="H63" i="5"/>
  <c r="E40" i="2"/>
  <c r="E63" i="5"/>
  <c r="H41" i="2" l="1"/>
  <c r="F52" i="5"/>
  <c r="G52" i="5"/>
  <c r="H52" i="5"/>
  <c r="H32" i="5" l="1"/>
  <c r="H41" i="5"/>
  <c r="H46" i="5"/>
  <c r="H47" i="5"/>
  <c r="H51" i="5"/>
  <c r="H53" i="5"/>
  <c r="H57" i="5" s="1"/>
  <c r="H58" i="5" s="1"/>
  <c r="H59" i="5" s="1"/>
  <c r="H67" i="5"/>
  <c r="H32" i="4"/>
  <c r="H33" i="4"/>
  <c r="H37" i="4"/>
  <c r="H32" i="3"/>
  <c r="H33" i="3"/>
  <c r="H32" i="2"/>
  <c r="G32" i="2"/>
  <c r="H33" i="2"/>
  <c r="H65" i="5" l="1"/>
  <c r="H64" i="5"/>
  <c r="E32" i="3"/>
  <c r="E32" i="2"/>
  <c r="F53" i="5" l="1"/>
  <c r="F57" i="5" s="1"/>
  <c r="G53" i="5"/>
  <c r="G57" i="5" s="1"/>
  <c r="E57" i="5" l="1"/>
  <c r="F67" i="5"/>
  <c r="G67" i="5"/>
  <c r="G46" i="5" l="1"/>
  <c r="F46" i="5"/>
  <c r="G47" i="5"/>
  <c r="F47" i="5"/>
  <c r="G51" i="5"/>
  <c r="F51" i="5"/>
  <c r="E58" i="5" l="1"/>
  <c r="E59" i="5" s="1"/>
  <c r="E65" i="5" s="1"/>
  <c r="F58" i="5"/>
  <c r="F59" i="5" s="1"/>
  <c r="G58" i="5"/>
  <c r="G59" i="5" s="1"/>
  <c r="G32" i="5"/>
  <c r="F32" i="5"/>
  <c r="F41" i="5" s="1"/>
  <c r="D41" i="5"/>
  <c r="C41" i="5"/>
  <c r="G64" i="5" l="1"/>
  <c r="G65" i="5"/>
  <c r="F65" i="5"/>
  <c r="F64" i="5"/>
  <c r="E64" i="5"/>
  <c r="E66" i="5" s="1"/>
  <c r="G41" i="5"/>
  <c r="G37" i="4"/>
  <c r="F37" i="4"/>
  <c r="G33" i="4"/>
  <c r="F33" i="4"/>
  <c r="E33" i="4"/>
  <c r="G32" i="4"/>
  <c r="F32" i="4"/>
  <c r="E32" i="4"/>
  <c r="E41" i="3"/>
  <c r="G33" i="3"/>
  <c r="F33" i="3"/>
  <c r="E33" i="3"/>
  <c r="E37" i="3" s="1"/>
  <c r="G32" i="3"/>
  <c r="F32" i="3"/>
  <c r="E33" i="2"/>
  <c r="E37" i="2" s="1"/>
  <c r="E41" i="2" s="1"/>
  <c r="E37" i="4" l="1"/>
  <c r="E67" i="5"/>
  <c r="E42" i="3"/>
  <c r="E42" i="2"/>
  <c r="E43" i="2" s="1"/>
  <c r="F32" i="2"/>
  <c r="F33" i="2"/>
  <c r="G33" i="2"/>
  <c r="E42" i="4" l="1"/>
  <c r="E52" i="4" s="1"/>
  <c r="E41" i="4"/>
  <c r="E51" i="3"/>
  <c r="E43" i="3"/>
  <c r="E54" i="3"/>
  <c r="E56" i="3" s="1"/>
  <c r="E73" i="5"/>
  <c r="E74" i="5" s="1"/>
  <c r="E76" i="5" s="1"/>
  <c r="E77" i="5" s="1"/>
  <c r="E72" i="5"/>
  <c r="E75" i="5"/>
  <c r="E47" i="3"/>
  <c r="E48" i="3"/>
  <c r="E49" i="3"/>
  <c r="E50" i="3"/>
  <c r="E52" i="3"/>
  <c r="E51" i="2"/>
  <c r="E47" i="2"/>
  <c r="E50" i="2"/>
  <c r="E54" i="2"/>
  <c r="E56" i="2" s="1"/>
  <c r="E49" i="2"/>
  <c r="E52" i="2"/>
  <c r="E48" i="2"/>
  <c r="E54" i="4" l="1"/>
  <c r="E56" i="4" s="1"/>
  <c r="E48" i="4"/>
  <c r="E51" i="4"/>
  <c r="E50" i="4"/>
  <c r="E47" i="4"/>
  <c r="E43" i="4"/>
  <c r="E49" i="4"/>
  <c r="E79" i="5"/>
  <c r="E81" i="5" s="1"/>
</calcChain>
</file>

<file path=xl/sharedStrings.xml><?xml version="1.0" encoding="utf-8"?>
<sst xmlns="http://schemas.openxmlformats.org/spreadsheetml/2006/main" count="528" uniqueCount="313">
  <si>
    <t>Dryers Project Name</t>
  </si>
  <si>
    <t>Tol max</t>
  </si>
  <si>
    <t>Tol min</t>
  </si>
  <si>
    <t>Dryers Name or ID</t>
  </si>
  <si>
    <t>Serial Number</t>
  </si>
  <si>
    <t>Load Cycle  ( Max 25 )</t>
  </si>
  <si>
    <t>Thermo meter Name or ID</t>
  </si>
  <si>
    <t>Scale Name or ID</t>
  </si>
  <si>
    <t>WATT/HRE METER  Name or ID</t>
  </si>
  <si>
    <t>LCL</t>
  </si>
  <si>
    <t>LCL/0.95</t>
  </si>
  <si>
    <t/>
  </si>
  <si>
    <t>Energy Consumption Spreadsheet</t>
  </si>
  <si>
    <t>Load ID or Name</t>
  </si>
  <si>
    <t>Test Report # / Test Request #</t>
  </si>
  <si>
    <t>Full Model Number - Including Engineering digit, model year</t>
  </si>
  <si>
    <t>Date of Test (Day/Month/Year)</t>
  </si>
  <si>
    <t>Test Chamber Ambient Relative Humidity      ( 50 % ± 10 )                       (%)</t>
  </si>
  <si>
    <t>Washer Water Temperature  for Load Prep 15.5 ± 3°C  ( 60 ± 5°F ) Te (°F)</t>
  </si>
  <si>
    <t>Electrical Supply - VOLTS            ( 240 V ± 1% )                  (V)</t>
  </si>
  <si>
    <t>ElectricalPower Supply - Hz ( 60 Hz ± 1% )                     (Hz)</t>
  </si>
  <si>
    <t>Cells will change from Red to White when populated with Valid Data/Information</t>
  </si>
  <si>
    <t>Test Cycle Start Time       (24 hr clock format)   hh:mm</t>
  </si>
  <si>
    <r>
      <t>Initial Weight               W</t>
    </r>
    <r>
      <rPr>
        <b/>
        <vertAlign val="subscript"/>
        <sz val="10"/>
        <rFont val="Times New Roman"/>
        <family val="1"/>
      </rPr>
      <t xml:space="preserve">1 </t>
    </r>
    <r>
      <rPr>
        <b/>
        <sz val="10"/>
        <rFont val="Times New Roman"/>
        <family val="1"/>
      </rPr>
      <t xml:space="preserve">(lb)     </t>
    </r>
    <r>
      <rPr>
        <sz val="10"/>
        <rFont val="Times New Roman"/>
        <family val="1"/>
      </rPr>
      <t>Enter weight of test load prior to dry</t>
    </r>
  </si>
  <si>
    <r>
      <t>Final Weight                      W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 xml:space="preserve"> (lb)   </t>
    </r>
    <r>
      <rPr>
        <sz val="10"/>
        <rFont val="Times New Roman"/>
        <family val="1"/>
      </rPr>
      <t>Enter weight of test load after dry</t>
    </r>
  </si>
  <si>
    <t>Test Cycle End Time    (24 hr clock format)   hh:mm</t>
  </si>
  <si>
    <r>
      <t xml:space="preserve">Total Cycle Time     </t>
    </r>
    <r>
      <rPr>
        <sz val="10"/>
        <rFont val="Times New Roman"/>
        <family val="1"/>
      </rPr>
      <t>From start of cycle until manually stopped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>(mm:ss)</t>
    </r>
  </si>
  <si>
    <r>
      <t xml:space="preserve">Field Use Factor    (1.04 or 1.18)    </t>
    </r>
    <r>
      <rPr>
        <sz val="8"/>
        <rFont val="Times New Roman"/>
        <family val="1"/>
      </rPr>
      <t xml:space="preserve">all GE dryers are 1.04 </t>
    </r>
    <r>
      <rPr>
        <b/>
        <sz val="8"/>
        <rFont val="Times New Roman"/>
        <family val="1"/>
      </rPr>
      <t xml:space="preserve"> - no not change value</t>
    </r>
  </si>
  <si>
    <r>
      <t xml:space="preserve">Measured Electric Energy Consumption  </t>
    </r>
    <r>
      <rPr>
        <b/>
        <sz val="12"/>
        <color rgb="FF00B050"/>
        <rFont val="Times New Roman"/>
        <family val="1"/>
      </rPr>
      <t xml:space="preserve"> </t>
    </r>
    <r>
      <rPr>
        <b/>
        <sz val="14"/>
        <color rgb="FF00B050"/>
        <rFont val="Times New Roman"/>
        <family val="1"/>
      </rPr>
      <t>E</t>
    </r>
    <r>
      <rPr>
        <b/>
        <vertAlign val="subscript"/>
        <sz val="14"/>
        <color rgb="FF00B050"/>
        <rFont val="Times New Roman"/>
        <family val="1"/>
      </rPr>
      <t>tt</t>
    </r>
    <r>
      <rPr>
        <b/>
        <sz val="12"/>
        <rFont val="Times New Roman"/>
        <family val="1"/>
      </rPr>
      <t xml:space="preserve"> </t>
    </r>
    <r>
      <rPr>
        <b/>
        <sz val="8"/>
        <rFont val="Times New Roman"/>
        <family val="1"/>
      </rPr>
      <t>(kWh)</t>
    </r>
  </si>
  <si>
    <r>
      <t xml:space="preserve">Off Mode (Watts)   </t>
    </r>
    <r>
      <rPr>
        <sz val="8"/>
        <rFont val="Times New Roman"/>
        <family val="1"/>
      </rPr>
      <t>Measured per IEC 62301 Second Edition</t>
    </r>
  </si>
  <si>
    <r>
      <t xml:space="preserve">Standby (Watts)     </t>
    </r>
    <r>
      <rPr>
        <sz val="8"/>
        <rFont val="Times New Roman"/>
        <family val="1"/>
      </rPr>
      <t>Measured per IEC 62301 Second Edition</t>
    </r>
  </si>
  <si>
    <r>
      <t>Electric Energy Corrected</t>
    </r>
    <r>
      <rPr>
        <b/>
        <sz val="12"/>
        <rFont val="Times New Roman"/>
        <family val="1"/>
      </rPr>
      <t xml:space="preserve"> </t>
    </r>
    <r>
      <rPr>
        <b/>
        <sz val="14"/>
        <rFont val="Times New Roman"/>
        <family val="1"/>
      </rPr>
      <t xml:space="preserve"> </t>
    </r>
    <r>
      <rPr>
        <b/>
        <sz val="14"/>
        <color rgb="FF00B050"/>
        <rFont val="Times New Roman"/>
        <family val="1"/>
      </rPr>
      <t>E</t>
    </r>
    <r>
      <rPr>
        <b/>
        <vertAlign val="subscript"/>
        <sz val="14"/>
        <color rgb="FF00B050"/>
        <rFont val="Times New Roman"/>
        <family val="1"/>
      </rPr>
      <t>ce</t>
    </r>
    <r>
      <rPr>
        <b/>
        <sz val="14"/>
        <rFont val="Times New Roman"/>
        <family val="1"/>
      </rPr>
      <t xml:space="preserve"> </t>
    </r>
    <r>
      <rPr>
        <b/>
        <sz val="8"/>
        <rFont val="Times New Roman"/>
        <family val="1"/>
      </rPr>
      <t xml:space="preserve">(kWh) </t>
    </r>
    <r>
      <rPr>
        <b/>
        <sz val="10"/>
        <rFont val="Times New Roman"/>
        <family val="1"/>
      </rPr>
      <t xml:space="preserve">                                </t>
    </r>
    <r>
      <rPr>
        <b/>
        <sz val="10"/>
        <color rgb="FFFFC000"/>
        <rFont val="Times New Roman"/>
        <family val="1"/>
      </rPr>
      <t>(calculated cells)</t>
    </r>
  </si>
  <si>
    <r>
      <t xml:space="preserve">Initial humidity %       </t>
    </r>
    <r>
      <rPr>
        <sz val="10"/>
        <rFont val="Times New Roman"/>
        <family val="1"/>
      </rPr>
      <t>( 57.5 % ± 3 )</t>
    </r>
    <r>
      <rPr>
        <b/>
        <sz val="10"/>
        <rFont val="Times New Roman"/>
        <family val="1"/>
      </rPr>
      <t xml:space="preserve">     W</t>
    </r>
    <r>
      <rPr>
        <b/>
        <vertAlign val="subscript"/>
        <sz val="10"/>
        <rFont val="Times New Roman"/>
        <family val="1"/>
      </rPr>
      <t>w</t>
    </r>
    <r>
      <rPr>
        <b/>
        <sz val="10"/>
        <rFont val="Times New Roman"/>
        <family val="1"/>
      </rPr>
      <t xml:space="preserve"> %    </t>
    </r>
    <r>
      <rPr>
        <sz val="10"/>
        <rFont val="Times New Roman"/>
        <family val="1"/>
      </rPr>
      <t xml:space="preserve"> </t>
    </r>
    <r>
      <rPr>
        <b/>
        <sz val="10"/>
        <color rgb="FFFFC000"/>
        <rFont val="Times New Roman"/>
        <family val="1"/>
      </rPr>
      <t>(calculated cells)</t>
    </r>
  </si>
  <si>
    <r>
      <t xml:space="preserve">Final load humidity % </t>
    </r>
    <r>
      <rPr>
        <sz val="10"/>
        <rFont val="Times New Roman"/>
        <family val="1"/>
      </rPr>
      <t xml:space="preserve"> ( 2.5 % - 5 % ) </t>
    </r>
    <r>
      <rPr>
        <b/>
        <sz val="10"/>
        <rFont val="Times New Roman"/>
        <family val="1"/>
      </rPr>
      <t xml:space="preserve"> W</t>
    </r>
    <r>
      <rPr>
        <b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 xml:space="preserve">%     </t>
    </r>
    <r>
      <rPr>
        <b/>
        <sz val="10"/>
        <color rgb="FFFFC000"/>
        <rFont val="Times New Roman"/>
        <family val="1"/>
      </rPr>
      <t>(calculated cells)</t>
    </r>
  </si>
  <si>
    <r>
      <t xml:space="preserve">Energy Factor </t>
    </r>
    <r>
      <rPr>
        <b/>
        <sz val="9"/>
        <color rgb="FF00B050"/>
        <rFont val="Times New Roman"/>
        <family val="1"/>
      </rPr>
      <t xml:space="preserve"> EF  </t>
    </r>
    <r>
      <rPr>
        <b/>
        <sz val="9"/>
        <rFont val="Times New Roman"/>
        <family val="1"/>
      </rPr>
      <t xml:space="preserve"> </t>
    </r>
    <r>
      <rPr>
        <sz val="10"/>
        <rFont val="Times New Roman"/>
        <family val="1"/>
      </rPr>
      <t>(W</t>
    </r>
    <r>
      <rPr>
        <vertAlign val="subscript"/>
        <sz val="10"/>
        <rFont val="Times New Roman"/>
        <family val="1"/>
      </rPr>
      <t>bonedry</t>
    </r>
    <r>
      <rPr>
        <sz val="10"/>
        <rFont val="Times New Roman"/>
        <family val="1"/>
      </rPr>
      <t>/E</t>
    </r>
    <r>
      <rPr>
        <vertAlign val="subscript"/>
        <sz val="10"/>
        <rFont val="Times New Roman"/>
        <family val="1"/>
      </rPr>
      <t>ce</t>
    </r>
    <r>
      <rPr>
        <sz val="10"/>
        <rFont val="Times New Roman"/>
        <family val="1"/>
      </rPr>
      <t>)</t>
    </r>
    <r>
      <rPr>
        <b/>
        <sz val="9"/>
        <color rgb="FFFFC000"/>
        <rFont val="Times New Roman"/>
        <family val="1"/>
      </rPr>
      <t xml:space="preserve">   </t>
    </r>
    <r>
      <rPr>
        <b/>
        <sz val="9"/>
        <color rgb="FFFF0000"/>
        <rFont val="Times New Roman"/>
        <family val="1"/>
      </rPr>
      <t xml:space="preserve">  Reference Only  </t>
    </r>
    <r>
      <rPr>
        <b/>
        <sz val="9"/>
        <color rgb="FFFFC000"/>
        <rFont val="Times New Roman"/>
        <family val="1"/>
      </rPr>
      <t xml:space="preserve">             (calculated cells)</t>
    </r>
  </si>
  <si>
    <r>
      <t xml:space="preserve">Annual Energy Consumption           kWh/year     </t>
    </r>
    <r>
      <rPr>
        <b/>
        <sz val="8"/>
        <color rgb="FFFFC000"/>
        <rFont val="Times New Roman"/>
        <family val="1"/>
      </rPr>
      <t xml:space="preserve"> (calculated cells)</t>
    </r>
  </si>
  <si>
    <t>Calculations for Declared Value to DOE</t>
  </si>
  <si>
    <t>Average CEF Value</t>
  </si>
  <si>
    <t>Standard Deviation of CEF Value</t>
  </si>
  <si>
    <t>Standard Error</t>
  </si>
  <si>
    <t>T-value</t>
  </si>
  <si>
    <t>DECLARED VALUE</t>
  </si>
  <si>
    <t>% Above DOE Limit</t>
  </si>
  <si>
    <t xml:space="preserve">Standard Size Electric Clothes Dryer </t>
  </si>
  <si>
    <r>
      <t>Per-Cycle Standby &amp; Off Modes Consumption</t>
    </r>
    <r>
      <rPr>
        <b/>
        <sz val="11"/>
        <rFont val="Times New Roman"/>
        <family val="1"/>
      </rPr>
      <t xml:space="preserve"> </t>
    </r>
    <r>
      <rPr>
        <b/>
        <sz val="11"/>
        <color rgb="FF00B050"/>
        <rFont val="Times New Roman"/>
        <family val="1"/>
      </rPr>
      <t xml:space="preserve"> Etso </t>
    </r>
    <r>
      <rPr>
        <b/>
        <sz val="8"/>
        <color rgb="FF00B050"/>
        <rFont val="Times New Roman"/>
        <family val="1"/>
      </rPr>
      <t>(</t>
    </r>
    <r>
      <rPr>
        <b/>
        <sz val="8"/>
        <rFont val="Times New Roman"/>
        <family val="1"/>
      </rPr>
      <t xml:space="preserve">kWh)  </t>
    </r>
    <r>
      <rPr>
        <b/>
        <sz val="9"/>
        <color rgb="FFFFC000"/>
        <rFont val="Times New Roman"/>
        <family val="1"/>
      </rPr>
      <t xml:space="preserve"> (calculated cells)</t>
    </r>
  </si>
  <si>
    <r>
      <t xml:space="preserve">Combined Energy Factor  </t>
    </r>
    <r>
      <rPr>
        <b/>
        <sz val="9"/>
        <color rgb="FF00B050"/>
        <rFont val="Times New Roman"/>
        <family val="1"/>
      </rPr>
      <t>CEF</t>
    </r>
    <r>
      <rPr>
        <b/>
        <sz val="9"/>
        <rFont val="Times New Roman"/>
        <family val="1"/>
      </rPr>
      <t xml:space="preserve">   </t>
    </r>
    <r>
      <rPr>
        <sz val="10"/>
        <rFont val="Times New Roman"/>
        <family val="1"/>
      </rPr>
      <t>(W</t>
    </r>
    <r>
      <rPr>
        <vertAlign val="subscript"/>
        <sz val="10"/>
        <rFont val="Times New Roman"/>
        <family val="1"/>
      </rPr>
      <t>bonedry</t>
    </r>
    <r>
      <rPr>
        <sz val="10"/>
        <rFont val="Times New Roman"/>
        <family val="1"/>
      </rPr>
      <t>/( E</t>
    </r>
    <r>
      <rPr>
        <vertAlign val="subscript"/>
        <sz val="10"/>
        <rFont val="Times New Roman"/>
        <family val="1"/>
      </rPr>
      <t>ce</t>
    </r>
    <r>
      <rPr>
        <sz val="10"/>
        <rFont val="Times New Roman"/>
        <family val="1"/>
      </rPr>
      <t>+E</t>
    </r>
    <r>
      <rPr>
        <vertAlign val="subscript"/>
        <sz val="10"/>
        <rFont val="Times New Roman"/>
        <family val="1"/>
      </rPr>
      <t>tso</t>
    </r>
    <r>
      <rPr>
        <sz val="10"/>
        <rFont val="Times New Roman"/>
        <family val="1"/>
      </rPr>
      <t>)</t>
    </r>
    <r>
      <rPr>
        <b/>
        <sz val="10"/>
        <rFont val="Times New Roman"/>
        <family val="1"/>
      </rPr>
      <t xml:space="preserve">    </t>
    </r>
    <r>
      <rPr>
        <b/>
        <sz val="9"/>
        <rFont val="Times New Roman"/>
        <family val="1"/>
      </rPr>
      <t xml:space="preserve">       </t>
    </r>
    <r>
      <rPr>
        <b/>
        <sz val="9"/>
        <color rgb="FFFFC000"/>
        <rFont val="Times New Roman"/>
        <family val="1"/>
      </rPr>
      <t>(calculated cells)</t>
    </r>
  </si>
  <si>
    <t>Restriction         If other than AHAM,  need to explain</t>
  </si>
  <si>
    <r>
      <t xml:space="preserve">Water Hardness     </t>
    </r>
    <r>
      <rPr>
        <sz val="10"/>
        <rFont val="Times New Roman"/>
        <family val="1"/>
      </rPr>
      <t xml:space="preserve"> ( Max 17 ) </t>
    </r>
    <r>
      <rPr>
        <b/>
        <sz val="10"/>
        <rFont val="Times New Roman"/>
        <family val="1"/>
      </rPr>
      <t xml:space="preserve">            (PPM)</t>
    </r>
  </si>
  <si>
    <r>
      <t xml:space="preserve">Test Chamber Ambient Temperature   </t>
    </r>
    <r>
      <rPr>
        <sz val="10"/>
        <rFont val="Times New Roman"/>
        <family val="1"/>
      </rPr>
      <t>24 ± 2°C</t>
    </r>
    <r>
      <rPr>
        <b/>
        <sz val="10"/>
        <rFont val="Times New Roman"/>
        <family val="1"/>
      </rPr>
      <t xml:space="preserve"> ( 75 ± 3°F )        Ta (°F)</t>
    </r>
  </si>
  <si>
    <t>AHAM</t>
  </si>
  <si>
    <t>Initial Gas Volume (or initial Gas volume meter reading):   (cubic feet)</t>
  </si>
  <si>
    <t>Final Gas Volume (or initial Gas volume meter reading):     (cubic feet)</t>
  </si>
  <si>
    <t>Rating Temps (sec) ( 3 tours / 3 )</t>
  </si>
  <si>
    <t>Washer Water Temperature  for Load Prep 15.5 ± 3°C  ( 60 ± 5°F )     Te (°F)</t>
  </si>
  <si>
    <t>VOLTS            ( 120 V ± 1% )                  (V)</t>
  </si>
  <si>
    <t>Electrical Supply - VOLTS           ( 240 V ± 1% )                  (V)</t>
  </si>
  <si>
    <t>Natural Gas Supply Pressure        ( 7 -10 " W.C.)             Pg (")</t>
  </si>
  <si>
    <t>Natural Gas Temperature            Tg (°F)</t>
  </si>
  <si>
    <t>Gas Meter Type (1 = Wet, 2 = Dry)</t>
  </si>
  <si>
    <r>
      <t xml:space="preserve">Electric Energy Consumed </t>
    </r>
    <r>
      <rPr>
        <b/>
        <sz val="12"/>
        <color rgb="FF00B050"/>
        <rFont val="Times New Roman"/>
        <family val="1"/>
      </rPr>
      <t xml:space="preserve"> </t>
    </r>
    <r>
      <rPr>
        <b/>
        <sz val="14"/>
        <color rgb="FF00B050"/>
        <rFont val="Times New Roman"/>
        <family val="1"/>
      </rPr>
      <t>E</t>
    </r>
    <r>
      <rPr>
        <b/>
        <vertAlign val="subscript"/>
        <sz val="14"/>
        <color rgb="FF00B050"/>
        <rFont val="Times New Roman"/>
        <family val="1"/>
      </rPr>
      <t>te</t>
    </r>
    <r>
      <rPr>
        <b/>
        <vertAlign val="subscript"/>
        <sz val="14"/>
        <rFont val="Times New Roman"/>
        <family val="1"/>
      </rPr>
      <t xml:space="preserve">  </t>
    </r>
    <r>
      <rPr>
        <b/>
        <sz val="8"/>
        <rFont val="Times New Roman"/>
        <family val="1"/>
      </rPr>
      <t>(kWh)</t>
    </r>
  </si>
  <si>
    <r>
      <t xml:space="preserve">Field Use Factor    (1.04 or 1.18)    </t>
    </r>
    <r>
      <rPr>
        <sz val="10"/>
        <rFont val="Times New Roman"/>
        <family val="1"/>
      </rPr>
      <t xml:space="preserve">all GE dryers are 1.04 </t>
    </r>
    <r>
      <rPr>
        <b/>
        <sz val="10"/>
        <rFont val="Times New Roman"/>
        <family val="1"/>
      </rPr>
      <t xml:space="preserve"> - do not change value</t>
    </r>
  </si>
  <si>
    <r>
      <t xml:space="preserve">Total Cycle Time     </t>
    </r>
    <r>
      <rPr>
        <sz val="10"/>
        <rFont val="Times New Roman"/>
        <family val="1"/>
      </rPr>
      <t>From start of cycle until manually stopped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>(min)</t>
    </r>
  </si>
  <si>
    <t xml:space="preserve"> </t>
  </si>
  <si>
    <r>
      <t xml:space="preserve">Standby (Watts)     </t>
    </r>
    <r>
      <rPr>
        <sz val="10"/>
        <rFont val="Times New Roman"/>
        <family val="1"/>
      </rPr>
      <t>Measured per IEC 62301 Second Edition - P</t>
    </r>
    <r>
      <rPr>
        <vertAlign val="subscript"/>
        <sz val="10"/>
        <rFont val="Times New Roman"/>
        <family val="1"/>
      </rPr>
      <t>IA</t>
    </r>
  </si>
  <si>
    <r>
      <t xml:space="preserve">Off Mode (Watts)   </t>
    </r>
    <r>
      <rPr>
        <sz val="10"/>
        <rFont val="Times New Roman"/>
        <family val="1"/>
      </rPr>
      <t>Measured per IEC 62301 Second Edition  - P</t>
    </r>
    <r>
      <rPr>
        <vertAlign val="subscript"/>
        <sz val="10"/>
        <rFont val="Times New Roman"/>
        <family val="1"/>
      </rPr>
      <t>OFF</t>
    </r>
  </si>
  <si>
    <t>Watt/Hr Meter  Name or ID</t>
  </si>
  <si>
    <t>Reference Pressure    Pgref        (Psia)           do not change value</t>
  </si>
  <si>
    <t>Reference Temperature    Tgref (°F)               do not change value</t>
  </si>
  <si>
    <r>
      <t xml:space="preserve">Initial Moisture Content %       </t>
    </r>
    <r>
      <rPr>
        <sz val="10"/>
        <rFont val="Times New Roman"/>
        <family val="1"/>
      </rPr>
      <t>( 57.5 % ± 3 )</t>
    </r>
    <r>
      <rPr>
        <b/>
        <sz val="10"/>
        <rFont val="Times New Roman"/>
        <family val="1"/>
      </rPr>
      <t xml:space="preserve">     W</t>
    </r>
    <r>
      <rPr>
        <b/>
        <vertAlign val="subscript"/>
        <sz val="10"/>
        <rFont val="Times New Roman"/>
        <family val="1"/>
      </rPr>
      <t>w</t>
    </r>
    <r>
      <rPr>
        <b/>
        <sz val="10"/>
        <rFont val="Times New Roman"/>
        <family val="1"/>
      </rPr>
      <t xml:space="preserve"> %    </t>
    </r>
    <r>
      <rPr>
        <sz val="10"/>
        <rFont val="Times New Roman"/>
        <family val="1"/>
      </rPr>
      <t xml:space="preserve">               </t>
    </r>
    <r>
      <rPr>
        <sz val="10"/>
        <color rgb="FFFFC000"/>
        <rFont val="Times New Roman"/>
        <family val="1"/>
      </rPr>
      <t xml:space="preserve"> </t>
    </r>
    <r>
      <rPr>
        <b/>
        <sz val="10"/>
        <color rgb="FFFFC000"/>
        <rFont val="Times New Roman"/>
        <family val="1"/>
      </rPr>
      <t>(calculated cells)</t>
    </r>
  </si>
  <si>
    <r>
      <t xml:space="preserve">Final load Moisture Content % </t>
    </r>
    <r>
      <rPr>
        <sz val="10"/>
        <rFont val="Times New Roman"/>
        <family val="1"/>
      </rPr>
      <t xml:space="preserve"> ( 2.5 % - 5 % ) </t>
    </r>
    <r>
      <rPr>
        <b/>
        <sz val="10"/>
        <rFont val="Times New Roman"/>
        <family val="1"/>
      </rPr>
      <t xml:space="preserve"> W</t>
    </r>
    <r>
      <rPr>
        <b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 xml:space="preserve">%                   </t>
    </r>
    <r>
      <rPr>
        <b/>
        <sz val="10"/>
        <color rgb="FFFFC000"/>
        <rFont val="Times New Roman"/>
        <family val="1"/>
      </rPr>
      <t xml:space="preserve">  (calculated cells)</t>
    </r>
  </si>
  <si>
    <r>
      <t xml:space="preserve">Measured Gas Volume Used </t>
    </r>
    <r>
      <rPr>
        <b/>
        <sz val="14"/>
        <color rgb="FF00B050"/>
        <rFont val="Times New Roman"/>
        <family val="1"/>
      </rPr>
      <t xml:space="preserve"> E</t>
    </r>
    <r>
      <rPr>
        <b/>
        <vertAlign val="subscript"/>
        <sz val="14"/>
        <color rgb="FF00B050"/>
        <rFont val="Times New Roman"/>
        <family val="1"/>
      </rPr>
      <t>tg</t>
    </r>
    <r>
      <rPr>
        <b/>
        <sz val="14"/>
        <color rgb="FF00B050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(cubic feet)       </t>
    </r>
    <r>
      <rPr>
        <b/>
        <sz val="10"/>
        <color rgb="FFFFC000"/>
        <rFont val="Times New Roman"/>
        <family val="1"/>
      </rPr>
      <t xml:space="preserve">                          (calculated cells)</t>
    </r>
  </si>
  <si>
    <r>
      <t xml:space="preserve">Correction Gas Volume Factor [STP]                                                </t>
    </r>
    <r>
      <rPr>
        <b/>
        <sz val="10"/>
        <color theme="9" tint="-0.249977111117893"/>
        <rFont val="Times New Roman"/>
        <family val="1"/>
      </rPr>
      <t xml:space="preserve">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</si>
  <si>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Corrected Gas Heating Value             GEF (Btu/cubic foot)              </t>
    </r>
    <r>
      <rPr>
        <b/>
        <sz val="10"/>
        <color rgb="FFFFC000"/>
        <rFont val="Times New Roman"/>
        <family val="1"/>
      </rPr>
      <t>(calculated cells)</t>
    </r>
  </si>
  <si>
    <r>
      <t xml:space="preserve">Electrical Energy Consumed  </t>
    </r>
    <r>
      <rPr>
        <b/>
        <sz val="14"/>
        <color rgb="FF00B050"/>
        <rFont val="Times New Roman"/>
        <family val="1"/>
      </rPr>
      <t>E</t>
    </r>
    <r>
      <rPr>
        <b/>
        <vertAlign val="subscript"/>
        <sz val="14"/>
        <color rgb="FF00B050"/>
        <rFont val="Times New Roman"/>
        <family val="1"/>
      </rPr>
      <t xml:space="preserve">ge       </t>
    </r>
    <r>
      <rPr>
        <vertAlign val="subscript"/>
        <sz val="14"/>
        <rFont val="Times New Roman"/>
        <family val="1"/>
      </rPr>
      <t>kWh</t>
    </r>
    <r>
      <rPr>
        <b/>
        <sz val="10"/>
        <color rgb="FF00B050"/>
        <rFont val="Times New Roman"/>
        <family val="1"/>
      </rPr>
      <t xml:space="preserve">                                        </t>
    </r>
    <r>
      <rPr>
        <b/>
        <sz val="10"/>
        <color rgb="FFFFC000"/>
        <rFont val="Times New Roman"/>
        <family val="1"/>
      </rPr>
      <t>(calculated cells)</t>
    </r>
  </si>
  <si>
    <t xml:space="preserve">Natural Gas Clothes Dryer </t>
  </si>
  <si>
    <r>
      <t xml:space="preserve">Per-Cycle Standby &amp; Off Modes Consumption </t>
    </r>
    <r>
      <rPr>
        <b/>
        <sz val="10"/>
        <color rgb="FF00B050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 xml:space="preserve">Etso </t>
    </r>
    <r>
      <rPr>
        <b/>
        <sz val="10"/>
        <rFont val="Times New Roman"/>
        <family val="1"/>
      </rPr>
      <t xml:space="preserve">(kWh)        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</si>
  <si>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Combined Energy Factor  </t>
    </r>
    <r>
      <rPr>
        <b/>
        <sz val="12"/>
        <color rgb="FF00B050"/>
        <rFont val="Times New Roman"/>
        <family val="1"/>
      </rPr>
      <t>CEF</t>
    </r>
    <r>
      <rPr>
        <b/>
        <sz val="12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 </t>
    </r>
    <r>
      <rPr>
        <sz val="10"/>
        <rFont val="Times New Roman"/>
        <family val="1"/>
      </rPr>
      <t>(W</t>
    </r>
    <r>
      <rPr>
        <vertAlign val="subscript"/>
        <sz val="10"/>
        <rFont val="Times New Roman"/>
        <family val="1"/>
      </rPr>
      <t>bonedry</t>
    </r>
    <r>
      <rPr>
        <sz val="10"/>
        <rFont val="Times New Roman"/>
        <family val="1"/>
      </rPr>
      <t>/( E</t>
    </r>
    <r>
      <rPr>
        <vertAlign val="subscript"/>
        <sz val="10"/>
        <rFont val="Times New Roman"/>
        <family val="1"/>
      </rPr>
      <t>cc</t>
    </r>
    <r>
      <rPr>
        <sz val="10"/>
        <rFont val="Times New Roman"/>
        <family val="1"/>
      </rPr>
      <t>)</t>
    </r>
    <r>
      <rPr>
        <b/>
        <sz val="10"/>
        <rFont val="Times New Roman"/>
        <family val="1"/>
      </rPr>
      <t xml:space="preserve">                             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</si>
  <si>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BAROMETRIC PRESSURE   </t>
    </r>
    <r>
      <rPr>
        <b/>
        <sz val="8"/>
        <color theme="4"/>
        <rFont val="Times New Roman"/>
        <family val="1"/>
      </rPr>
      <t xml:space="preserve"> (Same ambient as gas meter)</t>
    </r>
    <r>
      <rPr>
        <b/>
        <sz val="8"/>
        <rFont val="Times New Roman"/>
        <family val="1"/>
      </rPr>
      <t xml:space="preserve">  </t>
    </r>
    <r>
      <rPr>
        <b/>
        <sz val="10"/>
        <rFont val="Times New Roman"/>
        <family val="1"/>
      </rPr>
      <t>Pb  (mBars)</t>
    </r>
  </si>
  <si>
    <r>
      <t xml:space="preserve">Natural Gas Pressure </t>
    </r>
    <r>
      <rPr>
        <b/>
        <sz val="9"/>
        <rFont val="Times New Roman"/>
        <family val="1"/>
      </rPr>
      <t xml:space="preserve">-  Absolute </t>
    </r>
    <r>
      <rPr>
        <b/>
        <sz val="8"/>
        <color theme="4"/>
        <rFont val="Times New Roman"/>
        <family val="1"/>
      </rPr>
      <t xml:space="preserve"> (Barometric P + Supply P)</t>
    </r>
    <r>
      <rPr>
        <b/>
        <sz val="10"/>
        <rFont val="Times New Roman"/>
        <family val="1"/>
      </rPr>
      <t xml:space="preserve">    P</t>
    </r>
    <r>
      <rPr>
        <b/>
        <vertAlign val="subscript"/>
        <sz val="8"/>
        <rFont val="Times New Roman"/>
        <family val="1"/>
      </rPr>
      <t>g</t>
    </r>
    <r>
      <rPr>
        <b/>
        <sz val="8"/>
        <rFont val="Times New Roman"/>
        <family val="1"/>
      </rPr>
      <t xml:space="preserve"> (psia) </t>
    </r>
    <r>
      <rPr>
        <b/>
        <sz val="10"/>
        <color rgb="FFFFC000"/>
        <rFont val="Times New Roman"/>
        <family val="1"/>
      </rPr>
      <t xml:space="preserve"> (calculated cells)</t>
    </r>
  </si>
  <si>
    <r>
      <t>Gas Meter H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 xml:space="preserve">O Vapor Pressure (Psia)       </t>
    </r>
    <r>
      <rPr>
        <b/>
        <sz val="9"/>
        <color theme="4"/>
        <rFont val="Times New Roman"/>
        <family val="1"/>
      </rPr>
      <t xml:space="preserve">    (Wet meter only)   </t>
    </r>
    <r>
      <rPr>
        <b/>
        <sz val="10"/>
        <rFont val="Times New Roman"/>
        <family val="1"/>
      </rPr>
      <t xml:space="preserve">            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</si>
  <si>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Heating Value     </t>
    </r>
    <r>
      <rPr>
        <b/>
        <sz val="9"/>
        <color theme="4"/>
        <rFont val="Times New Roman"/>
        <family val="1"/>
      </rPr>
      <t xml:space="preserve">(from calorimeter or calibrated cyclinder)   </t>
    </r>
    <r>
      <rPr>
        <b/>
        <sz val="10"/>
        <rFont val="Times New Roman"/>
        <family val="1"/>
      </rPr>
      <t xml:space="preserve">     (BTU/ cubic foot)</t>
    </r>
  </si>
  <si>
    <r>
      <t xml:space="preserve">Rating Plate ( BTU/hr)                                                                     </t>
    </r>
    <r>
      <rPr>
        <b/>
        <sz val="10"/>
        <color rgb="FFFFC000"/>
        <rFont val="Times New Roman"/>
        <family val="1"/>
      </rPr>
      <t xml:space="preserve">      (calculated cells)</t>
    </r>
  </si>
  <si>
    <r>
      <t xml:space="preserve">Gas Energy Consumed      </t>
    </r>
    <r>
      <rPr>
        <b/>
        <sz val="14"/>
        <color rgb="FF00B050"/>
        <rFont val="Times New Roman"/>
        <family val="1"/>
      </rPr>
      <t xml:space="preserve">    E</t>
    </r>
    <r>
      <rPr>
        <b/>
        <vertAlign val="subscript"/>
        <sz val="14"/>
        <color rgb="FF00B050"/>
        <rFont val="Times New Roman"/>
        <family val="1"/>
      </rPr>
      <t>gg</t>
    </r>
    <r>
      <rPr>
        <b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BTU         </t>
    </r>
    <r>
      <rPr>
        <sz val="10"/>
        <color rgb="FFFFC000"/>
        <rFont val="Times New Roman"/>
        <family val="1"/>
      </rPr>
      <t xml:space="preserve">                               </t>
    </r>
    <r>
      <rPr>
        <b/>
        <sz val="10"/>
        <color rgb="FFFFC000"/>
        <rFont val="Times New Roman"/>
        <family val="1"/>
      </rPr>
      <t>(calculated cells)</t>
    </r>
  </si>
  <si>
    <r>
      <t xml:space="preserve">Gas Energy Consumed                      </t>
    </r>
    <r>
      <rPr>
        <sz val="10"/>
        <rFont val="Times New Roman"/>
        <family val="1"/>
      </rPr>
      <t xml:space="preserve">      kWh </t>
    </r>
    <r>
      <rPr>
        <b/>
        <sz val="10"/>
        <rFont val="Times New Roman"/>
        <family val="1"/>
      </rPr>
      <t xml:space="preserve">                                     </t>
    </r>
    <r>
      <rPr>
        <b/>
        <sz val="10"/>
        <color rgb="FFFFC000"/>
        <rFont val="Times New Roman"/>
        <family val="1"/>
      </rPr>
      <t xml:space="preserve">  (calculated cells)</t>
    </r>
  </si>
  <si>
    <r>
      <t xml:space="preserve">Total Energy (GAS+ELEC)     </t>
    </r>
    <r>
      <rPr>
        <b/>
        <sz val="14"/>
        <color rgb="FF00B050"/>
        <rFont val="Times New Roman"/>
        <family val="1"/>
      </rPr>
      <t>E</t>
    </r>
    <r>
      <rPr>
        <b/>
        <vertAlign val="subscript"/>
        <sz val="14"/>
        <color rgb="FF00B050"/>
        <rFont val="Times New Roman"/>
        <family val="1"/>
      </rPr>
      <t>cg</t>
    </r>
    <r>
      <rPr>
        <b/>
        <vertAlign val="subscript"/>
        <sz val="10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     </t>
    </r>
    <r>
      <rPr>
        <sz val="10"/>
        <rFont val="Times New Roman"/>
        <family val="1"/>
      </rPr>
      <t xml:space="preserve">kWh                                     </t>
    </r>
    <r>
      <rPr>
        <sz val="10"/>
        <color rgb="FFFFC000"/>
        <rFont val="Times New Roman"/>
        <family val="1"/>
      </rPr>
      <t xml:space="preserve">    </t>
    </r>
    <r>
      <rPr>
        <b/>
        <sz val="10"/>
        <color rgb="FFFFC000"/>
        <rFont val="Times New Roman"/>
        <family val="1"/>
      </rPr>
      <t>(calculated cells)</t>
    </r>
  </si>
  <si>
    <r>
      <t xml:space="preserve">Per-Cycle combined total energy consumption </t>
    </r>
    <r>
      <rPr>
        <b/>
        <sz val="10"/>
        <color rgb="FF00B050"/>
        <rFont val="Times New Roman"/>
        <family val="1"/>
      </rPr>
      <t xml:space="preserve"> </t>
    </r>
    <r>
      <rPr>
        <b/>
        <sz val="12"/>
        <color rgb="FF00B050"/>
        <rFont val="Times New Roman"/>
        <family val="1"/>
      </rPr>
      <t>Ecc</t>
    </r>
    <r>
      <rPr>
        <b/>
        <sz val="10"/>
        <color rgb="FF00B050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(kWh)          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</si>
  <si>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Energy Factor </t>
    </r>
    <r>
      <rPr>
        <b/>
        <sz val="10"/>
        <color rgb="FF00B050"/>
        <rFont val="Times New Roman"/>
        <family val="1"/>
      </rPr>
      <t xml:space="preserve"> EF 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(W</t>
    </r>
    <r>
      <rPr>
        <vertAlign val="subscript"/>
        <sz val="10"/>
        <rFont val="Times New Roman"/>
        <family val="1"/>
      </rPr>
      <t>bonedry</t>
    </r>
    <r>
      <rPr>
        <sz val="10"/>
        <rFont val="Times New Roman"/>
        <family val="1"/>
      </rPr>
      <t>/E</t>
    </r>
    <r>
      <rPr>
        <vertAlign val="subscript"/>
        <sz val="10"/>
        <rFont val="Times New Roman"/>
        <family val="1"/>
      </rPr>
      <t>cg</t>
    </r>
    <r>
      <rPr>
        <sz val="10"/>
        <rFont val="Times New Roman"/>
        <family val="1"/>
      </rPr>
      <t>)</t>
    </r>
    <r>
      <rPr>
        <b/>
        <sz val="10"/>
        <color rgb="FFFFC000"/>
        <rFont val="Times New Roman"/>
        <family val="1"/>
      </rPr>
      <t xml:space="preserve">   </t>
    </r>
    <r>
      <rPr>
        <b/>
        <sz val="10"/>
        <color rgb="FFFF0000"/>
        <rFont val="Times New Roman"/>
        <family val="1"/>
      </rPr>
      <t xml:space="preserve">  Reference Only  </t>
    </r>
    <r>
      <rPr>
        <b/>
        <sz val="10"/>
        <color rgb="FFFFC000"/>
        <rFont val="Times New Roman"/>
        <family val="1"/>
      </rPr>
      <t xml:space="preserve">                  </t>
    </r>
    <r>
      <rPr>
        <b/>
        <sz val="10"/>
        <color theme="9" tint="-0.249977111117893"/>
        <rFont val="Times New Roman"/>
        <family val="1"/>
      </rPr>
      <t xml:space="preserve">    </t>
    </r>
    <r>
      <rPr>
        <b/>
        <sz val="10"/>
        <color rgb="FFFFC000"/>
        <rFont val="Times New Roman"/>
        <family val="1"/>
      </rPr>
      <t xml:space="preserve"> (calculated cells)</t>
    </r>
  </si>
  <si>
    <r>
      <t xml:space="preserve">Annual Energy Consumption           kWh/year     </t>
    </r>
    <r>
      <rPr>
        <b/>
        <sz val="10"/>
        <color rgb="FFFFC000"/>
        <rFont val="Times New Roman"/>
        <family val="1"/>
      </rPr>
      <t xml:space="preserve"> </t>
    </r>
    <r>
      <rPr>
        <b/>
        <sz val="10"/>
        <color theme="9" tint="-0.249977111117893"/>
        <rFont val="Times New Roman"/>
        <family val="1"/>
      </rPr>
      <t xml:space="preserve">                              </t>
    </r>
    <r>
      <rPr>
        <b/>
        <sz val="10"/>
        <color rgb="FFFFC000"/>
        <rFont val="Times New Roman"/>
        <family val="1"/>
      </rPr>
      <t>(calculated cells)</t>
    </r>
  </si>
  <si>
    <t>Restriction         If test is run with other than AHAM cone,  need to explain</t>
  </si>
  <si>
    <t>Bone Dry Weight    (8.45  ± 0.085 lbs for Standard load)          Wbonedry (lb)</t>
  </si>
  <si>
    <t>Bone Dry Weight    (3.00  ± 0.03 lbs for Standard load)          Wbonedry (lb)</t>
  </si>
  <si>
    <t>240V Compact Electric</t>
  </si>
  <si>
    <t>Dryer Types</t>
  </si>
  <si>
    <t>120V Compact Electric</t>
  </si>
  <si>
    <t>Natural Gas Dryer</t>
  </si>
  <si>
    <t>Std Size Electric</t>
  </si>
  <si>
    <t>±</t>
  </si>
  <si>
    <t>Average</t>
  </si>
  <si>
    <t>Min</t>
  </si>
  <si>
    <t>Max</t>
  </si>
  <si>
    <t>%Min</t>
  </si>
  <si>
    <t>%Max</t>
  </si>
  <si>
    <t>End String</t>
  </si>
  <si>
    <t>%</t>
  </si>
  <si>
    <t>Sum Voltages</t>
  </si>
  <si>
    <t>FILENAME:</t>
  </si>
  <si>
    <t>TR_T00077489_Lab_ID_14HL1292_Cloth_Weight_8.45lbs_DOE_Exhaust_Aham_IMC_58_Test_Station_Espec_Right_PAN_Run 16_AmbT_75_Date_07_09_2014_Time_10_47_DPT.xlsx</t>
  </si>
  <si>
    <t>LAB ID:</t>
  </si>
  <si>
    <t>14HL1292</t>
  </si>
  <si>
    <t>MODEL:</t>
  </si>
  <si>
    <t>GFDR480GFWW</t>
  </si>
  <si>
    <t>DATE:</t>
  </si>
  <si>
    <t>Date_07_09_2014_Time_10_47_</t>
  </si>
  <si>
    <t>TEST_TYPE:</t>
  </si>
  <si>
    <t>VERSION:</t>
  </si>
  <si>
    <t>AMBIENT TEMP:</t>
  </si>
  <si>
    <t>AMBIENT RH:</t>
  </si>
  <si>
    <t>TEST STATION:</t>
  </si>
  <si>
    <t>Espec_Right</t>
  </si>
  <si>
    <t>COMPUTER_NAME:</t>
  </si>
  <si>
    <t>elab232</t>
  </si>
  <si>
    <t>TEST_TITLE:</t>
  </si>
  <si>
    <t>DOE 2015</t>
  </si>
  <si>
    <t>TR_NUMBER:</t>
  </si>
  <si>
    <t>T00077489</t>
  </si>
  <si>
    <t>LOAD RUN NUM:</t>
  </si>
  <si>
    <t>ENGINEER:</t>
  </si>
  <si>
    <t>BH</t>
  </si>
  <si>
    <t>TECHNICIAN:</t>
  </si>
  <si>
    <t>PAN</t>
  </si>
  <si>
    <t>COMMENTS:</t>
  </si>
  <si>
    <t xml:space="preserve">8.45  lb DOE   </t>
  </si>
  <si>
    <t>DRYING CYCLE:</t>
  </si>
  <si>
    <t>Cotton</t>
  </si>
  <si>
    <t>EXHAUST:</t>
  </si>
  <si>
    <t>Aham</t>
  </si>
  <si>
    <t>SUPPLY VOLTAGE:</t>
  </si>
  <si>
    <t>DRYER TYPE</t>
  </si>
  <si>
    <t>RMC Desired</t>
  </si>
  <si>
    <t>RMC Actual</t>
  </si>
  <si>
    <t>Bone Dry Wt</t>
  </si>
  <si>
    <t>Measured IMC</t>
  </si>
  <si>
    <t>Tolerance</t>
  </si>
  <si>
    <t>Nom Load Weight</t>
  </si>
  <si>
    <t>Nom Load Type</t>
  </si>
  <si>
    <t>DOE</t>
  </si>
  <si>
    <t>Empty Dryer Cold Weight</t>
  </si>
  <si>
    <t>FD149353G</t>
  </si>
  <si>
    <t>Build</t>
  </si>
  <si>
    <t>Production</t>
  </si>
  <si>
    <t>Heat Setting</t>
  </si>
  <si>
    <t>Cottons</t>
  </si>
  <si>
    <t>Dryness Setting</t>
  </si>
  <si>
    <t>Default</t>
  </si>
  <si>
    <t>Frequency</t>
  </si>
  <si>
    <t>60 HZ</t>
  </si>
  <si>
    <t>Washer Water Temperature ( 60 ± 5°F )</t>
  </si>
  <si>
    <t>Water Hardness (PPM)</t>
  </si>
  <si>
    <t>Smoothing Used</t>
  </si>
  <si>
    <t>MA Filter Size</t>
  </si>
  <si>
    <t>Scale Temp Coeff</t>
  </si>
  <si>
    <t>Drum Volume</t>
  </si>
  <si>
    <t>Heating Val. (BTU/ft3)</t>
  </si>
  <si>
    <t>Gas Type</t>
  </si>
  <si>
    <t>Natural Gas</t>
  </si>
  <si>
    <t>Chroma</t>
  </si>
  <si>
    <t>PPQ258 chamber</t>
  </si>
  <si>
    <t>WT 500</t>
  </si>
  <si>
    <t>91JC14263</t>
  </si>
  <si>
    <t>Barometer</t>
  </si>
  <si>
    <t>S928204</t>
  </si>
  <si>
    <t>B-Tech Scale</t>
  </si>
  <si>
    <t>FC051068L</t>
  </si>
  <si>
    <t>Sentra Scale</t>
  </si>
  <si>
    <t>AP1/3025</t>
  </si>
  <si>
    <t>Gas Meter</t>
  </si>
  <si>
    <t>11N412913</t>
  </si>
  <si>
    <t>Gas Meter Pressure Transducer</t>
  </si>
  <si>
    <t>11024EZO</t>
  </si>
  <si>
    <t>Gas Meter Thermocouple</t>
  </si>
  <si>
    <t>NI DAQ Card 1</t>
  </si>
  <si>
    <t>H1462002</t>
  </si>
  <si>
    <t>NI DAQ Card 2</t>
  </si>
  <si>
    <t>H1462003</t>
  </si>
  <si>
    <t>NI DAQ Card 3</t>
  </si>
  <si>
    <t>H1462004</t>
  </si>
  <si>
    <t>NI DAQ Card 4</t>
  </si>
  <si>
    <t>H1462005</t>
  </si>
  <si>
    <t>NI DAQ Card 5</t>
  </si>
  <si>
    <t>H1462006</t>
  </si>
  <si>
    <t>NI DAQ Card 6</t>
  </si>
  <si>
    <t>H1462007</t>
  </si>
  <si>
    <t>NI DAQ Card 7</t>
  </si>
  <si>
    <t>H1462008</t>
  </si>
  <si>
    <t>TC Panel 1</t>
  </si>
  <si>
    <t>TC Panel 2</t>
  </si>
  <si>
    <t>Probe 1 Temp</t>
  </si>
  <si>
    <t>Probe 2 Temp</t>
  </si>
  <si>
    <t>Chamber Temp</t>
  </si>
  <si>
    <t>Test Status</t>
  </si>
  <si>
    <t>Pass</t>
  </si>
  <si>
    <t>*****  2015 DRYER D.O.E. AUDIT DATA WORKSHEET   *****
    Technician:  PAN				Model #: GFDR480GFWW
    Date:  Date_07_09_2014_Time_10_47_			                Serial #: FD149348G          		
    Energy Cloth Type:	  ____________		Mfg Date: ____________         	
    Blower Type:  _________________		Rm. Dry Bulb:74.6 F       
    Blower Dia:  ____________  IN		Rm. Wet Bulb:____________F         
    Airflow (AHAM Sim):  _______CFM		Rm. Rel Humidity:  53.1 %       
    Drying Cycle:  ________________		HIGH HEAT_________________________
    Load Cycles:  16	                (LIMIT 25, WEIGH BONE DRY EVERY 5th RUN)
    Washer Water Temperature ( 60 ± 5°F ): 
    Exhaust Type: Aham
    Equipment Calibration: Reference Spreadsheet File
    	Total Drying Time:     24.3  min
(A) 	Bone Dry Weight:       8.496 lb			(ALL WEIGHTS FROM REF SCALE)
(B) 	Initial Wt. Wet Load:  13.414  lb		(C) Initial Ret. 100*(B-A)/A:  57.89 %
(D) 	Final Wt. Dried Load:  8.862  lb		(E) Final Ret.   100*(D-A)/A:  4.31 %
ELECTRICAL ENERGY:
(F) Electrical Energy Used:  0.115  kwh
GAS ENERGY:
	Gas Meter Temp:   74.480 F	   (H) Gas Corr. Factor:     0.970  ++ 
	Gas Meter Press:  7.851 in H20      (J) Gas Heating Value:    1009.0  BTU/CUFT           
(G) Metered Gas Vol:      219.442 Liters (K) Gas Energy (G*H*J*0.0353):     7583.6 BTU	     
Barometer Press:  29.321 in HG	           Supply Voltage: 120	
Reference Pressure: 14.730                    Reference Temperature: 60.0
++ From PC program per US Bureau of Stds, C417,1938
(N) Total Energy (Gas + Electric) (kWh): 2.335
    [(K/3415)+F]
(L) Per cycle Total Electric Energy Consumption adjusted to 4%:  2.425 KWH/CYCLE
    ([53.5/(C-E)]*1.04*N)
(I) Per Cycle Off Mode/Standby Mode Power: 0.04
    [V/(1000*283)*8620] 
(V) Standby Mode Power: 1.445 Watts
    Off Mode Power: 0.000 Watts 
         Off Mode &gt; 0 &amp; Standby Mode &gt; 0: [0.5*(Off Mode+Standby Mode)]
         Off Mode &gt; 0 &amp; Standby Mode = 0: [(Off Mode+Standby Mode)]
(E60) Annual Consumption: [(L*283)]  686 kwh
(R) Combined Energy Factor: [A/(L+I)] 3.441
***********************************************************
   * (P) Per Cycle Energy Efficiency (A/L): 3.503
***********************************************************</t>
  </si>
  <si>
    <t>Label</t>
  </si>
  <si>
    <t>Equation Variable</t>
  </si>
  <si>
    <t>Equation</t>
  </si>
  <si>
    <t>Calculated Result</t>
  </si>
  <si>
    <t>Technician</t>
  </si>
  <si>
    <t>Model Number</t>
  </si>
  <si>
    <t>Load Cycles</t>
  </si>
  <si>
    <t>Date</t>
  </si>
  <si>
    <t>Exhaust</t>
  </si>
  <si>
    <t>Barometer Pressure (in. HG)</t>
  </si>
  <si>
    <t>E36</t>
  </si>
  <si>
    <t>Ambient Temperature (F)</t>
  </si>
  <si>
    <t>Ambient RH (%)</t>
  </si>
  <si>
    <t>Gas Meter Pressure (in. H2O)</t>
  </si>
  <si>
    <t>E37</t>
  </si>
  <si>
    <t>Gas Meter Temperature (F)</t>
  </si>
  <si>
    <t>E38</t>
  </si>
  <si>
    <t>Supply Voltage (Volts)</t>
  </si>
  <si>
    <t>Gas Heating Value (BTU/ C.U. FT)</t>
  </si>
  <si>
    <t>J</t>
  </si>
  <si>
    <t>Reference Pressure (PSI)</t>
  </si>
  <si>
    <t>T</t>
  </si>
  <si>
    <t>Reference Temperature (F)</t>
  </si>
  <si>
    <t>E34</t>
  </si>
  <si>
    <t>Bone Dry Weight (lbs)</t>
  </si>
  <si>
    <t>A</t>
  </si>
  <si>
    <t>Initial Weight (lbs)</t>
  </si>
  <si>
    <t>B</t>
  </si>
  <si>
    <t>Final Weight (lbs)</t>
  </si>
  <si>
    <t>D</t>
  </si>
  <si>
    <t>Initial Humidity (%)</t>
  </si>
  <si>
    <t>C</t>
  </si>
  <si>
    <t>C=100*(B-A)/A</t>
  </si>
  <si>
    <t>Final Humidity (%)</t>
  </si>
  <si>
    <t>E</t>
  </si>
  <si>
    <t>E=100*(D-A)/A</t>
  </si>
  <si>
    <t>Total Dry Time (Minutes)</t>
  </si>
  <si>
    <t>Electric Energy Used (kWh)</t>
  </si>
  <si>
    <t>F</t>
  </si>
  <si>
    <t>Gas Volume (Liters)</t>
  </si>
  <si>
    <t>G</t>
  </si>
  <si>
    <t>G=(E42-E41)*28.3168</t>
  </si>
  <si>
    <t>Gas Volume Correction Factor</t>
  </si>
  <si>
    <t>H</t>
  </si>
  <si>
    <t>H=(E36*0.014504*33.8637526+E37*0.03603)/T*(460+E34)/(460+E38)</t>
  </si>
  <si>
    <t>Gas Energy Consumption (BTU)</t>
  </si>
  <si>
    <t>K</t>
  </si>
  <si>
    <t>K=J*G*H*0.03531467</t>
  </si>
  <si>
    <t>Total Energy (Gas + Electric) (kWh)</t>
  </si>
  <si>
    <t>N</t>
  </si>
  <si>
    <t>N =K/3415+F</t>
  </si>
  <si>
    <t>Electric Energy Corrected (kWh)</t>
  </si>
  <si>
    <t>L</t>
  </si>
  <si>
    <t>L= 53.5/(C-E)*1.04*N</t>
  </si>
  <si>
    <t>Off Mode (Watts)</t>
  </si>
  <si>
    <t>Standby Mode (Watts)</t>
  </si>
  <si>
    <t>I=V/(1000*283)*8620</t>
  </si>
  <si>
    <t>Per-Cycle Standby and Off Modes Energy Consumption (kWh)</t>
  </si>
  <si>
    <t>I</t>
  </si>
  <si>
    <t>P=A/L</t>
  </si>
  <si>
    <t>Energy Factor (lb/kWh)</t>
  </si>
  <si>
    <t>P</t>
  </si>
  <si>
    <t>R = A/(L+I)</t>
  </si>
  <si>
    <t>Combined Energy Factor (lbs/kWh)</t>
  </si>
  <si>
    <t>R</t>
  </si>
  <si>
    <t>E60=L*283</t>
  </si>
  <si>
    <t>Annual Energy Consumption (kWh/Year)</t>
  </si>
  <si>
    <t>E60</t>
  </si>
  <si>
    <t>Gas Volume Initial (CU.FT)</t>
  </si>
  <si>
    <t>Gas Volume Final (CU.FT)</t>
  </si>
  <si>
    <t>Electric Energy Start (Watt Hours)</t>
  </si>
  <si>
    <t>Electric Energy End (Watt Hours)</t>
  </si>
  <si>
    <t>7/9/2014, 10:52:16 AM</t>
  </si>
  <si>
    <t>Time</t>
  </si>
  <si>
    <t>RDB F</t>
  </si>
  <si>
    <t>Room Ambient(F)</t>
  </si>
  <si>
    <t>Tscale</t>
  </si>
  <si>
    <t>Left side</t>
  </si>
  <si>
    <t>Back</t>
  </si>
  <si>
    <t>Right side</t>
  </si>
  <si>
    <t>Gas Temperature</t>
  </si>
  <si>
    <t>Gas Pressure</t>
  </si>
  <si>
    <t>Weight</t>
  </si>
  <si>
    <t>Chamber RH</t>
  </si>
  <si>
    <t>Gas Feedback</t>
  </si>
  <si>
    <t>Barometric Pressure</t>
  </si>
  <si>
    <t>Scale Weight</t>
  </si>
  <si>
    <t>Door Switch</t>
  </si>
  <si>
    <t>Urms:Element 1</t>
  </si>
  <si>
    <t>Urms:Element 2</t>
  </si>
  <si>
    <t>Irms:Element 1</t>
  </si>
  <si>
    <t>Irms:Element 2</t>
  </si>
  <si>
    <t>P:Sigma</t>
  </si>
  <si>
    <t>Wp:Sigma</t>
  </si>
  <si>
    <t>I +peak:Element 1</t>
  </si>
  <si>
    <t>I +peak:Element 2</t>
  </si>
  <si>
    <t>Dry Flow Reading</t>
  </si>
  <si>
    <t>Probe1 Temp</t>
  </si>
  <si>
    <t>Probe1 RH</t>
  </si>
  <si>
    <t>Smooth_Rmc</t>
  </si>
  <si>
    <t>RMC</t>
  </si>
  <si>
    <t>Raw Weight</t>
  </si>
  <si>
    <t>Corrected Weight</t>
  </si>
  <si>
    <t>Wcomp</t>
  </si>
  <si>
    <t>Wbouy</t>
  </si>
  <si>
    <t>Dry Meter Final Reading,7.747</t>
  </si>
  <si>
    <t>Stopped</t>
  </si>
  <si>
    <t xml:space="preserve">Final Weight:,   +8.862  </t>
  </si>
  <si>
    <t>FMC DELAY (min):,-24.267038</t>
  </si>
  <si>
    <t>RMC Limit Reached: Cycle Time, 0.000000, seconds.</t>
  </si>
  <si>
    <t>RMC Limit Reached: Cycle Time 0.000000 seconds._x000D_Final RMC:0.043079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</si>
</sst>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General_)"/>
    <numFmt numFmtId="165" formatCode="0.0"/>
    <numFmt numFmtId="166" formatCode="h:mm;@"/>
    <numFmt numFmtId="167" formatCode="0.00_)"/>
    <numFmt numFmtId="168" formatCode="0.0000"/>
    <numFmt numFmtId="169" formatCode="0.000"/>
    <numFmt numFmtId="170" formatCode="#,##0.00\ _$"/>
    <numFmt numFmtId="171" formatCode="0_)"/>
    <numFmt numFmtId="172" formatCode="_ * #,##0.00_)\ [$€-1]_ ;_ * \(#,##0.00\)\ [$€-1]_ ;_ * &quot;-&quot;??_)\ [$€-1]_ "/>
    <numFmt numFmtId="173" formatCode="0.000000"/>
    <numFmt numFmtId="174" formatCode="[$-409]d\-mmm\-yy;@"/>
  </numFmts>
  <fonts count="61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  <font>
      <b/>
      <vertAlign val="subscript"/>
      <sz val="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name val="Times New Roman"/>
      <family val="1"/>
    </font>
    <font>
      <sz val="18"/>
      <color rgb="FF0070C0"/>
      <name val="Arial"/>
      <family val="2"/>
    </font>
    <font>
      <b/>
      <sz val="10"/>
      <name val="Arial"/>
      <family val="2"/>
    </font>
    <font>
      <b/>
      <sz val="12"/>
      <color rgb="FF0070C0"/>
      <name val="Arial"/>
      <family val="2"/>
    </font>
    <font>
      <b/>
      <vertAlign val="subscript"/>
      <sz val="10"/>
      <name val="Times New Roman"/>
      <family val="1"/>
    </font>
    <font>
      <b/>
      <sz val="10"/>
      <color rgb="FFFFC000"/>
      <name val="Times New Roman"/>
      <family val="1"/>
    </font>
    <font>
      <sz val="10"/>
      <color rgb="FFFFC00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vertAlign val="subscript"/>
      <sz val="14"/>
      <name val="Times New Roman"/>
      <family val="1"/>
    </font>
    <font>
      <b/>
      <sz val="8"/>
      <color rgb="FFFFC000"/>
      <name val="Times New Roman"/>
      <family val="1"/>
    </font>
    <font>
      <b/>
      <sz val="12"/>
      <color rgb="FF00B050"/>
      <name val="Times New Roman"/>
      <family val="1"/>
    </font>
    <font>
      <b/>
      <sz val="14"/>
      <color rgb="FF00B050"/>
      <name val="Times New Roman"/>
      <family val="1"/>
    </font>
    <font>
      <b/>
      <vertAlign val="subscript"/>
      <sz val="14"/>
      <color rgb="FF00B050"/>
      <name val="Times New Roman"/>
      <family val="1"/>
    </font>
    <font>
      <b/>
      <sz val="9"/>
      <color rgb="FFFFC000"/>
      <name val="Times New Roman"/>
      <family val="1"/>
    </font>
    <font>
      <b/>
      <sz val="11"/>
      <color rgb="FF00B050"/>
      <name val="Times New Roman"/>
      <family val="1"/>
    </font>
    <font>
      <b/>
      <sz val="8"/>
      <color rgb="FF00B050"/>
      <name val="Times New Roman"/>
      <family val="1"/>
    </font>
    <font>
      <b/>
      <sz val="9"/>
      <color rgb="FF00B050"/>
      <name val="Times New Roman"/>
      <family val="1"/>
    </font>
    <font>
      <vertAlign val="subscript"/>
      <sz val="10"/>
      <name val="Times New Roman"/>
      <family val="1"/>
    </font>
    <font>
      <b/>
      <sz val="9"/>
      <color rgb="FFFF0000"/>
      <name val="Times New Roman"/>
      <family val="1"/>
    </font>
    <font>
      <b/>
      <sz val="16"/>
      <name val="Times New Roman"/>
      <family val="1"/>
    </font>
    <font>
      <sz val="16"/>
      <color rgb="FFFF0000"/>
      <name val="Times New Roman"/>
      <family val="1"/>
    </font>
    <font>
      <sz val="10"/>
      <name val="Arial"/>
      <family val="2"/>
    </font>
    <font>
      <b/>
      <sz val="10"/>
      <color rgb="FF00B05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9" tint="-0.249977111117893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bscript"/>
      <sz val="14"/>
      <name val="Times New Roman"/>
      <family val="1"/>
    </font>
    <font>
      <b/>
      <sz val="9"/>
      <color theme="4"/>
      <name val="Times New Roman"/>
      <family val="1"/>
    </font>
    <font>
      <b/>
      <sz val="8"/>
      <color theme="4"/>
      <name val="Times New Roman"/>
      <family val="1"/>
    </font>
    <font>
      <b/>
      <sz val="15"/>
      <name val="Arial"/>
      <family val="2"/>
    </font>
    <font>
      <sz val="1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n">
        <color indexed="64"/>
      </bottom>
      <diagonal/>
    </border>
    <border>
      <left/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/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ck">
        <color rgb="FFFFC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/>
      <top style="thin">
        <color indexed="64"/>
      </top>
      <bottom style="thick">
        <color rgb="FFFFC000"/>
      </bottom>
      <diagonal/>
    </border>
    <border>
      <left/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rgb="FFFFC000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ck">
        <color rgb="FFFFC000"/>
      </top>
      <bottom/>
      <diagonal/>
    </border>
    <border>
      <left style="thin">
        <color indexed="64"/>
      </left>
      <right style="thin">
        <color indexed="64"/>
      </right>
      <top style="thick">
        <color rgb="FFFFC000"/>
      </top>
      <bottom/>
      <diagonal/>
    </border>
    <border>
      <left style="thick">
        <color rgb="FFFFC000"/>
      </left>
      <right/>
      <top style="thick">
        <color rgb="FFFFC000"/>
      </top>
      <bottom style="thin">
        <color indexed="64"/>
      </bottom>
      <diagonal/>
    </border>
    <border>
      <left style="thick">
        <color rgb="FFFFC000"/>
      </left>
      <right/>
      <top/>
      <bottom style="thin">
        <color indexed="64"/>
      </bottom>
      <diagonal/>
    </border>
    <border>
      <left style="thick">
        <color rgb="FFFFC000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/>
      <top style="thick">
        <color rgb="FFFFC000"/>
      </top>
      <bottom style="thick">
        <color rgb="FFFFC000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  <border>
      <left style="thin">
        <color indexed="64"/>
      </left>
      <right style="thick">
        <color rgb="FFFFC000"/>
      </right>
      <top/>
      <bottom style="thin">
        <color indexed="64"/>
      </bottom>
      <diagonal/>
    </border>
    <border>
      <left style="medium">
        <color indexed="64"/>
      </left>
      <right style="thick">
        <color rgb="FFFFC000"/>
      </right>
      <top style="thin">
        <color indexed="8"/>
      </top>
      <bottom style="thin">
        <color indexed="64"/>
      </bottom>
      <diagonal/>
    </border>
    <border>
      <left style="thick">
        <color rgb="FFFFC000"/>
      </left>
      <right style="thin">
        <color theme="1"/>
      </right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n">
        <color theme="1"/>
      </left>
      <right style="thin">
        <color theme="1"/>
      </right>
      <top style="thick">
        <color rgb="FFFFC000"/>
      </top>
      <bottom style="thick">
        <color rgb="FFFFC000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FFC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16" borderId="1" applyNumberFormat="0" applyAlignment="0" applyProtection="0"/>
    <xf numFmtId="0" fontId="16" fillId="0" borderId="2" applyNumberFormat="0" applyFill="0" applyAlignment="0" applyProtection="0"/>
    <xf numFmtId="0" fontId="2" fillId="18" borderId="4" applyNumberFormat="0" applyFont="0" applyAlignment="0" applyProtection="0"/>
    <xf numFmtId="0" fontId="17" fillId="7" borderId="1" applyNumberFormat="0" applyAlignment="0" applyProtection="0"/>
    <xf numFmtId="172" fontId="2" fillId="0" borderId="0" applyFont="0" applyFill="0" applyBorder="0" applyAlignment="0" applyProtection="0"/>
    <xf numFmtId="0" fontId="18" fillId="3" borderId="0" applyNumberFormat="0" applyBorder="0" applyAlignment="0" applyProtection="0"/>
    <xf numFmtId="0" fontId="19" fillId="19" borderId="0" applyNumberFormat="0" applyBorder="0" applyAlignment="0" applyProtection="0"/>
    <xf numFmtId="164" fontId="2" fillId="0" borderId="0"/>
    <xf numFmtId="164" fontId="2" fillId="0" borderId="0"/>
    <xf numFmtId="164" fontId="2" fillId="0" borderId="0"/>
    <xf numFmtId="9" fontId="2" fillId="0" borderId="0" applyFont="0" applyFill="0" applyBorder="0" applyAlignment="0" applyProtection="0"/>
    <xf numFmtId="0" fontId="20" fillId="4" borderId="0" applyNumberFormat="0" applyBorder="0" applyAlignment="0" applyProtection="0"/>
    <xf numFmtId="0" fontId="21" fillId="16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17" borderId="3" applyNumberFormat="0" applyAlignment="0" applyProtection="0"/>
    <xf numFmtId="164" fontId="2" fillId="0" borderId="0"/>
    <xf numFmtId="43" fontId="5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44">
    <xf numFmtId="0" fontId="0" fillId="0" borderId="0" xfId="0"/>
    <xf numFmtId="164" fontId="3" fillId="0" borderId="20" xfId="27" applyFont="1" applyFill="1" applyBorder="1" applyAlignment="1" applyProtection="1">
      <alignment horizontal="center" vertical="center"/>
      <protection locked="0"/>
    </xf>
    <xf numFmtId="164" fontId="3" fillId="0" borderId="10" xfId="27" applyFont="1" applyFill="1" applyBorder="1" applyAlignment="1" applyProtection="1">
      <alignment horizontal="center" vertical="center"/>
      <protection locked="0"/>
    </xf>
    <xf numFmtId="164" fontId="6" fillId="0" borderId="10" xfId="27" applyFont="1" applyBorder="1" applyAlignment="1" applyProtection="1">
      <alignment horizontal="center" vertical="center"/>
      <protection locked="0"/>
    </xf>
    <xf numFmtId="164" fontId="7" fillId="0" borderId="10" xfId="27" applyFont="1" applyFill="1" applyBorder="1" applyAlignment="1" applyProtection="1">
      <alignment horizontal="center" vertical="center"/>
      <protection locked="0"/>
    </xf>
    <xf numFmtId="164" fontId="8" fillId="0" borderId="20" xfId="27" applyFont="1" applyFill="1" applyBorder="1" applyAlignment="1" applyProtection="1">
      <alignment horizontal="center" vertical="center"/>
      <protection locked="0"/>
    </xf>
    <xf numFmtId="14" fontId="7" fillId="0" borderId="24" xfId="27" applyNumberFormat="1" applyFont="1" applyFill="1" applyBorder="1" applyAlignment="1" applyProtection="1">
      <alignment horizontal="center" vertical="center"/>
      <protection locked="0"/>
    </xf>
    <xf numFmtId="166" fontId="3" fillId="0" borderId="10" xfId="27" applyNumberFormat="1" applyFont="1" applyFill="1" applyBorder="1" applyAlignment="1" applyProtection="1">
      <alignment horizontal="center" vertical="center"/>
      <protection locked="0"/>
    </xf>
    <xf numFmtId="167" fontId="3" fillId="0" borderId="10" xfId="27" applyNumberFormat="1" applyFont="1" applyFill="1" applyBorder="1" applyAlignment="1" applyProtection="1">
      <alignment horizontal="center" vertical="center"/>
      <protection locked="0"/>
    </xf>
    <xf numFmtId="49" fontId="3" fillId="0" borderId="10" xfId="27" applyNumberFormat="1" applyFont="1" applyFill="1" applyBorder="1" applyAlignment="1" applyProtection="1">
      <alignment horizontal="center" vertical="center"/>
      <protection locked="0"/>
    </xf>
    <xf numFmtId="164" fontId="3" fillId="21" borderId="10" xfId="27" applyFont="1" applyFill="1" applyBorder="1" applyAlignment="1" applyProtection="1">
      <alignment horizontal="center" vertical="center"/>
      <protection locked="0"/>
    </xf>
    <xf numFmtId="164" fontId="5" fillId="0" borderId="11" xfId="27" quotePrefix="1" applyFont="1" applyBorder="1" applyAlignment="1" applyProtection="1">
      <alignment horizontal="center" vertical="center" wrapText="1"/>
    </xf>
    <xf numFmtId="166" fontId="3" fillId="0" borderId="20" xfId="27" applyNumberFormat="1" applyFont="1" applyFill="1" applyBorder="1" applyAlignment="1" applyProtection="1">
      <alignment horizontal="center" vertical="center"/>
      <protection locked="0"/>
    </xf>
    <xf numFmtId="167" fontId="3" fillId="0" borderId="20" xfId="27" applyNumberFormat="1" applyFont="1" applyFill="1" applyBorder="1" applyAlignment="1" applyProtection="1">
      <alignment horizontal="center" vertical="center"/>
      <protection locked="0"/>
    </xf>
    <xf numFmtId="166" fontId="3" fillId="0" borderId="24" xfId="27" applyNumberFormat="1" applyFont="1" applyFill="1" applyBorder="1" applyAlignment="1" applyProtection="1">
      <alignment horizontal="center" vertical="center"/>
      <protection locked="0"/>
    </xf>
    <xf numFmtId="165" fontId="33" fillId="0" borderId="30" xfId="27" applyNumberFormat="1" applyFont="1" applyFill="1" applyBorder="1" applyAlignment="1" applyProtection="1">
      <alignment horizontal="center" vertical="center"/>
    </xf>
    <xf numFmtId="165" fontId="33" fillId="0" borderId="31" xfId="27" applyNumberFormat="1" applyFont="1" applyFill="1" applyBorder="1" applyAlignment="1" applyProtection="1">
      <alignment horizontal="center" vertical="center"/>
    </xf>
    <xf numFmtId="165" fontId="33" fillId="0" borderId="32" xfId="27" applyNumberFormat="1" applyFont="1" applyFill="1" applyBorder="1" applyAlignment="1" applyProtection="1">
      <alignment horizontal="center" vertical="center"/>
    </xf>
    <xf numFmtId="165" fontId="33" fillId="0" borderId="33" xfId="27" applyNumberFormat="1" applyFont="1" applyFill="1" applyBorder="1" applyAlignment="1" applyProtection="1">
      <alignment horizontal="center" vertical="center"/>
    </xf>
    <xf numFmtId="165" fontId="33" fillId="0" borderId="34" xfId="27" applyNumberFormat="1" applyFont="1" applyFill="1" applyBorder="1" applyAlignment="1" applyProtection="1">
      <alignment horizontal="center" vertical="center"/>
    </xf>
    <xf numFmtId="165" fontId="33" fillId="0" borderId="35" xfId="27" applyNumberFormat="1" applyFont="1" applyFill="1" applyBorder="1" applyAlignment="1" applyProtection="1">
      <alignment horizontal="center" vertical="center"/>
    </xf>
    <xf numFmtId="164" fontId="3" fillId="0" borderId="0" xfId="27" applyFont="1" applyAlignment="1">
      <alignment vertical="center"/>
    </xf>
    <xf numFmtId="164" fontId="5" fillId="20" borderId="11" xfId="27" applyFont="1" applyFill="1" applyBorder="1" applyAlignment="1">
      <alignment vertical="center"/>
    </xf>
    <xf numFmtId="164" fontId="5" fillId="0" borderId="11" xfId="27" applyFont="1" applyBorder="1" applyAlignment="1" applyProtection="1">
      <alignment horizontal="center" vertical="center"/>
    </xf>
    <xf numFmtId="164" fontId="5" fillId="0" borderId="11" xfId="27" quotePrefix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29" fillId="0" borderId="9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9" fillId="0" borderId="0" xfId="0" applyFont="1" applyBorder="1" applyAlignment="1" applyProtection="1">
      <alignment vertical="center"/>
      <protection locked="0"/>
    </xf>
    <xf numFmtId="164" fontId="4" fillId="0" borderId="26" xfId="27" applyFont="1" applyBorder="1" applyAlignment="1" applyProtection="1">
      <alignment horizontal="center" vertical="center"/>
      <protection locked="0"/>
    </xf>
    <xf numFmtId="164" fontId="4" fillId="0" borderId="21" xfId="27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164" fontId="4" fillId="0" borderId="22" xfId="27" applyFont="1" applyBorder="1" applyAlignment="1" applyProtection="1">
      <alignment vertical="center"/>
      <protection locked="0"/>
    </xf>
    <xf numFmtId="164" fontId="3" fillId="0" borderId="26" xfId="27" applyFont="1" applyBorder="1" applyAlignment="1" applyProtection="1">
      <alignment vertical="center"/>
      <protection locked="0"/>
    </xf>
    <xf numFmtId="164" fontId="3" fillId="0" borderId="25" xfId="27" applyFont="1" applyFill="1" applyBorder="1" applyAlignment="1" applyProtection="1">
      <alignment horizontal="center" vertical="center"/>
      <protection locked="0"/>
    </xf>
    <xf numFmtId="164" fontId="3" fillId="0" borderId="0" xfId="27" applyFont="1" applyAlignment="1" applyProtection="1">
      <alignment vertical="center"/>
      <protection locked="0"/>
    </xf>
    <xf numFmtId="164" fontId="4" fillId="0" borderId="13" xfId="27" applyFont="1" applyBorder="1" applyAlignment="1" applyProtection="1">
      <alignment vertical="center"/>
      <protection locked="0"/>
    </xf>
    <xf numFmtId="164" fontId="4" fillId="0" borderId="21" xfId="27" applyFont="1" applyBorder="1" applyAlignment="1" applyProtection="1">
      <alignment vertical="center"/>
      <protection locked="0"/>
    </xf>
    <xf numFmtId="164" fontId="3" fillId="0" borderId="10" xfId="27" applyFont="1" applyBorder="1" applyAlignment="1" applyProtection="1">
      <alignment horizontal="center" vertical="center"/>
      <protection locked="0"/>
    </xf>
    <xf numFmtId="164" fontId="5" fillId="0" borderId="21" xfId="27" applyFont="1" applyBorder="1" applyAlignment="1" applyProtection="1">
      <alignment horizontal="center" vertical="center"/>
      <protection locked="0"/>
    </xf>
    <xf numFmtId="164" fontId="5" fillId="20" borderId="11" xfId="27" applyFont="1" applyFill="1" applyBorder="1" applyAlignment="1" applyProtection="1">
      <alignment vertical="center"/>
      <protection locked="0"/>
    </xf>
    <xf numFmtId="164" fontId="5" fillId="20" borderId="27" xfId="27" applyFont="1" applyFill="1" applyBorder="1" applyAlignment="1" applyProtection="1">
      <alignment horizontal="center" vertical="center"/>
      <protection locked="0"/>
    </xf>
    <xf numFmtId="164" fontId="5" fillId="20" borderId="11" xfId="27" applyFont="1" applyFill="1" applyBorder="1" applyAlignment="1" applyProtection="1">
      <alignment horizontal="center" vertical="center"/>
      <protection locked="0"/>
    </xf>
    <xf numFmtId="164" fontId="4" fillId="0" borderId="14" xfId="27" applyFont="1" applyBorder="1" applyAlignment="1" applyProtection="1">
      <alignment vertical="center"/>
      <protection locked="0"/>
    </xf>
    <xf numFmtId="164" fontId="5" fillId="0" borderId="13" xfId="27" quotePrefix="1" applyFont="1" applyBorder="1" applyAlignment="1" applyProtection="1">
      <alignment horizontal="center" vertical="center"/>
      <protection locked="0"/>
    </xf>
    <xf numFmtId="164" fontId="5" fillId="0" borderId="21" xfId="27" quotePrefix="1" applyFont="1" applyBorder="1" applyAlignment="1" applyProtection="1">
      <alignment horizontal="center" vertical="center"/>
      <protection locked="0"/>
    </xf>
    <xf numFmtId="164" fontId="5" fillId="0" borderId="11" xfId="27" applyFont="1" applyBorder="1" applyAlignment="1" applyProtection="1">
      <alignment horizontal="center" vertical="center"/>
      <protection locked="0"/>
    </xf>
    <xf numFmtId="164" fontId="4" fillId="0" borderId="13" xfId="27" applyFont="1" applyBorder="1" applyAlignment="1" applyProtection="1">
      <alignment vertical="center" wrapText="1"/>
      <protection locked="0"/>
    </xf>
    <xf numFmtId="164" fontId="5" fillId="0" borderId="11" xfId="27" quotePrefix="1" applyFont="1" applyBorder="1" applyAlignment="1" applyProtection="1">
      <alignment horizontal="center" vertical="center" wrapText="1"/>
      <protection locked="0"/>
    </xf>
    <xf numFmtId="164" fontId="5" fillId="0" borderId="11" xfId="27" quotePrefix="1" applyFont="1" applyBorder="1" applyAlignment="1" applyProtection="1">
      <alignment horizontal="center" vertical="center"/>
      <protection locked="0"/>
    </xf>
    <xf numFmtId="164" fontId="5" fillId="21" borderId="11" xfId="27" quotePrefix="1" applyFont="1" applyFill="1" applyBorder="1" applyAlignment="1" applyProtection="1">
      <alignment horizontal="left" vertical="center" wrapText="1"/>
      <protection locked="0"/>
    </xf>
    <xf numFmtId="164" fontId="5" fillId="0" borderId="15" xfId="27" applyFont="1" applyBorder="1" applyAlignment="1" applyProtection="1">
      <alignment horizontal="left" vertical="center"/>
      <protection locked="0"/>
    </xf>
    <xf numFmtId="164" fontId="5" fillId="0" borderId="15" xfId="27" quotePrefix="1" applyFont="1" applyBorder="1" applyAlignment="1" applyProtection="1">
      <alignment horizontal="left" vertical="center" wrapText="1"/>
      <protection locked="0"/>
    </xf>
    <xf numFmtId="164" fontId="5" fillId="0" borderId="15" xfId="27" applyFont="1" applyBorder="1" applyAlignment="1" applyProtection="1">
      <alignment horizontal="left" vertical="center" wrapText="1"/>
      <protection locked="0"/>
    </xf>
    <xf numFmtId="164" fontId="10" fillId="0" borderId="16" xfId="29" applyFont="1" applyBorder="1" applyAlignment="1" applyProtection="1">
      <alignment horizontal="left" vertical="center"/>
      <protection locked="0"/>
    </xf>
    <xf numFmtId="164" fontId="10" fillId="0" borderId="16" xfId="29" applyFont="1" applyBorder="1" applyAlignment="1" applyProtection="1">
      <alignment horizontal="left" vertical="center" wrapText="1"/>
      <protection locked="0"/>
    </xf>
    <xf numFmtId="164" fontId="5" fillId="0" borderId="18" xfId="27" applyFont="1" applyBorder="1" applyAlignment="1" applyProtection="1">
      <alignment horizontal="left" vertical="center"/>
      <protection locked="0"/>
    </xf>
    <xf numFmtId="164" fontId="5" fillId="0" borderId="19" xfId="27" quotePrefix="1" applyFont="1" applyBorder="1" applyAlignment="1" applyProtection="1">
      <alignment horizontal="center" vertical="center"/>
      <protection locked="0"/>
    </xf>
    <xf numFmtId="164" fontId="3" fillId="0" borderId="0" xfId="27" applyFont="1" applyAlignment="1" applyProtection="1">
      <alignment horizontal="center" vertical="center"/>
      <protection locked="0"/>
    </xf>
    <xf numFmtId="2" fontId="3" fillId="0" borderId="0" xfId="27" applyNumberFormat="1" applyFont="1" applyFill="1" applyBorder="1" applyAlignment="1" applyProtection="1">
      <alignment horizontal="left" vertical="center"/>
    </xf>
    <xf numFmtId="168" fontId="3" fillId="0" borderId="0" xfId="27" applyNumberFormat="1" applyFont="1" applyFill="1" applyBorder="1" applyAlignment="1" applyProtection="1">
      <alignment horizontal="left" vertical="center"/>
    </xf>
    <xf numFmtId="164" fontId="3" fillId="0" borderId="0" xfId="27" applyFont="1" applyFill="1" applyAlignment="1" applyProtection="1">
      <alignment vertical="center"/>
      <protection locked="0"/>
    </xf>
    <xf numFmtId="169" fontId="3" fillId="0" borderId="31" xfId="27" applyNumberFormat="1" applyFont="1" applyBorder="1" applyAlignment="1" applyProtection="1">
      <alignment horizontal="center" vertical="center"/>
      <protection locked="0"/>
    </xf>
    <xf numFmtId="169" fontId="3" fillId="0" borderId="28" xfId="27" applyNumberFormat="1" applyFont="1" applyBorder="1" applyAlignment="1" applyProtection="1">
      <alignment horizontal="center" vertical="center"/>
      <protection locked="0"/>
    </xf>
    <xf numFmtId="2" fontId="4" fillId="0" borderId="41" xfId="27" applyNumberFormat="1" applyFont="1" applyFill="1" applyBorder="1" applyAlignment="1" applyProtection="1">
      <alignment horizontal="center" vertical="center"/>
    </xf>
    <xf numFmtId="2" fontId="4" fillId="0" borderId="10" xfId="27" applyNumberFormat="1" applyFont="1" applyFill="1" applyBorder="1" applyAlignment="1" applyProtection="1">
      <alignment horizontal="center" vertical="center"/>
    </xf>
    <xf numFmtId="169" fontId="34" fillId="0" borderId="30" xfId="27" applyNumberFormat="1" applyFont="1" applyBorder="1" applyAlignment="1" applyProtection="1">
      <alignment horizontal="center" vertical="center"/>
    </xf>
    <xf numFmtId="169" fontId="34" fillId="0" borderId="31" xfId="27" applyNumberFormat="1" applyFont="1" applyBorder="1" applyAlignment="1" applyProtection="1">
      <alignment horizontal="center" vertical="center"/>
    </xf>
    <xf numFmtId="170" fontId="33" fillId="0" borderId="41" xfId="27" applyNumberFormat="1" applyFont="1" applyFill="1" applyBorder="1" applyAlignment="1" applyProtection="1">
      <alignment horizontal="center" vertical="center"/>
    </xf>
    <xf numFmtId="170" fontId="33" fillId="0" borderId="10" xfId="27" applyNumberFormat="1" applyFont="1" applyFill="1" applyBorder="1" applyAlignment="1" applyProtection="1">
      <alignment horizontal="center" vertical="center"/>
    </xf>
    <xf numFmtId="171" fontId="33" fillId="0" borderId="33" xfId="27" applyNumberFormat="1" applyFont="1" applyFill="1" applyBorder="1" applyAlignment="1" applyProtection="1">
      <alignment horizontal="center" vertical="center"/>
    </xf>
    <xf numFmtId="171" fontId="33" fillId="0" borderId="34" xfId="27" applyNumberFormat="1" applyFont="1" applyFill="1" applyBorder="1" applyAlignment="1" applyProtection="1">
      <alignment horizontal="center" vertical="center"/>
    </xf>
    <xf numFmtId="169" fontId="34" fillId="0" borderId="38" xfId="27" applyNumberFormat="1" applyFont="1" applyFill="1" applyBorder="1" applyAlignment="1" applyProtection="1">
      <alignment horizontal="center" vertical="center"/>
    </xf>
    <xf numFmtId="169" fontId="34" fillId="0" borderId="37" xfId="27" applyNumberFormat="1" applyFont="1" applyFill="1" applyBorder="1" applyAlignment="1" applyProtection="1">
      <alignment horizontal="center" vertical="center"/>
    </xf>
    <xf numFmtId="169" fontId="34" fillId="0" borderId="39" xfId="27" applyNumberFormat="1" applyFont="1" applyFill="1" applyBorder="1" applyAlignment="1" applyProtection="1">
      <alignment horizontal="center" vertical="center"/>
    </xf>
    <xf numFmtId="164" fontId="28" fillId="0" borderId="0" xfId="27" applyFont="1" applyAlignment="1" applyProtection="1">
      <alignment horizontal="right" vertical="center"/>
      <protection locked="0"/>
    </xf>
    <xf numFmtId="164" fontId="4" fillId="0" borderId="0" xfId="27" applyFont="1" applyAlignment="1" applyProtection="1">
      <alignment horizontal="right" vertical="center"/>
      <protection locked="0"/>
    </xf>
    <xf numFmtId="2" fontId="11" fillId="0" borderId="17" xfId="27" applyNumberFormat="1" applyFont="1" applyBorder="1" applyAlignment="1" applyProtection="1">
      <alignment horizontal="left" vertical="center"/>
    </xf>
    <xf numFmtId="164" fontId="48" fillId="0" borderId="0" xfId="27" applyFont="1" applyAlignment="1" applyProtection="1">
      <alignment vertical="center"/>
      <protection locked="0"/>
    </xf>
    <xf numFmtId="164" fontId="4" fillId="0" borderId="42" xfId="27" applyFont="1" applyBorder="1" applyAlignment="1">
      <alignment vertical="center"/>
    </xf>
    <xf numFmtId="164" fontId="4" fillId="0" borderId="11" xfId="27" applyFont="1" applyBorder="1" applyAlignment="1">
      <alignment horizontal="center" vertical="center"/>
    </xf>
    <xf numFmtId="164" fontId="5" fillId="0" borderId="13" xfId="27" applyFont="1" applyBorder="1" applyAlignment="1" applyProtection="1">
      <alignment horizontal="center" vertical="center"/>
    </xf>
    <xf numFmtId="164" fontId="3" fillId="20" borderId="10" xfId="27" applyFont="1" applyFill="1" applyBorder="1" applyAlignment="1">
      <alignment horizontal="center" vertical="center"/>
    </xf>
    <xf numFmtId="1" fontId="3" fillId="0" borderId="10" xfId="27" applyNumberFormat="1" applyFont="1" applyBorder="1" applyAlignment="1" applyProtection="1">
      <alignment horizontal="center" vertical="center"/>
      <protection locked="0"/>
    </xf>
    <xf numFmtId="164" fontId="5" fillId="0" borderId="13" xfId="27" applyFont="1" applyBorder="1" applyAlignment="1" applyProtection="1">
      <alignment horizontal="center" vertical="center" wrapText="1"/>
    </xf>
    <xf numFmtId="164" fontId="3" fillId="0" borderId="0" xfId="28" applyFont="1" applyAlignment="1">
      <alignment vertical="center"/>
    </xf>
    <xf numFmtId="165" fontId="3" fillId="0" borderId="10" xfId="27" applyNumberFormat="1" applyFont="1" applyBorder="1" applyAlignment="1" applyProtection="1">
      <alignment horizontal="center" vertical="center"/>
      <protection locked="0"/>
    </xf>
    <xf numFmtId="166" fontId="3" fillId="0" borderId="10" xfId="27" applyNumberFormat="1" applyFont="1" applyBorder="1" applyAlignment="1" applyProtection="1">
      <alignment horizontal="center" vertical="center"/>
      <protection locked="0"/>
    </xf>
    <xf numFmtId="164" fontId="3" fillId="0" borderId="0" xfId="27" quotePrefix="1" applyFont="1" applyAlignment="1">
      <alignment horizontal="left" vertical="center"/>
    </xf>
    <xf numFmtId="164" fontId="3" fillId="0" borderId="0" xfId="27" applyFont="1" applyFill="1" applyAlignment="1">
      <alignment vertical="center"/>
    </xf>
    <xf numFmtId="164" fontId="3" fillId="0" borderId="28" xfId="27" applyFont="1" applyBorder="1" applyAlignment="1" applyProtection="1">
      <alignment horizontal="center" vertical="center"/>
      <protection locked="0"/>
    </xf>
    <xf numFmtId="164" fontId="49" fillId="0" borderId="0" xfId="27" applyFont="1" applyAlignment="1" applyProtection="1">
      <alignment vertical="center"/>
      <protection locked="0"/>
    </xf>
    <xf numFmtId="169" fontId="4" fillId="0" borderId="10" xfId="27" applyNumberFormat="1" applyFont="1" applyFill="1" applyBorder="1" applyAlignment="1">
      <alignment horizontal="center" vertical="center"/>
    </xf>
    <xf numFmtId="164" fontId="4" fillId="23" borderId="13" xfId="27" applyFont="1" applyFill="1" applyBorder="1" applyAlignment="1" applyProtection="1">
      <alignment vertical="center"/>
      <protection locked="0"/>
    </xf>
    <xf numFmtId="164" fontId="5" fillId="23" borderId="21" xfId="27" applyFont="1" applyFill="1" applyBorder="1" applyAlignment="1" applyProtection="1">
      <alignment horizontal="center" vertical="center"/>
      <protection locked="0"/>
    </xf>
    <xf numFmtId="164" fontId="7" fillId="23" borderId="10" xfId="27" applyFont="1" applyFill="1" applyBorder="1" applyAlignment="1" applyProtection="1">
      <alignment horizontal="center" vertical="center"/>
      <protection locked="0"/>
    </xf>
    <xf numFmtId="164" fontId="8" fillId="23" borderId="43" xfId="27" applyFont="1" applyFill="1" applyBorder="1" applyAlignment="1" applyProtection="1">
      <alignment horizontal="center" vertical="center"/>
      <protection locked="0"/>
    </xf>
    <xf numFmtId="164" fontId="3" fillId="22" borderId="10" xfId="27" applyFont="1" applyFill="1" applyBorder="1" applyAlignment="1" applyProtection="1">
      <alignment horizontal="center" vertical="center"/>
      <protection locked="0"/>
    </xf>
    <xf numFmtId="164" fontId="5" fillId="24" borderId="11" xfId="27" applyFont="1" applyFill="1" applyBorder="1" applyAlignment="1" applyProtection="1">
      <alignment horizontal="center" vertical="center"/>
    </xf>
    <xf numFmtId="164" fontId="7" fillId="24" borderId="10" xfId="27" applyFont="1" applyFill="1" applyBorder="1" applyAlignment="1" applyProtection="1">
      <alignment horizontal="center" vertical="center"/>
      <protection locked="0"/>
    </xf>
    <xf numFmtId="2" fontId="3" fillId="0" borderId="44" xfId="27" applyNumberFormat="1" applyFont="1" applyFill="1" applyBorder="1" applyAlignment="1" applyProtection="1">
      <alignment horizontal="left" vertical="center"/>
    </xf>
    <xf numFmtId="168" fontId="3" fillId="0" borderId="45" xfId="27" applyNumberFormat="1" applyFont="1" applyFill="1" applyBorder="1" applyAlignment="1" applyProtection="1">
      <alignment horizontal="left" vertical="center"/>
    </xf>
    <xf numFmtId="2" fontId="3" fillId="0" borderId="45" xfId="27" applyNumberFormat="1" applyFont="1" applyFill="1" applyBorder="1" applyAlignment="1" applyProtection="1">
      <alignment horizontal="left" vertical="center"/>
    </xf>
    <xf numFmtId="164" fontId="3" fillId="0" borderId="45" xfId="27" applyFont="1" applyBorder="1" applyAlignment="1" applyProtection="1">
      <alignment vertical="center"/>
      <protection locked="0"/>
    </xf>
    <xf numFmtId="2" fontId="11" fillId="0" borderId="46" xfId="27" applyNumberFormat="1" applyFont="1" applyBorder="1" applyAlignment="1" applyProtection="1">
      <alignment horizontal="left" vertical="center"/>
    </xf>
    <xf numFmtId="164" fontId="3" fillId="0" borderId="47" xfId="27" applyFont="1" applyBorder="1" applyAlignment="1" applyProtection="1">
      <alignment vertical="center"/>
      <protection locked="0"/>
    </xf>
    <xf numFmtId="169" fontId="3" fillId="0" borderId="10" xfId="27" applyNumberFormat="1" applyFont="1" applyBorder="1" applyAlignment="1" applyProtection="1">
      <alignment horizontal="center" vertical="center"/>
      <protection locked="0"/>
    </xf>
    <xf numFmtId="164" fontId="5" fillId="0" borderId="15" xfId="27" quotePrefix="1" applyFont="1" applyBorder="1" applyAlignment="1" applyProtection="1">
      <alignment horizontal="left" vertical="center"/>
    </xf>
    <xf numFmtId="43" fontId="3" fillId="0" borderId="0" xfId="41" applyFont="1" applyAlignment="1">
      <alignment vertical="center"/>
    </xf>
    <xf numFmtId="164" fontId="3" fillId="0" borderId="0" xfId="27" applyFont="1" applyAlignment="1">
      <alignment horizontal="center" vertical="center"/>
    </xf>
    <xf numFmtId="171" fontId="33" fillId="0" borderId="48" xfId="27" applyNumberFormat="1" applyFont="1" applyFill="1" applyBorder="1" applyAlignment="1" applyProtection="1">
      <alignment horizontal="center" vertical="center"/>
    </xf>
    <xf numFmtId="164" fontId="4" fillId="0" borderId="18" xfId="27" applyFont="1" applyBorder="1" applyAlignment="1" applyProtection="1">
      <alignment horizontal="left" vertical="center"/>
      <protection locked="0"/>
    </xf>
    <xf numFmtId="164" fontId="4" fillId="0" borderId="15" xfId="27" quotePrefix="1" applyFont="1" applyBorder="1" applyAlignment="1" applyProtection="1">
      <alignment horizontal="left" vertical="center" wrapText="1"/>
      <protection locked="0"/>
    </xf>
    <xf numFmtId="164" fontId="4" fillId="0" borderId="15" xfId="27" applyFont="1" applyBorder="1" applyAlignment="1" applyProtection="1">
      <alignment horizontal="left" vertical="center" wrapText="1"/>
      <protection locked="0"/>
    </xf>
    <xf numFmtId="164" fontId="4" fillId="0" borderId="15" xfId="27" applyFont="1" applyBorder="1" applyAlignment="1" applyProtection="1">
      <alignment horizontal="left" vertical="center"/>
      <protection locked="0"/>
    </xf>
    <xf numFmtId="164" fontId="7" fillId="24" borderId="24" xfId="27" applyFont="1" applyFill="1" applyBorder="1" applyAlignment="1" applyProtection="1">
      <alignment horizontal="center" vertical="center"/>
      <protection locked="0"/>
    </xf>
    <xf numFmtId="174" fontId="3" fillId="0" borderId="10" xfId="27" applyNumberFormat="1" applyFont="1" applyBorder="1" applyAlignment="1" applyProtection="1">
      <alignment horizontal="center" vertical="center"/>
      <protection locked="0"/>
    </xf>
    <xf numFmtId="164" fontId="4" fillId="0" borderId="11" xfId="27" applyFont="1" applyBorder="1" applyAlignment="1" applyProtection="1">
      <alignment vertical="center"/>
      <protection locked="0"/>
    </xf>
    <xf numFmtId="164" fontId="4" fillId="0" borderId="13" xfId="27" applyFont="1" applyFill="1" applyBorder="1" applyAlignment="1" applyProtection="1">
      <alignment vertical="center"/>
      <protection locked="0"/>
    </xf>
    <xf numFmtId="164" fontId="4" fillId="0" borderId="13" xfId="27" applyFont="1" applyFill="1" applyBorder="1" applyAlignment="1" applyProtection="1">
      <alignment vertical="center" wrapText="1"/>
      <protection locked="0"/>
    </xf>
    <xf numFmtId="165" fontId="54" fillId="0" borderId="31" xfId="27" applyNumberFormat="1" applyFont="1" applyFill="1" applyBorder="1" applyAlignment="1" applyProtection="1">
      <alignment horizontal="center" vertical="center"/>
    </xf>
    <xf numFmtId="165" fontId="54" fillId="0" borderId="34" xfId="27" applyNumberFormat="1" applyFont="1" applyFill="1" applyBorder="1" applyAlignment="1" applyProtection="1">
      <alignment horizontal="center" vertical="center"/>
    </xf>
    <xf numFmtId="164" fontId="5" fillId="0" borderId="27" xfId="27" applyFont="1" applyBorder="1" applyAlignment="1" applyProtection="1">
      <alignment horizontal="center" vertical="center"/>
      <protection locked="0"/>
    </xf>
    <xf numFmtId="164" fontId="5" fillId="0" borderId="27" xfId="27" applyFont="1" applyBorder="1" applyAlignment="1" applyProtection="1">
      <alignment horizontal="left" vertical="center"/>
    </xf>
    <xf numFmtId="164" fontId="5" fillId="0" borderId="27" xfId="27" quotePrefix="1" applyFont="1" applyBorder="1" applyAlignment="1" applyProtection="1">
      <alignment horizontal="left" vertical="center"/>
    </xf>
    <xf numFmtId="164" fontId="4" fillId="0" borderId="13" xfId="27" applyFont="1" applyBorder="1" applyAlignment="1">
      <alignment vertical="center"/>
    </xf>
    <xf numFmtId="164" fontId="3" fillId="0" borderId="27" xfId="27" applyFont="1" applyBorder="1" applyAlignment="1">
      <alignment vertical="center"/>
    </xf>
    <xf numFmtId="164" fontId="4" fillId="0" borderId="27" xfId="27" applyFont="1" applyBorder="1" applyAlignment="1">
      <alignment horizontal="center" vertical="center"/>
    </xf>
    <xf numFmtId="164" fontId="5" fillId="0" borderId="27" xfId="27" applyFont="1" applyBorder="1" applyAlignment="1" applyProtection="1">
      <alignment horizontal="center" vertical="center"/>
    </xf>
    <xf numFmtId="164" fontId="4" fillId="24" borderId="13" xfId="27" applyFont="1" applyFill="1" applyBorder="1" applyAlignment="1">
      <alignment vertical="center"/>
    </xf>
    <xf numFmtId="164" fontId="4" fillId="0" borderId="13" xfId="27" applyFont="1" applyFill="1" applyBorder="1" applyAlignment="1">
      <alignment vertical="center"/>
    </xf>
    <xf numFmtId="164" fontId="4" fillId="0" borderId="15" xfId="29" applyFont="1" applyBorder="1" applyAlignment="1" applyProtection="1">
      <alignment horizontal="left" vertical="center"/>
      <protection locked="0"/>
    </xf>
    <xf numFmtId="164" fontId="4" fillId="0" borderId="15" xfId="29" applyFont="1" applyBorder="1" applyAlignment="1" applyProtection="1">
      <alignment horizontal="left" vertical="center" wrapText="1"/>
      <protection locked="0"/>
    </xf>
    <xf numFmtId="164" fontId="5" fillId="0" borderId="21" xfId="27" applyFont="1" applyBorder="1" applyAlignment="1" applyProtection="1">
      <alignment horizontal="center" vertical="center"/>
    </xf>
    <xf numFmtId="164" fontId="5" fillId="24" borderId="27" xfId="27" applyFont="1" applyFill="1" applyBorder="1" applyAlignment="1" applyProtection="1">
      <alignment horizontal="center" vertical="center"/>
    </xf>
    <xf numFmtId="164" fontId="5" fillId="0" borderId="27" xfId="27" quotePrefix="1" applyFont="1" applyBorder="1" applyAlignment="1" applyProtection="1">
      <alignment horizontal="center" vertical="center"/>
      <protection locked="0"/>
    </xf>
    <xf numFmtId="164" fontId="5" fillId="0" borderId="27" xfId="27" quotePrefix="1" applyFont="1" applyBorder="1" applyAlignment="1" applyProtection="1">
      <alignment horizontal="center" vertical="center"/>
    </xf>
    <xf numFmtId="164" fontId="5" fillId="20" borderId="27" xfId="27" applyFont="1" applyFill="1" applyBorder="1" applyAlignment="1">
      <alignment vertical="center"/>
    </xf>
    <xf numFmtId="43" fontId="5" fillId="0" borderId="27" xfId="41" quotePrefix="1" applyFont="1" applyBorder="1" applyAlignment="1" applyProtection="1">
      <alignment horizontal="center" vertical="center"/>
    </xf>
    <xf numFmtId="164" fontId="5" fillId="0" borderId="27" xfId="27" quotePrefix="1" applyFont="1" applyBorder="1" applyAlignment="1" applyProtection="1">
      <alignment horizontal="center" vertical="center" wrapText="1"/>
    </xf>
    <xf numFmtId="164" fontId="5" fillId="0" borderId="21" xfId="27" applyFont="1" applyBorder="1" applyAlignment="1" applyProtection="1">
      <alignment horizontal="left" vertical="center" wrapText="1"/>
    </xf>
    <xf numFmtId="164" fontId="5" fillId="0" borderId="21" xfId="27" quotePrefix="1" applyFont="1" applyBorder="1" applyAlignment="1" applyProtection="1">
      <alignment horizontal="left" vertical="center" wrapText="1"/>
    </xf>
    <xf numFmtId="164" fontId="5" fillId="0" borderId="27" xfId="27" quotePrefix="1" applyFont="1" applyBorder="1" applyAlignment="1" applyProtection="1">
      <alignment horizontal="left" vertical="center" wrapText="1"/>
    </xf>
    <xf numFmtId="164" fontId="5" fillId="0" borderId="21" xfId="27" applyFont="1" applyBorder="1" applyAlignment="1" applyProtection="1">
      <alignment horizontal="center" vertical="center" wrapText="1"/>
    </xf>
    <xf numFmtId="164" fontId="5" fillId="0" borderId="21" xfId="27" quotePrefix="1" applyFont="1" applyBorder="1" applyAlignment="1">
      <alignment horizontal="left" vertical="center"/>
    </xf>
    <xf numFmtId="164" fontId="5" fillId="0" borderId="21" xfId="27" quotePrefix="1" applyFont="1" applyBorder="1" applyAlignment="1">
      <alignment horizontal="left" vertical="center" wrapText="1"/>
    </xf>
    <xf numFmtId="164" fontId="5" fillId="0" borderId="27" xfId="27" quotePrefix="1" applyFont="1" applyBorder="1" applyAlignment="1">
      <alignment horizontal="left" vertical="center" wrapText="1"/>
    </xf>
    <xf numFmtId="164" fontId="5" fillId="0" borderId="27" xfId="27" quotePrefix="1" applyFont="1" applyBorder="1" applyAlignment="1" applyProtection="1">
      <alignment horizontal="center" vertical="center" wrapText="1"/>
      <protection locked="0"/>
    </xf>
    <xf numFmtId="164" fontId="5" fillId="0" borderId="50" xfId="27" quotePrefix="1" applyFont="1" applyBorder="1" applyAlignment="1" applyProtection="1">
      <alignment horizontal="center" vertical="center" wrapText="1"/>
    </xf>
    <xf numFmtId="164" fontId="5" fillId="0" borderId="50" xfId="27" quotePrefix="1" applyFont="1" applyBorder="1" applyAlignment="1" applyProtection="1">
      <alignment horizontal="left" vertical="center"/>
    </xf>
    <xf numFmtId="169" fontId="3" fillId="0" borderId="29" xfId="27" applyNumberFormat="1" applyFont="1" applyBorder="1" applyAlignment="1" applyProtection="1">
      <alignment horizontal="center" vertical="center"/>
      <protection locked="0"/>
    </xf>
    <xf numFmtId="43" fontId="3" fillId="0" borderId="0" xfId="41" applyFont="1" applyFill="1" applyAlignment="1">
      <alignment vertical="center"/>
    </xf>
    <xf numFmtId="39" fontId="3" fillId="0" borderId="28" xfId="41" applyNumberFormat="1" applyFont="1" applyBorder="1" applyAlignment="1" applyProtection="1">
      <alignment horizontal="center" vertical="center"/>
      <protection locked="0"/>
    </xf>
    <xf numFmtId="164" fontId="3" fillId="20" borderId="43" xfId="27" applyFont="1" applyFill="1" applyBorder="1" applyAlignment="1">
      <alignment horizontal="center" vertical="center"/>
    </xf>
    <xf numFmtId="164" fontId="3" fillId="20" borderId="24" xfId="27" applyFont="1" applyFill="1" applyBorder="1" applyAlignment="1">
      <alignment horizontal="center" vertical="center"/>
    </xf>
    <xf numFmtId="164" fontId="5" fillId="0" borderId="11" xfId="27" quotePrefix="1" applyFont="1" applyBorder="1" applyAlignment="1" applyProtection="1">
      <alignment horizontal="left" vertical="center"/>
    </xf>
    <xf numFmtId="164" fontId="5" fillId="0" borderId="13" xfId="27" quotePrefix="1" applyFont="1" applyBorder="1" applyAlignment="1">
      <alignment horizontal="left" vertical="center" wrapText="1"/>
    </xf>
    <xf numFmtId="164" fontId="5" fillId="0" borderId="11" xfId="27" quotePrefix="1" applyFont="1" applyBorder="1" applyAlignment="1">
      <alignment horizontal="left" vertical="center" wrapText="1"/>
    </xf>
    <xf numFmtId="1" fontId="4" fillId="0" borderId="33" xfId="27" applyNumberFormat="1" applyFont="1" applyFill="1" applyBorder="1" applyAlignment="1">
      <alignment horizontal="center" vertical="center"/>
    </xf>
    <xf numFmtId="1" fontId="4" fillId="0" borderId="49" xfId="27" applyNumberFormat="1" applyFont="1" applyFill="1" applyBorder="1" applyAlignment="1">
      <alignment horizontal="center" vertical="center"/>
    </xf>
    <xf numFmtId="1" fontId="4" fillId="0" borderId="35" xfId="27" applyNumberFormat="1" applyFont="1" applyFill="1" applyBorder="1" applyAlignment="1">
      <alignment horizontal="center" vertical="center"/>
    </xf>
    <xf numFmtId="169" fontId="54" fillId="0" borderId="52" xfId="27" applyNumberFormat="1" applyFont="1" applyFill="1" applyBorder="1" applyAlignment="1">
      <alignment horizontal="center" vertical="center"/>
    </xf>
    <xf numFmtId="2" fontId="54" fillId="0" borderId="53" xfId="27" applyNumberFormat="1" applyFont="1" applyFill="1" applyBorder="1" applyAlignment="1">
      <alignment horizontal="center" vertical="center"/>
    </xf>
    <xf numFmtId="164" fontId="5" fillId="0" borderId="11" xfId="27" quotePrefix="1" applyFont="1" applyBorder="1" applyAlignment="1" applyProtection="1">
      <alignment horizontal="left" vertical="center" wrapText="1"/>
    </xf>
    <xf numFmtId="164" fontId="5" fillId="0" borderId="19" xfId="27" quotePrefix="1" applyFont="1" applyBorder="1" applyAlignment="1" applyProtection="1">
      <alignment horizontal="left" vertical="center"/>
    </xf>
    <xf numFmtId="171" fontId="33" fillId="0" borderId="35" xfId="27" applyNumberFormat="1" applyFont="1" applyFill="1" applyBorder="1" applyAlignment="1" applyProtection="1">
      <alignment horizontal="center" vertical="center"/>
    </xf>
    <xf numFmtId="170" fontId="33" fillId="0" borderId="56" xfId="27" applyNumberFormat="1" applyFont="1" applyFill="1" applyBorder="1" applyAlignment="1" applyProtection="1">
      <alignment horizontal="center" vertical="center"/>
    </xf>
    <xf numFmtId="170" fontId="33" fillId="0" borderId="57" xfId="27" applyNumberFormat="1" applyFont="1" applyFill="1" applyBorder="1" applyAlignment="1" applyProtection="1">
      <alignment horizontal="center" vertical="center"/>
    </xf>
    <xf numFmtId="169" fontId="33" fillId="0" borderId="54" xfId="27" applyNumberFormat="1" applyFont="1" applyBorder="1" applyAlignment="1" applyProtection="1">
      <alignment horizontal="center" vertical="center"/>
    </xf>
    <xf numFmtId="169" fontId="33" fillId="0" borderId="55" xfId="27" applyNumberFormat="1" applyFont="1" applyBorder="1" applyAlignment="1" applyProtection="1">
      <alignment horizontal="center" vertical="center"/>
    </xf>
    <xf numFmtId="169" fontId="33" fillId="0" borderId="24" xfId="27" applyNumberFormat="1" applyFont="1" applyBorder="1" applyAlignment="1" applyProtection="1">
      <alignment horizontal="center" vertical="center"/>
    </xf>
    <xf numFmtId="165" fontId="54" fillId="0" borderId="54" xfId="27" applyNumberFormat="1" applyFont="1" applyFill="1" applyBorder="1" applyAlignment="1" applyProtection="1">
      <alignment horizontal="center" vertical="center"/>
    </xf>
    <xf numFmtId="165" fontId="54" fillId="0" borderId="32" xfId="27" applyNumberFormat="1" applyFont="1" applyFill="1" applyBorder="1" applyAlignment="1" applyProtection="1">
      <alignment horizontal="center" vertical="center"/>
    </xf>
    <xf numFmtId="165" fontId="54" fillId="0" borderId="48" xfId="27" applyNumberFormat="1" applyFont="1" applyFill="1" applyBorder="1" applyAlignment="1" applyProtection="1">
      <alignment horizontal="center" vertical="center"/>
    </xf>
    <xf numFmtId="165" fontId="54" fillId="0" borderId="35" xfId="27" applyNumberFormat="1" applyFont="1" applyFill="1" applyBorder="1" applyAlignment="1" applyProtection="1">
      <alignment horizontal="center" vertical="center"/>
    </xf>
    <xf numFmtId="169" fontId="3" fillId="0" borderId="43" xfId="27" applyNumberFormat="1" applyFont="1" applyBorder="1" applyAlignment="1" applyProtection="1">
      <alignment horizontal="center" vertical="center"/>
      <protection locked="0"/>
    </xf>
    <xf numFmtId="169" fontId="3" fillId="0" borderId="24" xfId="27" applyNumberFormat="1" applyFont="1" applyBorder="1" applyAlignment="1" applyProtection="1">
      <alignment horizontal="center" vertical="center"/>
      <protection locked="0"/>
    </xf>
    <xf numFmtId="173" fontId="55" fillId="0" borderId="31" xfId="27" applyNumberFormat="1" applyFont="1" applyBorder="1" applyAlignment="1" applyProtection="1">
      <alignment horizontal="center" vertical="center"/>
      <protection locked="0"/>
    </xf>
    <xf numFmtId="164" fontId="3" fillId="20" borderId="58" xfId="27" applyFont="1" applyFill="1" applyBorder="1" applyAlignment="1">
      <alignment horizontal="center" vertical="center"/>
    </xf>
    <xf numFmtId="2" fontId="33" fillId="0" borderId="10" xfId="27" applyNumberFormat="1" applyFont="1" applyFill="1" applyBorder="1" applyAlignment="1" applyProtection="1">
      <alignment horizontal="center" vertical="center"/>
    </xf>
    <xf numFmtId="1" fontId="33" fillId="0" borderId="41" xfId="27" applyNumberFormat="1" applyFont="1" applyFill="1" applyBorder="1" applyAlignment="1" applyProtection="1">
      <alignment horizontal="center" vertical="center"/>
    </xf>
    <xf numFmtId="1" fontId="33" fillId="0" borderId="10" xfId="27" applyNumberFormat="1" applyFont="1" applyFill="1" applyBorder="1" applyAlignment="1" applyProtection="1">
      <alignment horizontal="center" vertical="center"/>
    </xf>
    <xf numFmtId="170" fontId="33" fillId="0" borderId="33" xfId="27" applyNumberFormat="1" applyFont="1" applyFill="1" applyBorder="1" applyAlignment="1" applyProtection="1">
      <alignment horizontal="center" vertical="center"/>
    </xf>
    <xf numFmtId="170" fontId="33" fillId="0" borderId="34" xfId="27" applyNumberFormat="1" applyFont="1" applyFill="1" applyBorder="1" applyAlignment="1" applyProtection="1">
      <alignment horizontal="center" vertical="center"/>
    </xf>
    <xf numFmtId="2" fontId="3" fillId="0" borderId="28" xfId="27" applyNumberFormat="1" applyFont="1" applyBorder="1" applyAlignment="1" applyProtection="1">
      <alignment horizontal="center" vertical="center"/>
      <protection locked="0"/>
    </xf>
    <xf numFmtId="3" fontId="3" fillId="0" borderId="36" xfId="27" applyNumberFormat="1" applyFont="1" applyBorder="1" applyAlignment="1" applyProtection="1">
      <alignment horizontal="center" vertical="center"/>
    </xf>
    <xf numFmtId="3" fontId="3" fillId="0" borderId="37" xfId="27" applyNumberFormat="1" applyFont="1" applyBorder="1" applyAlignment="1" applyProtection="1">
      <alignment horizontal="center" vertical="center"/>
    </xf>
    <xf numFmtId="39" fontId="3" fillId="0" borderId="24" xfId="41" applyNumberFormat="1" applyFont="1" applyBorder="1" applyAlignment="1" applyProtection="1">
      <alignment horizontal="center" vertical="center"/>
      <protection locked="0"/>
    </xf>
    <xf numFmtId="2" fontId="4" fillId="0" borderId="36" xfId="27" applyNumberFormat="1" applyFont="1" applyFill="1" applyBorder="1" applyAlignment="1">
      <alignment horizontal="center" vertical="center"/>
    </xf>
    <xf numFmtId="2" fontId="4" fillId="0" borderId="37" xfId="27" applyNumberFormat="1" applyFont="1" applyFill="1" applyBorder="1" applyAlignment="1">
      <alignment horizontal="center" vertical="center"/>
    </xf>
    <xf numFmtId="164" fontId="4" fillId="0" borderId="60" xfId="27" applyFont="1" applyBorder="1" applyAlignment="1">
      <alignment vertical="center"/>
    </xf>
    <xf numFmtId="164" fontId="4" fillId="0" borderId="23" xfId="27" applyFont="1" applyBorder="1" applyAlignment="1">
      <alignment vertical="center"/>
    </xf>
    <xf numFmtId="0" fontId="0" fillId="0" borderId="27" xfId="0" applyBorder="1" applyAlignment="1">
      <alignment vertical="center"/>
    </xf>
    <xf numFmtId="164" fontId="3" fillId="0" borderId="24" xfId="27" applyFont="1" applyBorder="1" applyAlignment="1">
      <alignment horizontal="center" vertical="center"/>
    </xf>
    <xf numFmtId="0" fontId="29" fillId="0" borderId="59" xfId="0" applyFont="1" applyBorder="1" applyAlignment="1" applyProtection="1">
      <alignment vertical="center"/>
      <protection locked="0"/>
    </xf>
    <xf numFmtId="164" fontId="4" fillId="0" borderId="59" xfId="27" applyFont="1" applyBorder="1" applyAlignment="1">
      <alignment vertical="center"/>
    </xf>
    <xf numFmtId="0" fontId="31" fillId="0" borderId="59" xfId="0" applyFont="1" applyBorder="1" applyAlignment="1" applyProtection="1">
      <alignment horizontal="left" vertical="center"/>
      <protection locked="0"/>
    </xf>
    <xf numFmtId="0" fontId="1" fillId="0" borderId="5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8" fillId="0" borderId="10" xfId="27" applyFont="1" applyFill="1" applyBorder="1" applyAlignment="1" applyProtection="1">
      <alignment horizontal="center" vertical="center"/>
      <protection locked="0"/>
    </xf>
    <xf numFmtId="164" fontId="5" fillId="0" borderId="13" xfId="27" quotePrefix="1" applyFont="1" applyBorder="1" applyAlignment="1">
      <alignment horizontal="left" vertical="center"/>
    </xf>
    <xf numFmtId="169" fontId="3" fillId="0" borderId="34" xfId="27" applyNumberFormat="1" applyFont="1" applyBorder="1" applyAlignment="1" applyProtection="1">
      <alignment horizontal="center" vertical="center"/>
      <protection locked="0"/>
    </xf>
    <xf numFmtId="164" fontId="5" fillId="0" borderId="61" xfId="27" quotePrefix="1" applyFont="1" applyBorder="1" applyAlignment="1" applyProtection="1">
      <alignment horizontal="left" vertical="center" wrapText="1"/>
    </xf>
    <xf numFmtId="39" fontId="3" fillId="0" borderId="31" xfId="41" applyNumberFormat="1" applyFont="1" applyBorder="1" applyAlignment="1" applyProtection="1">
      <alignment horizontal="center" vertical="center"/>
      <protection locked="0"/>
    </xf>
    <xf numFmtId="39" fontId="3" fillId="0" borderId="34" xfId="41" applyNumberFormat="1" applyFont="1" applyBorder="1" applyAlignment="1" applyProtection="1">
      <alignment horizontal="center" vertical="center"/>
      <protection locked="0"/>
    </xf>
    <xf numFmtId="164" fontId="3" fillId="0" borderId="34" xfId="27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>
      <alignment horizontal="center" vertical="center"/>
    </xf>
    <xf numFmtId="169" fontId="3" fillId="0" borderId="51" xfId="27" applyNumberFormat="1" applyFont="1" applyBorder="1" applyAlignment="1" applyProtection="1">
      <alignment horizontal="center" vertical="center"/>
      <protection locked="0"/>
    </xf>
    <xf numFmtId="169" fontId="3" fillId="0" borderId="49" xfId="27" applyNumberFormat="1" applyFont="1" applyBorder="1" applyAlignment="1" applyProtection="1">
      <alignment horizontal="center" vertical="center"/>
      <protection locked="0"/>
    </xf>
    <xf numFmtId="164" fontId="3" fillId="0" borderId="31" xfId="27" applyFont="1" applyFill="1" applyBorder="1" applyAlignment="1" applyProtection="1">
      <alignment horizontal="center" vertical="center"/>
      <protection locked="0"/>
    </xf>
    <xf numFmtId="164" fontId="3" fillId="21" borderId="63" xfId="27" applyFont="1" applyFill="1" applyBorder="1" applyAlignment="1" applyProtection="1">
      <alignment horizontal="center" vertical="center"/>
      <protection locked="0"/>
    </xf>
    <xf numFmtId="164" fontId="3" fillId="21" borderId="20" xfId="27" applyFont="1" applyFill="1" applyBorder="1" applyAlignment="1" applyProtection="1">
      <alignment horizontal="center" vertical="center"/>
      <protection locked="0"/>
    </xf>
    <xf numFmtId="164" fontId="3" fillId="0" borderId="22" xfId="27" applyFont="1" applyBorder="1" applyAlignment="1" applyProtection="1">
      <alignment vertical="center"/>
      <protection locked="0"/>
    </xf>
    <xf numFmtId="164" fontId="4" fillId="0" borderId="13" xfId="27" applyFont="1" applyBorder="1" applyAlignment="1" applyProtection="1">
      <alignment horizontal="center" vertical="center"/>
      <protection locked="0"/>
    </xf>
    <xf numFmtId="164" fontId="5" fillId="0" borderId="13" xfId="27" applyFont="1" applyBorder="1" applyAlignment="1" applyProtection="1">
      <alignment horizontal="center" vertical="center"/>
      <protection locked="0"/>
    </xf>
    <xf numFmtId="164" fontId="5" fillId="23" borderId="13" xfId="27" applyFont="1" applyFill="1" applyBorder="1" applyAlignment="1" applyProtection="1">
      <alignment horizontal="center" vertical="center"/>
      <protection locked="0"/>
    </xf>
    <xf numFmtId="164" fontId="8" fillId="23" borderId="64" xfId="27" applyFont="1" applyFill="1" applyBorder="1" applyAlignment="1" applyProtection="1">
      <alignment horizontal="center" vertical="center"/>
      <protection locked="0"/>
    </xf>
    <xf numFmtId="164" fontId="3" fillId="0" borderId="10" xfId="27" quotePrefix="1" applyFont="1" applyFill="1" applyBorder="1" applyAlignment="1" applyProtection="1">
      <alignment horizontal="center" vertical="center"/>
      <protection locked="0"/>
    </xf>
    <xf numFmtId="14" fontId="7" fillId="0" borderId="64" xfId="27" applyNumberFormat="1" applyFont="1" applyFill="1" applyBorder="1" applyAlignment="1" applyProtection="1">
      <alignment horizontal="center" vertical="center"/>
      <protection locked="0"/>
    </xf>
    <xf numFmtId="14" fontId="7" fillId="0" borderId="43" xfId="27" applyNumberFormat="1" applyFont="1" applyFill="1" applyBorder="1" applyAlignment="1" applyProtection="1">
      <alignment horizontal="center" vertical="center"/>
      <protection locked="0"/>
    </xf>
    <xf numFmtId="164" fontId="3" fillId="0" borderId="63" xfId="27" applyFont="1" applyFill="1" applyBorder="1" applyAlignment="1" applyProtection="1">
      <alignment horizontal="center" vertical="center"/>
      <protection locked="0"/>
    </xf>
    <xf numFmtId="167" fontId="3" fillId="0" borderId="63" xfId="27" applyNumberFormat="1" applyFont="1" applyFill="1" applyBorder="1" applyAlignment="1" applyProtection="1">
      <alignment horizontal="center" vertical="center"/>
      <protection locked="0"/>
    </xf>
    <xf numFmtId="167" fontId="3" fillId="0" borderId="62" xfId="27" applyNumberFormat="1" applyFont="1" applyFill="1" applyBorder="1" applyAlignment="1" applyProtection="1">
      <alignment horizontal="center" vertical="center"/>
      <protection locked="0"/>
    </xf>
    <xf numFmtId="167" fontId="3" fillId="0" borderId="34" xfId="27" applyNumberFormat="1" applyFont="1" applyFill="1" applyBorder="1" applyAlignment="1" applyProtection="1">
      <alignment horizontal="center" vertical="center"/>
      <protection locked="0"/>
    </xf>
    <xf numFmtId="167" fontId="3" fillId="0" borderId="49" xfId="27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vertical="center"/>
    </xf>
    <xf numFmtId="164" fontId="3" fillId="0" borderId="11" xfId="27" applyFont="1" applyBorder="1" applyAlignment="1">
      <alignment vertical="center"/>
    </xf>
    <xf numFmtId="164" fontId="5" fillId="0" borderId="11" xfId="27" applyFont="1" applyBorder="1" applyAlignment="1" applyProtection="1">
      <alignment horizontal="left" vertical="center"/>
    </xf>
    <xf numFmtId="43" fontId="5" fillId="0" borderId="11" xfId="41" quotePrefix="1" applyFont="1" applyBorder="1" applyAlignment="1" applyProtection="1">
      <alignment horizontal="center" vertical="center"/>
    </xf>
    <xf numFmtId="164" fontId="5" fillId="0" borderId="13" xfId="27" applyFont="1" applyBorder="1" applyAlignment="1" applyProtection="1">
      <alignment horizontal="left" vertical="center" wrapText="1"/>
    </xf>
    <xf numFmtId="164" fontId="5" fillId="0" borderId="13" xfId="27" quotePrefix="1" applyFont="1" applyBorder="1" applyAlignment="1" applyProtection="1">
      <alignment horizontal="left" vertical="center" wrapText="1"/>
    </xf>
    <xf numFmtId="2" fontId="3" fillId="0" borderId="34" xfId="27" applyNumberFormat="1" applyFont="1" applyBorder="1" applyAlignment="1" applyProtection="1">
      <alignment horizontal="center" vertical="center"/>
      <protection locked="0"/>
    </xf>
    <xf numFmtId="164" fontId="5" fillId="0" borderId="0" xfId="27" applyFont="1" applyBorder="1" applyAlignment="1" applyProtection="1">
      <alignment horizontal="center" vertical="center"/>
      <protection locked="0"/>
    </xf>
    <xf numFmtId="164" fontId="5" fillId="0" borderId="0" xfId="27" quotePrefix="1" applyFont="1" applyBorder="1" applyAlignment="1" applyProtection="1">
      <alignment horizontal="center" vertical="center"/>
      <protection locked="0"/>
    </xf>
    <xf numFmtId="164" fontId="5" fillId="20" borderId="61" xfId="27" applyFont="1" applyFill="1" applyBorder="1" applyAlignment="1" applyProtection="1">
      <alignment horizontal="center" vertical="center"/>
      <protection locked="0"/>
    </xf>
    <xf numFmtId="164" fontId="5" fillId="0" borderId="12" xfId="27" quotePrefix="1" applyFont="1" applyBorder="1" applyAlignment="1" applyProtection="1">
      <alignment horizontal="center" vertical="center"/>
      <protection locked="0"/>
    </xf>
    <xf numFmtId="164" fontId="5" fillId="20" borderId="0" xfId="27" applyFont="1" applyFill="1" applyBorder="1" applyAlignment="1" applyProtection="1">
      <alignment horizontal="center" vertical="center"/>
      <protection locked="0"/>
    </xf>
    <xf numFmtId="164" fontId="5" fillId="0" borderId="0" xfId="27" quotePrefix="1" applyFont="1" applyBorder="1" applyAlignment="1" applyProtection="1">
      <alignment horizontal="center" vertical="center" wrapText="1"/>
      <protection locked="0"/>
    </xf>
    <xf numFmtId="164" fontId="5" fillId="20" borderId="65" xfId="27" applyFont="1" applyFill="1" applyBorder="1" applyAlignment="1" applyProtection="1">
      <alignment vertical="center"/>
      <protection locked="0"/>
    </xf>
    <xf numFmtId="164" fontId="4" fillId="0" borderId="14" xfId="27" applyFont="1" applyBorder="1" applyAlignment="1" applyProtection="1">
      <alignment vertical="center" wrapText="1"/>
      <protection locked="0"/>
    </xf>
    <xf numFmtId="164" fontId="5" fillId="0" borderId="66" xfId="27" quotePrefix="1" applyFont="1" applyBorder="1" applyAlignment="1" applyProtection="1">
      <alignment horizontal="center" vertical="center"/>
      <protection locked="0"/>
    </xf>
    <xf numFmtId="164" fontId="5" fillId="21" borderId="65" xfId="27" quotePrefix="1" applyFont="1" applyFill="1" applyBorder="1" applyAlignment="1" applyProtection="1">
      <alignment horizontal="left" vertical="center" wrapText="1"/>
      <protection locked="0"/>
    </xf>
    <xf numFmtId="164" fontId="5" fillId="0" borderId="67" xfId="27" applyFont="1" applyBorder="1" applyAlignment="1" applyProtection="1">
      <alignment horizontal="left" vertical="center"/>
      <protection locked="0"/>
    </xf>
    <xf numFmtId="164" fontId="5" fillId="0" borderId="67" xfId="27" quotePrefix="1" applyFont="1" applyBorder="1" applyAlignment="1" applyProtection="1">
      <alignment horizontal="left" vertical="center" wrapText="1"/>
      <protection locked="0"/>
    </xf>
    <xf numFmtId="164" fontId="5" fillId="0" borderId="67" xfId="27" applyFont="1" applyBorder="1" applyAlignment="1" applyProtection="1">
      <alignment horizontal="left" vertical="center" wrapText="1"/>
      <protection locked="0"/>
    </xf>
    <xf numFmtId="164" fontId="10" fillId="0" borderId="67" xfId="29" applyFont="1" applyBorder="1" applyAlignment="1" applyProtection="1">
      <alignment horizontal="left" vertical="center"/>
      <protection locked="0"/>
    </xf>
    <xf numFmtId="164" fontId="10" fillId="0" borderId="67" xfId="29" applyFont="1" applyBorder="1" applyAlignment="1" applyProtection="1">
      <alignment horizontal="left" vertical="center" wrapText="1"/>
      <protection locked="0"/>
    </xf>
    <xf numFmtId="164" fontId="5" fillId="0" borderId="68" xfId="27" applyFont="1" applyBorder="1" applyAlignment="1" applyProtection="1">
      <alignment horizontal="left" vertical="center"/>
      <protection locked="0"/>
    </xf>
    <xf numFmtId="169" fontId="34" fillId="0" borderId="69" xfId="27" applyNumberFormat="1" applyFont="1" applyFill="1" applyBorder="1" applyAlignment="1" applyProtection="1">
      <alignment horizontal="center" vertical="center"/>
    </xf>
    <xf numFmtId="169" fontId="3" fillId="0" borderId="64" xfId="27" applyNumberFormat="1" applyFont="1" applyBorder="1" applyAlignment="1" applyProtection="1">
      <alignment horizontal="center" vertical="center"/>
      <protection locked="0"/>
    </xf>
    <xf numFmtId="169" fontId="3" fillId="0" borderId="70" xfId="27" applyNumberFormat="1" applyFont="1" applyBorder="1" applyAlignment="1" applyProtection="1">
      <alignment horizontal="center" vertical="center"/>
      <protection locked="0"/>
    </xf>
    <xf numFmtId="164" fontId="5" fillId="0" borderId="71" xfId="27" quotePrefix="1" applyFont="1" applyBorder="1" applyAlignment="1" applyProtection="1">
      <alignment horizontal="left" vertical="center" wrapText="1"/>
      <protection locked="0"/>
    </xf>
    <xf numFmtId="164" fontId="3" fillId="22" borderId="28" xfId="27" applyFont="1" applyFill="1" applyBorder="1" applyAlignment="1" applyProtection="1">
      <alignment horizontal="center" vertical="center"/>
    </xf>
    <xf numFmtId="164" fontId="3" fillId="22" borderId="10" xfId="27" applyFont="1" applyFill="1" applyBorder="1" applyAlignment="1" applyProtection="1">
      <alignment horizontal="center" vertical="center"/>
    </xf>
    <xf numFmtId="164" fontId="3" fillId="22" borderId="29" xfId="27" applyFont="1" applyFill="1" applyBorder="1" applyAlignment="1" applyProtection="1">
      <alignment horizontal="center" vertical="center"/>
    </xf>
    <xf numFmtId="164" fontId="3" fillId="22" borderId="34" xfId="27" applyFont="1" applyFill="1" applyBorder="1" applyAlignment="1" applyProtection="1">
      <alignment horizontal="center" vertical="center"/>
    </xf>
    <xf numFmtId="164" fontId="3" fillId="22" borderId="62" xfId="27" applyFont="1" applyFill="1" applyBorder="1" applyAlignment="1" applyProtection="1">
      <alignment horizontal="center" vertical="center"/>
    </xf>
    <xf numFmtId="164" fontId="3" fillId="22" borderId="49" xfId="27" applyFont="1" applyFill="1" applyBorder="1" applyAlignment="1" applyProtection="1">
      <alignment horizontal="center" vertical="center"/>
    </xf>
    <xf numFmtId="164" fontId="3" fillId="22" borderId="40" xfId="27" applyFont="1" applyFill="1" applyBorder="1" applyAlignment="1" applyProtection="1">
      <alignment horizontal="center" vertical="center"/>
    </xf>
    <xf numFmtId="165" fontId="33" fillId="0" borderId="32" xfId="27" applyNumberFormat="1" applyFont="1" applyFill="1" applyBorder="1" applyAlignment="1" applyProtection="1">
      <alignment horizontal="center" vertical="center"/>
      <protection locked="0"/>
    </xf>
    <xf numFmtId="165" fontId="33" fillId="0" borderId="35" xfId="27" applyNumberFormat="1" applyFont="1" applyFill="1" applyBorder="1" applyAlignment="1" applyProtection="1">
      <alignment horizontal="center" vertical="center"/>
      <protection locked="0"/>
    </xf>
    <xf numFmtId="164" fontId="3" fillId="22" borderId="49" xfId="27" applyFont="1" applyFill="1" applyBorder="1" applyAlignment="1" applyProtection="1">
      <alignment horizontal="center" vertical="center"/>
      <protection locked="0"/>
    </xf>
    <xf numFmtId="169" fontId="34" fillId="0" borderId="32" xfId="27" applyNumberFormat="1" applyFont="1" applyBorder="1" applyAlignment="1" applyProtection="1">
      <alignment horizontal="center" vertical="center"/>
    </xf>
    <xf numFmtId="2" fontId="4" fillId="0" borderId="39" xfId="27" applyNumberFormat="1" applyFont="1" applyFill="1" applyBorder="1" applyAlignment="1">
      <alignment horizontal="center" vertical="center"/>
    </xf>
    <xf numFmtId="3" fontId="3" fillId="0" borderId="39" xfId="27" applyNumberFormat="1" applyFont="1" applyBorder="1" applyAlignment="1" applyProtection="1">
      <alignment horizontal="center" vertical="center"/>
    </xf>
    <xf numFmtId="2" fontId="54" fillId="0" borderId="72" xfId="27" applyNumberFormat="1" applyFont="1" applyFill="1" applyBorder="1" applyAlignment="1">
      <alignment horizontal="center" vertical="center"/>
    </xf>
    <xf numFmtId="1" fontId="4" fillId="0" borderId="34" xfId="27" applyNumberFormat="1" applyFont="1" applyFill="1" applyBorder="1" applyAlignment="1">
      <alignment horizontal="center" vertical="center"/>
    </xf>
    <xf numFmtId="1" fontId="33" fillId="0" borderId="57" xfId="27" applyNumberFormat="1" applyFont="1" applyFill="1" applyBorder="1" applyAlignment="1" applyProtection="1">
      <alignment horizontal="center" vertical="center"/>
    </xf>
    <xf numFmtId="170" fontId="33" fillId="0" borderId="35" xfId="27" applyNumberFormat="1" applyFont="1" applyFill="1" applyBorder="1" applyAlignment="1" applyProtection="1">
      <alignment horizontal="center" vertical="center"/>
    </xf>
    <xf numFmtId="2" fontId="33" fillId="0" borderId="56" xfId="27" applyNumberFormat="1" applyFont="1" applyFill="1" applyBorder="1" applyAlignment="1" applyProtection="1">
      <alignment horizontal="center" vertical="center"/>
    </xf>
    <xf numFmtId="169" fontId="4" fillId="0" borderId="56" xfId="27" applyNumberFormat="1" applyFont="1" applyFill="1" applyBorder="1" applyAlignment="1">
      <alignment horizontal="center" vertical="center"/>
    </xf>
    <xf numFmtId="2" fontId="33" fillId="0" borderId="54" xfId="27" applyNumberFormat="1" applyFont="1" applyFill="1" applyBorder="1" applyAlignment="1">
      <alignment horizontal="center" vertical="center"/>
    </xf>
    <xf numFmtId="2" fontId="33" fillId="0" borderId="24" xfId="27" applyNumberFormat="1" applyFont="1" applyFill="1" applyBorder="1" applyAlignment="1">
      <alignment horizontal="center" vertical="center"/>
    </xf>
    <xf numFmtId="164" fontId="5" fillId="0" borderId="19" xfId="27" quotePrefix="1" applyFont="1" applyBorder="1" applyAlignment="1" applyProtection="1">
      <alignment horizontal="left" vertical="center" wrapText="1"/>
    </xf>
    <xf numFmtId="169" fontId="33" fillId="0" borderId="75" xfId="27" applyNumberFormat="1" applyFont="1" applyBorder="1" applyAlignment="1" applyProtection="1">
      <alignment horizontal="center" vertical="center"/>
    </xf>
    <xf numFmtId="169" fontId="33" fillId="0" borderId="76" xfId="27" applyNumberFormat="1" applyFont="1" applyBorder="1" applyAlignment="1" applyProtection="1">
      <alignment horizontal="center" vertical="center"/>
    </xf>
    <xf numFmtId="2" fontId="33" fillId="0" borderId="75" xfId="27" applyNumberFormat="1" applyFont="1" applyFill="1" applyBorder="1" applyAlignment="1">
      <alignment horizontal="center" vertical="center"/>
    </xf>
    <xf numFmtId="2" fontId="33" fillId="0" borderId="74" xfId="27" applyNumberFormat="1" applyFont="1" applyFill="1" applyBorder="1" applyAlignment="1" applyProtection="1">
      <alignment horizontal="center" vertical="center"/>
    </xf>
    <xf numFmtId="169" fontId="4" fillId="0" borderId="74" xfId="27" applyNumberFormat="1" applyFont="1" applyFill="1" applyBorder="1" applyAlignment="1">
      <alignment horizontal="center" vertical="center"/>
    </xf>
    <xf numFmtId="164" fontId="4" fillId="0" borderId="77" xfId="27" applyFont="1" applyBorder="1" applyAlignment="1" applyProtection="1">
      <alignment vertical="center"/>
      <protection locked="0"/>
    </xf>
    <xf numFmtId="2" fontId="4" fillId="0" borderId="74" xfId="27" applyNumberFormat="1" applyFont="1" applyFill="1" applyBorder="1" applyAlignment="1" applyProtection="1">
      <alignment horizontal="center" vertical="center"/>
    </xf>
    <xf numFmtId="169" fontId="34" fillId="0" borderId="75" xfId="27" applyNumberFormat="1" applyFont="1" applyBorder="1" applyAlignment="1" applyProtection="1">
      <alignment horizontal="center" vertical="center"/>
    </xf>
    <xf numFmtId="169" fontId="33" fillId="0" borderId="28" xfId="27" applyNumberFormat="1" applyFont="1" applyBorder="1" applyAlignment="1" applyProtection="1">
      <alignment horizontal="center" vertical="center"/>
    </xf>
    <xf numFmtId="2" fontId="4" fillId="0" borderId="56" xfId="27" applyNumberFormat="1" applyFont="1" applyFill="1" applyBorder="1" applyAlignment="1" applyProtection="1">
      <alignment horizontal="center" vertical="center"/>
    </xf>
    <xf numFmtId="170" fontId="33" fillId="0" borderId="74" xfId="27" applyNumberFormat="1" applyFont="1" applyFill="1" applyBorder="1" applyAlignment="1" applyProtection="1">
      <alignment horizontal="center" vertical="center"/>
    </xf>
    <xf numFmtId="171" fontId="33" fillId="0" borderId="73" xfId="27" applyNumberFormat="1" applyFont="1" applyFill="1" applyBorder="1" applyAlignment="1" applyProtection="1">
      <alignment horizontal="center" vertical="center"/>
    </xf>
    <xf numFmtId="2" fontId="33" fillId="0" borderId="79" xfId="27" applyNumberFormat="1" applyFont="1" applyFill="1" applyBorder="1" applyAlignment="1" applyProtection="1">
      <alignment horizontal="center" vertical="center"/>
    </xf>
    <xf numFmtId="2" fontId="33" fillId="0" borderId="78" xfId="27" applyNumberFormat="1" applyFont="1" applyFill="1" applyBorder="1" applyAlignment="1" applyProtection="1">
      <alignment horizontal="center" vertical="center"/>
    </xf>
    <xf numFmtId="2" fontId="33" fillId="0" borderId="80" xfId="27" applyNumberFormat="1" applyFont="1" applyFill="1" applyBorder="1" applyAlignment="1" applyProtection="1">
      <alignment horizontal="center" vertical="center"/>
    </xf>
    <xf numFmtId="164" fontId="5" fillId="20" borderId="81" xfId="27" applyFont="1" applyFill="1" applyBorder="1" applyAlignment="1">
      <alignment vertical="center"/>
    </xf>
    <xf numFmtId="164" fontId="5" fillId="20" borderId="82" xfId="27" applyFont="1" applyFill="1" applyBorder="1" applyAlignment="1">
      <alignment vertical="center"/>
    </xf>
    <xf numFmtId="164" fontId="4" fillId="0" borderId="21" xfId="27" applyFont="1" applyFill="1" applyBorder="1" applyAlignment="1">
      <alignment vertical="center"/>
    </xf>
    <xf numFmtId="171" fontId="33" fillId="0" borderId="83" xfId="27" applyNumberFormat="1" applyFont="1" applyFill="1" applyBorder="1" applyAlignment="1" applyProtection="1">
      <alignment horizontal="center" vertical="center"/>
    </xf>
    <xf numFmtId="2" fontId="33" fillId="0" borderId="41" xfId="27" applyNumberFormat="1" applyFont="1" applyFill="1" applyBorder="1" applyAlignment="1">
      <alignment horizontal="center" vertical="center"/>
    </xf>
    <xf numFmtId="2" fontId="33" fillId="0" borderId="10" xfId="27" applyNumberFormat="1" applyFont="1" applyFill="1" applyBorder="1" applyAlignment="1">
      <alignment horizontal="center" vertical="center"/>
    </xf>
    <xf numFmtId="2" fontId="33" fillId="0" borderId="74" xfId="27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2" fillId="0" borderId="0" xfId="0" applyFont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30" fillId="26" borderId="10" xfId="0" applyFont="1" applyFill="1" applyBorder="1" applyAlignment="1">
      <alignment horizontal="center"/>
    </xf>
    <xf numFmtId="0" fontId="0" fillId="26" borderId="10" xfId="0" applyFill="1" applyBorder="1"/>
    <xf numFmtId="0" fontId="2" fillId="26" borderId="10" xfId="0" applyFont="1" applyFill="1" applyBorder="1"/>
    <xf numFmtId="2" fontId="0" fillId="0" borderId="10" xfId="0" applyNumberFormat="1" applyBorder="1" applyAlignment="1">
      <alignment horizontal="center"/>
    </xf>
    <xf numFmtId="164" fontId="3" fillId="0" borderId="34" xfId="27" applyFont="1" applyFill="1" applyBorder="1" applyAlignment="1" applyProtection="1">
      <alignment horizontal="center" vertical="center"/>
      <protection locked="0"/>
    </xf>
    <xf numFmtId="169" fontId="34" fillId="0" borderId="85" xfId="27" applyNumberFormat="1" applyFont="1" applyFill="1" applyBorder="1" applyAlignment="1" applyProtection="1">
      <alignment horizontal="center" vertical="center"/>
    </xf>
    <xf numFmtId="164" fontId="3" fillId="0" borderId="86" xfId="27" applyFont="1" applyFill="1" applyBorder="1" applyAlignment="1" applyProtection="1">
      <alignment horizontal="center" vertical="center"/>
      <protection locked="0"/>
    </xf>
    <xf numFmtId="164" fontId="3" fillId="0" borderId="25" xfId="27" applyFont="1" applyFill="1" applyBorder="1" applyAlignment="1" applyProtection="1">
      <alignment horizontal="center" vertical="center"/>
      <protection locked="0"/>
    </xf>
    <xf numFmtId="164" fontId="3" fillId="0" borderId="10" xfId="27" applyFont="1" applyFill="1" applyBorder="1" applyAlignment="1" applyProtection="1">
      <alignment horizontal="center" vertical="center"/>
      <protection locked="0"/>
    </xf>
    <xf numFmtId="164" fontId="6" fillId="0" borderId="10" xfId="27" applyFont="1" applyBorder="1" applyAlignment="1" applyProtection="1">
      <alignment horizontal="center" vertical="center"/>
      <protection locked="0"/>
    </xf>
    <xf numFmtId="164" fontId="7" fillId="0" borderId="10" xfId="27" applyFont="1" applyFill="1" applyBorder="1" applyAlignment="1" applyProtection="1">
      <alignment horizontal="center" vertical="center"/>
      <protection locked="0"/>
    </xf>
    <xf numFmtId="166" fontId="3" fillId="0" borderId="10" xfId="27" applyNumberFormat="1" applyFont="1" applyFill="1" applyBorder="1" applyAlignment="1" applyProtection="1">
      <alignment horizontal="center" vertical="center"/>
      <protection locked="0"/>
    </xf>
    <xf numFmtId="164" fontId="3" fillId="21" borderId="10" xfId="27" applyFont="1" applyFill="1" applyBorder="1" applyAlignment="1" applyProtection="1">
      <alignment horizontal="center" vertical="center"/>
      <protection locked="0"/>
    </xf>
    <xf numFmtId="166" fontId="3" fillId="0" borderId="24" xfId="27" applyNumberFormat="1" applyFont="1" applyFill="1" applyBorder="1" applyAlignment="1" applyProtection="1">
      <alignment horizontal="center" vertical="center"/>
      <protection locked="0"/>
    </xf>
    <xf numFmtId="164" fontId="3" fillId="0" borderId="25" xfId="27" applyFont="1" applyFill="1" applyBorder="1" applyAlignment="1" applyProtection="1">
      <alignment horizontal="center" vertical="center"/>
      <protection locked="0"/>
    </xf>
    <xf numFmtId="164" fontId="3" fillId="22" borderId="10" xfId="27" applyFont="1" applyFill="1" applyBorder="1" applyAlignment="1" applyProtection="1">
      <alignment horizontal="center" vertical="center"/>
      <protection locked="0"/>
    </xf>
    <xf numFmtId="164" fontId="8" fillId="0" borderId="10" xfId="27" applyFont="1" applyFill="1" applyBorder="1" applyAlignment="1" applyProtection="1">
      <alignment horizontal="center" vertical="center"/>
      <protection locked="0"/>
    </xf>
    <xf numFmtId="164" fontId="3" fillId="0" borderId="31" xfId="27" applyFont="1" applyFill="1" applyBorder="1" applyAlignment="1" applyProtection="1">
      <alignment horizontal="center" vertical="center"/>
      <protection locked="0"/>
    </xf>
    <xf numFmtId="164" fontId="3" fillId="0" borderId="10" xfId="27" quotePrefix="1" applyFont="1" applyFill="1" applyBorder="1" applyAlignment="1" applyProtection="1">
      <alignment horizontal="center" vertical="center"/>
      <protection locked="0"/>
    </xf>
    <xf numFmtId="14" fontId="7" fillId="0" borderId="64" xfId="27" applyNumberFormat="1" applyFont="1" applyFill="1" applyBorder="1" applyAlignment="1" applyProtection="1">
      <alignment horizontal="center" vertical="center"/>
      <protection locked="0"/>
    </xf>
    <xf numFmtId="14" fontId="7" fillId="0" borderId="64" xfId="27" applyNumberFormat="1" applyFont="1" applyFill="1" applyBorder="1" applyAlignment="1" applyProtection="1">
      <alignment horizontal="center" vertical="center"/>
      <protection locked="0"/>
    </xf>
    <xf numFmtId="0" fontId="2" fillId="25" borderId="0" xfId="0" applyNumberFormat="1" applyFont="1" applyFill="1" applyBorder="1" applyAlignment="1">
      <alignment horizontal="left" vertical="center" wrapText="1"/>
    </xf>
    <xf numFmtId="0" fontId="2" fillId="25" borderId="0" xfId="0" applyNumberFormat="1" applyFont="1" applyFill="1" applyBorder="1" applyAlignment="1">
      <alignment horizontal="left" vertical="center"/>
    </xf>
    <xf numFmtId="0" fontId="30" fillId="0" borderId="10" xfId="42" applyFont="1" applyBorder="1"/>
    <xf numFmtId="0" fontId="2" fillId="0" borderId="0" xfId="42" applyFont="1"/>
    <xf numFmtId="0" fontId="30" fillId="0" borderId="10" xfId="0" applyFont="1" applyBorder="1"/>
    <xf numFmtId="0" fontId="59" fillId="0" borderId="10" xfId="0" applyFont="1" applyBorder="1"/>
    <xf numFmtId="14" fontId="59" fillId="0" borderId="10" xfId="0" applyNumberFormat="1" applyFont="1" applyBorder="1"/>
    <xf numFmtId="0" fontId="0" fillId="0" borderId="0" xfId="0"/>
    <xf numFmtId="0" fontId="2" fillId="25" borderId="0" xfId="0" applyNumberFormat="1" applyFont="1" applyFill="1" applyBorder="1" applyAlignment="1">
      <alignment horizontal="left" vertical="center"/>
    </xf>
    <xf numFmtId="0" fontId="59" fillId="25" borderId="0" xfId="0" applyNumberFormat="1" applyFont="1" applyFill="1" applyBorder="1" applyAlignment="1">
      <alignment horizontal="left" vertical="center"/>
    </xf>
    <xf numFmtId="0" fontId="60" fillId="25" borderId="0" xfId="0" applyNumberFormat="1" applyFont="1" applyFill="1" applyBorder="1" applyAlignment="1">
      <alignment horizontal="left" vertical="center"/>
    </xf>
    <xf numFmtId="0" fontId="60" fillId="25" borderId="84" xfId="0" applyNumberFormat="1" applyFont="1" applyFill="1" applyBorder="1" applyAlignment="1">
      <alignment horizontal="left" vertical="center"/>
    </xf>
    <xf numFmtId="0" fontId="59" fillId="25" borderId="84" xfId="0" applyNumberFormat="1" applyFont="1" applyFill="1" applyBorder="1" applyAlignment="1">
      <alignment horizontal="left" vertical="center"/>
    </xf>
    <xf numFmtId="0" fontId="59" fillId="0" borderId="10" xfId="0" applyNumberFormat="1" applyFont="1" applyBorder="1" applyAlignment="1"/>
    <xf numFmtId="0" fontId="59" fillId="25" borderId="10" xfId="0" applyNumberFormat="1" applyFont="1" applyFill="1" applyBorder="1" applyAlignment="1">
      <alignment horizontal="left" vertical="center"/>
    </xf>
    <xf numFmtId="0" fontId="30" fillId="0" borderId="10" xfId="0" applyFont="1" applyBorder="1"/>
    <xf numFmtId="0" fontId="30" fillId="0" borderId="0" xfId="0" applyFont="1" applyBorder="1"/>
  </cellXfs>
  <cellStyles count="44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vertissement" xfId="19"/>
    <cellStyle name="Calcul" xfId="20"/>
    <cellStyle name="Cellule liée" xfId="21"/>
    <cellStyle name="Comma" xfId="41" builtinId="3"/>
    <cellStyle name="Comma 2" xfId="43"/>
    <cellStyle name="Commentaire" xfId="22"/>
    <cellStyle name="Entrée" xfId="23"/>
    <cellStyle name="Euro" xfId="24"/>
    <cellStyle name="Insatisfaisant" xfId="25"/>
    <cellStyle name="Neutre" xfId="26"/>
    <cellStyle name="Normal" xfId="0" builtinId="0"/>
    <cellStyle name="Normal 2" xfId="40"/>
    <cellStyle name="Normal 3" xfId="42"/>
    <cellStyle name="Normal_Baseline - Production - Gaz" xfId="27"/>
    <cellStyle name="Normal_LD2007-717" xfId="28"/>
    <cellStyle name="Normal_LD2008-0151" xfId="29"/>
    <cellStyle name="Percent 2" xfId="30"/>
    <cellStyle name="Satisfaisant" xfId="31"/>
    <cellStyle name="Sortie" xfId="32"/>
    <cellStyle name="Texte explicatif" xfId="33"/>
    <cellStyle name="Titre" xfId="34"/>
    <cellStyle name="Titre 1" xfId="35"/>
    <cellStyle name="Titre 2" xfId="36"/>
    <cellStyle name="Titre 3" xfId="37"/>
    <cellStyle name="Titre 4" xfId="38"/>
    <cellStyle name="Vérification" xfId="39"/>
  </cellStyles>
  <dxfs count="20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0</xdr:row>
      <xdr:rowOff>57150</xdr:rowOff>
    </xdr:from>
    <xdr:to>
      <xdr:col>10</xdr:col>
      <xdr:colOff>323850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661" b="68224"/>
        <a:stretch/>
      </xdr:blipFill>
      <xdr:spPr>
        <a:xfrm>
          <a:off x="10267950" y="57150"/>
          <a:ext cx="2219325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57150</xdr:rowOff>
    </xdr:from>
    <xdr:to>
      <xdr:col>10</xdr:col>
      <xdr:colOff>742950</xdr:colOff>
      <xdr:row>4</xdr:row>
      <xdr:rowOff>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661" b="68224"/>
        <a:stretch/>
      </xdr:blipFill>
      <xdr:spPr>
        <a:xfrm>
          <a:off x="10239375" y="57150"/>
          <a:ext cx="2219325" cy="847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95250</xdr:rowOff>
    </xdr:from>
    <xdr:to>
      <xdr:col>10</xdr:col>
      <xdr:colOff>723900</xdr:colOff>
      <xdr:row>3</xdr:row>
      <xdr:rowOff>133351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661" b="68224"/>
        <a:stretch/>
      </xdr:blipFill>
      <xdr:spPr>
        <a:xfrm>
          <a:off x="10220325" y="95250"/>
          <a:ext cx="2219325" cy="847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38100</xdr:rowOff>
    </xdr:from>
    <xdr:to>
      <xdr:col>11</xdr:col>
      <xdr:colOff>0</xdr:colOff>
      <xdr:row>3</xdr:row>
      <xdr:rowOff>247651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8661" b="68224"/>
        <a:stretch/>
      </xdr:blipFill>
      <xdr:spPr>
        <a:xfrm>
          <a:off x="10734675" y="38100"/>
          <a:ext cx="2219325" cy="8477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renaudcamcge\c\JAVER\FLU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HEET"/>
      <sheetName val="DESC_SHEET"/>
    </sheetNames>
    <sheetDataSet>
      <sheetData sheetId="0"/>
      <sheetData sheetId="1">
        <row r="11">
          <cell r="E11" t="str">
            <v>VAC #1</v>
          </cell>
          <cell r="F11" t="str">
            <v>C-INLET</v>
          </cell>
        </row>
        <row r="12">
          <cell r="E12" t="str">
            <v>THERMO #1</v>
          </cell>
          <cell r="F12" t="str">
            <v>AIR #1</v>
          </cell>
        </row>
        <row r="13">
          <cell r="E13" t="str">
            <v>THERMO #2</v>
          </cell>
          <cell r="F13" t="str">
            <v>AIR #2</v>
          </cell>
        </row>
        <row r="14">
          <cell r="E14" t="str">
            <v>THERMO #3</v>
          </cell>
          <cell r="F14" t="str">
            <v>AIR #3</v>
          </cell>
        </row>
        <row r="15">
          <cell r="E15" t="str">
            <v>THERMO #4</v>
          </cell>
          <cell r="F15" t="str">
            <v>FOND #1</v>
          </cell>
        </row>
        <row r="16">
          <cell r="E16" t="str">
            <v>THERMO #5</v>
          </cell>
          <cell r="F16" t="str">
            <v>FOND #2</v>
          </cell>
        </row>
        <row r="17">
          <cell r="E17" t="str">
            <v>THERMO #6</v>
          </cell>
          <cell r="F17" t="str">
            <v>BEARING</v>
          </cell>
        </row>
        <row r="18">
          <cell r="E18" t="str">
            <v>THERMO #7</v>
          </cell>
          <cell r="F18" t="str">
            <v>L-OUTLET</v>
          </cell>
        </row>
        <row r="19">
          <cell r="E19" t="str">
            <v>THERMO #8</v>
          </cell>
          <cell r="F19" t="str">
            <v>H-OUTLET</v>
          </cell>
        </row>
        <row r="20">
          <cell r="E20" t="str">
            <v>THERMO #9</v>
          </cell>
          <cell r="F20" t="str">
            <v>T-A</v>
          </cell>
        </row>
        <row r="21">
          <cell r="E21" t="str">
            <v>VAC #2</v>
          </cell>
          <cell r="F21" t="str">
            <v>SAFETY</v>
          </cell>
        </row>
        <row r="22">
          <cell r="E22" t="str">
            <v>VAC #3</v>
          </cell>
          <cell r="F22" t="str">
            <v>TIMER</v>
          </cell>
        </row>
        <row r="23">
          <cell r="E23" t="str">
            <v>THERMO #10</v>
          </cell>
          <cell r="F23" t="str">
            <v>DESSUS</v>
          </cell>
        </row>
        <row r="24">
          <cell r="E24" t="str">
            <v>THERMO #11</v>
          </cell>
          <cell r="F24" t="str">
            <v>PANNEAU</v>
          </cell>
        </row>
        <row r="25">
          <cell r="E25" t="str">
            <v>THERMO #12</v>
          </cell>
          <cell r="F25" t="str">
            <v>DEVANT</v>
          </cell>
        </row>
        <row r="26">
          <cell r="E26" t="str">
            <v>THERMO #13</v>
          </cell>
          <cell r="F26" t="str">
            <v>RDB</v>
          </cell>
        </row>
        <row r="27">
          <cell r="E27" t="str">
            <v>VDC #1</v>
          </cell>
          <cell r="F27" t="str">
            <v>BALANCE</v>
          </cell>
        </row>
        <row r="28">
          <cell r="E28" t="str">
            <v>THERMO #14</v>
          </cell>
          <cell r="F28" t="str">
            <v>PANNEAU #2</v>
          </cell>
        </row>
        <row r="29">
          <cell r="E29" t="str">
            <v>THERMO #15</v>
          </cell>
          <cell r="F29" t="str">
            <v>COTE</v>
          </cell>
        </row>
        <row r="30">
          <cell r="E30" t="str">
            <v>THERMO #16</v>
          </cell>
          <cell r="F30" t="str">
            <v>RH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1"/>
  <sheetViews>
    <sheetView workbookViewId="0">
      <selection sqref="A1:B41"/>
    </sheetView>
  </sheetViews>
  <sheetFormatPr defaultRowHeight="12.75" x14ac:dyDescent="0.2"/>
  <cols>
    <col min="1" max="1" width="36.85546875" bestFit="1" customWidth="1"/>
    <col min="2" max="2" width="163.28515625" style="304" bestFit="1" customWidth="1"/>
  </cols>
  <sheetData>
    <row r="1" spans="1:2" x14ac:dyDescent="0.2">
      <c r="A1" s="331" t="s">
        <v>105</v>
      </c>
      <c r="B1" s="331" t="s">
        <v>106</v>
      </c>
    </row>
    <row r="2" spans="1:2" x14ac:dyDescent="0.2">
      <c r="A2" s="331" t="s">
        <v>107</v>
      </c>
      <c r="B2" s="331" t="s">
        <v>108</v>
      </c>
    </row>
    <row r="3" spans="1:2" x14ac:dyDescent="0.2">
      <c r="A3" s="331" t="s">
        <v>109</v>
      </c>
      <c r="B3" s="331" t="s">
        <v>110</v>
      </c>
    </row>
    <row r="4" spans="1:2" x14ac:dyDescent="0.2">
      <c r="A4" s="331" t="s">
        <v>111</v>
      </c>
      <c r="B4" s="331" t="s">
        <v>112</v>
      </c>
    </row>
    <row r="5" spans="1:2" x14ac:dyDescent="0.2">
      <c r="A5" s="331" t="s">
        <v>113</v>
      </c>
      <c r="B5" s="331"/>
    </row>
    <row r="6" spans="1:2" x14ac:dyDescent="0.2">
      <c r="A6" s="331" t="s">
        <v>114</v>
      </c>
      <c r="B6" s="331"/>
    </row>
    <row r="7" spans="1:2" x14ac:dyDescent="0.2">
      <c r="A7" s="331" t="s">
        <v>115</v>
      </c>
      <c r="B7" s="331">
        <v>75</v>
      </c>
    </row>
    <row r="8" spans="1:2" x14ac:dyDescent="0.2">
      <c r="A8" s="331" t="s">
        <v>116</v>
      </c>
      <c r="B8" s="331">
        <v>50</v>
      </c>
    </row>
    <row r="9" spans="1:2" x14ac:dyDescent="0.2">
      <c r="A9" s="331" t="s">
        <v>117</v>
      </c>
      <c r="B9" s="331" t="s">
        <v>118</v>
      </c>
    </row>
    <row r="10" spans="1:2" x14ac:dyDescent="0.2">
      <c r="A10" s="331" t="s">
        <v>119</v>
      </c>
      <c r="B10" s="331" t="s">
        <v>120</v>
      </c>
    </row>
    <row r="11" spans="1:2" x14ac:dyDescent="0.2">
      <c r="A11" s="331" t="s">
        <v>121</v>
      </c>
      <c r="B11" s="331" t="s">
        <v>122</v>
      </c>
    </row>
    <row r="12" spans="1:2" x14ac:dyDescent="0.2">
      <c r="A12" s="331" t="s">
        <v>123</v>
      </c>
      <c r="B12" s="331" t="s">
        <v>124</v>
      </c>
    </row>
    <row r="13" spans="1:2" x14ac:dyDescent="0.2">
      <c r="A13" s="331" t="s">
        <v>125</v>
      </c>
      <c r="B13" s="331">
        <v>16</v>
      </c>
    </row>
    <row r="14" spans="1:2" x14ac:dyDescent="0.2">
      <c r="A14" s="331" t="s">
        <v>126</v>
      </c>
      <c r="B14" s="331" t="s">
        <v>127</v>
      </c>
    </row>
    <row r="15" spans="1:2" x14ac:dyDescent="0.2">
      <c r="A15" s="331" t="s">
        <v>128</v>
      </c>
      <c r="B15" s="331" t="s">
        <v>129</v>
      </c>
    </row>
    <row r="16" spans="1:2" x14ac:dyDescent="0.2">
      <c r="A16" s="331" t="s">
        <v>130</v>
      </c>
      <c r="B16" s="331" t="s">
        <v>131</v>
      </c>
    </row>
    <row r="17" spans="1:2" x14ac:dyDescent="0.2">
      <c r="A17" s="331" t="s">
        <v>132</v>
      </c>
      <c r="B17" s="331" t="s">
        <v>133</v>
      </c>
    </row>
    <row r="18" spans="1:2" x14ac:dyDescent="0.2">
      <c r="A18" s="331" t="s">
        <v>134</v>
      </c>
      <c r="B18" s="331" t="s">
        <v>135</v>
      </c>
    </row>
    <row r="19" spans="1:2" x14ac:dyDescent="0.2">
      <c r="A19" s="331" t="s">
        <v>136</v>
      </c>
      <c r="B19" s="331">
        <v>120</v>
      </c>
    </row>
    <row r="20" spans="1:2" x14ac:dyDescent="0.2">
      <c r="A20" s="331" t="s">
        <v>137</v>
      </c>
      <c r="B20" s="331" t="s">
        <v>94</v>
      </c>
    </row>
    <row r="21" spans="1:2" x14ac:dyDescent="0.2">
      <c r="A21" s="331" t="s">
        <v>138</v>
      </c>
      <c r="B21" s="331">
        <v>57.5</v>
      </c>
    </row>
    <row r="22" spans="1:2" x14ac:dyDescent="0.2">
      <c r="A22" s="331" t="s">
        <v>139</v>
      </c>
      <c r="B22" s="331">
        <v>57.886063999999998</v>
      </c>
    </row>
    <row r="23" spans="1:2" x14ac:dyDescent="0.2">
      <c r="A23" s="331" t="s">
        <v>140</v>
      </c>
      <c r="B23" s="331">
        <v>8.4960000000000004</v>
      </c>
    </row>
    <row r="24" spans="1:2" x14ac:dyDescent="0.2">
      <c r="A24" s="331" t="s">
        <v>141</v>
      </c>
      <c r="B24" s="331">
        <v>13.414</v>
      </c>
    </row>
    <row r="25" spans="1:2" x14ac:dyDescent="0.2">
      <c r="A25" s="331" t="s">
        <v>142</v>
      </c>
      <c r="B25" s="331">
        <v>3</v>
      </c>
    </row>
    <row r="26" spans="1:2" x14ac:dyDescent="0.2">
      <c r="A26" s="331" t="s">
        <v>143</v>
      </c>
      <c r="B26" s="331">
        <v>8.4499999999999993</v>
      </c>
    </row>
    <row r="27" spans="1:2" x14ac:dyDescent="0.2">
      <c r="A27" s="331" t="s">
        <v>144</v>
      </c>
      <c r="B27" s="331" t="s">
        <v>145</v>
      </c>
    </row>
    <row r="28" spans="1:2" x14ac:dyDescent="0.2">
      <c r="A28" s="331" t="s">
        <v>146</v>
      </c>
      <c r="B28" s="331">
        <v>167.85256699999999</v>
      </c>
    </row>
    <row r="29" spans="1:2" x14ac:dyDescent="0.2">
      <c r="A29" s="331" t="s">
        <v>4</v>
      </c>
      <c r="B29" s="331" t="s">
        <v>147</v>
      </c>
    </row>
    <row r="30" spans="1:2" x14ac:dyDescent="0.2">
      <c r="A30" s="331" t="s">
        <v>148</v>
      </c>
      <c r="B30" s="331" t="s">
        <v>149</v>
      </c>
    </row>
    <row r="31" spans="1:2" x14ac:dyDescent="0.2">
      <c r="A31" s="331" t="s">
        <v>150</v>
      </c>
      <c r="B31" s="331" t="s">
        <v>151</v>
      </c>
    </row>
    <row r="32" spans="1:2" x14ac:dyDescent="0.2">
      <c r="A32" s="331" t="s">
        <v>152</v>
      </c>
      <c r="B32" s="331" t="s">
        <v>153</v>
      </c>
    </row>
    <row r="33" spans="1:2" x14ac:dyDescent="0.2">
      <c r="A33" s="331" t="s">
        <v>154</v>
      </c>
      <c r="B33" s="331" t="s">
        <v>155</v>
      </c>
    </row>
    <row r="34" spans="1:2" x14ac:dyDescent="0.2">
      <c r="A34" s="331" t="s">
        <v>156</v>
      </c>
      <c r="B34" s="331">
        <v>61.5</v>
      </c>
    </row>
    <row r="35" spans="1:2" x14ac:dyDescent="0.2">
      <c r="A35" s="331" t="s">
        <v>157</v>
      </c>
      <c r="B35" s="331">
        <v>1</v>
      </c>
    </row>
    <row r="36" spans="1:2" x14ac:dyDescent="0.2">
      <c r="A36" s="331" t="s">
        <v>158</v>
      </c>
      <c r="B36" s="331"/>
    </row>
    <row r="37" spans="1:2" x14ac:dyDescent="0.2">
      <c r="A37" s="331" t="s">
        <v>159</v>
      </c>
      <c r="B37" s="331">
        <v>40</v>
      </c>
    </row>
    <row r="38" spans="1:2" x14ac:dyDescent="0.2">
      <c r="A38" s="331" t="s">
        <v>160</v>
      </c>
      <c r="B38" s="331">
        <v>0</v>
      </c>
    </row>
    <row r="39" spans="1:2" x14ac:dyDescent="0.2">
      <c r="A39" s="331" t="s">
        <v>161</v>
      </c>
      <c r="B39" s="331">
        <v>8.1999999999999993</v>
      </c>
    </row>
    <row r="40" spans="1:2" x14ac:dyDescent="0.2">
      <c r="A40" s="331" t="s">
        <v>162</v>
      </c>
      <c r="B40" s="331">
        <v>1009</v>
      </c>
    </row>
    <row r="41" spans="1:2" x14ac:dyDescent="0.2">
      <c r="A41" s="331" t="s">
        <v>163</v>
      </c>
      <c r="B41" s="331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7"/>
  <sheetViews>
    <sheetView workbookViewId="0">
      <selection activeCell="E18" sqref="E18"/>
    </sheetView>
  </sheetViews>
  <sheetFormatPr defaultColWidth="11.42578125" defaultRowHeight="12.75" x14ac:dyDescent="0.2"/>
  <cols>
    <col min="1" max="1" width="4.28515625" style="40" customWidth="1"/>
    <col min="2" max="2" width="62.85546875" style="40" customWidth="1"/>
    <col min="3" max="4" width="7.140625" style="40" hidden="1" customWidth="1"/>
    <col min="5" max="5" width="21.42578125" style="63" customWidth="1"/>
    <col min="6" max="8" width="21.42578125" style="40" customWidth="1"/>
    <col min="9" max="16384" width="11.42578125" style="40"/>
  </cols>
  <sheetData>
    <row r="1" spans="1:8" s="25" customFormat="1" x14ac:dyDescent="0.2">
      <c r="E1" s="26" t="s">
        <v>21</v>
      </c>
    </row>
    <row r="2" spans="1:8" s="25" customFormat="1" ht="33" customHeight="1" thickBot="1" x14ac:dyDescent="0.25">
      <c r="A2" s="27"/>
      <c r="B2" s="28" t="s">
        <v>43</v>
      </c>
      <c r="C2" s="27"/>
      <c r="D2" s="27"/>
      <c r="E2" s="29" t="s">
        <v>12</v>
      </c>
      <c r="F2" s="30"/>
      <c r="G2" s="30"/>
      <c r="H2" s="30"/>
    </row>
    <row r="3" spans="1:8" s="25" customFormat="1" ht="18" customHeight="1" thickTop="1" thickBot="1" x14ac:dyDescent="0.25">
      <c r="A3" s="32"/>
      <c r="B3" s="33"/>
      <c r="C3" s="34" t="s">
        <v>1</v>
      </c>
      <c r="D3" s="35" t="s">
        <v>2</v>
      </c>
      <c r="E3" s="36"/>
      <c r="F3" s="31"/>
      <c r="G3" s="31"/>
      <c r="H3" s="31"/>
    </row>
    <row r="4" spans="1:8" ht="13.5" thickTop="1" x14ac:dyDescent="0.2">
      <c r="A4" s="66"/>
      <c r="B4" s="37" t="s">
        <v>14</v>
      </c>
      <c r="C4" s="38"/>
      <c r="D4" s="217"/>
      <c r="E4" s="39" t="str">
        <f>IF(EXACT(Summary!$B$20,'Excel Sheet Variables'!$A$4)=TRUE,Summary!$B$12,"")</f>
        <v/>
      </c>
      <c r="F4" s="39"/>
      <c r="G4" s="39"/>
      <c r="H4" s="39"/>
    </row>
    <row r="5" spans="1:8" x14ac:dyDescent="0.2">
      <c r="A5" s="66"/>
      <c r="B5" s="41" t="s">
        <v>0</v>
      </c>
      <c r="C5" s="42"/>
      <c r="D5" s="41"/>
      <c r="E5" s="2" t="str">
        <f>IF(EXACT(Summary!$B$20,'Excel Sheet Variables'!$A$4)=TRUE,Summary!$B$11,"")</f>
        <v/>
      </c>
      <c r="F5" s="2"/>
      <c r="G5" s="2"/>
      <c r="H5" s="2"/>
    </row>
    <row r="6" spans="1:8" x14ac:dyDescent="0.2">
      <c r="A6" s="66"/>
      <c r="B6" s="41" t="s">
        <v>3</v>
      </c>
      <c r="C6" s="35"/>
      <c r="D6" s="218"/>
      <c r="E6" s="2" t="str">
        <f>IF(EXACT(Summary!$B$20,'Excel Sheet Variables'!$A$4)=TRUE,Summary!$B$2,"")</f>
        <v/>
      </c>
      <c r="F6" s="43"/>
      <c r="G6" s="43"/>
      <c r="H6" s="43"/>
    </row>
    <row r="7" spans="1:8" ht="15.75" x14ac:dyDescent="0.2">
      <c r="A7" s="66"/>
      <c r="B7" s="41" t="s">
        <v>15</v>
      </c>
      <c r="C7" s="44"/>
      <c r="D7" s="219"/>
      <c r="E7" s="3" t="str">
        <f>IF(EXACT(Summary!$B$20,'Excel Sheet Variables'!$A$4)=TRUE,Summary!$B$3,"")</f>
        <v/>
      </c>
      <c r="F7" s="3"/>
      <c r="G7" s="3"/>
      <c r="H7" s="3"/>
    </row>
    <row r="8" spans="1:8" x14ac:dyDescent="0.2">
      <c r="A8" s="66"/>
      <c r="B8" s="41" t="s">
        <v>4</v>
      </c>
      <c r="C8" s="44"/>
      <c r="D8" s="219"/>
      <c r="E8" s="4" t="str">
        <f>IF(EXACT(Summary!$B$20,'Excel Sheet Variables'!$A$4)=TRUE,Summary!$B$29,"")</f>
        <v/>
      </c>
      <c r="F8" s="4"/>
      <c r="G8" s="4"/>
      <c r="H8" s="4"/>
    </row>
    <row r="9" spans="1:8" x14ac:dyDescent="0.2">
      <c r="A9" s="66"/>
      <c r="B9" s="98"/>
      <c r="C9" s="99"/>
      <c r="D9" s="220"/>
      <c r="E9" s="100"/>
      <c r="F9" s="100"/>
      <c r="G9" s="100"/>
      <c r="H9" s="100"/>
    </row>
    <row r="10" spans="1:8" x14ac:dyDescent="0.2">
      <c r="A10" s="66"/>
      <c r="B10" s="41" t="s">
        <v>13</v>
      </c>
      <c r="C10" s="44"/>
      <c r="D10" s="219"/>
      <c r="E10" s="43"/>
      <c r="F10" s="43"/>
      <c r="G10" s="43"/>
      <c r="H10" s="43"/>
    </row>
    <row r="11" spans="1:8" x14ac:dyDescent="0.2">
      <c r="A11" s="66"/>
      <c r="B11" s="41" t="s">
        <v>5</v>
      </c>
      <c r="C11" s="44">
        <v>25</v>
      </c>
      <c r="D11" s="219">
        <v>0</v>
      </c>
      <c r="E11" s="204" t="str">
        <f>IF(EXACT(Summary!$B$20,'Excel Sheet Variables'!$A$4)=TRUE,Summary!$B$13,"")</f>
        <v/>
      </c>
      <c r="F11" s="5"/>
      <c r="G11" s="5"/>
      <c r="H11" s="5"/>
    </row>
    <row r="12" spans="1:8" x14ac:dyDescent="0.2">
      <c r="A12" s="66"/>
      <c r="B12" s="98"/>
      <c r="C12" s="99"/>
      <c r="D12" s="220"/>
      <c r="E12" s="221"/>
      <c r="F12" s="101"/>
      <c r="G12" s="101"/>
      <c r="H12" s="101"/>
    </row>
    <row r="13" spans="1:8" x14ac:dyDescent="0.2">
      <c r="A13" s="66"/>
      <c r="B13" s="41" t="s">
        <v>46</v>
      </c>
      <c r="C13" s="44"/>
      <c r="D13" s="219"/>
      <c r="E13" s="102" t="str">
        <f>IF(EXACT(Summary!$B$20,'Excel Sheet Variables'!$A$4)=TRUE,Summary!$B$18,"")</f>
        <v/>
      </c>
      <c r="F13" s="102" t="s">
        <v>49</v>
      </c>
      <c r="G13" s="102" t="s">
        <v>49</v>
      </c>
      <c r="H13" s="102" t="s">
        <v>49</v>
      </c>
    </row>
    <row r="14" spans="1:8" x14ac:dyDescent="0.2">
      <c r="A14" s="66"/>
      <c r="B14" s="41" t="s">
        <v>6</v>
      </c>
      <c r="C14" s="44"/>
      <c r="D14" s="219"/>
      <c r="E14" s="222"/>
      <c r="F14" s="2"/>
      <c r="G14" s="2"/>
      <c r="H14" s="2"/>
    </row>
    <row r="15" spans="1:8" x14ac:dyDescent="0.2">
      <c r="A15" s="66"/>
      <c r="B15" s="41" t="s">
        <v>7</v>
      </c>
      <c r="C15" s="44"/>
      <c r="D15" s="219"/>
      <c r="E15" s="222" t="str">
        <f>IF(EXACT(Summary!$B$20,'Excel Sheet Variables'!$A$4)=TRUE,Calibration!$B$4,"")</f>
        <v/>
      </c>
      <c r="F15" s="2"/>
      <c r="G15" s="2"/>
      <c r="H15" s="2"/>
    </row>
    <row r="16" spans="1:8" x14ac:dyDescent="0.2">
      <c r="A16" s="66"/>
      <c r="B16" s="41" t="s">
        <v>8</v>
      </c>
      <c r="C16" s="44"/>
      <c r="D16" s="219"/>
      <c r="E16" s="222" t="str">
        <f>IF(EXACT(Summary!$B$20,'Excel Sheet Variables'!$A$4)=TRUE,Calibration!$B$2,"")</f>
        <v/>
      </c>
      <c r="F16" s="2"/>
      <c r="G16" s="2"/>
      <c r="H16" s="2"/>
    </row>
    <row r="17" spans="1:8" x14ac:dyDescent="0.2">
      <c r="A17" s="66"/>
      <c r="B17" s="41" t="s">
        <v>16</v>
      </c>
      <c r="C17" s="44"/>
      <c r="D17" s="219"/>
      <c r="E17" s="223" t="str">
        <f>IF(EXACT(Summary!$B$20,'Excel Sheet Variables'!$A$4)=TRUE,Summary!$B$4,"")</f>
        <v/>
      </c>
      <c r="F17" s="6"/>
      <c r="G17" s="224"/>
      <c r="H17" s="224"/>
    </row>
    <row r="18" spans="1:8" x14ac:dyDescent="0.2">
      <c r="A18" s="66"/>
      <c r="B18" s="41" t="s">
        <v>22</v>
      </c>
      <c r="C18" s="51"/>
      <c r="D18" s="51"/>
      <c r="E18" s="326" t="str">
        <f>IF(EXACT(Summary!$B$20,'Excel Sheet Variables'!$A$4)=TRUE,'Test Data'!B1,"")</f>
        <v/>
      </c>
      <c r="F18" s="7"/>
      <c r="G18" s="12"/>
      <c r="H18" s="12"/>
    </row>
    <row r="19" spans="1:8" x14ac:dyDescent="0.2">
      <c r="A19" s="66"/>
      <c r="B19" s="41" t="s">
        <v>25</v>
      </c>
      <c r="C19" s="51"/>
      <c r="D19" s="51"/>
      <c r="E19" s="14"/>
      <c r="F19" s="14"/>
      <c r="G19" s="14"/>
      <c r="H19" s="14"/>
    </row>
    <row r="20" spans="1:8" x14ac:dyDescent="0.2">
      <c r="A20" s="66"/>
      <c r="B20" s="41" t="s">
        <v>26</v>
      </c>
      <c r="C20" s="54"/>
      <c r="D20" s="54"/>
      <c r="E20" s="314" t="str">
        <f>IF(EXACT(Summary!$B$20,'Excel Sheet Variables'!$A$4)=TRUE,'Output Text'!$D$27,"")</f>
        <v/>
      </c>
      <c r="F20" s="9"/>
      <c r="G20" s="9"/>
      <c r="H20" s="9"/>
    </row>
    <row r="21" spans="1:8" x14ac:dyDescent="0.2">
      <c r="A21" s="66"/>
      <c r="B21" s="45"/>
      <c r="C21" s="46"/>
      <c r="D21" s="47"/>
      <c r="E21" s="10"/>
      <c r="F21" s="10"/>
      <c r="G21" s="10"/>
      <c r="H21" s="10"/>
    </row>
    <row r="22" spans="1:8" x14ac:dyDescent="0.2">
      <c r="A22" s="66"/>
      <c r="B22" s="48" t="s">
        <v>18</v>
      </c>
      <c r="C22" s="49">
        <v>65</v>
      </c>
      <c r="D22" s="49">
        <v>55</v>
      </c>
      <c r="E22" s="314" t="str">
        <f>IF(EXACT(Summary!$B$20,'Excel Sheet Variables'!$A$4)=TRUE,Summary!$B$34,"")</f>
        <v/>
      </c>
      <c r="F22" s="2"/>
      <c r="G22" s="1"/>
      <c r="H22" s="1"/>
    </row>
    <row r="23" spans="1:8" x14ac:dyDescent="0.2">
      <c r="A23" s="66"/>
      <c r="B23" s="48" t="s">
        <v>47</v>
      </c>
      <c r="C23" s="49">
        <v>17</v>
      </c>
      <c r="D23" s="49">
        <v>0.01</v>
      </c>
      <c r="E23" s="314" t="str">
        <f>IF(EXACT(Summary!$B$20,'Excel Sheet Variables'!$A$4)=TRUE,Summary!$B$35,"")</f>
        <v/>
      </c>
      <c r="F23" s="2"/>
      <c r="G23" s="1"/>
      <c r="H23" s="1"/>
    </row>
    <row r="24" spans="1:8" x14ac:dyDescent="0.2">
      <c r="A24" s="66"/>
      <c r="B24" s="48" t="s">
        <v>48</v>
      </c>
      <c r="C24" s="49">
        <v>78</v>
      </c>
      <c r="D24" s="49">
        <v>72</v>
      </c>
      <c r="E24" s="314" t="str">
        <f>IF(EXACT(Summary!$B$20,'Excel Sheet Variables'!$A$4)=TRUE,'Excel Sheet Variables'!$D$7,"")</f>
        <v/>
      </c>
      <c r="F24" s="2"/>
      <c r="G24" s="1"/>
      <c r="H24" s="1"/>
    </row>
    <row r="25" spans="1:8" x14ac:dyDescent="0.2">
      <c r="A25" s="66"/>
      <c r="B25" s="48" t="s">
        <v>17</v>
      </c>
      <c r="C25" s="49">
        <v>60</v>
      </c>
      <c r="D25" s="49">
        <v>40</v>
      </c>
      <c r="E25" s="314" t="str">
        <f>IF(EXACT(Summary!$B$20,'Excel Sheet Variables'!$A$4)=TRUE,'Excel Sheet Variables'!$E$7,"")</f>
        <v/>
      </c>
      <c r="F25" s="2"/>
      <c r="G25" s="1"/>
      <c r="H25" s="1"/>
    </row>
    <row r="26" spans="1:8" x14ac:dyDescent="0.2">
      <c r="A26" s="66"/>
      <c r="B26" s="48" t="s">
        <v>20</v>
      </c>
      <c r="C26" s="49">
        <v>60.6</v>
      </c>
      <c r="D26" s="49">
        <v>59.4</v>
      </c>
      <c r="E26" s="314" t="str">
        <f>IF(EXACT(Summary!$B$20,'Excel Sheet Variables'!$A$4)=TRUE,Summary!$B$33,"")</f>
        <v/>
      </c>
      <c r="F26" s="2"/>
      <c r="G26" s="1"/>
      <c r="H26" s="1"/>
    </row>
    <row r="27" spans="1:8" x14ac:dyDescent="0.2">
      <c r="A27" s="66"/>
      <c r="B27" s="48" t="s">
        <v>19</v>
      </c>
      <c r="C27" s="49">
        <v>242</v>
      </c>
      <c r="D27" s="49">
        <v>238</v>
      </c>
      <c r="E27" s="314" t="str">
        <f>IF(EXACT(Summary!$B$20,'Excel Sheet Variables'!$A$4)=TRUE,'Excel Sheet Variables'!$H$7,"")</f>
        <v/>
      </c>
      <c r="F27" s="2"/>
      <c r="G27" s="1"/>
      <c r="H27" s="1"/>
    </row>
    <row r="28" spans="1:8" x14ac:dyDescent="0.2">
      <c r="A28" s="66"/>
      <c r="B28" s="45"/>
      <c r="C28" s="47"/>
      <c r="D28" s="47"/>
      <c r="E28" s="10"/>
      <c r="F28" s="10"/>
      <c r="G28" s="10"/>
      <c r="H28" s="10"/>
    </row>
    <row r="29" spans="1:8" x14ac:dyDescent="0.2">
      <c r="A29" s="66"/>
      <c r="B29" s="52" t="s">
        <v>90</v>
      </c>
      <c r="C29" s="53">
        <v>3.03</v>
      </c>
      <c r="D29" s="53">
        <v>2.97</v>
      </c>
      <c r="E29" s="314" t="str">
        <f>IF(EXACT(Summary!$B$20,'Excel Sheet Variables'!$A$4)=TRUE,Summary!$B$23,"")</f>
        <v/>
      </c>
      <c r="F29" s="2"/>
      <c r="G29" s="1"/>
      <c r="H29" s="1"/>
    </row>
    <row r="30" spans="1:8" ht="14.25" x14ac:dyDescent="0.2">
      <c r="A30" s="66"/>
      <c r="B30" s="41" t="s">
        <v>23</v>
      </c>
      <c r="C30" s="54"/>
      <c r="D30" s="54"/>
      <c r="E30" s="314" t="str">
        <f>IF(EXACT(Summary!$B$20,'Excel Sheet Variables'!$A$4)=TRUE,'Output Text'!$D$23,"")</f>
        <v/>
      </c>
      <c r="F30" s="8"/>
      <c r="G30" s="13"/>
      <c r="H30" s="13"/>
    </row>
    <row r="31" spans="1:8" ht="15" thickBot="1" x14ac:dyDescent="0.25">
      <c r="A31" s="66"/>
      <c r="B31" s="41" t="s">
        <v>24</v>
      </c>
      <c r="C31" s="54"/>
      <c r="D31" s="54"/>
      <c r="E31" s="310" t="str">
        <f>IF(EXACT(Summary!$B$20,'Excel Sheet Variables'!$A$4)=TRUE,'Output Text'!$D$24,"")</f>
        <v/>
      </c>
      <c r="F31" s="228"/>
      <c r="G31" s="229"/>
      <c r="H31" s="229"/>
    </row>
    <row r="32" spans="1:8" ht="15" thickTop="1" x14ac:dyDescent="0.2">
      <c r="A32" s="66"/>
      <c r="B32" s="41" t="s">
        <v>32</v>
      </c>
      <c r="C32" s="54">
        <v>60.5</v>
      </c>
      <c r="D32" s="54">
        <v>54.5</v>
      </c>
      <c r="E32" s="15" t="e">
        <f>IF(E30=0,"",(E30/E29-1)*100)</f>
        <v>#VALUE!</v>
      </c>
      <c r="F32" s="16" t="str">
        <f>IF(F30=0,"",(F30/F29-1)*100)</f>
        <v/>
      </c>
      <c r="G32" s="16" t="str">
        <f>IF(G30=0,"",(G30/G29-1)*100)</f>
        <v/>
      </c>
      <c r="H32" s="17" t="str">
        <f>IF(H30=0,"",(H30/H29-1)*100)</f>
        <v/>
      </c>
    </row>
    <row r="33" spans="1:10" ht="15" thickBot="1" x14ac:dyDescent="0.25">
      <c r="A33" s="66"/>
      <c r="B33" s="41" t="s">
        <v>33</v>
      </c>
      <c r="C33" s="54">
        <v>5</v>
      </c>
      <c r="D33" s="54">
        <v>2.5</v>
      </c>
      <c r="E33" s="18" t="e">
        <f>IF(E31=0,"",(E31/E29-1)*100)</f>
        <v>#VALUE!</v>
      </c>
      <c r="F33" s="19" t="str">
        <f>IF(F31=0,"",(F31/F29-1)*100)</f>
        <v/>
      </c>
      <c r="G33" s="19" t="str">
        <f>IF(G31=0,"",(G31/G29-1)*100)</f>
        <v/>
      </c>
      <c r="H33" s="20" t="str">
        <f>IF(H31=0,"",(H31/H29-1)*100)</f>
        <v/>
      </c>
    </row>
    <row r="34" spans="1:10" ht="21" thickTop="1" x14ac:dyDescent="0.2">
      <c r="A34" s="66"/>
      <c r="B34" s="41" t="s">
        <v>28</v>
      </c>
      <c r="C34" s="53"/>
      <c r="D34" s="53"/>
      <c r="E34" s="320" t="str">
        <f>IF(EXACT(Summary!$B$20,'Excel Sheet Variables'!$A$4)=TRUE,'Output Text'!$D$28,"")</f>
        <v/>
      </c>
      <c r="F34" s="214"/>
      <c r="G34" s="214"/>
      <c r="H34" s="214"/>
      <c r="J34" s="96"/>
    </row>
    <row r="35" spans="1:10" x14ac:dyDescent="0.2">
      <c r="A35" s="66"/>
      <c r="B35" s="55"/>
      <c r="C35" s="53"/>
      <c r="D35" s="53"/>
      <c r="E35" s="215"/>
      <c r="F35" s="10"/>
      <c r="G35" s="216"/>
      <c r="H35" s="216"/>
    </row>
    <row r="36" spans="1:10" ht="13.5" thickBot="1" x14ac:dyDescent="0.25">
      <c r="A36" s="66"/>
      <c r="B36" s="56" t="s">
        <v>27</v>
      </c>
      <c r="C36" s="51"/>
      <c r="D36" s="51"/>
      <c r="E36" s="261">
        <v>1.04</v>
      </c>
      <c r="F36" s="260">
        <v>1.04</v>
      </c>
      <c r="G36" s="262">
        <v>1.04</v>
      </c>
      <c r="H36" s="262">
        <v>1.04</v>
      </c>
    </row>
    <row r="37" spans="1:10" ht="18" customHeight="1" thickTop="1" thickBot="1" x14ac:dyDescent="0.25">
      <c r="A37" s="66"/>
      <c r="B37" s="41" t="s">
        <v>31</v>
      </c>
      <c r="C37" s="53"/>
      <c r="D37" s="53"/>
      <c r="E37" s="77" t="e">
        <f>IF(E29=0,"",53.5/(E32-E33)*E34*E36)</f>
        <v>#VALUE!</v>
      </c>
      <c r="F37" s="78" t="str">
        <f>IF(F29=0,"",53.5/(F32-F33)*F34*F36)</f>
        <v/>
      </c>
      <c r="G37" s="78" t="str">
        <f>IF(G29=0,"",53.5/(G32-G33)*G34*G36)</f>
        <v/>
      </c>
      <c r="H37" s="79" t="str">
        <f>IF(H29=0,"",53.5/(H32-H33)*H34*H36)</f>
        <v/>
      </c>
    </row>
    <row r="38" spans="1:10" ht="13.5" thickTop="1" x14ac:dyDescent="0.2">
      <c r="A38" s="66"/>
      <c r="B38" s="57" t="s">
        <v>29</v>
      </c>
      <c r="C38" s="53"/>
      <c r="D38" s="53"/>
      <c r="E38" s="323" t="str">
        <f>IF(EXACT(Summary!$B$20,'Excel Sheet Variables'!$A$4)=TRUE,'Output Text'!$D$34,"")</f>
        <v/>
      </c>
      <c r="F38" s="67"/>
      <c r="G38" s="212"/>
      <c r="H38" s="212"/>
    </row>
    <row r="39" spans="1:10" ht="13.5" thickBot="1" x14ac:dyDescent="0.25">
      <c r="A39" s="66"/>
      <c r="B39" s="58" t="s">
        <v>30</v>
      </c>
      <c r="C39" s="53"/>
      <c r="D39" s="53"/>
      <c r="E39" s="310" t="str">
        <f>IF(EXACT(Summary!$B$20,'Excel Sheet Variables'!$A$4)=TRUE,'Output Text'!$D$35,"")</f>
        <v/>
      </c>
      <c r="F39" s="206"/>
      <c r="G39" s="213"/>
      <c r="H39" s="213"/>
    </row>
    <row r="40" spans="1:10" ht="15" thickTop="1" x14ac:dyDescent="0.2">
      <c r="B40" s="57" t="s">
        <v>44</v>
      </c>
      <c r="C40" s="53"/>
      <c r="D40" s="53"/>
      <c r="E40" s="71" t="str">
        <f>IF(OR(E38="",E39=""),"",IF(E39="",(E38/(1000*283))*8620,((E38+E39)/(1000*283))*(8620/2)))</f>
        <v/>
      </c>
      <c r="F40" s="72" t="str">
        <f t="shared" ref="F40:H40" si="0">IF(OR(F38="",F39=""),"",IF(F39="",(F38/(1000*283))*8620,((F38+F39)/(1000*283))*(8620/2)))</f>
        <v/>
      </c>
      <c r="G40" s="72" t="str">
        <f t="shared" si="0"/>
        <v/>
      </c>
      <c r="H40" s="286" t="str">
        <f t="shared" si="0"/>
        <v/>
      </c>
    </row>
    <row r="41" spans="1:10" ht="14.25" x14ac:dyDescent="0.2">
      <c r="B41" s="59" t="s">
        <v>34</v>
      </c>
      <c r="C41" s="53"/>
      <c r="D41" s="53">
        <v>3.61</v>
      </c>
      <c r="E41" s="73" t="str">
        <f>IF(E34="","",(E29/E37))</f>
        <v/>
      </c>
      <c r="F41" s="74" t="str">
        <f>IF(F34="","",(F29/F37))</f>
        <v/>
      </c>
      <c r="G41" s="74" t="str">
        <f>IF(G34="","",(G29/G37))</f>
        <v/>
      </c>
      <c r="H41" s="172" t="str">
        <f>IF(H34="","",(H29/H37))</f>
        <v/>
      </c>
    </row>
    <row r="42" spans="1:10" ht="14.25" x14ac:dyDescent="0.2">
      <c r="B42" s="60" t="s">
        <v>45</v>
      </c>
      <c r="C42" s="53"/>
      <c r="D42" s="53">
        <v>3.61</v>
      </c>
      <c r="E42" s="69" t="e">
        <f>IF(OR(E40="",E37=""),"",E29/(E37+E40))</f>
        <v>#VALUE!</v>
      </c>
      <c r="F42" s="70" t="str">
        <f t="shared" ref="F42:H42" si="1">IF(OR(F40="",F37=""),"",F29/(F37+F40))</f>
        <v/>
      </c>
      <c r="G42" s="70" t="str">
        <f t="shared" si="1"/>
        <v/>
      </c>
      <c r="H42" s="285" t="str">
        <f t="shared" si="1"/>
        <v/>
      </c>
    </row>
    <row r="43" spans="1:10" ht="12.2" customHeight="1" thickBot="1" x14ac:dyDescent="0.25">
      <c r="B43" s="61" t="s">
        <v>35</v>
      </c>
      <c r="C43" s="62"/>
      <c r="D43" s="62">
        <v>283</v>
      </c>
      <c r="E43" s="75" t="e">
        <f>IF(E29=0,"",(E42*416))</f>
        <v>#VALUE!</v>
      </c>
      <c r="F43" s="76" t="str">
        <f>IF(F29=0,"",(F42*416))</f>
        <v/>
      </c>
      <c r="G43" s="76" t="str">
        <f>IF(G29=0,"",(G42*416))</f>
        <v/>
      </c>
      <c r="H43" s="170" t="str">
        <f>IF(H29=0,"",(H42*416))</f>
        <v/>
      </c>
    </row>
    <row r="46" spans="1:10" ht="21" thickBot="1" x14ac:dyDescent="0.25">
      <c r="B46" s="83" t="s">
        <v>36</v>
      </c>
    </row>
    <row r="47" spans="1:10" ht="15.75" thickTop="1" x14ac:dyDescent="0.2">
      <c r="B47" s="80" t="s">
        <v>37</v>
      </c>
      <c r="C47" s="64"/>
      <c r="E47" s="105" t="str">
        <f>IF(COUNT(E42:H42)&gt;1,AVERAGE(E42:H42),"")</f>
        <v/>
      </c>
    </row>
    <row r="48" spans="1:10" ht="15" x14ac:dyDescent="0.2">
      <c r="B48" s="80" t="s">
        <v>38</v>
      </c>
      <c r="C48" s="65"/>
      <c r="E48" s="106" t="str">
        <f>IF(COUNT(E42:H42)&gt;1,STDEV(E42:H42),"")</f>
        <v/>
      </c>
    </row>
    <row r="49" spans="2:5" ht="15" x14ac:dyDescent="0.2">
      <c r="B49" s="80" t="s">
        <v>39</v>
      </c>
      <c r="C49" s="65"/>
      <c r="E49" s="106" t="str">
        <f>IF(COUNT(E42:H42)&gt;1,E48/SQRT(COUNT(E42:H42)),"")</f>
        <v/>
      </c>
    </row>
    <row r="50" spans="2:5" ht="15" x14ac:dyDescent="0.2">
      <c r="B50" s="80" t="s">
        <v>40</v>
      </c>
      <c r="C50" s="64"/>
      <c r="E50" s="107" t="str">
        <f>IF(COUNT(E42:H42)&gt;1,TINV(2*0.025,COUNT(E42:H42)-1),"")</f>
        <v/>
      </c>
    </row>
    <row r="51" spans="2:5" ht="15" x14ac:dyDescent="0.2">
      <c r="B51" s="80" t="s">
        <v>9</v>
      </c>
      <c r="C51" s="64"/>
      <c r="E51" s="107" t="str">
        <f>IF(COUNT(E42:H42)&gt;1,E47-(E49*E48),"")</f>
        <v/>
      </c>
    </row>
    <row r="52" spans="2:5" ht="15" x14ac:dyDescent="0.2">
      <c r="B52" s="80" t="s">
        <v>10</v>
      </c>
      <c r="C52" s="64"/>
      <c r="E52" s="107" t="str">
        <f>IF(COUNT(E42:H42)&gt;1,ROUND(E51/0.95,2),"")</f>
        <v/>
      </c>
    </row>
    <row r="53" spans="2:5" x14ac:dyDescent="0.2">
      <c r="E53" s="108"/>
    </row>
    <row r="54" spans="2:5" ht="16.5" thickBot="1" x14ac:dyDescent="0.25">
      <c r="B54" s="81" t="s">
        <v>41</v>
      </c>
      <c r="C54" s="82"/>
      <c r="E54" s="109" t="str">
        <f>IF(COUNT(E42:H42)&gt;1,MIN(E47,E52),"Missing Results")</f>
        <v>Missing Results</v>
      </c>
    </row>
    <row r="55" spans="2:5" x14ac:dyDescent="0.2">
      <c r="E55" s="108"/>
    </row>
    <row r="56" spans="2:5" ht="13.5" thickBot="1" x14ac:dyDescent="0.25">
      <c r="B56" s="81" t="s">
        <v>42</v>
      </c>
      <c r="E56" s="110" t="str">
        <f>IF(E54="Missing Results", "", ((E54-D41)/D41)*100)</f>
        <v/>
      </c>
    </row>
    <row r="57" spans="2:5" ht="13.5" thickTop="1" x14ac:dyDescent="0.2"/>
  </sheetData>
  <conditionalFormatting sqref="E32:H33">
    <cfRule type="cellIs" dxfId="125" priority="55" stopIfTrue="1" operator="notBetween">
      <formula>$C32</formula>
      <formula>$D32</formula>
    </cfRule>
  </conditionalFormatting>
  <conditionalFormatting sqref="E4:H8 E10:H10 E14:H17 F13:H13">
    <cfRule type="containsBlanks" dxfId="124" priority="44">
      <formula>LEN(TRIM(E4))=0</formula>
    </cfRule>
  </conditionalFormatting>
  <conditionalFormatting sqref="F18:H18">
    <cfRule type="containsBlanks" dxfId="123" priority="37">
      <formula>LEN(TRIM(F18))=0</formula>
    </cfRule>
  </conditionalFormatting>
  <conditionalFormatting sqref="F30:H30">
    <cfRule type="containsBlanks" dxfId="122" priority="35">
      <formula>LEN(TRIM(F30))=0</formula>
    </cfRule>
  </conditionalFormatting>
  <conditionalFormatting sqref="F31:H31">
    <cfRule type="containsBlanks" dxfId="121" priority="34">
      <formula>LEN(TRIM(F31))=0</formula>
    </cfRule>
  </conditionalFormatting>
  <conditionalFormatting sqref="E19:H19 F20:H20">
    <cfRule type="containsBlanks" dxfId="120" priority="33">
      <formula>LEN(TRIM(E19))=0</formula>
    </cfRule>
  </conditionalFormatting>
  <conditionalFormatting sqref="F34:H34">
    <cfRule type="containsBlanks" dxfId="119" priority="32">
      <formula>LEN(TRIM(F34))=0</formula>
    </cfRule>
  </conditionalFormatting>
  <conditionalFormatting sqref="E37:H37">
    <cfRule type="containsBlanks" dxfId="118" priority="31">
      <formula>LEN(TRIM(E37))=0</formula>
    </cfRule>
  </conditionalFormatting>
  <conditionalFormatting sqref="F38:H39">
    <cfRule type="containsBlanks" dxfId="117" priority="30">
      <formula>LEN(TRIM(F38))=0</formula>
    </cfRule>
  </conditionalFormatting>
  <conditionalFormatting sqref="E40:H40">
    <cfRule type="containsBlanks" dxfId="116" priority="23">
      <formula>LEN(TRIM(E40))=0</formula>
    </cfRule>
  </conditionalFormatting>
  <conditionalFormatting sqref="E43">
    <cfRule type="containsBlanks" dxfId="115" priority="21">
      <formula>LEN(TRIM(E43))=0</formula>
    </cfRule>
  </conditionalFormatting>
  <conditionalFormatting sqref="F43:H43">
    <cfRule type="containsBlanks" dxfId="114" priority="20">
      <formula>LEN(TRIM(F43))=0</formula>
    </cfRule>
  </conditionalFormatting>
  <conditionalFormatting sqref="C54">
    <cfRule type="cellIs" dxfId="113" priority="17" stopIfTrue="1" operator="greaterThanOrEqual">
      <formula>2.67</formula>
    </cfRule>
    <cfRule type="cellIs" dxfId="112" priority="18" stopIfTrue="1" operator="lessThanOrEqual">
      <formula>2.67</formula>
    </cfRule>
  </conditionalFormatting>
  <conditionalFormatting sqref="E54">
    <cfRule type="cellIs" dxfId="111" priority="15" stopIfTrue="1" operator="greaterThanOrEqual">
      <formula>2.67</formula>
    </cfRule>
    <cfRule type="cellIs" dxfId="110" priority="16" stopIfTrue="1" operator="lessThanOrEqual">
      <formula>2.67</formula>
    </cfRule>
  </conditionalFormatting>
  <conditionalFormatting sqref="E41:H41">
    <cfRule type="containsBlanks" dxfId="109" priority="19">
      <formula>LEN(TRIM(E41))=0</formula>
    </cfRule>
    <cfRule type="cellIs" dxfId="108" priority="54" stopIfTrue="1" operator="lessThan">
      <formula>$D$41</formula>
    </cfRule>
  </conditionalFormatting>
  <conditionalFormatting sqref="F22:H22">
    <cfRule type="cellIs" dxfId="107" priority="52" operator="notBetween">
      <formula>$C$22</formula>
      <formula>$D$22</formula>
    </cfRule>
  </conditionalFormatting>
  <conditionalFormatting sqref="F23:H23">
    <cfRule type="cellIs" dxfId="106" priority="50" operator="notBetween">
      <formula>$C$23</formula>
      <formula>$D$23</formula>
    </cfRule>
  </conditionalFormatting>
  <conditionalFormatting sqref="F24:H24">
    <cfRule type="cellIs" dxfId="105" priority="49" operator="notBetween">
      <formula>$C$24</formula>
      <formula>$D$24</formula>
    </cfRule>
  </conditionalFormatting>
  <conditionalFormatting sqref="F25:H25">
    <cfRule type="cellIs" dxfId="104" priority="48" operator="notBetween">
      <formula>$C$25</formula>
      <formula>$D$25</formula>
    </cfRule>
  </conditionalFormatting>
  <conditionalFormatting sqref="F26:H26">
    <cfRule type="cellIs" dxfId="103" priority="47" operator="notBetween">
      <formula>$C$26</formula>
      <formula>$D$26</formula>
    </cfRule>
  </conditionalFormatting>
  <conditionalFormatting sqref="F27:H27">
    <cfRule type="cellIs" dxfId="102" priority="46" operator="notBetween">
      <formula>$C$27</formula>
      <formula>$D$27</formula>
    </cfRule>
  </conditionalFormatting>
  <conditionalFormatting sqref="E11">
    <cfRule type="containsBlanks" dxfId="101" priority="43">
      <formula>LEN(TRIM(E11))=0</formula>
    </cfRule>
    <cfRule type="cellIs" dxfId="100" priority="45" operator="greaterThan">
      <formula>$C$11</formula>
    </cfRule>
  </conditionalFormatting>
  <conditionalFormatting sqref="F11:H11">
    <cfRule type="containsBlanks" dxfId="99" priority="41">
      <formula>LEN(TRIM(F11))=0</formula>
    </cfRule>
    <cfRule type="cellIs" dxfId="98" priority="42" operator="greaterThan">
      <formula>$C$11</formula>
    </cfRule>
  </conditionalFormatting>
  <conditionalFormatting sqref="F29:H29">
    <cfRule type="cellIs" dxfId="97" priority="39" operator="notBetween">
      <formula>$C$29</formula>
      <formula>$D$29</formula>
    </cfRule>
  </conditionalFormatting>
  <conditionalFormatting sqref="E42:H42">
    <cfRule type="containsBlanks" dxfId="96" priority="27">
      <formula>LEN(TRIM(E42))=0</formula>
    </cfRule>
    <cfRule type="cellIs" dxfId="95" priority="28" operator="greaterThanOrEqual">
      <formula>$D$42</formula>
    </cfRule>
    <cfRule type="cellIs" dxfId="94" priority="29" operator="lessThan">
      <formula>$D$42</formula>
    </cfRule>
  </conditionalFormatting>
  <conditionalFormatting sqref="E20">
    <cfRule type="containsBlanks" dxfId="93" priority="14">
      <formula>LEN(TRIM(E20))=0</formula>
    </cfRule>
  </conditionalFormatting>
  <conditionalFormatting sqref="E23">
    <cfRule type="containsBlanks" dxfId="92" priority="13">
      <formula>LEN(TRIM(E23))=0</formula>
    </cfRule>
  </conditionalFormatting>
  <conditionalFormatting sqref="E22">
    <cfRule type="containsBlanks" dxfId="91" priority="12">
      <formula>LEN(TRIM(E22))=0</formula>
    </cfRule>
  </conditionalFormatting>
  <conditionalFormatting sqref="E24">
    <cfRule type="containsBlanks" dxfId="90" priority="11">
      <formula>LEN(TRIM(E24))=0</formula>
    </cfRule>
  </conditionalFormatting>
  <conditionalFormatting sqref="E25">
    <cfRule type="containsBlanks" dxfId="89" priority="10">
      <formula>LEN(TRIM(E25))=0</formula>
    </cfRule>
  </conditionalFormatting>
  <conditionalFormatting sqref="E26">
    <cfRule type="containsBlanks" dxfId="88" priority="9">
      <formula>LEN(TRIM(E26))=0</formula>
    </cfRule>
  </conditionalFormatting>
  <conditionalFormatting sqref="E27">
    <cfRule type="containsBlanks" dxfId="87" priority="8">
      <formula>LEN(TRIM(E27))=0</formula>
    </cfRule>
  </conditionalFormatting>
  <conditionalFormatting sqref="E29">
    <cfRule type="containsBlanks" dxfId="86" priority="7">
      <formula>LEN(TRIM(E29))=0</formula>
    </cfRule>
  </conditionalFormatting>
  <conditionalFormatting sqref="E30">
    <cfRule type="containsBlanks" dxfId="85" priority="6">
      <formula>LEN(TRIM(E30))=0</formula>
    </cfRule>
  </conditionalFormatting>
  <conditionalFormatting sqref="E31">
    <cfRule type="containsBlanks" dxfId="84" priority="5">
      <formula>LEN(TRIM(E31))=0</formula>
    </cfRule>
  </conditionalFormatting>
  <conditionalFormatting sqref="E34">
    <cfRule type="containsBlanks" dxfId="83" priority="4">
      <formula>LEN(TRIM(E34))=0</formula>
    </cfRule>
  </conditionalFormatting>
  <conditionalFormatting sqref="E38">
    <cfRule type="containsBlanks" dxfId="82" priority="3">
      <formula>LEN(TRIM(E38))=0</formula>
    </cfRule>
  </conditionalFormatting>
  <conditionalFormatting sqref="E39">
    <cfRule type="containsBlanks" dxfId="81" priority="2">
      <formula>LEN(TRIM(E39))=0</formula>
    </cfRule>
  </conditionalFormatting>
  <conditionalFormatting sqref="E18">
    <cfRule type="containsBlanks" dxfId="80" priority="1">
      <formula>LEN(TRIM(E18))=0</formula>
    </cfRule>
  </conditionalFormatting>
  <pageMargins left="0.7" right="0.7" top="0.75" bottom="0.75" header="0.3" footer="0.3"/>
  <ignoredErrors>
    <ignoredError sqref="E56" unlocked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83"/>
  <sheetViews>
    <sheetView showGridLines="0" zoomScaleNormal="100" workbookViewId="0">
      <selection activeCell="L19" sqref="L19"/>
    </sheetView>
  </sheetViews>
  <sheetFormatPr defaultColWidth="11.28515625" defaultRowHeight="12.75" x14ac:dyDescent="0.2"/>
  <cols>
    <col min="1" max="1" width="4" style="94" customWidth="1"/>
    <col min="2" max="2" width="70.7109375" style="21" customWidth="1"/>
    <col min="3" max="3" width="7.42578125" style="21" hidden="1" customWidth="1"/>
    <col min="4" max="4" width="7.140625" style="21" hidden="1" customWidth="1"/>
    <col min="5" max="8" width="21.42578125" style="21" customWidth="1"/>
    <col min="9" max="255" width="11.28515625" style="21"/>
    <col min="256" max="256" width="41" style="21" customWidth="1"/>
    <col min="257" max="257" width="7.42578125" style="21" customWidth="1"/>
    <col min="258" max="258" width="7.140625" style="21" customWidth="1"/>
    <col min="259" max="262" width="15.85546875" style="21" customWidth="1"/>
    <col min="263" max="263" width="25.28515625" style="21" customWidth="1"/>
    <col min="264" max="264" width="8.42578125" style="21" customWidth="1"/>
    <col min="265" max="511" width="11.28515625" style="21"/>
    <col min="512" max="512" width="41" style="21" customWidth="1"/>
    <col min="513" max="513" width="7.42578125" style="21" customWidth="1"/>
    <col min="514" max="514" width="7.140625" style="21" customWidth="1"/>
    <col min="515" max="518" width="15.85546875" style="21" customWidth="1"/>
    <col min="519" max="519" width="25.28515625" style="21" customWidth="1"/>
    <col min="520" max="520" width="8.42578125" style="21" customWidth="1"/>
    <col min="521" max="767" width="11.28515625" style="21"/>
    <col min="768" max="768" width="41" style="21" customWidth="1"/>
    <col min="769" max="769" width="7.42578125" style="21" customWidth="1"/>
    <col min="770" max="770" width="7.140625" style="21" customWidth="1"/>
    <col min="771" max="774" width="15.85546875" style="21" customWidth="1"/>
    <col min="775" max="775" width="25.28515625" style="21" customWidth="1"/>
    <col min="776" max="776" width="8.42578125" style="21" customWidth="1"/>
    <col min="777" max="1023" width="11.28515625" style="21"/>
    <col min="1024" max="1024" width="41" style="21" customWidth="1"/>
    <col min="1025" max="1025" width="7.42578125" style="21" customWidth="1"/>
    <col min="1026" max="1026" width="7.140625" style="21" customWidth="1"/>
    <col min="1027" max="1030" width="15.85546875" style="21" customWidth="1"/>
    <col min="1031" max="1031" width="25.28515625" style="21" customWidth="1"/>
    <col min="1032" max="1032" width="8.42578125" style="21" customWidth="1"/>
    <col min="1033" max="1279" width="11.28515625" style="21"/>
    <col min="1280" max="1280" width="41" style="21" customWidth="1"/>
    <col min="1281" max="1281" width="7.42578125" style="21" customWidth="1"/>
    <col min="1282" max="1282" width="7.140625" style="21" customWidth="1"/>
    <col min="1283" max="1286" width="15.85546875" style="21" customWidth="1"/>
    <col min="1287" max="1287" width="25.28515625" style="21" customWidth="1"/>
    <col min="1288" max="1288" width="8.42578125" style="21" customWidth="1"/>
    <col min="1289" max="1535" width="11.28515625" style="21"/>
    <col min="1536" max="1536" width="41" style="21" customWidth="1"/>
    <col min="1537" max="1537" width="7.42578125" style="21" customWidth="1"/>
    <col min="1538" max="1538" width="7.140625" style="21" customWidth="1"/>
    <col min="1539" max="1542" width="15.85546875" style="21" customWidth="1"/>
    <col min="1543" max="1543" width="25.28515625" style="21" customWidth="1"/>
    <col min="1544" max="1544" width="8.42578125" style="21" customWidth="1"/>
    <col min="1545" max="1791" width="11.28515625" style="21"/>
    <col min="1792" max="1792" width="41" style="21" customWidth="1"/>
    <col min="1793" max="1793" width="7.42578125" style="21" customWidth="1"/>
    <col min="1794" max="1794" width="7.140625" style="21" customWidth="1"/>
    <col min="1795" max="1798" width="15.85546875" style="21" customWidth="1"/>
    <col min="1799" max="1799" width="25.28515625" style="21" customWidth="1"/>
    <col min="1800" max="1800" width="8.42578125" style="21" customWidth="1"/>
    <col min="1801" max="2047" width="11.28515625" style="21"/>
    <col min="2048" max="2048" width="41" style="21" customWidth="1"/>
    <col min="2049" max="2049" width="7.42578125" style="21" customWidth="1"/>
    <col min="2050" max="2050" width="7.140625" style="21" customWidth="1"/>
    <col min="2051" max="2054" width="15.85546875" style="21" customWidth="1"/>
    <col min="2055" max="2055" width="25.28515625" style="21" customWidth="1"/>
    <col min="2056" max="2056" width="8.42578125" style="21" customWidth="1"/>
    <col min="2057" max="2303" width="11.28515625" style="21"/>
    <col min="2304" max="2304" width="41" style="21" customWidth="1"/>
    <col min="2305" max="2305" width="7.42578125" style="21" customWidth="1"/>
    <col min="2306" max="2306" width="7.140625" style="21" customWidth="1"/>
    <col min="2307" max="2310" width="15.85546875" style="21" customWidth="1"/>
    <col min="2311" max="2311" width="25.28515625" style="21" customWidth="1"/>
    <col min="2312" max="2312" width="8.42578125" style="21" customWidth="1"/>
    <col min="2313" max="2559" width="11.28515625" style="21"/>
    <col min="2560" max="2560" width="41" style="21" customWidth="1"/>
    <col min="2561" max="2561" width="7.42578125" style="21" customWidth="1"/>
    <col min="2562" max="2562" width="7.140625" style="21" customWidth="1"/>
    <col min="2563" max="2566" width="15.85546875" style="21" customWidth="1"/>
    <col min="2567" max="2567" width="25.28515625" style="21" customWidth="1"/>
    <col min="2568" max="2568" width="8.42578125" style="21" customWidth="1"/>
    <col min="2569" max="2815" width="11.28515625" style="21"/>
    <col min="2816" max="2816" width="41" style="21" customWidth="1"/>
    <col min="2817" max="2817" width="7.42578125" style="21" customWidth="1"/>
    <col min="2818" max="2818" width="7.140625" style="21" customWidth="1"/>
    <col min="2819" max="2822" width="15.85546875" style="21" customWidth="1"/>
    <col min="2823" max="2823" width="25.28515625" style="21" customWidth="1"/>
    <col min="2824" max="2824" width="8.42578125" style="21" customWidth="1"/>
    <col min="2825" max="3071" width="11.28515625" style="21"/>
    <col min="3072" max="3072" width="41" style="21" customWidth="1"/>
    <col min="3073" max="3073" width="7.42578125" style="21" customWidth="1"/>
    <col min="3074" max="3074" width="7.140625" style="21" customWidth="1"/>
    <col min="3075" max="3078" width="15.85546875" style="21" customWidth="1"/>
    <col min="3079" max="3079" width="25.28515625" style="21" customWidth="1"/>
    <col min="3080" max="3080" width="8.42578125" style="21" customWidth="1"/>
    <col min="3081" max="3327" width="11.28515625" style="21"/>
    <col min="3328" max="3328" width="41" style="21" customWidth="1"/>
    <col min="3329" max="3329" width="7.42578125" style="21" customWidth="1"/>
    <col min="3330" max="3330" width="7.140625" style="21" customWidth="1"/>
    <col min="3331" max="3334" width="15.85546875" style="21" customWidth="1"/>
    <col min="3335" max="3335" width="25.28515625" style="21" customWidth="1"/>
    <col min="3336" max="3336" width="8.42578125" style="21" customWidth="1"/>
    <col min="3337" max="3583" width="11.28515625" style="21"/>
    <col min="3584" max="3584" width="41" style="21" customWidth="1"/>
    <col min="3585" max="3585" width="7.42578125" style="21" customWidth="1"/>
    <col min="3586" max="3586" width="7.140625" style="21" customWidth="1"/>
    <col min="3587" max="3590" width="15.85546875" style="21" customWidth="1"/>
    <col min="3591" max="3591" width="25.28515625" style="21" customWidth="1"/>
    <col min="3592" max="3592" width="8.42578125" style="21" customWidth="1"/>
    <col min="3593" max="3839" width="11.28515625" style="21"/>
    <col min="3840" max="3840" width="41" style="21" customWidth="1"/>
    <col min="3841" max="3841" width="7.42578125" style="21" customWidth="1"/>
    <col min="3842" max="3842" width="7.140625" style="21" customWidth="1"/>
    <col min="3843" max="3846" width="15.85546875" style="21" customWidth="1"/>
    <col min="3847" max="3847" width="25.28515625" style="21" customWidth="1"/>
    <col min="3848" max="3848" width="8.42578125" style="21" customWidth="1"/>
    <col min="3849" max="4095" width="11.28515625" style="21"/>
    <col min="4096" max="4096" width="41" style="21" customWidth="1"/>
    <col min="4097" max="4097" width="7.42578125" style="21" customWidth="1"/>
    <col min="4098" max="4098" width="7.140625" style="21" customWidth="1"/>
    <col min="4099" max="4102" width="15.85546875" style="21" customWidth="1"/>
    <col min="4103" max="4103" width="25.28515625" style="21" customWidth="1"/>
    <col min="4104" max="4104" width="8.42578125" style="21" customWidth="1"/>
    <col min="4105" max="4351" width="11.28515625" style="21"/>
    <col min="4352" max="4352" width="41" style="21" customWidth="1"/>
    <col min="4353" max="4353" width="7.42578125" style="21" customWidth="1"/>
    <col min="4354" max="4354" width="7.140625" style="21" customWidth="1"/>
    <col min="4355" max="4358" width="15.85546875" style="21" customWidth="1"/>
    <col min="4359" max="4359" width="25.28515625" style="21" customWidth="1"/>
    <col min="4360" max="4360" width="8.42578125" style="21" customWidth="1"/>
    <col min="4361" max="4607" width="11.28515625" style="21"/>
    <col min="4608" max="4608" width="41" style="21" customWidth="1"/>
    <col min="4609" max="4609" width="7.42578125" style="21" customWidth="1"/>
    <col min="4610" max="4610" width="7.140625" style="21" customWidth="1"/>
    <col min="4611" max="4614" width="15.85546875" style="21" customWidth="1"/>
    <col min="4615" max="4615" width="25.28515625" style="21" customWidth="1"/>
    <col min="4616" max="4616" width="8.42578125" style="21" customWidth="1"/>
    <col min="4617" max="4863" width="11.28515625" style="21"/>
    <col min="4864" max="4864" width="41" style="21" customWidth="1"/>
    <col min="4865" max="4865" width="7.42578125" style="21" customWidth="1"/>
    <col min="4866" max="4866" width="7.140625" style="21" customWidth="1"/>
    <col min="4867" max="4870" width="15.85546875" style="21" customWidth="1"/>
    <col min="4871" max="4871" width="25.28515625" style="21" customWidth="1"/>
    <col min="4872" max="4872" width="8.42578125" style="21" customWidth="1"/>
    <col min="4873" max="5119" width="11.28515625" style="21"/>
    <col min="5120" max="5120" width="41" style="21" customWidth="1"/>
    <col min="5121" max="5121" width="7.42578125" style="21" customWidth="1"/>
    <col min="5122" max="5122" width="7.140625" style="21" customWidth="1"/>
    <col min="5123" max="5126" width="15.85546875" style="21" customWidth="1"/>
    <col min="5127" max="5127" width="25.28515625" style="21" customWidth="1"/>
    <col min="5128" max="5128" width="8.42578125" style="21" customWidth="1"/>
    <col min="5129" max="5375" width="11.28515625" style="21"/>
    <col min="5376" max="5376" width="41" style="21" customWidth="1"/>
    <col min="5377" max="5377" width="7.42578125" style="21" customWidth="1"/>
    <col min="5378" max="5378" width="7.140625" style="21" customWidth="1"/>
    <col min="5379" max="5382" width="15.85546875" style="21" customWidth="1"/>
    <col min="5383" max="5383" width="25.28515625" style="21" customWidth="1"/>
    <col min="5384" max="5384" width="8.42578125" style="21" customWidth="1"/>
    <col min="5385" max="5631" width="11.28515625" style="21"/>
    <col min="5632" max="5632" width="41" style="21" customWidth="1"/>
    <col min="5633" max="5633" width="7.42578125" style="21" customWidth="1"/>
    <col min="5634" max="5634" width="7.140625" style="21" customWidth="1"/>
    <col min="5635" max="5638" width="15.85546875" style="21" customWidth="1"/>
    <col min="5639" max="5639" width="25.28515625" style="21" customWidth="1"/>
    <col min="5640" max="5640" width="8.42578125" style="21" customWidth="1"/>
    <col min="5641" max="5887" width="11.28515625" style="21"/>
    <col min="5888" max="5888" width="41" style="21" customWidth="1"/>
    <col min="5889" max="5889" width="7.42578125" style="21" customWidth="1"/>
    <col min="5890" max="5890" width="7.140625" style="21" customWidth="1"/>
    <col min="5891" max="5894" width="15.85546875" style="21" customWidth="1"/>
    <col min="5895" max="5895" width="25.28515625" style="21" customWidth="1"/>
    <col min="5896" max="5896" width="8.42578125" style="21" customWidth="1"/>
    <col min="5897" max="6143" width="11.28515625" style="21"/>
    <col min="6144" max="6144" width="41" style="21" customWidth="1"/>
    <col min="6145" max="6145" width="7.42578125" style="21" customWidth="1"/>
    <col min="6146" max="6146" width="7.140625" style="21" customWidth="1"/>
    <col min="6147" max="6150" width="15.85546875" style="21" customWidth="1"/>
    <col min="6151" max="6151" width="25.28515625" style="21" customWidth="1"/>
    <col min="6152" max="6152" width="8.42578125" style="21" customWidth="1"/>
    <col min="6153" max="6399" width="11.28515625" style="21"/>
    <col min="6400" max="6400" width="41" style="21" customWidth="1"/>
    <col min="6401" max="6401" width="7.42578125" style="21" customWidth="1"/>
    <col min="6402" max="6402" width="7.140625" style="21" customWidth="1"/>
    <col min="6403" max="6406" width="15.85546875" style="21" customWidth="1"/>
    <col min="6407" max="6407" width="25.28515625" style="21" customWidth="1"/>
    <col min="6408" max="6408" width="8.42578125" style="21" customWidth="1"/>
    <col min="6409" max="6655" width="11.28515625" style="21"/>
    <col min="6656" max="6656" width="41" style="21" customWidth="1"/>
    <col min="6657" max="6657" width="7.42578125" style="21" customWidth="1"/>
    <col min="6658" max="6658" width="7.140625" style="21" customWidth="1"/>
    <col min="6659" max="6662" width="15.85546875" style="21" customWidth="1"/>
    <col min="6663" max="6663" width="25.28515625" style="21" customWidth="1"/>
    <col min="6664" max="6664" width="8.42578125" style="21" customWidth="1"/>
    <col min="6665" max="6911" width="11.28515625" style="21"/>
    <col min="6912" max="6912" width="41" style="21" customWidth="1"/>
    <col min="6913" max="6913" width="7.42578125" style="21" customWidth="1"/>
    <col min="6914" max="6914" width="7.140625" style="21" customWidth="1"/>
    <col min="6915" max="6918" width="15.85546875" style="21" customWidth="1"/>
    <col min="6919" max="6919" width="25.28515625" style="21" customWidth="1"/>
    <col min="6920" max="6920" width="8.42578125" style="21" customWidth="1"/>
    <col min="6921" max="7167" width="11.28515625" style="21"/>
    <col min="7168" max="7168" width="41" style="21" customWidth="1"/>
    <col min="7169" max="7169" width="7.42578125" style="21" customWidth="1"/>
    <col min="7170" max="7170" width="7.140625" style="21" customWidth="1"/>
    <col min="7171" max="7174" width="15.85546875" style="21" customWidth="1"/>
    <col min="7175" max="7175" width="25.28515625" style="21" customWidth="1"/>
    <col min="7176" max="7176" width="8.42578125" style="21" customWidth="1"/>
    <col min="7177" max="7423" width="11.28515625" style="21"/>
    <col min="7424" max="7424" width="41" style="21" customWidth="1"/>
    <col min="7425" max="7425" width="7.42578125" style="21" customWidth="1"/>
    <col min="7426" max="7426" width="7.140625" style="21" customWidth="1"/>
    <col min="7427" max="7430" width="15.85546875" style="21" customWidth="1"/>
    <col min="7431" max="7431" width="25.28515625" style="21" customWidth="1"/>
    <col min="7432" max="7432" width="8.42578125" style="21" customWidth="1"/>
    <col min="7433" max="7679" width="11.28515625" style="21"/>
    <col min="7680" max="7680" width="41" style="21" customWidth="1"/>
    <col min="7681" max="7681" width="7.42578125" style="21" customWidth="1"/>
    <col min="7682" max="7682" width="7.140625" style="21" customWidth="1"/>
    <col min="7683" max="7686" width="15.85546875" style="21" customWidth="1"/>
    <col min="7687" max="7687" width="25.28515625" style="21" customWidth="1"/>
    <col min="7688" max="7688" width="8.42578125" style="21" customWidth="1"/>
    <col min="7689" max="7935" width="11.28515625" style="21"/>
    <col min="7936" max="7936" width="41" style="21" customWidth="1"/>
    <col min="7937" max="7937" width="7.42578125" style="21" customWidth="1"/>
    <col min="7938" max="7938" width="7.140625" style="21" customWidth="1"/>
    <col min="7939" max="7942" width="15.85546875" style="21" customWidth="1"/>
    <col min="7943" max="7943" width="25.28515625" style="21" customWidth="1"/>
    <col min="7944" max="7944" width="8.42578125" style="21" customWidth="1"/>
    <col min="7945" max="8191" width="11.28515625" style="21"/>
    <col min="8192" max="8192" width="41" style="21" customWidth="1"/>
    <col min="8193" max="8193" width="7.42578125" style="21" customWidth="1"/>
    <col min="8194" max="8194" width="7.140625" style="21" customWidth="1"/>
    <col min="8195" max="8198" width="15.85546875" style="21" customWidth="1"/>
    <col min="8199" max="8199" width="25.28515625" style="21" customWidth="1"/>
    <col min="8200" max="8200" width="8.42578125" style="21" customWidth="1"/>
    <col min="8201" max="8447" width="11.28515625" style="21"/>
    <col min="8448" max="8448" width="41" style="21" customWidth="1"/>
    <col min="8449" max="8449" width="7.42578125" style="21" customWidth="1"/>
    <col min="8450" max="8450" width="7.140625" style="21" customWidth="1"/>
    <col min="8451" max="8454" width="15.85546875" style="21" customWidth="1"/>
    <col min="8455" max="8455" width="25.28515625" style="21" customWidth="1"/>
    <col min="8456" max="8456" width="8.42578125" style="21" customWidth="1"/>
    <col min="8457" max="8703" width="11.28515625" style="21"/>
    <col min="8704" max="8704" width="41" style="21" customWidth="1"/>
    <col min="8705" max="8705" width="7.42578125" style="21" customWidth="1"/>
    <col min="8706" max="8706" width="7.140625" style="21" customWidth="1"/>
    <col min="8707" max="8710" width="15.85546875" style="21" customWidth="1"/>
    <col min="8711" max="8711" width="25.28515625" style="21" customWidth="1"/>
    <col min="8712" max="8712" width="8.42578125" style="21" customWidth="1"/>
    <col min="8713" max="8959" width="11.28515625" style="21"/>
    <col min="8960" max="8960" width="41" style="21" customWidth="1"/>
    <col min="8961" max="8961" width="7.42578125" style="21" customWidth="1"/>
    <col min="8962" max="8962" width="7.140625" style="21" customWidth="1"/>
    <col min="8963" max="8966" width="15.85546875" style="21" customWidth="1"/>
    <col min="8967" max="8967" width="25.28515625" style="21" customWidth="1"/>
    <col min="8968" max="8968" width="8.42578125" style="21" customWidth="1"/>
    <col min="8969" max="9215" width="11.28515625" style="21"/>
    <col min="9216" max="9216" width="41" style="21" customWidth="1"/>
    <col min="9217" max="9217" width="7.42578125" style="21" customWidth="1"/>
    <col min="9218" max="9218" width="7.140625" style="21" customWidth="1"/>
    <col min="9219" max="9222" width="15.85546875" style="21" customWidth="1"/>
    <col min="9223" max="9223" width="25.28515625" style="21" customWidth="1"/>
    <col min="9224" max="9224" width="8.42578125" style="21" customWidth="1"/>
    <col min="9225" max="9471" width="11.28515625" style="21"/>
    <col min="9472" max="9472" width="41" style="21" customWidth="1"/>
    <col min="9473" max="9473" width="7.42578125" style="21" customWidth="1"/>
    <col min="9474" max="9474" width="7.140625" style="21" customWidth="1"/>
    <col min="9475" max="9478" width="15.85546875" style="21" customWidth="1"/>
    <col min="9479" max="9479" width="25.28515625" style="21" customWidth="1"/>
    <col min="9480" max="9480" width="8.42578125" style="21" customWidth="1"/>
    <col min="9481" max="9727" width="11.28515625" style="21"/>
    <col min="9728" max="9728" width="41" style="21" customWidth="1"/>
    <col min="9729" max="9729" width="7.42578125" style="21" customWidth="1"/>
    <col min="9730" max="9730" width="7.140625" style="21" customWidth="1"/>
    <col min="9731" max="9734" width="15.85546875" style="21" customWidth="1"/>
    <col min="9735" max="9735" width="25.28515625" style="21" customWidth="1"/>
    <col min="9736" max="9736" width="8.42578125" style="21" customWidth="1"/>
    <col min="9737" max="9983" width="11.28515625" style="21"/>
    <col min="9984" max="9984" width="41" style="21" customWidth="1"/>
    <col min="9985" max="9985" width="7.42578125" style="21" customWidth="1"/>
    <col min="9986" max="9986" width="7.140625" style="21" customWidth="1"/>
    <col min="9987" max="9990" width="15.85546875" style="21" customWidth="1"/>
    <col min="9991" max="9991" width="25.28515625" style="21" customWidth="1"/>
    <col min="9992" max="9992" width="8.42578125" style="21" customWidth="1"/>
    <col min="9993" max="10239" width="11.28515625" style="21"/>
    <col min="10240" max="10240" width="41" style="21" customWidth="1"/>
    <col min="10241" max="10241" width="7.42578125" style="21" customWidth="1"/>
    <col min="10242" max="10242" width="7.140625" style="21" customWidth="1"/>
    <col min="10243" max="10246" width="15.85546875" style="21" customWidth="1"/>
    <col min="10247" max="10247" width="25.28515625" style="21" customWidth="1"/>
    <col min="10248" max="10248" width="8.42578125" style="21" customWidth="1"/>
    <col min="10249" max="10495" width="11.28515625" style="21"/>
    <col min="10496" max="10496" width="41" style="21" customWidth="1"/>
    <col min="10497" max="10497" width="7.42578125" style="21" customWidth="1"/>
    <col min="10498" max="10498" width="7.140625" style="21" customWidth="1"/>
    <col min="10499" max="10502" width="15.85546875" style="21" customWidth="1"/>
    <col min="10503" max="10503" width="25.28515625" style="21" customWidth="1"/>
    <col min="10504" max="10504" width="8.42578125" style="21" customWidth="1"/>
    <col min="10505" max="10751" width="11.28515625" style="21"/>
    <col min="10752" max="10752" width="41" style="21" customWidth="1"/>
    <col min="10753" max="10753" width="7.42578125" style="21" customWidth="1"/>
    <col min="10754" max="10754" width="7.140625" style="21" customWidth="1"/>
    <col min="10755" max="10758" width="15.85546875" style="21" customWidth="1"/>
    <col min="10759" max="10759" width="25.28515625" style="21" customWidth="1"/>
    <col min="10760" max="10760" width="8.42578125" style="21" customWidth="1"/>
    <col min="10761" max="11007" width="11.28515625" style="21"/>
    <col min="11008" max="11008" width="41" style="21" customWidth="1"/>
    <col min="11009" max="11009" width="7.42578125" style="21" customWidth="1"/>
    <col min="11010" max="11010" width="7.140625" style="21" customWidth="1"/>
    <col min="11011" max="11014" width="15.85546875" style="21" customWidth="1"/>
    <col min="11015" max="11015" width="25.28515625" style="21" customWidth="1"/>
    <col min="11016" max="11016" width="8.42578125" style="21" customWidth="1"/>
    <col min="11017" max="11263" width="11.28515625" style="21"/>
    <col min="11264" max="11264" width="41" style="21" customWidth="1"/>
    <col min="11265" max="11265" width="7.42578125" style="21" customWidth="1"/>
    <col min="11266" max="11266" width="7.140625" style="21" customWidth="1"/>
    <col min="11267" max="11270" width="15.85546875" style="21" customWidth="1"/>
    <col min="11271" max="11271" width="25.28515625" style="21" customWidth="1"/>
    <col min="11272" max="11272" width="8.42578125" style="21" customWidth="1"/>
    <col min="11273" max="11519" width="11.28515625" style="21"/>
    <col min="11520" max="11520" width="41" style="21" customWidth="1"/>
    <col min="11521" max="11521" width="7.42578125" style="21" customWidth="1"/>
    <col min="11522" max="11522" width="7.140625" style="21" customWidth="1"/>
    <col min="11523" max="11526" width="15.85546875" style="21" customWidth="1"/>
    <col min="11527" max="11527" width="25.28515625" style="21" customWidth="1"/>
    <col min="11528" max="11528" width="8.42578125" style="21" customWidth="1"/>
    <col min="11529" max="11775" width="11.28515625" style="21"/>
    <col min="11776" max="11776" width="41" style="21" customWidth="1"/>
    <col min="11777" max="11777" width="7.42578125" style="21" customWidth="1"/>
    <col min="11778" max="11778" width="7.140625" style="21" customWidth="1"/>
    <col min="11779" max="11782" width="15.85546875" style="21" customWidth="1"/>
    <col min="11783" max="11783" width="25.28515625" style="21" customWidth="1"/>
    <col min="11784" max="11784" width="8.42578125" style="21" customWidth="1"/>
    <col min="11785" max="12031" width="11.28515625" style="21"/>
    <col min="12032" max="12032" width="41" style="21" customWidth="1"/>
    <col min="12033" max="12033" width="7.42578125" style="21" customWidth="1"/>
    <col min="12034" max="12034" width="7.140625" style="21" customWidth="1"/>
    <col min="12035" max="12038" width="15.85546875" style="21" customWidth="1"/>
    <col min="12039" max="12039" width="25.28515625" style="21" customWidth="1"/>
    <col min="12040" max="12040" width="8.42578125" style="21" customWidth="1"/>
    <col min="12041" max="12287" width="11.28515625" style="21"/>
    <col min="12288" max="12288" width="41" style="21" customWidth="1"/>
    <col min="12289" max="12289" width="7.42578125" style="21" customWidth="1"/>
    <col min="12290" max="12290" width="7.140625" style="21" customWidth="1"/>
    <col min="12291" max="12294" width="15.85546875" style="21" customWidth="1"/>
    <col min="12295" max="12295" width="25.28515625" style="21" customWidth="1"/>
    <col min="12296" max="12296" width="8.42578125" style="21" customWidth="1"/>
    <col min="12297" max="12543" width="11.28515625" style="21"/>
    <col min="12544" max="12544" width="41" style="21" customWidth="1"/>
    <col min="12545" max="12545" width="7.42578125" style="21" customWidth="1"/>
    <col min="12546" max="12546" width="7.140625" style="21" customWidth="1"/>
    <col min="12547" max="12550" width="15.85546875" style="21" customWidth="1"/>
    <col min="12551" max="12551" width="25.28515625" style="21" customWidth="1"/>
    <col min="12552" max="12552" width="8.42578125" style="21" customWidth="1"/>
    <col min="12553" max="12799" width="11.28515625" style="21"/>
    <col min="12800" max="12800" width="41" style="21" customWidth="1"/>
    <col min="12801" max="12801" width="7.42578125" style="21" customWidth="1"/>
    <col min="12802" max="12802" width="7.140625" style="21" customWidth="1"/>
    <col min="12803" max="12806" width="15.85546875" style="21" customWidth="1"/>
    <col min="12807" max="12807" width="25.28515625" style="21" customWidth="1"/>
    <col min="12808" max="12808" width="8.42578125" style="21" customWidth="1"/>
    <col min="12809" max="13055" width="11.28515625" style="21"/>
    <col min="13056" max="13056" width="41" style="21" customWidth="1"/>
    <col min="13057" max="13057" width="7.42578125" style="21" customWidth="1"/>
    <col min="13058" max="13058" width="7.140625" style="21" customWidth="1"/>
    <col min="13059" max="13062" width="15.85546875" style="21" customWidth="1"/>
    <col min="13063" max="13063" width="25.28515625" style="21" customWidth="1"/>
    <col min="13064" max="13064" width="8.42578125" style="21" customWidth="1"/>
    <col min="13065" max="13311" width="11.28515625" style="21"/>
    <col min="13312" max="13312" width="41" style="21" customWidth="1"/>
    <col min="13313" max="13313" width="7.42578125" style="21" customWidth="1"/>
    <col min="13314" max="13314" width="7.140625" style="21" customWidth="1"/>
    <col min="13315" max="13318" width="15.85546875" style="21" customWidth="1"/>
    <col min="13319" max="13319" width="25.28515625" style="21" customWidth="1"/>
    <col min="13320" max="13320" width="8.42578125" style="21" customWidth="1"/>
    <col min="13321" max="13567" width="11.28515625" style="21"/>
    <col min="13568" max="13568" width="41" style="21" customWidth="1"/>
    <col min="13569" max="13569" width="7.42578125" style="21" customWidth="1"/>
    <col min="13570" max="13570" width="7.140625" style="21" customWidth="1"/>
    <col min="13571" max="13574" width="15.85546875" style="21" customWidth="1"/>
    <col min="13575" max="13575" width="25.28515625" style="21" customWidth="1"/>
    <col min="13576" max="13576" width="8.42578125" style="21" customWidth="1"/>
    <col min="13577" max="13823" width="11.28515625" style="21"/>
    <col min="13824" max="13824" width="41" style="21" customWidth="1"/>
    <col min="13825" max="13825" width="7.42578125" style="21" customWidth="1"/>
    <col min="13826" max="13826" width="7.140625" style="21" customWidth="1"/>
    <col min="13827" max="13830" width="15.85546875" style="21" customWidth="1"/>
    <col min="13831" max="13831" width="25.28515625" style="21" customWidth="1"/>
    <col min="13832" max="13832" width="8.42578125" style="21" customWidth="1"/>
    <col min="13833" max="14079" width="11.28515625" style="21"/>
    <col min="14080" max="14080" width="41" style="21" customWidth="1"/>
    <col min="14081" max="14081" width="7.42578125" style="21" customWidth="1"/>
    <col min="14082" max="14082" width="7.140625" style="21" customWidth="1"/>
    <col min="14083" max="14086" width="15.85546875" style="21" customWidth="1"/>
    <col min="14087" max="14087" width="25.28515625" style="21" customWidth="1"/>
    <col min="14088" max="14088" width="8.42578125" style="21" customWidth="1"/>
    <col min="14089" max="14335" width="11.28515625" style="21"/>
    <col min="14336" max="14336" width="41" style="21" customWidth="1"/>
    <col min="14337" max="14337" width="7.42578125" style="21" customWidth="1"/>
    <col min="14338" max="14338" width="7.140625" style="21" customWidth="1"/>
    <col min="14339" max="14342" width="15.85546875" style="21" customWidth="1"/>
    <col min="14343" max="14343" width="25.28515625" style="21" customWidth="1"/>
    <col min="14344" max="14344" width="8.42578125" style="21" customWidth="1"/>
    <col min="14345" max="14591" width="11.28515625" style="21"/>
    <col min="14592" max="14592" width="41" style="21" customWidth="1"/>
    <col min="14593" max="14593" width="7.42578125" style="21" customWidth="1"/>
    <col min="14594" max="14594" width="7.140625" style="21" customWidth="1"/>
    <col min="14595" max="14598" width="15.85546875" style="21" customWidth="1"/>
    <col min="14599" max="14599" width="25.28515625" style="21" customWidth="1"/>
    <col min="14600" max="14600" width="8.42578125" style="21" customWidth="1"/>
    <col min="14601" max="14847" width="11.28515625" style="21"/>
    <col min="14848" max="14848" width="41" style="21" customWidth="1"/>
    <col min="14849" max="14849" width="7.42578125" style="21" customWidth="1"/>
    <col min="14850" max="14850" width="7.140625" style="21" customWidth="1"/>
    <col min="14851" max="14854" width="15.85546875" style="21" customWidth="1"/>
    <col min="14855" max="14855" width="25.28515625" style="21" customWidth="1"/>
    <col min="14856" max="14856" width="8.42578125" style="21" customWidth="1"/>
    <col min="14857" max="15103" width="11.28515625" style="21"/>
    <col min="15104" max="15104" width="41" style="21" customWidth="1"/>
    <col min="15105" max="15105" width="7.42578125" style="21" customWidth="1"/>
    <col min="15106" max="15106" width="7.140625" style="21" customWidth="1"/>
    <col min="15107" max="15110" width="15.85546875" style="21" customWidth="1"/>
    <col min="15111" max="15111" width="25.28515625" style="21" customWidth="1"/>
    <col min="15112" max="15112" width="8.42578125" style="21" customWidth="1"/>
    <col min="15113" max="15359" width="11.28515625" style="21"/>
    <col min="15360" max="15360" width="41" style="21" customWidth="1"/>
    <col min="15361" max="15361" width="7.42578125" style="21" customWidth="1"/>
    <col min="15362" max="15362" width="7.140625" style="21" customWidth="1"/>
    <col min="15363" max="15366" width="15.85546875" style="21" customWidth="1"/>
    <col min="15367" max="15367" width="25.28515625" style="21" customWidth="1"/>
    <col min="15368" max="15368" width="8.42578125" style="21" customWidth="1"/>
    <col min="15369" max="15615" width="11.28515625" style="21"/>
    <col min="15616" max="15616" width="41" style="21" customWidth="1"/>
    <col min="15617" max="15617" width="7.42578125" style="21" customWidth="1"/>
    <col min="15618" max="15618" width="7.140625" style="21" customWidth="1"/>
    <col min="15619" max="15622" width="15.85546875" style="21" customWidth="1"/>
    <col min="15623" max="15623" width="25.28515625" style="21" customWidth="1"/>
    <col min="15624" max="15624" width="8.42578125" style="21" customWidth="1"/>
    <col min="15625" max="15871" width="11.28515625" style="21"/>
    <col min="15872" max="15872" width="41" style="21" customWidth="1"/>
    <col min="15873" max="15873" width="7.42578125" style="21" customWidth="1"/>
    <col min="15874" max="15874" width="7.140625" style="21" customWidth="1"/>
    <col min="15875" max="15878" width="15.85546875" style="21" customWidth="1"/>
    <col min="15879" max="15879" width="25.28515625" style="21" customWidth="1"/>
    <col min="15880" max="15880" width="8.42578125" style="21" customWidth="1"/>
    <col min="15881" max="16127" width="11.28515625" style="21"/>
    <col min="16128" max="16128" width="41" style="21" customWidth="1"/>
    <col min="16129" max="16129" width="7.42578125" style="21" customWidth="1"/>
    <col min="16130" max="16130" width="7.140625" style="21" customWidth="1"/>
    <col min="16131" max="16134" width="15.85546875" style="21" customWidth="1"/>
    <col min="16135" max="16135" width="25.28515625" style="21" customWidth="1"/>
    <col min="16136" max="16136" width="8.42578125" style="21" customWidth="1"/>
    <col min="16137" max="16384" width="11.28515625" style="21"/>
  </cols>
  <sheetData>
    <row r="1" spans="1:8" x14ac:dyDescent="0.2">
      <c r="E1" s="26" t="s">
        <v>21</v>
      </c>
    </row>
    <row r="2" spans="1:8" ht="13.5" thickBot="1" x14ac:dyDescent="0.25">
      <c r="E2" s="26"/>
    </row>
    <row r="3" spans="1:8" ht="24" thickBot="1" x14ac:dyDescent="0.25">
      <c r="B3" s="33" t="s">
        <v>74</v>
      </c>
      <c r="C3" s="84" t="s">
        <v>1</v>
      </c>
      <c r="D3" s="195" t="s">
        <v>2</v>
      </c>
      <c r="E3" s="36" t="s">
        <v>12</v>
      </c>
      <c r="F3" s="203"/>
      <c r="G3" s="203"/>
      <c r="H3" s="203"/>
    </row>
    <row r="4" spans="1:8" ht="24.75" thickTop="1" thickBot="1" x14ac:dyDescent="0.25">
      <c r="B4" s="199"/>
      <c r="C4" s="200"/>
      <c r="D4" s="200"/>
      <c r="E4" s="201"/>
      <c r="F4" s="202"/>
      <c r="G4" s="202"/>
      <c r="H4" s="202"/>
    </row>
    <row r="5" spans="1:8" ht="13.9" customHeight="1" thickTop="1" x14ac:dyDescent="0.2">
      <c r="B5" s="196" t="s">
        <v>14</v>
      </c>
      <c r="C5" s="197"/>
      <c r="D5" s="230"/>
      <c r="E5" s="320" t="str">
        <f>IF(EXACT(Summary!$B$20,'Excel Sheet Variables'!$A$5)=TRUE,Summary!$B$12,"")</f>
        <v>T00077489</v>
      </c>
      <c r="F5" s="198"/>
      <c r="G5" s="211"/>
      <c r="H5" s="211"/>
    </row>
    <row r="6" spans="1:8" x14ac:dyDescent="0.2">
      <c r="B6" s="130" t="s">
        <v>0</v>
      </c>
      <c r="C6" s="131"/>
      <c r="D6" s="231"/>
      <c r="E6" s="314" t="str">
        <f>IF(EXACT(Summary!$B$20,'Excel Sheet Variables'!$A$5)=TRUE,Summary!$B$11,"")</f>
        <v>DOE 2015</v>
      </c>
      <c r="F6" s="2"/>
      <c r="G6" s="2"/>
      <c r="H6" s="2"/>
    </row>
    <row r="7" spans="1:8" x14ac:dyDescent="0.2">
      <c r="B7" s="130" t="s">
        <v>3</v>
      </c>
      <c r="C7" s="132"/>
      <c r="D7" s="85"/>
      <c r="E7" s="314" t="str">
        <f>IF(EXACT(Summary!$B$20,'Excel Sheet Variables'!$A$5)=TRUE,Summary!$B$2,"")</f>
        <v>14HL1292</v>
      </c>
      <c r="F7" s="2"/>
      <c r="G7" s="2"/>
      <c r="H7" s="2"/>
    </row>
    <row r="8" spans="1:8" ht="15.75" x14ac:dyDescent="0.2">
      <c r="B8" s="130" t="s">
        <v>15</v>
      </c>
      <c r="C8" s="133"/>
      <c r="D8" s="23"/>
      <c r="E8" s="315" t="str">
        <f>IF(EXACT(Summary!$B$20,'Excel Sheet Variables'!$A$5)=TRUE,Summary!$B$3,"")</f>
        <v>GFDR480GFWW</v>
      </c>
      <c r="F8" s="43"/>
      <c r="G8" s="43"/>
      <c r="H8" s="43"/>
    </row>
    <row r="9" spans="1:8" x14ac:dyDescent="0.2">
      <c r="B9" s="130" t="s">
        <v>4</v>
      </c>
      <c r="C9" s="138"/>
      <c r="D9" s="86"/>
      <c r="E9" s="316" t="str">
        <f>IF(EXACT(Summary!$B$20,'Excel Sheet Variables'!$A$5)=TRUE,Summary!$B$29,"")</f>
        <v>FD149353G</v>
      </c>
      <c r="F9" s="2"/>
      <c r="G9" s="2"/>
      <c r="H9" s="2"/>
    </row>
    <row r="10" spans="1:8" ht="6.95" customHeight="1" x14ac:dyDescent="0.2">
      <c r="B10" s="134"/>
      <c r="C10" s="139"/>
      <c r="D10" s="103"/>
      <c r="E10" s="104"/>
      <c r="F10" s="104"/>
      <c r="G10" s="104"/>
      <c r="H10" s="104"/>
    </row>
    <row r="11" spans="1:8" x14ac:dyDescent="0.2">
      <c r="B11" s="130" t="s">
        <v>13</v>
      </c>
      <c r="C11" s="133"/>
      <c r="D11" s="23"/>
      <c r="E11" s="4"/>
      <c r="F11" s="4"/>
      <c r="G11" s="4"/>
      <c r="H11" s="4"/>
    </row>
    <row r="12" spans="1:8" x14ac:dyDescent="0.2">
      <c r="B12" s="130" t="s">
        <v>5</v>
      </c>
      <c r="C12" s="133">
        <v>25</v>
      </c>
      <c r="D12" s="23">
        <v>0</v>
      </c>
      <c r="E12" s="322">
        <f>IF(EXACT(Summary!$B$20,'Excel Sheet Variables'!$A$5)=TRUE,Summary!$B$13,"")</f>
        <v>16</v>
      </c>
      <c r="F12" s="204"/>
      <c r="G12" s="204"/>
      <c r="H12" s="204"/>
    </row>
    <row r="13" spans="1:8" ht="6.95" customHeight="1" x14ac:dyDescent="0.2">
      <c r="B13" s="134"/>
      <c r="C13" s="139"/>
      <c r="D13" s="103"/>
      <c r="E13" s="104"/>
      <c r="F13" s="104"/>
      <c r="G13" s="104"/>
      <c r="H13" s="104"/>
    </row>
    <row r="14" spans="1:8" x14ac:dyDescent="0.2">
      <c r="B14" s="41" t="s">
        <v>46</v>
      </c>
      <c r="C14" s="128"/>
      <c r="D14" s="232"/>
      <c r="E14" s="321" t="str">
        <f>IF(EXACT(Summary!$B$20,'Excel Sheet Variables'!$A$5)=TRUE,Summary!$B$18,"")</f>
        <v>Aham</v>
      </c>
      <c r="F14" s="102" t="s">
        <v>49</v>
      </c>
      <c r="G14" s="102" t="s">
        <v>49</v>
      </c>
      <c r="H14" s="102" t="s">
        <v>49</v>
      </c>
    </row>
    <row r="15" spans="1:8" s="40" customFormat="1" x14ac:dyDescent="0.2">
      <c r="A15" s="66"/>
      <c r="B15" s="41" t="s">
        <v>6</v>
      </c>
      <c r="C15" s="127"/>
      <c r="D15" s="51"/>
      <c r="E15" s="324"/>
      <c r="F15" s="2"/>
      <c r="G15" s="2"/>
      <c r="H15" s="2"/>
    </row>
    <row r="16" spans="1:8" s="40" customFormat="1" x14ac:dyDescent="0.2">
      <c r="A16" s="66"/>
      <c r="B16" s="41" t="s">
        <v>7</v>
      </c>
      <c r="C16" s="127"/>
      <c r="D16" s="51"/>
      <c r="E16" s="324" t="str">
        <f>IF(EXACT(Summary!$B$20,'Excel Sheet Variables'!$A$5)=TRUE,Calibration!$B$4,"")</f>
        <v>FC051068L</v>
      </c>
      <c r="F16" s="2"/>
      <c r="G16" s="2"/>
      <c r="H16" s="2"/>
    </row>
    <row r="17" spans="1:8" s="40" customFormat="1" x14ac:dyDescent="0.2">
      <c r="A17" s="66"/>
      <c r="B17" s="41" t="s">
        <v>65</v>
      </c>
      <c r="C17" s="127"/>
      <c r="D17" s="51"/>
      <c r="E17" s="324" t="str">
        <f>IF(EXACT(Summary!$B$20,'Excel Sheet Variables'!$A$5)=TRUE,Calibration!$B$2,"")</f>
        <v>91JC14263</v>
      </c>
      <c r="F17" s="2"/>
      <c r="G17" s="2"/>
      <c r="H17" s="2"/>
    </row>
    <row r="18" spans="1:8" x14ac:dyDescent="0.2">
      <c r="B18" s="41" t="s">
        <v>16</v>
      </c>
      <c r="C18" s="128"/>
      <c r="D18" s="232"/>
      <c r="E18" s="325" t="str">
        <f>IF(EXACT(Summary!$B$20,'Excel Sheet Variables'!$A$5)=TRUE,Summary!$B$4,"")</f>
        <v>Date_07_09_2014_Time_10_47_</v>
      </c>
      <c r="F18" s="121"/>
      <c r="G18" s="121"/>
      <c r="H18" s="121"/>
    </row>
    <row r="19" spans="1:8" x14ac:dyDescent="0.2">
      <c r="B19" s="41" t="s">
        <v>22</v>
      </c>
      <c r="C19" s="128"/>
      <c r="D19" s="232"/>
      <c r="E19" s="326" t="str">
        <f>IF(EXACT(Summary!$B$20,'Excel Sheet Variables'!$A$5)=TRUE,'Test Data'!B1,"")</f>
        <v>7/9/2014, 10:52:16 AM</v>
      </c>
      <c r="F19" s="92"/>
      <c r="G19" s="92"/>
      <c r="H19" s="92"/>
    </row>
    <row r="20" spans="1:8" x14ac:dyDescent="0.2">
      <c r="B20" s="41" t="s">
        <v>25</v>
      </c>
      <c r="C20" s="129"/>
      <c r="D20" s="160"/>
      <c r="E20" s="319"/>
      <c r="F20" s="92"/>
      <c r="G20" s="92"/>
      <c r="H20" s="92"/>
    </row>
    <row r="21" spans="1:8" s="40" customFormat="1" x14ac:dyDescent="0.2">
      <c r="A21" s="66"/>
      <c r="B21" s="41" t="s">
        <v>61</v>
      </c>
      <c r="C21" s="140"/>
      <c r="D21" s="54"/>
      <c r="E21" s="314">
        <f>IF(EXACT(Summary!$B$20,'Excel Sheet Variables'!$A$5)=TRUE,'Output Text'!$D$27,"")</f>
        <v>24.3</v>
      </c>
      <c r="F21" s="91"/>
      <c r="G21" s="91"/>
      <c r="H21" s="91"/>
    </row>
    <row r="22" spans="1:8" ht="6.95" customHeight="1" x14ac:dyDescent="0.2">
      <c r="B22" s="134" t="s">
        <v>62</v>
      </c>
      <c r="C22" s="139"/>
      <c r="D22" s="103"/>
      <c r="E22" s="120"/>
      <c r="F22" s="120"/>
      <c r="G22" s="120"/>
      <c r="H22" s="120"/>
    </row>
    <row r="23" spans="1:8" x14ac:dyDescent="0.2">
      <c r="B23" s="41" t="s">
        <v>53</v>
      </c>
      <c r="C23" s="141">
        <v>65</v>
      </c>
      <c r="D23" s="24">
        <v>55</v>
      </c>
      <c r="E23" s="314">
        <f>IF(EXACT(Summary!$B$20,'Excel Sheet Variables'!$A$5)=TRUE,Summary!$B$34,"")</f>
        <v>61.5</v>
      </c>
      <c r="F23" s="43"/>
      <c r="G23" s="43"/>
      <c r="H23" s="43"/>
    </row>
    <row r="24" spans="1:8" x14ac:dyDescent="0.2">
      <c r="B24" s="41" t="s">
        <v>47</v>
      </c>
      <c r="C24" s="141">
        <v>17</v>
      </c>
      <c r="D24" s="24">
        <v>1E-3</v>
      </c>
      <c r="E24" s="314">
        <f>IF(EXACT(Summary!$B$20,'Excel Sheet Variables'!$A$5)=TRUE,Summary!$B$35,"")</f>
        <v>1</v>
      </c>
      <c r="F24" s="43"/>
      <c r="G24" s="43"/>
      <c r="H24" s="43"/>
    </row>
    <row r="25" spans="1:8" x14ac:dyDescent="0.2">
      <c r="B25" s="123" t="s">
        <v>48</v>
      </c>
      <c r="C25" s="141">
        <v>78</v>
      </c>
      <c r="D25" s="24">
        <v>72</v>
      </c>
      <c r="E25" s="314" t="str">
        <f>IF(EXACT(Summary!$B$20,'Excel Sheet Variables'!$A$5)=TRUE,'Excel Sheet Variables'!$D$7,"")</f>
        <v>74.78±0.562%</v>
      </c>
      <c r="F25" s="43"/>
      <c r="G25" s="43"/>
      <c r="H25" s="43"/>
    </row>
    <row r="26" spans="1:8" x14ac:dyDescent="0.2">
      <c r="B26" s="123" t="s">
        <v>17</v>
      </c>
      <c r="C26" s="141">
        <v>60</v>
      </c>
      <c r="D26" s="24">
        <v>40</v>
      </c>
      <c r="E26" s="314" t="str">
        <f>IF(EXACT(Summary!$B$20,'Excel Sheet Variables'!$A$5)=TRUE,'Excel Sheet Variables'!$E$7,"")</f>
        <v>52.624±1.566%</v>
      </c>
      <c r="F26" s="43"/>
      <c r="G26" s="43"/>
      <c r="H26" s="43"/>
    </row>
    <row r="27" spans="1:8" s="40" customFormat="1" x14ac:dyDescent="0.2">
      <c r="A27" s="66"/>
      <c r="B27" s="41" t="s">
        <v>20</v>
      </c>
      <c r="C27" s="50">
        <v>60.6</v>
      </c>
      <c r="D27" s="49">
        <v>59.4</v>
      </c>
      <c r="E27" s="314" t="str">
        <f>IF(EXACT(Summary!$B$20,'Excel Sheet Variables'!$A$5)=TRUE,Summary!$B$33,"")</f>
        <v>60 HZ</v>
      </c>
      <c r="F27" s="2"/>
      <c r="G27" s="2"/>
      <c r="H27" s="2"/>
    </row>
    <row r="28" spans="1:8" x14ac:dyDescent="0.2">
      <c r="B28" s="112" t="s">
        <v>54</v>
      </c>
      <c r="C28" s="141">
        <v>121.2</v>
      </c>
      <c r="D28" s="24">
        <v>118.8</v>
      </c>
      <c r="E28" s="314" t="str">
        <f>IF(EXACT(Summary!$B$20,'Excel Sheet Variables'!$A$5)=TRUE,'Excel Sheet Variables'!$H$7,"")</f>
        <v>120.362±0.525%</v>
      </c>
      <c r="F28" s="43"/>
      <c r="G28" s="43"/>
      <c r="H28" s="43"/>
    </row>
    <row r="29" spans="1:8" x14ac:dyDescent="0.2">
      <c r="B29" s="41" t="s">
        <v>77</v>
      </c>
      <c r="C29" s="141"/>
      <c r="D29" s="24"/>
      <c r="E29" s="88">
        <f>'Output Text'!D12*33.8637526</f>
        <v>992.91908998459996</v>
      </c>
      <c r="F29" s="88"/>
      <c r="G29" s="88"/>
      <c r="H29" s="88"/>
    </row>
    <row r="30" spans="1:8" ht="6.95" customHeight="1" x14ac:dyDescent="0.2">
      <c r="B30" s="22"/>
      <c r="C30" s="142"/>
      <c r="D30" s="22"/>
      <c r="E30" s="87"/>
      <c r="F30" s="87"/>
      <c r="G30" s="87"/>
      <c r="H30" s="87"/>
    </row>
    <row r="31" spans="1:8" ht="13.5" thickBot="1" x14ac:dyDescent="0.25">
      <c r="B31" s="41" t="s">
        <v>56</v>
      </c>
      <c r="C31" s="141">
        <v>10</v>
      </c>
      <c r="D31" s="24">
        <v>7</v>
      </c>
      <c r="E31" s="210">
        <f>'Output Text'!D16</f>
        <v>7.851</v>
      </c>
      <c r="F31" s="95"/>
      <c r="G31" s="210"/>
      <c r="H31" s="210"/>
    </row>
    <row r="32" spans="1:8" ht="15" thickTop="1" thickBot="1" x14ac:dyDescent="0.25">
      <c r="A32" s="156"/>
      <c r="B32" s="130" t="s">
        <v>78</v>
      </c>
      <c r="C32" s="129"/>
      <c r="D32" s="160"/>
      <c r="E32" s="193">
        <f>IF(E29=0,"",(E29*0.014504+E31*0.03603))</f>
        <v>14.684170011136636</v>
      </c>
      <c r="F32" s="194" t="str">
        <f>IF(F29=0,"",(F29*0.014504+F31*0.03603))</f>
        <v/>
      </c>
      <c r="G32" s="194" t="str">
        <f>IF(G29=0,"",(G29*0.014504+G31*0.03603))</f>
        <v/>
      </c>
      <c r="H32" s="268" t="str">
        <f>IF(H29=0,"",(H29*0.014504+H31*0.03603))</f>
        <v/>
      </c>
    </row>
    <row r="33" spans="1:8" s="113" customFormat="1" ht="13.5" thickTop="1" x14ac:dyDescent="0.2">
      <c r="A33" s="156"/>
      <c r="B33" s="41" t="s">
        <v>57</v>
      </c>
      <c r="C33" s="143"/>
      <c r="D33" s="233"/>
      <c r="E33" s="192">
        <f>'Output Text'!D17</f>
        <v>74.48</v>
      </c>
      <c r="F33" s="192"/>
      <c r="G33" s="208"/>
      <c r="H33" s="208"/>
    </row>
    <row r="34" spans="1:8" s="113" customFormat="1" ht="13.5" thickBot="1" x14ac:dyDescent="0.25">
      <c r="A34" s="156"/>
      <c r="B34" s="41" t="s">
        <v>58</v>
      </c>
      <c r="C34" s="141">
        <v>2</v>
      </c>
      <c r="D34" s="24">
        <v>1</v>
      </c>
      <c r="E34" s="209">
        <v>1</v>
      </c>
      <c r="F34" s="157"/>
      <c r="G34" s="209"/>
      <c r="H34" s="209"/>
    </row>
    <row r="35" spans="1:8" s="113" customFormat="1" ht="15.75" thickTop="1" thickBot="1" x14ac:dyDescent="0.25">
      <c r="A35" s="156"/>
      <c r="B35" s="122" t="s">
        <v>79</v>
      </c>
      <c r="C35" s="141"/>
      <c r="D35" s="24"/>
      <c r="E35" s="292">
        <f>IF(OR(E34=2, E34=1,E34=""),IF(E34="","",IF(E34=2,"N/A",0.0001450377*EXP(78.8+0.00317*E33-13023/(E33+459.67))/((E33+459.67)/1.8)^8.2)),"INVALID")</f>
        <v>0.42109137068659258</v>
      </c>
      <c r="F35" s="293" t="str">
        <f>IF(OR(F34=2, F34=1,F34=""),IF(F34="","",IF(F34=2,"N/A",0.0001450377*EXP(78.8+0.00317*F33-13023/(F33+459.67))/((F33+459.67)/1.8)^8.2)),"INVALID")</f>
        <v/>
      </c>
      <c r="G35" s="293" t="str">
        <f>IF(OR(G34=2, G34=1,G34=""),IF(G34="","",IF(G34=2,"N/A",0.0001450377*EXP(78.8+0.00317*G33-13023/(G33+459.67))/((G33+459.67)/1.8)^8.2)),"INVALID")</f>
        <v/>
      </c>
      <c r="H35" s="291" t="str">
        <f>IF(OR(H34=2, H34=1,H34=""),IF(H34="","",IF(H34=2,"N/A",0.0001450377*EXP(78.8+0.00317*H33-13023/(H33+459.67))/((H33+459.67)/1.8)^8.2)),"INVALID")</f>
        <v/>
      </c>
    </row>
    <row r="36" spans="1:8" s="113" customFormat="1" ht="6.95" customHeight="1" thickTop="1" x14ac:dyDescent="0.2">
      <c r="A36" s="156"/>
      <c r="B36" s="22"/>
      <c r="C36" s="142"/>
      <c r="D36" s="294"/>
      <c r="E36" s="158"/>
      <c r="F36" s="159"/>
      <c r="G36" s="159"/>
      <c r="H36" s="159"/>
    </row>
    <row r="37" spans="1:8" ht="23.85" customHeight="1" x14ac:dyDescent="0.2">
      <c r="B37" s="41" t="s">
        <v>80</v>
      </c>
      <c r="C37" s="144">
        <v>9999</v>
      </c>
      <c r="D37" s="11">
        <v>0</v>
      </c>
      <c r="E37" s="43">
        <f>'Output Text'!D19</f>
        <v>1009</v>
      </c>
      <c r="F37" s="95"/>
      <c r="G37" s="43"/>
      <c r="H37" s="43"/>
    </row>
    <row r="38" spans="1:8" x14ac:dyDescent="0.2">
      <c r="B38" s="41" t="s">
        <v>66</v>
      </c>
      <c r="C38" s="145"/>
      <c r="D38" s="234"/>
      <c r="E38" s="257">
        <v>14.73</v>
      </c>
      <c r="F38" s="258">
        <v>14.73</v>
      </c>
      <c r="G38" s="259">
        <v>14.73</v>
      </c>
      <c r="H38" s="259">
        <v>14.73</v>
      </c>
    </row>
    <row r="39" spans="1:8" x14ac:dyDescent="0.2">
      <c r="B39" s="41" t="s">
        <v>67</v>
      </c>
      <c r="C39" s="146"/>
      <c r="D39" s="235"/>
      <c r="E39" s="257">
        <v>60</v>
      </c>
      <c r="F39" s="258">
        <v>60</v>
      </c>
      <c r="G39" s="259">
        <v>60</v>
      </c>
      <c r="H39" s="259">
        <v>60</v>
      </c>
    </row>
    <row r="40" spans="1:8" s="90" customFormat="1" ht="13.5" thickBot="1" x14ac:dyDescent="0.25">
      <c r="A40" s="94"/>
      <c r="B40" s="41" t="s">
        <v>52</v>
      </c>
      <c r="C40" s="147"/>
      <c r="D40" s="168"/>
      <c r="E40" s="236"/>
      <c r="F40" s="189"/>
      <c r="G40" s="189"/>
      <c r="H40" s="189"/>
    </row>
    <row r="41" spans="1:8" s="90" customFormat="1" ht="14.25" thickTop="1" thickBot="1" x14ac:dyDescent="0.25">
      <c r="A41" s="94"/>
      <c r="B41" s="41" t="s">
        <v>81</v>
      </c>
      <c r="C41" s="148">
        <f>22000*1.08</f>
        <v>23760</v>
      </c>
      <c r="D41" s="89">
        <f>22000*0.92</f>
        <v>20240</v>
      </c>
      <c r="E41" s="190" t="str">
        <f>IF(E40="","",(E37*(E32/E38)*(460+E39)/(460+E33))*(0.1)/(E40/3600))</f>
        <v/>
      </c>
      <c r="F41" s="191" t="str">
        <f>IF(F40="","",(F37*(F32/F38)*(460+F39)/(460+F33))*(0.1)/(F40/3600))</f>
        <v/>
      </c>
      <c r="G41" s="191" t="str">
        <f>IF(G40="","",(G37*(G32/G38)*(460+G39)/(460+G33))*(0.1)/(G40/3600))</f>
        <v/>
      </c>
      <c r="H41" s="269" t="str">
        <f>IF(H40="","",(H37*(H32/H38)*(460+H39)/(460+H33))*(0.1)/(H40/3600))</f>
        <v/>
      </c>
    </row>
    <row r="42" spans="1:8" ht="6.95" customHeight="1" thickTop="1" x14ac:dyDescent="0.2">
      <c r="B42" s="22"/>
      <c r="C42" s="142"/>
      <c r="D42" s="295"/>
      <c r="E42" s="158"/>
      <c r="F42" s="159"/>
      <c r="G42" s="159"/>
      <c r="H42" s="159"/>
    </row>
    <row r="43" spans="1:8" x14ac:dyDescent="0.2">
      <c r="B43" s="124" t="s">
        <v>89</v>
      </c>
      <c r="C43" s="141">
        <f>8.45+0.085</f>
        <v>8.5350000000000001</v>
      </c>
      <c r="D43" s="24">
        <f>8.45-0.085</f>
        <v>8.3649999999999984</v>
      </c>
      <c r="E43" s="314">
        <f>IF(EXACT(Summary!$B$20,'Excel Sheet Variables'!$A$5)=TRUE,Summary!$B$23,"")</f>
        <v>8.4960000000000004</v>
      </c>
      <c r="F43" s="111"/>
      <c r="G43" s="111"/>
      <c r="H43" s="111"/>
    </row>
    <row r="44" spans="1:8" ht="14.25" x14ac:dyDescent="0.2">
      <c r="B44" s="41" t="s">
        <v>23</v>
      </c>
      <c r="C44" s="129"/>
      <c r="D44" s="160"/>
      <c r="E44" s="314">
        <f>IF(EXACT(Summary!$B$20,'Excel Sheet Variables'!$A$5)=TRUE,'Output Text'!$D$23,"")</f>
        <v>13.414</v>
      </c>
      <c r="F44" s="111"/>
      <c r="G44" s="111"/>
      <c r="H44" s="111"/>
    </row>
    <row r="45" spans="1:8" ht="15" thickBot="1" x14ac:dyDescent="0.25">
      <c r="B45" s="41" t="s">
        <v>24</v>
      </c>
      <c r="C45" s="129"/>
      <c r="D45" s="160"/>
      <c r="E45" s="310">
        <f>IF(EXACT(Summary!$B$20,'Excel Sheet Variables'!$A$5)=TRUE,'Output Text'!$D$24,"")</f>
        <v>8.8620000000000001</v>
      </c>
      <c r="F45" s="111"/>
      <c r="G45" s="111"/>
      <c r="H45" s="111"/>
    </row>
    <row r="46" spans="1:8" ht="15" thickTop="1" x14ac:dyDescent="0.2">
      <c r="B46" s="123" t="s">
        <v>68</v>
      </c>
      <c r="C46" s="141">
        <v>60.5</v>
      </c>
      <c r="D46" s="24">
        <v>54.4</v>
      </c>
      <c r="E46" s="176">
        <f>IF(E44=0,"",(E44/E43-1)*100)</f>
        <v>57.886064030131813</v>
      </c>
      <c r="F46" s="125" t="str">
        <f t="shared" ref="F46:G46" si="0">IF(F44=0,"",(F44/F43-1)*100)</f>
        <v/>
      </c>
      <c r="G46" s="125" t="str">
        <f t="shared" si="0"/>
        <v/>
      </c>
      <c r="H46" s="177" t="str">
        <f t="shared" ref="H46" si="1">IF(H44=0,"",(H44/H43-1)*100)</f>
        <v/>
      </c>
    </row>
    <row r="47" spans="1:8" ht="15" thickBot="1" x14ac:dyDescent="0.25">
      <c r="B47" s="123" t="s">
        <v>69</v>
      </c>
      <c r="C47" s="141">
        <v>5</v>
      </c>
      <c r="D47" s="24">
        <v>2.5</v>
      </c>
      <c r="E47" s="178">
        <f>IF(E45=0,"",(E45/E43-1)*100)</f>
        <v>4.3079096045197662</v>
      </c>
      <c r="F47" s="126" t="str">
        <f t="shared" ref="F47:G47" si="2">IF(F45=0,"",(F45/F43-1)*100)</f>
        <v/>
      </c>
      <c r="G47" s="126" t="str">
        <f t="shared" si="2"/>
        <v/>
      </c>
      <c r="H47" s="179" t="str">
        <f t="shared" ref="H47" si="3">IF(H45=0,"",(H45/H43-1)*100)</f>
        <v/>
      </c>
    </row>
    <row r="48" spans="1:8" ht="21" thickTop="1" x14ac:dyDescent="0.2">
      <c r="B48" s="296" t="s">
        <v>59</v>
      </c>
      <c r="C48" s="207"/>
      <c r="D48" s="168"/>
      <c r="E48" s="320">
        <f>IF(EXACT(Summary!$B$20,'Excel Sheet Variables'!$A$5)=TRUE,'Output Text'!$D$28,"")</f>
        <v>0.115</v>
      </c>
      <c r="F48" s="182"/>
      <c r="G48" s="182"/>
      <c r="H48" s="182"/>
    </row>
    <row r="49" spans="1:8" x14ac:dyDescent="0.2">
      <c r="B49" s="130" t="s">
        <v>50</v>
      </c>
      <c r="C49" s="149"/>
      <c r="D49" s="205"/>
      <c r="E49" s="181">
        <v>0</v>
      </c>
      <c r="F49" s="181"/>
      <c r="G49" s="181"/>
      <c r="H49" s="181"/>
    </row>
    <row r="50" spans="1:8" ht="13.5" thickBot="1" x14ac:dyDescent="0.25">
      <c r="B50" s="130" t="s">
        <v>51</v>
      </c>
      <c r="C50" s="149"/>
      <c r="D50" s="205"/>
      <c r="E50" s="206">
        <f>'Output Text'!D29*0.0353147</f>
        <v>7.7495283973999998</v>
      </c>
      <c r="F50" s="206"/>
      <c r="G50" s="206"/>
      <c r="H50" s="206"/>
    </row>
    <row r="51" spans="1:8" ht="21" thickTop="1" x14ac:dyDescent="0.2">
      <c r="B51" s="135" t="s">
        <v>70</v>
      </c>
      <c r="C51" s="129"/>
      <c r="D51" s="160"/>
      <c r="E51" s="166">
        <f>IF(E50=0,"",(E50-E49))</f>
        <v>7.7495283973999998</v>
      </c>
      <c r="F51" s="167" t="str">
        <f t="shared" ref="F51:G51" si="4">IF(F50=0,"",(F50-F49))</f>
        <v/>
      </c>
      <c r="G51" s="167" t="str">
        <f t="shared" si="4"/>
        <v/>
      </c>
      <c r="H51" s="270" t="str">
        <f t="shared" ref="H51" si="5">IF(H50=0,"",(H50-H49))</f>
        <v/>
      </c>
    </row>
    <row r="52" spans="1:8" ht="24.75" customHeight="1" x14ac:dyDescent="0.2">
      <c r="B52" s="130" t="s">
        <v>71</v>
      </c>
      <c r="C52" s="150"/>
      <c r="D52" s="161"/>
      <c r="E52" s="275">
        <f>IF(OR(E45=0,E34=0),"",IF(E34=2,((E29*0.02952998+E31*0.0735559)*(60+459.67)/((E33+459.67)*(30))),((E29*0.02952998+E31*0.0735559-E35)*(60+459.67)/((E33+459.67)*(30-0.517)))))</f>
        <v>0.97270265577364634</v>
      </c>
      <c r="F52" s="97" t="str">
        <f t="shared" ref="F52:H52" si="6">IF(OR(F45=0,F34=0),"",IF(F34=2,((F29*0.02952998+F31*0.0735559)*(60+459.67)/((F33+459.67)*(30))),((F29*0.02952998+F31*0.0735559-F35)*(60+459.67)/((F33+459.67)*(30-0.517)))))</f>
        <v/>
      </c>
      <c r="G52" s="97" t="str">
        <f t="shared" si="6"/>
        <v/>
      </c>
      <c r="H52" s="283" t="str">
        <f t="shared" si="6"/>
        <v/>
      </c>
    </row>
    <row r="53" spans="1:8" ht="24.75" customHeight="1" thickBot="1" x14ac:dyDescent="0.25">
      <c r="B53" s="130" t="s">
        <v>72</v>
      </c>
      <c r="C53" s="151"/>
      <c r="D53" s="162"/>
      <c r="E53" s="163">
        <f>IF(E52="","",E52*E37)</f>
        <v>981.4569796756092</v>
      </c>
      <c r="F53" s="164" t="str">
        <f t="shared" ref="F53:G53" si="7">IF(F52="","",F52*F37)</f>
        <v/>
      </c>
      <c r="G53" s="271" t="str">
        <f t="shared" si="7"/>
        <v/>
      </c>
      <c r="H53" s="165" t="str">
        <f t="shared" ref="H53" si="8">IF(H52="","",H52*H37)</f>
        <v/>
      </c>
    </row>
    <row r="54" spans="1:8" ht="6.95" customHeight="1" thickTop="1" x14ac:dyDescent="0.2">
      <c r="B54" s="22"/>
      <c r="C54" s="142"/>
      <c r="D54" s="294"/>
      <c r="E54" s="158"/>
      <c r="F54" s="159"/>
      <c r="G54" s="159"/>
      <c r="H54" s="159"/>
    </row>
    <row r="55" spans="1:8" ht="12.4" customHeight="1" thickBot="1" x14ac:dyDescent="0.25">
      <c r="B55" s="119" t="s">
        <v>60</v>
      </c>
      <c r="C55" s="128"/>
      <c r="D55" s="232"/>
      <c r="E55" s="261">
        <v>1.04</v>
      </c>
      <c r="F55" s="260">
        <v>1.04</v>
      </c>
      <c r="G55" s="262">
        <v>1.04</v>
      </c>
      <c r="H55" s="259">
        <v>1.04</v>
      </c>
    </row>
    <row r="56" spans="1:8" ht="24.75" customHeight="1" thickTop="1" x14ac:dyDescent="0.2">
      <c r="B56" s="130" t="s">
        <v>73</v>
      </c>
      <c r="C56" s="151"/>
      <c r="D56" s="162"/>
      <c r="E56" s="276">
        <f>IF(OR(E44="",E45="",E48=""),"",(53.5/(E46-E47))*E48*E55)</f>
        <v>0.11942553954305801</v>
      </c>
      <c r="F56" s="277" t="str">
        <f>IF(OR(F44="",F45="",F48=""),"",(53.5/(F46-F47))*F48*F55)</f>
        <v/>
      </c>
      <c r="G56" s="277" t="str">
        <f>IF(OR(G44="",G45="",G48=""),"",(53.5/(G46-G47))*G48*G55)</f>
        <v/>
      </c>
      <c r="H56" s="281" t="str">
        <f>IF(OR(H44="",H45="",H48=""),"",(53.5/(H46-H47))*H48*H55)</f>
        <v/>
      </c>
    </row>
    <row r="57" spans="1:8" ht="20.25" x14ac:dyDescent="0.2">
      <c r="B57" s="130" t="s">
        <v>82</v>
      </c>
      <c r="C57" s="129"/>
      <c r="D57" s="160"/>
      <c r="E57" s="274">
        <f>IF(OR(E44="",E45="",E51="",E52="",E53=""),"",(53.5/(E46-E47))*E51*E55*E53)</f>
        <v>7898.5234811154724</v>
      </c>
      <c r="F57" s="184" t="str">
        <f>IF(OR(F44="",F45="",F51="",F52="",F53=""),"",(53.5/(F46-F47))*F51*F55*F53)</f>
        <v/>
      </c>
      <c r="G57" s="184" t="str">
        <f>IF(OR(G44="",G45="",G51="",G52="",G53=""),"",(53.5/(G46-G47))*G51*G55*G53)</f>
        <v/>
      </c>
      <c r="H57" s="282" t="str">
        <f>IF(OR(H44="",H45="",H51="",H52="",H53=""),"",(53.5/(H46-H47))*H51*H55*H53)</f>
        <v/>
      </c>
    </row>
    <row r="58" spans="1:8" x14ac:dyDescent="0.2">
      <c r="B58" s="130" t="s">
        <v>83</v>
      </c>
      <c r="C58" s="129"/>
      <c r="D58" s="160"/>
      <c r="E58" s="185">
        <f>IF(E57="","",E57/3412)</f>
        <v>2.31492481861532</v>
      </c>
      <c r="F58" s="186" t="str">
        <f t="shared" ref="F58:G58" si="9">IF(F57="","",F57/3412)</f>
        <v/>
      </c>
      <c r="G58" s="186" t="str">
        <f t="shared" si="9"/>
        <v/>
      </c>
      <c r="H58" s="272" t="str">
        <f t="shared" ref="H58" si="10">IF(H57="","",H57/3412)</f>
        <v/>
      </c>
    </row>
    <row r="59" spans="1:8" ht="21" thickBot="1" x14ac:dyDescent="0.25">
      <c r="B59" s="130" t="s">
        <v>84</v>
      </c>
      <c r="C59" s="129"/>
      <c r="D59" s="160"/>
      <c r="E59" s="187">
        <f>IF(E58="","",(E57/3412)+E56)</f>
        <v>2.4343503581583779</v>
      </c>
      <c r="F59" s="188" t="str">
        <f t="shared" ref="F59:G59" si="11">IF(F58="","",(F57/3412)+F56)</f>
        <v/>
      </c>
      <c r="G59" s="188" t="str">
        <f t="shared" si="11"/>
        <v/>
      </c>
      <c r="H59" s="273" t="str">
        <f t="shared" ref="H59" si="12">IF(H58="","",(H57/3412)+H56)</f>
        <v/>
      </c>
    </row>
    <row r="60" spans="1:8" ht="8.25" customHeight="1" thickTop="1" thickBot="1" x14ac:dyDescent="0.25">
      <c r="B60" s="22"/>
      <c r="C60" s="142"/>
      <c r="D60" s="294"/>
      <c r="E60" s="158"/>
      <c r="F60" s="183"/>
      <c r="G60" s="159"/>
      <c r="H60" s="159"/>
    </row>
    <row r="61" spans="1:8" s="40" customFormat="1" ht="15" thickTop="1" x14ac:dyDescent="0.2">
      <c r="A61" s="66"/>
      <c r="B61" s="117" t="s">
        <v>64</v>
      </c>
      <c r="C61" s="152"/>
      <c r="D61" s="53"/>
      <c r="E61" s="323">
        <f>IF(EXACT(Summary!$B$20,'Excel Sheet Variables'!$A$5)=TRUE,'Output Text'!$D$34,"")</f>
        <v>0</v>
      </c>
      <c r="F61" s="111"/>
      <c r="G61" s="111"/>
      <c r="H61" s="111"/>
    </row>
    <row r="62" spans="1:8" s="40" customFormat="1" ht="15" thickBot="1" x14ac:dyDescent="0.25">
      <c r="A62" s="66"/>
      <c r="B62" s="118" t="s">
        <v>63</v>
      </c>
      <c r="C62" s="152"/>
      <c r="D62" s="53"/>
      <c r="E62" s="310">
        <f>IF(EXACT(Summary!$B$20,'Excel Sheet Variables'!$A$5)=TRUE,'Output Text'!$D$35,"")</f>
        <v>1.4450000000000001</v>
      </c>
      <c r="F62" s="206"/>
      <c r="G62" s="206"/>
      <c r="H62" s="206"/>
    </row>
    <row r="63" spans="1:8" s="40" customFormat="1" ht="16.5" thickTop="1" x14ac:dyDescent="0.2">
      <c r="A63" s="66"/>
      <c r="B63" s="117" t="s">
        <v>75</v>
      </c>
      <c r="C63" s="152"/>
      <c r="D63" s="53"/>
      <c r="E63" s="173">
        <f>IF(OR(E61="",E62=""),"",IF(E62=0,((E62*8620)+(E61*8620))*0.001/283,((E62*4310)+(E61*4310))*0.001/283))</f>
        <v>2.2006890459363958E-2</v>
      </c>
      <c r="F63" s="175" t="str">
        <f t="shared" ref="F63:H63" si="13">IF(OR(F61="",F62=""),"",IF(F62=0,((F62*8620)+(F61*8620))*0.001/283,((F62*4310)+(F61*4310))*0.001/283))</f>
        <v/>
      </c>
      <c r="G63" s="175" t="str">
        <f t="shared" si="13"/>
        <v/>
      </c>
      <c r="H63" s="279" t="str">
        <f t="shared" si="13"/>
        <v/>
      </c>
    </row>
    <row r="64" spans="1:8" s="40" customFormat="1" ht="15.75" x14ac:dyDescent="0.2">
      <c r="A64" s="66"/>
      <c r="B64" s="117" t="s">
        <v>85</v>
      </c>
      <c r="C64" s="152"/>
      <c r="D64" s="53"/>
      <c r="E64" s="174">
        <f>IF(OR(E63="",E59=""),"",E63+E59)</f>
        <v>2.4563572486177416</v>
      </c>
      <c r="F64" s="287" t="str">
        <f t="shared" ref="F64:H64" si="14">IF(OR(F63="",F59=""),"",F63+F59)</f>
        <v/>
      </c>
      <c r="G64" s="287" t="str">
        <f t="shared" si="14"/>
        <v/>
      </c>
      <c r="H64" s="280" t="str">
        <f t="shared" si="14"/>
        <v/>
      </c>
    </row>
    <row r="65" spans="2:8" ht="14.25" x14ac:dyDescent="0.2">
      <c r="B65" s="136" t="s">
        <v>86</v>
      </c>
      <c r="C65" s="147"/>
      <c r="D65" s="168">
        <v>3.3</v>
      </c>
      <c r="E65" s="171">
        <f>IF(OR(E43="",E59=""),"",(E43/E59))</f>
        <v>3.4900481648119666</v>
      </c>
      <c r="F65" s="74" t="str">
        <f t="shared" ref="F65:H65" si="15">IF(OR(F43="",F59=""),"",(F43/F59))</f>
        <v/>
      </c>
      <c r="G65" s="74" t="str">
        <f t="shared" si="15"/>
        <v/>
      </c>
      <c r="H65" s="172" t="str">
        <f t="shared" si="15"/>
        <v/>
      </c>
    </row>
    <row r="66" spans="2:8" ht="16.5" thickBot="1" x14ac:dyDescent="0.25">
      <c r="B66" s="137" t="s">
        <v>76</v>
      </c>
      <c r="C66" s="153"/>
      <c r="D66" s="278">
        <v>3.3</v>
      </c>
      <c r="E66" s="298">
        <f>IF(OR(E43="",E64=""),"",E43/E64)</f>
        <v>3.4587802750519812</v>
      </c>
      <c r="F66" s="299" t="str">
        <f>IF(F43="","",F43/F64)</f>
        <v/>
      </c>
      <c r="G66" s="299" t="str">
        <f>IF(G43="","",G43/G64)</f>
        <v/>
      </c>
      <c r="H66" s="300" t="str">
        <f>IF(H43="","",H43/H64)</f>
        <v/>
      </c>
    </row>
    <row r="67" spans="2:8" ht="13.5" thickBot="1" x14ac:dyDescent="0.25">
      <c r="B67" s="116" t="s">
        <v>87</v>
      </c>
      <c r="C67" s="154"/>
      <c r="D67" s="169">
        <v>283</v>
      </c>
      <c r="E67" s="115">
        <f>IF(E66="","",(E65*416))</f>
        <v>1451.8600365617781</v>
      </c>
      <c r="F67" s="297" t="str">
        <f>IF(F66="","",(F65*416))</f>
        <v/>
      </c>
      <c r="G67" s="297" t="str">
        <f>IF(G66="","",(G65*416))</f>
        <v/>
      </c>
      <c r="H67" s="170" t="str">
        <f>IF(H66="","",(H65*416))</f>
        <v/>
      </c>
    </row>
    <row r="68" spans="2:8" ht="3.2" customHeight="1" x14ac:dyDescent="0.2">
      <c r="B68" s="93" t="s">
        <v>11</v>
      </c>
      <c r="C68" s="93"/>
      <c r="D68" s="93"/>
      <c r="E68" s="93" t="s">
        <v>11</v>
      </c>
      <c r="F68" s="93" t="s">
        <v>11</v>
      </c>
      <c r="G68" s="93" t="s">
        <v>11</v>
      </c>
    </row>
    <row r="69" spans="2:8" x14ac:dyDescent="0.2">
      <c r="G69" s="114"/>
    </row>
    <row r="70" spans="2:8" x14ac:dyDescent="0.2">
      <c r="G70" s="114"/>
    </row>
    <row r="71" spans="2:8" s="40" customFormat="1" ht="21" thickBot="1" x14ac:dyDescent="0.25">
      <c r="B71" s="83" t="s">
        <v>36</v>
      </c>
      <c r="E71" s="63"/>
    </row>
    <row r="72" spans="2:8" s="40" customFormat="1" ht="15.75" thickTop="1" x14ac:dyDescent="0.2">
      <c r="B72" s="80" t="s">
        <v>37</v>
      </c>
      <c r="C72" s="64"/>
      <c r="E72" s="105" t="str">
        <f>IF(COUNT(E66:H66)&gt;1,AVERAGE(E66:H66),"")</f>
        <v/>
      </c>
    </row>
    <row r="73" spans="2:8" s="40" customFormat="1" ht="15" x14ac:dyDescent="0.2">
      <c r="B73" s="80" t="s">
        <v>38</v>
      </c>
      <c r="C73" s="65"/>
      <c r="E73" s="106" t="str">
        <f>IF(COUNT(E66:H66)&gt;1,STDEV(E66:H66),"")</f>
        <v/>
      </c>
    </row>
    <row r="74" spans="2:8" s="40" customFormat="1" ht="15" x14ac:dyDescent="0.2">
      <c r="B74" s="80" t="s">
        <v>39</v>
      </c>
      <c r="C74" s="65"/>
      <c r="E74" s="106" t="str">
        <f>IF(COUNT(E66:H66)&gt;1,E73/SQRT(COUNT(E66:H66)),"")</f>
        <v/>
      </c>
    </row>
    <row r="75" spans="2:8" s="40" customFormat="1" ht="15" x14ac:dyDescent="0.2">
      <c r="B75" s="80" t="s">
        <v>40</v>
      </c>
      <c r="C75" s="64"/>
      <c r="E75" s="107" t="str">
        <f>IF(COUNT(E66:H66)&gt;1,TINV(2*0.025,COUNT(E66:H66)-1),"")</f>
        <v/>
      </c>
    </row>
    <row r="76" spans="2:8" s="40" customFormat="1" ht="15" x14ac:dyDescent="0.2">
      <c r="B76" s="80" t="s">
        <v>9</v>
      </c>
      <c r="C76" s="64"/>
      <c r="E76" s="107" t="str">
        <f>IF(COUNT(E66:H66)&gt;1,E72-(E74*E73),"")</f>
        <v/>
      </c>
    </row>
    <row r="77" spans="2:8" s="40" customFormat="1" ht="15" x14ac:dyDescent="0.2">
      <c r="B77" s="80" t="s">
        <v>10</v>
      </c>
      <c r="C77" s="64"/>
      <c r="E77" s="107" t="str">
        <f>IF(COUNT(E66:H66)&gt;1,ROUND(E76/0.95,2),"")</f>
        <v/>
      </c>
    </row>
    <row r="78" spans="2:8" s="40" customFormat="1" x14ac:dyDescent="0.2">
      <c r="E78" s="108"/>
    </row>
    <row r="79" spans="2:8" s="40" customFormat="1" ht="16.5" thickBot="1" x14ac:dyDescent="0.25">
      <c r="B79" s="81" t="s">
        <v>41</v>
      </c>
      <c r="C79" s="82"/>
      <c r="E79" s="109" t="str">
        <f>IF(COUNT(E66:H66)&gt;1,MIN(E72,E77),"Missing Results")</f>
        <v>Missing Results</v>
      </c>
    </row>
    <row r="80" spans="2:8" s="40" customFormat="1" x14ac:dyDescent="0.2">
      <c r="E80" s="108"/>
    </row>
    <row r="81" spans="2:5" s="40" customFormat="1" ht="13.5" thickBot="1" x14ac:dyDescent="0.25">
      <c r="B81" s="81" t="s">
        <v>42</v>
      </c>
      <c r="E81" s="110" t="str">
        <f>IF(E79="Missing Results", "", ((E79-D66)/D66)*100)</f>
        <v/>
      </c>
    </row>
    <row r="82" spans="2:5" s="40" customFormat="1" ht="13.5" thickTop="1" x14ac:dyDescent="0.2">
      <c r="E82" s="63"/>
    </row>
    <row r="83" spans="2:5" s="40" customFormat="1" x14ac:dyDescent="0.2">
      <c r="E83" s="63"/>
    </row>
  </sheetData>
  <conditionalFormatting sqref="F5:H9">
    <cfRule type="containsBlanks" dxfId="79" priority="108">
      <formula>LEN(TRIM(F5))=0</formula>
    </cfRule>
  </conditionalFormatting>
  <conditionalFormatting sqref="F12:H12">
    <cfRule type="cellIs" dxfId="78" priority="107" operator="notBetween">
      <formula>$C$12</formula>
      <formula>$D$12</formula>
    </cfRule>
  </conditionalFormatting>
  <conditionalFormatting sqref="E11:H11">
    <cfRule type="containsBlanks" dxfId="77" priority="106">
      <formula>LEN(TRIM(E11))=0</formula>
    </cfRule>
  </conditionalFormatting>
  <conditionalFormatting sqref="F12:H12">
    <cfRule type="containsBlanks" dxfId="76" priority="104">
      <formula>LEN(TRIM(F12))=0</formula>
    </cfRule>
  </conditionalFormatting>
  <conditionalFormatting sqref="F12:H12">
    <cfRule type="containsBlanks" dxfId="75" priority="103">
      <formula>LEN(TRIM(F12))=0</formula>
    </cfRule>
  </conditionalFormatting>
  <conditionalFormatting sqref="F25:H26">
    <cfRule type="containsBlanks" dxfId="74" priority="99">
      <formula>LEN(TRIM(F25))=0</formula>
    </cfRule>
  </conditionalFormatting>
  <conditionalFormatting sqref="F14:H14">
    <cfRule type="containsBlanks" dxfId="73" priority="97">
      <formula>LEN(TRIM(F14))=0</formula>
    </cfRule>
  </conditionalFormatting>
  <conditionalFormatting sqref="F15:H17">
    <cfRule type="containsBlanks" dxfId="72" priority="95">
      <formula>LEN(TRIM(F15))=0</formula>
    </cfRule>
  </conditionalFormatting>
  <conditionalFormatting sqref="F18:H18">
    <cfRule type="containsBlanks" dxfId="71" priority="94">
      <formula>LEN(TRIM(F18))=0</formula>
    </cfRule>
  </conditionalFormatting>
  <conditionalFormatting sqref="F19:H21">
    <cfRule type="containsBlanks" dxfId="70" priority="93">
      <formula>LEN(TRIM(F19))=0</formula>
    </cfRule>
  </conditionalFormatting>
  <conditionalFormatting sqref="F23:H23">
    <cfRule type="cellIs" dxfId="69" priority="88" operator="notBetween">
      <formula>$C$23</formula>
      <formula>$D$23</formula>
    </cfRule>
  </conditionalFormatting>
  <conditionalFormatting sqref="F23:H23">
    <cfRule type="containsBlanks" dxfId="68" priority="87">
      <formula>LEN(TRIM(F23))=0</formula>
    </cfRule>
  </conditionalFormatting>
  <conditionalFormatting sqref="F24:H24">
    <cfRule type="containsBlanks" dxfId="67" priority="84">
      <formula>LEN(TRIM(F24))=0</formula>
    </cfRule>
  </conditionalFormatting>
  <conditionalFormatting sqref="F27:H27">
    <cfRule type="containsBlanks" dxfId="66" priority="79">
      <formula>LEN(TRIM(F27))=0</formula>
    </cfRule>
    <cfRule type="cellIs" dxfId="65" priority="80" operator="notBetween">
      <formula>$C$27</formula>
      <formula>$D$27</formula>
    </cfRule>
  </conditionalFormatting>
  <conditionalFormatting sqref="F28:H28">
    <cfRule type="containsBlanks" dxfId="64" priority="75">
      <formula>LEN(TRIM(F28))=0</formula>
    </cfRule>
    <cfRule type="cellIs" dxfId="63" priority="76" operator="notBetween">
      <formula>$C$28</formula>
      <formula>$D$28</formula>
    </cfRule>
  </conditionalFormatting>
  <conditionalFormatting sqref="E31">
    <cfRule type="containsBlanks" dxfId="62" priority="74">
      <formula>LEN(TRIM(E31))=0</formula>
    </cfRule>
  </conditionalFormatting>
  <conditionalFormatting sqref="F31:H31">
    <cfRule type="containsBlanks" dxfId="61" priority="73">
      <formula>LEN(TRIM(F31))=0</formula>
    </cfRule>
  </conditionalFormatting>
  <conditionalFormatting sqref="E33:H34">
    <cfRule type="containsBlanks" dxfId="60" priority="72">
      <formula>LEN(TRIM(E33))=0</formula>
    </cfRule>
  </conditionalFormatting>
  <conditionalFormatting sqref="E65:H65">
    <cfRule type="containsBlanks" dxfId="59" priority="69">
      <formula>LEN(TRIM(E65))=0</formula>
    </cfRule>
    <cfRule type="cellIs" dxfId="58" priority="70" operator="lessThan">
      <formula>$D$65</formula>
    </cfRule>
  </conditionalFormatting>
  <conditionalFormatting sqref="F48:H48">
    <cfRule type="containsBlanks" dxfId="57" priority="66">
      <formula>LEN(TRIM(F48))=0</formula>
    </cfRule>
  </conditionalFormatting>
  <conditionalFormatting sqref="E51">
    <cfRule type="containsBlanks" dxfId="56" priority="65">
      <formula>LEN(TRIM(E51))=0</formula>
    </cfRule>
  </conditionalFormatting>
  <conditionalFormatting sqref="F51:H51">
    <cfRule type="containsBlanks" dxfId="55" priority="64">
      <formula>LEN(TRIM(F51))=0</formula>
    </cfRule>
  </conditionalFormatting>
  <conditionalFormatting sqref="E49:H50">
    <cfRule type="containsBlanks" dxfId="54" priority="63">
      <formula>LEN(TRIM(E49))=0</formula>
    </cfRule>
  </conditionalFormatting>
  <conditionalFormatting sqref="F43:H45">
    <cfRule type="containsBlanks" dxfId="53" priority="62">
      <formula>LEN(TRIM(F43))=0</formula>
    </cfRule>
  </conditionalFormatting>
  <conditionalFormatting sqref="E46:H47">
    <cfRule type="cellIs" dxfId="52" priority="61" stopIfTrue="1" operator="notBetween">
      <formula>$C46</formula>
      <formula>$D46</formula>
    </cfRule>
  </conditionalFormatting>
  <conditionalFormatting sqref="F46:H46">
    <cfRule type="cellIs" priority="59" operator="notBetween">
      <formula>$C$46</formula>
      <formula>$D$46</formula>
    </cfRule>
  </conditionalFormatting>
  <conditionalFormatting sqref="E47">
    <cfRule type="containsBlanks" dxfId="51" priority="57">
      <formula>LEN(TRIM(E47))=0</formula>
    </cfRule>
  </conditionalFormatting>
  <conditionalFormatting sqref="F47:H47">
    <cfRule type="containsBlanks" dxfId="50" priority="56">
      <formula>LEN(TRIM(F47))=0</formula>
    </cfRule>
  </conditionalFormatting>
  <conditionalFormatting sqref="E46">
    <cfRule type="containsBlanks" dxfId="49" priority="55">
      <formula>LEN(TRIM(E46))=0</formula>
    </cfRule>
  </conditionalFormatting>
  <conditionalFormatting sqref="F46:H46">
    <cfRule type="containsBlanks" dxfId="48" priority="54">
      <formula>LEN(TRIM(F46))=0</formula>
    </cfRule>
  </conditionalFormatting>
  <conditionalFormatting sqref="F61:H62">
    <cfRule type="containsBlanks" dxfId="47" priority="148">
      <formula>LEN(TRIM(F61))=0</formula>
    </cfRule>
  </conditionalFormatting>
  <conditionalFormatting sqref="E67:H67">
    <cfRule type="containsBlanks" dxfId="46" priority="49">
      <formula>LEN(TRIM(E67))=0</formula>
    </cfRule>
  </conditionalFormatting>
  <conditionalFormatting sqref="E52:H53">
    <cfRule type="containsBlanks" dxfId="45" priority="46">
      <formula>LEN(TRIM(E52))=0</formula>
    </cfRule>
  </conditionalFormatting>
  <conditionalFormatting sqref="E56:H59">
    <cfRule type="containsBlanks" dxfId="44" priority="45">
      <formula>LEN(TRIM(E56))=0</formula>
    </cfRule>
  </conditionalFormatting>
  <conditionalFormatting sqref="E66:H66">
    <cfRule type="containsBlanks" dxfId="43" priority="21" stopIfTrue="1">
      <formula>LEN(TRIM(E66))=0</formula>
    </cfRule>
  </conditionalFormatting>
  <conditionalFormatting sqref="E35:H35">
    <cfRule type="containsText" dxfId="42" priority="25" operator="containsText" text="INVALID">
      <formula>NOT(ISERROR(SEARCH("INVALID",E35)))</formula>
    </cfRule>
    <cfRule type="containsBlanks" dxfId="41" priority="43">
      <formula>LEN(TRIM(E35))=0</formula>
    </cfRule>
  </conditionalFormatting>
  <conditionalFormatting sqref="E29:H29">
    <cfRule type="containsBlanks" dxfId="40" priority="42">
      <formula>LEN(TRIM(E29))=0</formula>
    </cfRule>
  </conditionalFormatting>
  <conditionalFormatting sqref="E40:H40">
    <cfRule type="containsBlanks" dxfId="39" priority="41">
      <formula>LEN(TRIM(E40))=0</formula>
    </cfRule>
  </conditionalFormatting>
  <conditionalFormatting sqref="E41:H41">
    <cfRule type="cellIs" dxfId="38" priority="27" operator="notBetween">
      <formula>$C$41</formula>
      <formula>$D$41</formula>
    </cfRule>
    <cfRule type="containsBlanks" dxfId="37" priority="40">
      <formula>LEN(TRIM(E41))=0</formula>
    </cfRule>
  </conditionalFormatting>
  <conditionalFormatting sqref="E32:H32">
    <cfRule type="containsBlanks" dxfId="36" priority="39">
      <formula>LEN(TRIM(E32))=0</formula>
    </cfRule>
  </conditionalFormatting>
  <conditionalFormatting sqref="E37:H37">
    <cfRule type="cellIs" dxfId="35" priority="28" operator="notBetween">
      <formula>$C$37</formula>
      <formula>$D$37</formula>
    </cfRule>
    <cfRule type="containsBlanks" dxfId="34" priority="38">
      <formula>LEN(TRIM(E37))=0</formula>
    </cfRule>
  </conditionalFormatting>
  <conditionalFormatting sqref="C79">
    <cfRule type="cellIs" dxfId="33" priority="36" stopIfTrue="1" operator="greaterThanOrEqual">
      <formula>2.67</formula>
    </cfRule>
    <cfRule type="cellIs" dxfId="32" priority="37" stopIfTrue="1" operator="lessThanOrEqual">
      <formula>2.67</formula>
    </cfRule>
  </conditionalFormatting>
  <conditionalFormatting sqref="E79">
    <cfRule type="cellIs" dxfId="31" priority="34" stopIfTrue="1" operator="greaterThanOrEqual">
      <formula>2.67</formula>
    </cfRule>
    <cfRule type="cellIs" dxfId="30" priority="35" stopIfTrue="1" operator="lessThanOrEqual">
      <formula>2.67</formula>
    </cfRule>
  </conditionalFormatting>
  <conditionalFormatting sqref="E63:H64">
    <cfRule type="containsBlanks" dxfId="29" priority="149">
      <formula>LEN(TRIM(E63))=0</formula>
    </cfRule>
  </conditionalFormatting>
  <conditionalFormatting sqref="F24:H24">
    <cfRule type="cellIs" dxfId="28" priority="33" operator="notBetween">
      <formula>$C$24</formula>
      <formula>$D$24</formula>
    </cfRule>
  </conditionalFormatting>
  <conditionalFormatting sqref="F25:H25">
    <cfRule type="cellIs" dxfId="27" priority="32" operator="notBetween">
      <formula>$C$25</formula>
      <formula>$D$25</formula>
    </cfRule>
  </conditionalFormatting>
  <conditionalFormatting sqref="F26:H26">
    <cfRule type="cellIs" dxfId="26" priority="31" operator="notBetween">
      <formula>$C$26</formula>
      <formula>$D$26</formula>
    </cfRule>
  </conditionalFormatting>
  <conditionalFormatting sqref="E31:H31">
    <cfRule type="cellIs" dxfId="25" priority="30" operator="notBetween">
      <formula>$C$31</formula>
      <formula>$D$31</formula>
    </cfRule>
  </conditionalFormatting>
  <conditionalFormatting sqref="F43:H43">
    <cfRule type="cellIs" dxfId="24" priority="29" operator="notBetween">
      <formula>$C$43</formula>
      <formula>$D$43</formula>
    </cfRule>
  </conditionalFormatting>
  <conditionalFormatting sqref="E34">
    <cfRule type="cellIs" dxfId="23" priority="26" operator="notBetween">
      <formula>$C$34</formula>
      <formula>$D$34</formula>
    </cfRule>
  </conditionalFormatting>
  <conditionalFormatting sqref="E66">
    <cfRule type="cellIs" dxfId="22" priority="24" operator="greaterThanOrEqual">
      <formula>$D$66</formula>
    </cfRule>
    <cfRule type="cellIs" dxfId="21" priority="150" operator="lessThan">
      <formula>$D$66</formula>
    </cfRule>
  </conditionalFormatting>
  <conditionalFormatting sqref="F66:H66">
    <cfRule type="cellIs" dxfId="20" priority="22" operator="greaterThanOrEqual">
      <formula>$D$66</formula>
    </cfRule>
    <cfRule type="cellIs" dxfId="19" priority="23" operator="lessThan">
      <formula>$D$66</formula>
    </cfRule>
  </conditionalFormatting>
  <conditionalFormatting sqref="E5:E9">
    <cfRule type="containsBlanks" dxfId="18" priority="20">
      <formula>LEN(TRIM(E5))=0</formula>
    </cfRule>
  </conditionalFormatting>
  <conditionalFormatting sqref="E12">
    <cfRule type="containsBlanks" dxfId="17" priority="18">
      <formula>LEN(TRIM(E12))=0</formula>
    </cfRule>
    <cfRule type="cellIs" dxfId="16" priority="19" operator="greaterThan">
      <formula>$C$11</formula>
    </cfRule>
  </conditionalFormatting>
  <conditionalFormatting sqref="E15:E18">
    <cfRule type="containsBlanks" dxfId="15" priority="17">
      <formula>LEN(TRIM(E15))=0</formula>
    </cfRule>
  </conditionalFormatting>
  <conditionalFormatting sqref="E20">
    <cfRule type="containsBlanks" dxfId="14" priority="15">
      <formula>LEN(TRIM(E20))=0</formula>
    </cfRule>
  </conditionalFormatting>
  <conditionalFormatting sqref="E21">
    <cfRule type="containsBlanks" dxfId="13" priority="14">
      <formula>LEN(TRIM(E21))=0</formula>
    </cfRule>
  </conditionalFormatting>
  <conditionalFormatting sqref="E24">
    <cfRule type="containsBlanks" dxfId="12" priority="13">
      <formula>LEN(TRIM(E24))=0</formula>
    </cfRule>
  </conditionalFormatting>
  <conditionalFormatting sqref="E23">
    <cfRule type="containsBlanks" dxfId="11" priority="12">
      <formula>LEN(TRIM(E23))=0</formula>
    </cfRule>
  </conditionalFormatting>
  <conditionalFormatting sqref="E25">
    <cfRule type="containsBlanks" dxfId="10" priority="11">
      <formula>LEN(TRIM(E25))=0</formula>
    </cfRule>
  </conditionalFormatting>
  <conditionalFormatting sqref="E26">
    <cfRule type="containsBlanks" dxfId="9" priority="10">
      <formula>LEN(TRIM(E26))=0</formula>
    </cfRule>
  </conditionalFormatting>
  <conditionalFormatting sqref="E27">
    <cfRule type="containsBlanks" dxfId="8" priority="9">
      <formula>LEN(TRIM(E27))=0</formula>
    </cfRule>
  </conditionalFormatting>
  <conditionalFormatting sqref="E28">
    <cfRule type="containsBlanks" dxfId="7" priority="8">
      <formula>LEN(TRIM(E28))=0</formula>
    </cfRule>
  </conditionalFormatting>
  <conditionalFormatting sqref="E43">
    <cfRule type="containsBlanks" dxfId="6" priority="7">
      <formula>LEN(TRIM(E43))=0</formula>
    </cfRule>
  </conditionalFormatting>
  <conditionalFormatting sqref="E44">
    <cfRule type="containsBlanks" dxfId="5" priority="6">
      <formula>LEN(TRIM(E44))=0</formula>
    </cfRule>
  </conditionalFormatting>
  <conditionalFormatting sqref="E45">
    <cfRule type="containsBlanks" dxfId="4" priority="5">
      <formula>LEN(TRIM(E45))=0</formula>
    </cfRule>
  </conditionalFormatting>
  <conditionalFormatting sqref="E48">
    <cfRule type="containsBlanks" dxfId="3" priority="4">
      <formula>LEN(TRIM(E48))=0</formula>
    </cfRule>
  </conditionalFormatting>
  <conditionalFormatting sqref="E61">
    <cfRule type="containsBlanks" dxfId="2" priority="3">
      <formula>LEN(TRIM(E61))=0</formula>
    </cfRule>
  </conditionalFormatting>
  <conditionalFormatting sqref="E62">
    <cfRule type="containsBlanks" dxfId="1" priority="2">
      <formula>LEN(TRIM(E62))=0</formula>
    </cfRule>
  </conditionalFormatting>
  <conditionalFormatting sqref="E19">
    <cfRule type="containsBlanks" dxfId="0" priority="1">
      <formula>LEN(TRIM(E19))=0</formula>
    </cfRule>
  </conditionalFormatting>
  <printOptions horizontalCentered="1" verticalCentered="1" gridLinesSet="0"/>
  <pageMargins left="0.33" right="0.44" top="0.53" bottom="0.42" header="0.31" footer="0.2"/>
  <pageSetup scale="87" orientation="portrait" horizontalDpi="300" verticalDpi="300" r:id="rId1"/>
  <headerFooter alignWithMargins="0">
    <oddHeader>&amp;L&amp;A     &amp;R&amp;F</oddHeader>
    <oddFooter>&amp;L&amp;D  &amp;T&amp;R&amp;F</oddFooter>
  </headerFooter>
  <ignoredErrors>
    <ignoredError sqref="E81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27"/>
  <sheetViews>
    <sheetView tabSelected="1" workbookViewId="0">
      <selection activeCell="B26" sqref="B26"/>
    </sheetView>
  </sheetViews>
  <sheetFormatPr defaultRowHeight="12.75" x14ac:dyDescent="0.2"/>
  <cols>
    <col min="1" max="1" width="20.42578125" bestFit="1" customWidth="1"/>
    <col min="3" max="4" width="13.7109375" bestFit="1" customWidth="1"/>
    <col min="5" max="5" width="12.85546875" bestFit="1" customWidth="1"/>
    <col min="6" max="6" width="14.5703125" bestFit="1" customWidth="1"/>
    <col min="7" max="7" width="15" bestFit="1" customWidth="1"/>
    <col min="8" max="8" width="14" bestFit="1" customWidth="1"/>
    <col min="9" max="9" width="2" hidden="1" customWidth="1"/>
    <col min="10" max="10" width="2.7109375" hidden="1" customWidth="1"/>
    <col min="11" max="11" width="12.42578125" bestFit="1" customWidth="1"/>
  </cols>
  <sheetData>
    <row r="1" spans="1:33" x14ac:dyDescent="0.2">
      <c r="A1" s="306" t="s">
        <v>92</v>
      </c>
      <c r="C1" s="307"/>
      <c r="D1" s="307" t="str">
        <f>'Test Data'!M2</f>
        <v>Chamber Temp</v>
      </c>
      <c r="E1" s="307" t="str">
        <f>'Test Data'!K2</f>
        <v>Chamber RH</v>
      </c>
      <c r="F1" s="307" t="str">
        <f>'Test Data'!Q2</f>
        <v>Urms:Element 1</v>
      </c>
      <c r="G1" s="307" t="str">
        <f>'Test Data'!R2</f>
        <v>Urms:Element 2</v>
      </c>
      <c r="H1" s="308" t="s">
        <v>104</v>
      </c>
    </row>
    <row r="2" spans="1:33" x14ac:dyDescent="0.2">
      <c r="A2" s="305" t="s">
        <v>95</v>
      </c>
      <c r="C2" s="308" t="s">
        <v>97</v>
      </c>
      <c r="D2" s="309">
        <f>AVERAGE('Test Data'!M:M)</f>
        <v>74.779521056978567</v>
      </c>
      <c r="E2" s="309">
        <f>AVERAGE('Test Data'!K:K)</f>
        <v>52.623864574731876</v>
      </c>
      <c r="F2" s="309">
        <f>AVERAGE('Test Data'!Q:Q)</f>
        <v>120.36174236168435</v>
      </c>
      <c r="G2" s="309">
        <f>AVERAGE('Test Data'!R:R)</f>
        <v>0</v>
      </c>
      <c r="H2" s="309">
        <f>SUM(F2:G2)</f>
        <v>120.36174236168435</v>
      </c>
    </row>
    <row r="3" spans="1:33" x14ac:dyDescent="0.2">
      <c r="A3" s="305" t="s">
        <v>91</v>
      </c>
      <c r="C3" s="308" t="s">
        <v>98</v>
      </c>
      <c r="D3" s="309">
        <f>MIN('Test Data'!M:M)</f>
        <v>74.400000000000006</v>
      </c>
      <c r="E3" s="309">
        <f>MIN('Test Data'!K:K)</f>
        <v>51.8</v>
      </c>
      <c r="F3" s="309">
        <f>MIN('Test Data'!Q:Q)</f>
        <v>119.73</v>
      </c>
      <c r="G3" s="309">
        <f>MIN('Test Data'!R:R)</f>
        <v>0</v>
      </c>
      <c r="H3" s="309">
        <f t="shared" ref="H3:H4" si="0">SUM(F3:G3)</f>
        <v>119.73</v>
      </c>
    </row>
    <row r="4" spans="1:33" x14ac:dyDescent="0.2">
      <c r="A4" s="305" t="s">
        <v>93</v>
      </c>
      <c r="C4" s="308" t="s">
        <v>99</v>
      </c>
      <c r="D4" s="309">
        <f>MAX('Test Data'!M:M)</f>
        <v>75.2</v>
      </c>
      <c r="E4" s="309">
        <f>MAX('Test Data'!K:K)</f>
        <v>53.2</v>
      </c>
      <c r="F4" s="309">
        <f>MAX('Test Data'!Q:Q)</f>
        <v>120.97</v>
      </c>
      <c r="G4" s="309">
        <f>MAX('Test Data'!R:R)</f>
        <v>0</v>
      </c>
      <c r="H4" s="309">
        <f t="shared" si="0"/>
        <v>120.97</v>
      </c>
    </row>
    <row r="5" spans="1:33" x14ac:dyDescent="0.2">
      <c r="A5" s="305" t="s">
        <v>94</v>
      </c>
      <c r="C5" s="308" t="s">
        <v>100</v>
      </c>
      <c r="D5" s="309">
        <f>(1-(D3/D2))*100</f>
        <v>0.50752004240490756</v>
      </c>
      <c r="E5" s="309">
        <f t="shared" ref="E5:G5" si="1">(1-(E3/E2))*100</f>
        <v>1.5655721627245711</v>
      </c>
      <c r="F5" s="309">
        <f t="shared" si="1"/>
        <v>0.52486973791553426</v>
      </c>
      <c r="G5" s="309" t="e">
        <f t="shared" si="1"/>
        <v>#DIV/0!</v>
      </c>
      <c r="H5" s="309">
        <f t="shared" ref="H5" si="2">(1-(H3/H2))*100</f>
        <v>0.52486973791553426</v>
      </c>
    </row>
    <row r="6" spans="1:33" x14ac:dyDescent="0.2">
      <c r="C6" s="308" t="s">
        <v>101</v>
      </c>
      <c r="D6" s="309">
        <f>((D4/D2)-1)*100</f>
        <v>0.56229157004235031</v>
      </c>
      <c r="E6" s="309">
        <f t="shared" ref="E6:G6" si="3">((E4/E2)-1)*100</f>
        <v>1.0948177788234315</v>
      </c>
      <c r="F6" s="309">
        <f t="shared" si="3"/>
        <v>0.5053579537656061</v>
      </c>
      <c r="G6" s="309" t="e">
        <f t="shared" si="3"/>
        <v>#DIV/0!</v>
      </c>
      <c r="H6" s="309">
        <f t="shared" ref="H6" si="4">((H4/H2)-1)*100</f>
        <v>0.5053579537656061</v>
      </c>
    </row>
    <row r="7" spans="1:33" x14ac:dyDescent="0.2">
      <c r="C7" s="308" t="s">
        <v>102</v>
      </c>
      <c r="D7" s="305" t="str">
        <f>CONCATENATE(ROUND(D2,3),$I$7,ROUND(MAX(D5:D6),3),$J$7)</f>
        <v>74.78±0.562%</v>
      </c>
      <c r="E7" s="305" t="str">
        <f t="shared" ref="E7:H7" si="5">CONCATENATE(ROUND(E2,3),$I$7,ROUND(MAX(E5:E6),3),$J$7)</f>
        <v>52.624±1.566%</v>
      </c>
      <c r="F7" s="305" t="str">
        <f t="shared" si="5"/>
        <v>120.362±0.525%</v>
      </c>
      <c r="G7" s="305" t="e">
        <f t="shared" si="5"/>
        <v>#DIV/0!</v>
      </c>
      <c r="H7" s="305" t="str">
        <f t="shared" si="5"/>
        <v>120.362±0.525%</v>
      </c>
      <c r="I7" t="s">
        <v>96</v>
      </c>
      <c r="J7" s="303" t="s">
        <v>103</v>
      </c>
    </row>
    <row r="10" spans="1:33" x14ac:dyDescent="0.2">
      <c r="A10" s="303"/>
    </row>
    <row r="13" spans="1:33" s="303" customFormat="1" x14ac:dyDescent="0.2">
      <c r="A13" s="342" t="s">
        <v>275</v>
      </c>
      <c r="B13" s="342" t="s">
        <v>276</v>
      </c>
      <c r="C13" s="342" t="s">
        <v>277</v>
      </c>
      <c r="D13" s="342" t="s">
        <v>278</v>
      </c>
      <c r="E13" s="342" t="s">
        <v>279</v>
      </c>
      <c r="F13" s="342" t="s">
        <v>280</v>
      </c>
      <c r="G13" s="342" t="s">
        <v>281</v>
      </c>
      <c r="H13" s="342" t="s">
        <v>282</v>
      </c>
      <c r="I13" s="342" t="s">
        <v>283</v>
      </c>
      <c r="J13" s="342" t="s">
        <v>284</v>
      </c>
      <c r="K13" s="342" t="s">
        <v>285</v>
      </c>
      <c r="L13" s="342" t="s">
        <v>286</v>
      </c>
      <c r="M13" s="342" t="s">
        <v>198</v>
      </c>
      <c r="N13" s="342" t="s">
        <v>287</v>
      </c>
      <c r="O13" s="342" t="s">
        <v>288</v>
      </c>
      <c r="P13" s="342" t="s">
        <v>289</v>
      </c>
      <c r="Q13" s="342" t="s">
        <v>290</v>
      </c>
      <c r="R13" s="342" t="s">
        <v>291</v>
      </c>
      <c r="S13" s="342" t="s">
        <v>292</v>
      </c>
      <c r="T13" s="342" t="s">
        <v>293</v>
      </c>
      <c r="U13" s="342" t="s">
        <v>294</v>
      </c>
      <c r="V13" s="342" t="s">
        <v>295</v>
      </c>
      <c r="W13" s="342" t="s">
        <v>296</v>
      </c>
      <c r="X13" s="342" t="s">
        <v>297</v>
      </c>
      <c r="Y13" s="342" t="s">
        <v>298</v>
      </c>
      <c r="Z13" s="342" t="s">
        <v>299</v>
      </c>
      <c r="AA13" s="342" t="s">
        <v>300</v>
      </c>
      <c r="AB13" s="342" t="s">
        <v>301</v>
      </c>
      <c r="AC13" s="342" t="s">
        <v>302</v>
      </c>
      <c r="AD13" s="342" t="s">
        <v>303</v>
      </c>
      <c r="AE13" s="342" t="s">
        <v>304</v>
      </c>
      <c r="AF13" s="342" t="s">
        <v>305</v>
      </c>
      <c r="AG13" s="342" t="s">
        <v>306</v>
      </c>
    </row>
    <row r="17" spans="2:11" x14ac:dyDescent="0.2">
      <c r="B17" s="342" t="s">
        <v>279</v>
      </c>
    </row>
    <row r="18" spans="2:11" x14ac:dyDescent="0.2">
      <c r="B18" s="342" t="s">
        <v>276</v>
      </c>
      <c r="K18" s="303" t="s">
        <v>227</v>
      </c>
    </row>
    <row r="19" spans="2:11" x14ac:dyDescent="0.2">
      <c r="B19" s="342" t="s">
        <v>277</v>
      </c>
      <c r="K19" s="303" t="s">
        <v>229</v>
      </c>
    </row>
    <row r="20" spans="2:11" x14ac:dyDescent="0.2">
      <c r="B20" s="342" t="s">
        <v>275</v>
      </c>
      <c r="K20" s="303" t="s">
        <v>233</v>
      </c>
    </row>
    <row r="21" spans="2:11" x14ac:dyDescent="0.2">
      <c r="B21" s="342" t="s">
        <v>278</v>
      </c>
      <c r="K21" s="303" t="s">
        <v>231</v>
      </c>
    </row>
    <row r="22" spans="2:11" x14ac:dyDescent="0.2">
      <c r="K22" s="303" t="s">
        <v>236</v>
      </c>
    </row>
    <row r="23" spans="2:11" x14ac:dyDescent="0.2">
      <c r="K23" s="303" t="s">
        <v>240</v>
      </c>
    </row>
    <row r="24" spans="2:11" x14ac:dyDescent="0.2">
      <c r="B24" t="str">
        <f>LOOKUP("Time",B17:B21,K18:K22)</f>
        <v>D</v>
      </c>
      <c r="K24" s="303" t="s">
        <v>242</v>
      </c>
    </row>
    <row r="25" spans="2:11" x14ac:dyDescent="0.2">
      <c r="K25" s="303" t="s">
        <v>245</v>
      </c>
    </row>
    <row r="26" spans="2:11" x14ac:dyDescent="0.2">
      <c r="K26" s="303" t="s">
        <v>260</v>
      </c>
    </row>
    <row r="27" spans="2:11" x14ac:dyDescent="0.2">
      <c r="K27" s="303" t="s">
        <v>221</v>
      </c>
    </row>
  </sheetData>
  <sortState ref="B17:B21">
    <sortCondition ref="B17:B2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0"/>
  <sheetViews>
    <sheetView workbookViewId="0">
      <selection sqref="A1:D20"/>
    </sheetView>
  </sheetViews>
  <sheetFormatPr defaultRowHeight="12.75" x14ac:dyDescent="0.2"/>
  <cols>
    <col min="1" max="1" width="45.85546875" bestFit="1" customWidth="1"/>
    <col min="2" max="3" width="25" bestFit="1" customWidth="1"/>
    <col min="4" max="4" width="15.7109375" bestFit="1" customWidth="1"/>
  </cols>
  <sheetData>
    <row r="1" spans="1:4" ht="19.5" x14ac:dyDescent="0.3">
      <c r="A1" s="332" t="s">
        <v>165</v>
      </c>
      <c r="B1" s="332" t="s">
        <v>166</v>
      </c>
      <c r="C1" s="332" t="s">
        <v>166</v>
      </c>
      <c r="D1" s="333">
        <v>42070</v>
      </c>
    </row>
    <row r="2" spans="1:4" ht="19.5" x14ac:dyDescent="0.3">
      <c r="A2" s="332" t="s">
        <v>167</v>
      </c>
      <c r="B2" s="332" t="s">
        <v>168</v>
      </c>
      <c r="C2" s="332" t="s">
        <v>168</v>
      </c>
      <c r="D2" s="333">
        <v>42069</v>
      </c>
    </row>
    <row r="3" spans="1:4" ht="19.5" x14ac:dyDescent="0.3">
      <c r="A3" s="332" t="s">
        <v>169</v>
      </c>
      <c r="B3" s="332" t="s">
        <v>170</v>
      </c>
      <c r="C3" s="332" t="s">
        <v>170</v>
      </c>
      <c r="D3" s="333">
        <v>42041</v>
      </c>
    </row>
    <row r="4" spans="1:4" ht="19.5" x14ac:dyDescent="0.3">
      <c r="A4" s="332" t="s">
        <v>171</v>
      </c>
      <c r="B4" s="332" t="s">
        <v>172</v>
      </c>
      <c r="C4" s="332" t="s">
        <v>172</v>
      </c>
      <c r="D4" s="333">
        <v>41948</v>
      </c>
    </row>
    <row r="5" spans="1:4" ht="19.5" x14ac:dyDescent="0.3">
      <c r="A5" s="332" t="s">
        <v>173</v>
      </c>
      <c r="B5" s="332" t="s">
        <v>174</v>
      </c>
      <c r="C5" s="332" t="s">
        <v>174</v>
      </c>
      <c r="D5" s="333">
        <v>42165</v>
      </c>
    </row>
    <row r="6" spans="1:4" ht="19.5" x14ac:dyDescent="0.3">
      <c r="A6" s="332" t="s">
        <v>175</v>
      </c>
      <c r="B6" s="332" t="s">
        <v>176</v>
      </c>
      <c r="C6" s="332" t="s">
        <v>176</v>
      </c>
      <c r="D6" s="333">
        <v>41996</v>
      </c>
    </row>
    <row r="7" spans="1:4" ht="19.5" x14ac:dyDescent="0.3">
      <c r="A7" s="332" t="s">
        <v>177</v>
      </c>
      <c r="B7" s="332" t="s">
        <v>178</v>
      </c>
      <c r="C7" s="332" t="s">
        <v>178</v>
      </c>
      <c r="D7" s="333">
        <v>42028</v>
      </c>
    </row>
    <row r="8" spans="1:4" ht="19.5" x14ac:dyDescent="0.3">
      <c r="A8" s="332" t="s">
        <v>179</v>
      </c>
      <c r="B8" s="332">
        <v>1</v>
      </c>
      <c r="C8" s="332">
        <v>1</v>
      </c>
      <c r="D8" s="333">
        <v>42024</v>
      </c>
    </row>
    <row r="9" spans="1:4" ht="19.5" x14ac:dyDescent="0.3">
      <c r="A9" s="332" t="s">
        <v>180</v>
      </c>
      <c r="B9" s="332" t="s">
        <v>181</v>
      </c>
      <c r="C9" s="332" t="s">
        <v>181</v>
      </c>
      <c r="D9" s="333">
        <v>41978</v>
      </c>
    </row>
    <row r="10" spans="1:4" ht="19.5" x14ac:dyDescent="0.3">
      <c r="A10" s="332" t="s">
        <v>182</v>
      </c>
      <c r="B10" s="332" t="s">
        <v>183</v>
      </c>
      <c r="C10" s="332" t="s">
        <v>183</v>
      </c>
      <c r="D10" s="333">
        <v>41978</v>
      </c>
    </row>
    <row r="11" spans="1:4" ht="19.5" x14ac:dyDescent="0.3">
      <c r="A11" s="332" t="s">
        <v>184</v>
      </c>
      <c r="B11" s="332" t="s">
        <v>185</v>
      </c>
      <c r="C11" s="332" t="s">
        <v>185</v>
      </c>
      <c r="D11" s="333">
        <v>41978</v>
      </c>
    </row>
    <row r="12" spans="1:4" ht="19.5" x14ac:dyDescent="0.3">
      <c r="A12" s="332" t="s">
        <v>186</v>
      </c>
      <c r="B12" s="332" t="s">
        <v>187</v>
      </c>
      <c r="C12" s="332" t="s">
        <v>187</v>
      </c>
      <c r="D12" s="333">
        <v>41978</v>
      </c>
    </row>
    <row r="13" spans="1:4" ht="19.5" x14ac:dyDescent="0.3">
      <c r="A13" s="332" t="s">
        <v>188</v>
      </c>
      <c r="B13" s="332" t="s">
        <v>189</v>
      </c>
      <c r="C13" s="332" t="s">
        <v>189</v>
      </c>
      <c r="D13" s="333">
        <v>41978</v>
      </c>
    </row>
    <row r="14" spans="1:4" ht="19.5" x14ac:dyDescent="0.3">
      <c r="A14" s="332" t="s">
        <v>190</v>
      </c>
      <c r="B14" s="332" t="s">
        <v>191</v>
      </c>
      <c r="C14" s="332" t="s">
        <v>191</v>
      </c>
      <c r="D14" s="333">
        <v>41978</v>
      </c>
    </row>
    <row r="15" spans="1:4" ht="19.5" x14ac:dyDescent="0.3">
      <c r="A15" s="332" t="s">
        <v>192</v>
      </c>
      <c r="B15" s="332" t="s">
        <v>193</v>
      </c>
      <c r="C15" s="332" t="s">
        <v>193</v>
      </c>
      <c r="D15" s="333">
        <v>41978</v>
      </c>
    </row>
    <row r="16" spans="1:4" ht="19.5" x14ac:dyDescent="0.3">
      <c r="A16" s="332" t="s">
        <v>194</v>
      </c>
      <c r="B16" s="332"/>
      <c r="C16" s="332"/>
      <c r="D16" s="333">
        <v>41803</v>
      </c>
    </row>
    <row r="17" spans="1:4" ht="19.5" x14ac:dyDescent="0.3">
      <c r="A17" s="332" t="s">
        <v>195</v>
      </c>
      <c r="B17" s="332"/>
      <c r="C17" s="332"/>
      <c r="D17" s="333">
        <v>41803</v>
      </c>
    </row>
    <row r="18" spans="1:4" ht="19.5" x14ac:dyDescent="0.3">
      <c r="A18" s="332" t="s">
        <v>196</v>
      </c>
      <c r="B18" s="332"/>
      <c r="C18" s="332"/>
      <c r="D18" s="333">
        <v>41803</v>
      </c>
    </row>
    <row r="19" spans="1:4" ht="19.5" x14ac:dyDescent="0.3">
      <c r="A19" s="332" t="s">
        <v>197</v>
      </c>
      <c r="B19" s="332"/>
      <c r="C19" s="332"/>
      <c r="D19" s="333">
        <v>41803</v>
      </c>
    </row>
    <row r="20" spans="1:4" ht="19.5" x14ac:dyDescent="0.3">
      <c r="A20" s="332" t="s">
        <v>198</v>
      </c>
      <c r="B20" s="332"/>
      <c r="C20" s="332"/>
      <c r="D20" s="333">
        <v>41803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1"/>
  <sheetViews>
    <sheetView zoomScale="80" zoomScaleNormal="80" workbookViewId="0">
      <selection sqref="A1:W71"/>
    </sheetView>
  </sheetViews>
  <sheetFormatPr defaultRowHeight="12.75" x14ac:dyDescent="0.2"/>
  <cols>
    <col min="1" max="1" width="88" style="302" bestFit="1" customWidth="1"/>
    <col min="2" max="2" width="25.42578125" style="302" bestFit="1" customWidth="1"/>
    <col min="3" max="3" width="93.7109375" style="301" bestFit="1" customWidth="1"/>
    <col min="4" max="4" width="45" style="301" bestFit="1" customWidth="1"/>
    <col min="5" max="16384" width="9.140625" style="301"/>
  </cols>
  <sheetData>
    <row r="1" spans="1:23" ht="19.5" x14ac:dyDescent="0.2">
      <c r="A1" s="339" t="s">
        <v>199</v>
      </c>
      <c r="B1" s="338" t="s">
        <v>200</v>
      </c>
      <c r="C1" s="335"/>
      <c r="D1" s="335"/>
      <c r="E1" s="335"/>
      <c r="F1" s="327" t="s">
        <v>201</v>
      </c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</row>
    <row r="2" spans="1:23" ht="19.5" x14ac:dyDescent="0.2">
      <c r="A2" s="336"/>
      <c r="B2" s="337"/>
      <c r="C2" s="335"/>
      <c r="D2" s="335"/>
      <c r="E2" s="335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</row>
    <row r="3" spans="1:23" ht="19.5" x14ac:dyDescent="0.2">
      <c r="A3" s="336"/>
      <c r="B3" s="337"/>
      <c r="C3" s="335"/>
      <c r="D3" s="335"/>
      <c r="E3" s="335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</row>
    <row r="4" spans="1:23" x14ac:dyDescent="0.2">
      <c r="A4" s="334"/>
      <c r="B4" s="334"/>
      <c r="C4" s="335"/>
      <c r="D4" s="335"/>
      <c r="E4" s="335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</row>
    <row r="5" spans="1:23" ht="19.5" x14ac:dyDescent="0.3">
      <c r="A5" s="340" t="s">
        <v>202</v>
      </c>
      <c r="B5" s="340" t="s">
        <v>203</v>
      </c>
      <c r="C5" s="341" t="s">
        <v>204</v>
      </c>
      <c r="D5" s="341" t="s">
        <v>205</v>
      </c>
      <c r="E5" s="335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</row>
    <row r="6" spans="1:23" ht="19.5" x14ac:dyDescent="0.3">
      <c r="A6" s="340" t="s">
        <v>206</v>
      </c>
      <c r="B6" s="340"/>
      <c r="C6" s="341"/>
      <c r="D6" s="341" t="s">
        <v>129</v>
      </c>
      <c r="E6" s="335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</row>
    <row r="7" spans="1:23" ht="19.5" x14ac:dyDescent="0.3">
      <c r="A7" s="340" t="s">
        <v>207</v>
      </c>
      <c r="B7" s="340"/>
      <c r="C7" s="341"/>
      <c r="D7" s="341" t="s">
        <v>110</v>
      </c>
      <c r="E7" s="335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</row>
    <row r="8" spans="1:23" ht="19.5" x14ac:dyDescent="0.3">
      <c r="A8" s="340" t="s">
        <v>4</v>
      </c>
      <c r="B8" s="340"/>
      <c r="C8" s="341"/>
      <c r="D8" s="341" t="s">
        <v>147</v>
      </c>
      <c r="E8" s="335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</row>
    <row r="9" spans="1:23" ht="19.5" x14ac:dyDescent="0.3">
      <c r="A9" s="340" t="s">
        <v>208</v>
      </c>
      <c r="B9" s="340"/>
      <c r="C9" s="341"/>
      <c r="D9" s="341">
        <v>16</v>
      </c>
      <c r="E9" s="335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</row>
    <row r="10" spans="1:23" ht="19.5" x14ac:dyDescent="0.3">
      <c r="A10" s="340" t="s">
        <v>209</v>
      </c>
      <c r="B10" s="340"/>
      <c r="C10" s="341"/>
      <c r="D10" s="341" t="s">
        <v>112</v>
      </c>
      <c r="E10" s="335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</row>
    <row r="11" spans="1:23" ht="19.5" x14ac:dyDescent="0.3">
      <c r="A11" s="340" t="s">
        <v>210</v>
      </c>
      <c r="B11" s="340"/>
      <c r="C11" s="341"/>
      <c r="D11" s="341" t="s">
        <v>135</v>
      </c>
      <c r="E11" s="335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</row>
    <row r="12" spans="1:23" ht="19.5" x14ac:dyDescent="0.3">
      <c r="A12" s="340" t="s">
        <v>211</v>
      </c>
      <c r="B12" s="340" t="s">
        <v>212</v>
      </c>
      <c r="C12" s="341"/>
      <c r="D12" s="341">
        <v>29.321000000000002</v>
      </c>
      <c r="E12" s="335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</row>
    <row r="13" spans="1:23" ht="19.5" x14ac:dyDescent="0.3">
      <c r="A13" s="340" t="s">
        <v>156</v>
      </c>
      <c r="B13" s="340"/>
      <c r="C13" s="341"/>
      <c r="D13" s="341"/>
      <c r="E13" s="335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</row>
    <row r="14" spans="1:23" ht="19.5" x14ac:dyDescent="0.3">
      <c r="A14" s="340" t="s">
        <v>213</v>
      </c>
      <c r="B14" s="340"/>
      <c r="C14" s="341"/>
      <c r="D14" s="341">
        <v>74.599999999999994</v>
      </c>
      <c r="E14" s="335"/>
      <c r="F14" s="328"/>
      <c r="G14" s="328"/>
      <c r="H14" s="328"/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</row>
    <row r="15" spans="1:23" ht="19.5" x14ac:dyDescent="0.3">
      <c r="A15" s="340" t="s">
        <v>214</v>
      </c>
      <c r="B15" s="340"/>
      <c r="C15" s="341"/>
      <c r="D15" s="341">
        <v>53.1</v>
      </c>
      <c r="E15" s="335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</row>
    <row r="16" spans="1:23" ht="19.5" x14ac:dyDescent="0.3">
      <c r="A16" s="340" t="s">
        <v>215</v>
      </c>
      <c r="B16" s="340" t="s">
        <v>216</v>
      </c>
      <c r="C16" s="341"/>
      <c r="D16" s="341">
        <v>7.851</v>
      </c>
      <c r="E16" s="335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spans="1:23" ht="19.5" x14ac:dyDescent="0.3">
      <c r="A17" s="340" t="s">
        <v>217</v>
      </c>
      <c r="B17" s="340" t="s">
        <v>218</v>
      </c>
      <c r="C17" s="341"/>
      <c r="D17" s="341">
        <v>74.48</v>
      </c>
      <c r="E17" s="335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</row>
    <row r="18" spans="1:23" ht="19.5" x14ac:dyDescent="0.3">
      <c r="A18" s="340" t="s">
        <v>219</v>
      </c>
      <c r="B18" s="340"/>
      <c r="C18" s="341"/>
      <c r="D18" s="341">
        <v>120</v>
      </c>
      <c r="E18" s="335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</row>
    <row r="19" spans="1:23" ht="19.5" x14ac:dyDescent="0.3">
      <c r="A19" s="340" t="s">
        <v>220</v>
      </c>
      <c r="B19" s="340" t="s">
        <v>221</v>
      </c>
      <c r="C19" s="341"/>
      <c r="D19" s="341">
        <v>1009</v>
      </c>
      <c r="E19" s="335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</row>
    <row r="20" spans="1:23" ht="19.5" x14ac:dyDescent="0.3">
      <c r="A20" s="340" t="s">
        <v>222</v>
      </c>
      <c r="B20" s="340" t="s">
        <v>223</v>
      </c>
      <c r="C20" s="341"/>
      <c r="D20" s="341">
        <v>14.73</v>
      </c>
      <c r="E20" s="335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</row>
    <row r="21" spans="1:23" ht="19.5" x14ac:dyDescent="0.3">
      <c r="A21" s="340" t="s">
        <v>224</v>
      </c>
      <c r="B21" s="340" t="s">
        <v>225</v>
      </c>
      <c r="C21" s="341"/>
      <c r="D21" s="341">
        <v>60</v>
      </c>
      <c r="E21" s="335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</row>
    <row r="22" spans="1:23" ht="19.5" x14ac:dyDescent="0.3">
      <c r="A22" s="340" t="s">
        <v>226</v>
      </c>
      <c r="B22" s="340" t="s">
        <v>227</v>
      </c>
      <c r="C22" s="341"/>
      <c r="D22" s="341">
        <v>8.4960000000000004</v>
      </c>
      <c r="E22" s="335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</row>
    <row r="23" spans="1:23" ht="19.5" x14ac:dyDescent="0.3">
      <c r="A23" s="340" t="s">
        <v>228</v>
      </c>
      <c r="B23" s="340" t="s">
        <v>229</v>
      </c>
      <c r="C23" s="341"/>
      <c r="D23" s="341">
        <v>13.414</v>
      </c>
      <c r="E23" s="335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</row>
    <row r="24" spans="1:23" ht="19.5" x14ac:dyDescent="0.3">
      <c r="A24" s="340" t="s">
        <v>230</v>
      </c>
      <c r="B24" s="340" t="s">
        <v>231</v>
      </c>
      <c r="C24" s="341"/>
      <c r="D24" s="341">
        <v>8.8620000000000001</v>
      </c>
      <c r="E24" s="335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</row>
    <row r="25" spans="1:23" ht="19.5" x14ac:dyDescent="0.3">
      <c r="A25" s="340" t="s">
        <v>232</v>
      </c>
      <c r="B25" s="340" t="s">
        <v>233</v>
      </c>
      <c r="C25" s="341" t="s">
        <v>234</v>
      </c>
      <c r="D25" s="341">
        <v>57.89</v>
      </c>
      <c r="E25" s="335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</row>
    <row r="26" spans="1:23" ht="19.5" x14ac:dyDescent="0.3">
      <c r="A26" s="340" t="s">
        <v>235</v>
      </c>
      <c r="B26" s="340" t="s">
        <v>236</v>
      </c>
      <c r="C26" s="341" t="s">
        <v>237</v>
      </c>
      <c r="D26" s="341">
        <v>4.3099999999999996</v>
      </c>
      <c r="E26" s="335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</row>
    <row r="27" spans="1:23" ht="19.5" x14ac:dyDescent="0.3">
      <c r="A27" s="340" t="s">
        <v>238</v>
      </c>
      <c r="B27" s="340"/>
      <c r="C27" s="341"/>
      <c r="D27" s="341">
        <v>24.3</v>
      </c>
      <c r="E27" s="335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</row>
    <row r="28" spans="1:23" ht="19.5" x14ac:dyDescent="0.3">
      <c r="A28" s="340" t="s">
        <v>239</v>
      </c>
      <c r="B28" s="340" t="s">
        <v>240</v>
      </c>
      <c r="C28" s="341"/>
      <c r="D28" s="341">
        <v>0.115</v>
      </c>
      <c r="E28" s="335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</row>
    <row r="29" spans="1:23" ht="19.5" x14ac:dyDescent="0.3">
      <c r="A29" s="340" t="s">
        <v>241</v>
      </c>
      <c r="B29" s="340" t="s">
        <v>242</v>
      </c>
      <c r="C29" s="341" t="s">
        <v>243</v>
      </c>
      <c r="D29" s="341">
        <v>219.44200000000001</v>
      </c>
      <c r="E29" s="335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</row>
    <row r="30" spans="1:23" ht="19.5" x14ac:dyDescent="0.3">
      <c r="A30" s="340" t="s">
        <v>244</v>
      </c>
      <c r="B30" s="340" t="s">
        <v>245</v>
      </c>
      <c r="C30" s="341" t="s">
        <v>246</v>
      </c>
      <c r="D30" s="341">
        <v>0.97</v>
      </c>
      <c r="E30" s="335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</row>
    <row r="31" spans="1:23" ht="19.5" x14ac:dyDescent="0.3">
      <c r="A31" s="340" t="s">
        <v>247</v>
      </c>
      <c r="B31" s="340" t="s">
        <v>248</v>
      </c>
      <c r="C31" s="341" t="s">
        <v>249</v>
      </c>
      <c r="D31" s="341">
        <v>7583.6</v>
      </c>
      <c r="E31" s="335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</row>
    <row r="32" spans="1:23" ht="19.5" x14ac:dyDescent="0.3">
      <c r="A32" s="340" t="s">
        <v>250</v>
      </c>
      <c r="B32" s="340" t="s">
        <v>251</v>
      </c>
      <c r="C32" s="341" t="s">
        <v>252</v>
      </c>
      <c r="D32" s="341">
        <v>2.335</v>
      </c>
      <c r="E32" s="335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</row>
    <row r="33" spans="1:23" ht="19.5" x14ac:dyDescent="0.3">
      <c r="A33" s="340" t="s">
        <v>253</v>
      </c>
      <c r="B33" s="340" t="s">
        <v>254</v>
      </c>
      <c r="C33" s="341" t="s">
        <v>255</v>
      </c>
      <c r="D33" s="341">
        <v>2.4249999999999998</v>
      </c>
      <c r="E33" s="335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</row>
    <row r="34" spans="1:23" ht="19.5" x14ac:dyDescent="0.3">
      <c r="A34" s="340" t="s">
        <v>256</v>
      </c>
      <c r="B34" s="340"/>
      <c r="C34" s="341"/>
      <c r="D34" s="341">
        <v>0</v>
      </c>
      <c r="E34" s="335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</row>
    <row r="35" spans="1:23" ht="19.5" x14ac:dyDescent="0.3">
      <c r="A35" s="340" t="s">
        <v>257</v>
      </c>
      <c r="B35" s="340"/>
      <c r="C35" s="341" t="s">
        <v>258</v>
      </c>
      <c r="D35" s="341">
        <v>1.4450000000000001</v>
      </c>
      <c r="E35" s="335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</row>
    <row r="36" spans="1:23" ht="19.5" x14ac:dyDescent="0.3">
      <c r="A36" s="340" t="s">
        <v>259</v>
      </c>
      <c r="B36" s="340" t="s">
        <v>260</v>
      </c>
      <c r="C36" s="341" t="s">
        <v>261</v>
      </c>
      <c r="D36" s="341">
        <v>0.04</v>
      </c>
      <c r="E36" s="335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</row>
    <row r="37" spans="1:23" ht="19.5" x14ac:dyDescent="0.3">
      <c r="A37" s="340" t="s">
        <v>262</v>
      </c>
      <c r="B37" s="340" t="s">
        <v>263</v>
      </c>
      <c r="C37" s="341" t="s">
        <v>264</v>
      </c>
      <c r="D37" s="341">
        <v>3.5030000000000001</v>
      </c>
      <c r="E37" s="335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</row>
    <row r="38" spans="1:23" ht="19.5" x14ac:dyDescent="0.3">
      <c r="A38" s="340" t="s">
        <v>265</v>
      </c>
      <c r="B38" s="340" t="s">
        <v>266</v>
      </c>
      <c r="C38" s="341" t="s">
        <v>267</v>
      </c>
      <c r="D38" s="341">
        <v>3.4409999999999998</v>
      </c>
      <c r="E38" s="335"/>
      <c r="F38" s="328"/>
      <c r="G38" s="328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</row>
    <row r="39" spans="1:23" ht="19.5" x14ac:dyDescent="0.3">
      <c r="A39" s="340" t="s">
        <v>268</v>
      </c>
      <c r="B39" s="340" t="s">
        <v>269</v>
      </c>
      <c r="C39" s="341"/>
      <c r="D39" s="341">
        <v>686</v>
      </c>
      <c r="E39" s="335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</row>
    <row r="40" spans="1:23" ht="19.5" x14ac:dyDescent="0.3">
      <c r="A40" s="340" t="s">
        <v>270</v>
      </c>
      <c r="B40" s="340"/>
      <c r="C40" s="341"/>
      <c r="D40" s="341">
        <v>-3.0000000000000001E-3</v>
      </c>
      <c r="E40" s="335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</row>
    <row r="41" spans="1:23" ht="19.5" x14ac:dyDescent="0.3">
      <c r="A41" s="340" t="s">
        <v>271</v>
      </c>
      <c r="B41" s="340"/>
      <c r="C41" s="341"/>
      <c r="D41" s="341">
        <v>7.7469999999999999</v>
      </c>
      <c r="E41" s="335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</row>
    <row r="42" spans="1:23" ht="19.5" x14ac:dyDescent="0.3">
      <c r="A42" s="340" t="s">
        <v>272</v>
      </c>
      <c r="B42" s="340"/>
      <c r="C42" s="341"/>
      <c r="D42" s="341">
        <v>32.774999999999999</v>
      </c>
      <c r="E42" s="335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</row>
    <row r="43" spans="1:23" ht="19.5" x14ac:dyDescent="0.3">
      <c r="A43" s="340" t="s">
        <v>273</v>
      </c>
      <c r="B43" s="340"/>
      <c r="C43" s="341"/>
      <c r="D43" s="341">
        <v>147.31299999999999</v>
      </c>
      <c r="E43" s="335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</row>
    <row r="44" spans="1:23" x14ac:dyDescent="0.2">
      <c r="A44" s="334"/>
      <c r="B44" s="334"/>
      <c r="C44" s="335"/>
      <c r="D44" s="335"/>
      <c r="E44" s="335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</row>
    <row r="45" spans="1:23" x14ac:dyDescent="0.2">
      <c r="A45" s="334"/>
      <c r="B45" s="334"/>
      <c r="C45" s="335"/>
      <c r="D45" s="335"/>
      <c r="E45" s="335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</row>
    <row r="46" spans="1:23" x14ac:dyDescent="0.2">
      <c r="A46" s="334"/>
      <c r="B46" s="334"/>
      <c r="C46" s="335"/>
      <c r="D46" s="335"/>
      <c r="E46" s="335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</row>
    <row r="47" spans="1:23" x14ac:dyDescent="0.2">
      <c r="A47" s="334"/>
      <c r="B47" s="334"/>
      <c r="C47" s="335"/>
      <c r="D47" s="335"/>
      <c r="E47" s="335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</row>
    <row r="48" spans="1:23" x14ac:dyDescent="0.2">
      <c r="A48" s="334"/>
      <c r="B48" s="334"/>
      <c r="C48" s="335"/>
      <c r="D48" s="335"/>
      <c r="E48" s="335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</row>
    <row r="49" spans="3:23" x14ac:dyDescent="0.2">
      <c r="C49" s="335"/>
      <c r="D49" s="335"/>
      <c r="E49" s="335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</row>
    <row r="50" spans="3:23" x14ac:dyDescent="0.2">
      <c r="C50" s="335"/>
      <c r="D50" s="335"/>
      <c r="E50" s="335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spans="3:23" x14ac:dyDescent="0.2">
      <c r="C51" s="335"/>
      <c r="D51" s="335"/>
      <c r="E51" s="335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</row>
    <row r="52" spans="3:23" x14ac:dyDescent="0.2">
      <c r="C52" s="335"/>
      <c r="D52" s="335"/>
      <c r="E52" s="335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</row>
    <row r="53" spans="3:23" x14ac:dyDescent="0.2">
      <c r="C53" s="335"/>
      <c r="D53" s="335"/>
      <c r="E53" s="335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</row>
    <row r="54" spans="3:23" x14ac:dyDescent="0.2">
      <c r="C54" s="335"/>
      <c r="D54" s="335"/>
      <c r="E54" s="335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</row>
    <row r="55" spans="3:23" x14ac:dyDescent="0.2">
      <c r="C55" s="335"/>
      <c r="D55" s="335"/>
      <c r="E55" s="335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</row>
    <row r="56" spans="3:23" x14ac:dyDescent="0.2">
      <c r="C56" s="335"/>
      <c r="D56" s="335"/>
      <c r="E56" s="335"/>
      <c r="F56" s="328"/>
      <c r="G56" s="328"/>
      <c r="H56" s="328"/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</row>
    <row r="57" spans="3:23" x14ac:dyDescent="0.2">
      <c r="C57" s="335"/>
      <c r="D57" s="335"/>
      <c r="E57" s="335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</row>
    <row r="58" spans="3:23" x14ac:dyDescent="0.2">
      <c r="C58" s="335"/>
      <c r="D58" s="335"/>
      <c r="E58" s="335"/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</row>
    <row r="59" spans="3:23" x14ac:dyDescent="0.2">
      <c r="C59" s="335"/>
      <c r="D59" s="335"/>
      <c r="E59" s="335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</row>
    <row r="60" spans="3:23" x14ac:dyDescent="0.2">
      <c r="C60" s="335"/>
      <c r="D60" s="335"/>
      <c r="E60" s="335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</row>
    <row r="61" spans="3:23" x14ac:dyDescent="0.2">
      <c r="C61" s="335"/>
      <c r="D61" s="335"/>
      <c r="E61" s="335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</row>
    <row r="62" spans="3:23" x14ac:dyDescent="0.2">
      <c r="C62" s="335"/>
      <c r="D62" s="335"/>
      <c r="E62" s="335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</row>
    <row r="63" spans="3:23" x14ac:dyDescent="0.2">
      <c r="C63" s="335"/>
      <c r="D63" s="335"/>
      <c r="E63" s="335"/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</row>
    <row r="64" spans="3:23" x14ac:dyDescent="0.2">
      <c r="C64" s="335"/>
      <c r="D64" s="335"/>
      <c r="E64" s="335"/>
      <c r="F64" s="328"/>
      <c r="G64" s="328"/>
      <c r="H64" s="328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</row>
    <row r="65" spans="3:23" x14ac:dyDescent="0.2">
      <c r="C65" s="335"/>
      <c r="D65" s="335"/>
      <c r="E65" s="335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</row>
    <row r="66" spans="3:23" x14ac:dyDescent="0.2">
      <c r="C66" s="335"/>
      <c r="D66" s="335"/>
      <c r="E66" s="335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</row>
    <row r="67" spans="3:23" x14ac:dyDescent="0.2">
      <c r="C67" s="335"/>
      <c r="D67" s="335"/>
      <c r="E67" s="335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</row>
    <row r="68" spans="3:23" x14ac:dyDescent="0.2">
      <c r="C68" s="335"/>
      <c r="D68" s="335"/>
      <c r="E68" s="335"/>
      <c r="F68" s="328"/>
      <c r="G68" s="328"/>
      <c r="H68" s="328"/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8"/>
      <c r="W68" s="328"/>
    </row>
    <row r="69" spans="3:23" x14ac:dyDescent="0.2">
      <c r="C69" s="335"/>
      <c r="D69" s="335"/>
      <c r="E69" s="335"/>
      <c r="F69" s="328"/>
      <c r="G69" s="328"/>
      <c r="H69" s="328"/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8"/>
      <c r="W69" s="328"/>
    </row>
    <row r="70" spans="3:23" x14ac:dyDescent="0.2">
      <c r="C70" s="335"/>
      <c r="D70" s="335"/>
      <c r="E70" s="335"/>
      <c r="F70" s="328"/>
      <c r="G70" s="328"/>
      <c r="H70" s="328"/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</row>
    <row r="71" spans="3:23" x14ac:dyDescent="0.2">
      <c r="C71" s="335"/>
      <c r="D71" s="335"/>
      <c r="E71" s="335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</row>
  </sheetData>
  <mergeCells count="1">
    <mergeCell ref="F1:W7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E33" sqref="E33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841"/>
  <sheetViews>
    <sheetView workbookViewId="0">
      <selection activeCell="C1" sqref="C1"/>
    </sheetView>
  </sheetViews>
  <sheetFormatPr defaultRowHeight="12.75" x14ac:dyDescent="0.2"/>
  <cols>
    <col min="1" max="1" width="12.5703125" style="303" customWidth="1"/>
    <col min="2" max="2" width="20.5703125" style="303" customWidth="1"/>
    <col min="3" max="3" width="17.28515625" style="303" customWidth="1"/>
    <col min="4" max="7" width="15.5703125" style="303" bestFit="1" customWidth="1"/>
    <col min="8" max="8" width="25.28515625" style="303" bestFit="1" customWidth="1"/>
    <col min="9" max="9" width="20" style="303" bestFit="1" customWidth="1"/>
    <col min="10" max="10" width="17.140625" style="303" bestFit="1" customWidth="1"/>
    <col min="11" max="11" width="18.5703125" style="303" bestFit="1" customWidth="1"/>
    <col min="12" max="12" width="20.85546875" style="303" bestFit="1" customWidth="1"/>
    <col min="13" max="13" width="22.28515625" style="303" bestFit="1" customWidth="1"/>
    <col min="14" max="14" width="29.7109375" style="303" bestFit="1" customWidth="1"/>
    <col min="15" max="15" width="19.140625" style="303" bestFit="1" customWidth="1"/>
    <col min="16" max="16" width="18" style="303" bestFit="1" customWidth="1"/>
    <col min="17" max="18" width="23.140625" style="303" bestFit="1" customWidth="1"/>
    <col min="19" max="20" width="21.85546875" style="303" bestFit="1" customWidth="1"/>
    <col min="21" max="21" width="12.42578125" style="303" bestFit="1" customWidth="1"/>
    <col min="22" max="22" width="15.140625" style="303" bestFit="1" customWidth="1"/>
    <col min="23" max="24" width="25.85546875" style="303" bestFit="1" customWidth="1"/>
    <col min="25" max="25" width="19.5703125" style="303" bestFit="1" customWidth="1"/>
    <col min="26" max="26" width="15.85546875" style="303" bestFit="1" customWidth="1"/>
    <col min="27" max="27" width="19.5703125" style="303" bestFit="1" customWidth="1"/>
    <col min="28" max="28" width="15.5703125" style="303" bestFit="1" customWidth="1"/>
    <col min="29" max="29" width="17.5703125" style="303" bestFit="1" customWidth="1"/>
    <col min="30" max="30" width="25.42578125" style="303" bestFit="1" customWidth="1"/>
    <col min="31" max="31" width="11.42578125" style="303" bestFit="1" customWidth="1"/>
    <col min="32" max="32" width="15" style="303" bestFit="1" customWidth="1"/>
    <col min="33" max="16384" width="9.140625" style="303"/>
  </cols>
  <sheetData>
    <row r="1" spans="1:33" x14ac:dyDescent="0.2">
      <c r="A1" s="342" t="s">
        <v>209</v>
      </c>
      <c r="B1" s="342" t="s">
        <v>274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</row>
    <row r="2" spans="1:33" x14ac:dyDescent="0.2">
      <c r="A2" s="342" t="s">
        <v>275</v>
      </c>
      <c r="B2" s="342" t="s">
        <v>276</v>
      </c>
      <c r="C2" s="342" t="s">
        <v>277</v>
      </c>
      <c r="D2" s="342" t="s">
        <v>278</v>
      </c>
      <c r="E2" s="342" t="s">
        <v>279</v>
      </c>
      <c r="F2" s="342" t="s">
        <v>280</v>
      </c>
      <c r="G2" s="342" t="s">
        <v>281</v>
      </c>
      <c r="H2" s="342" t="s">
        <v>282</v>
      </c>
      <c r="I2" s="342" t="s">
        <v>283</v>
      </c>
      <c r="J2" s="342" t="s">
        <v>284</v>
      </c>
      <c r="K2" s="342" t="s">
        <v>285</v>
      </c>
      <c r="L2" s="342" t="s">
        <v>286</v>
      </c>
      <c r="M2" s="342" t="s">
        <v>198</v>
      </c>
      <c r="N2" s="342" t="s">
        <v>287</v>
      </c>
      <c r="O2" s="342" t="s">
        <v>288</v>
      </c>
      <c r="P2" s="342" t="s">
        <v>289</v>
      </c>
      <c r="Q2" s="342" t="s">
        <v>290</v>
      </c>
      <c r="R2" s="342" t="s">
        <v>291</v>
      </c>
      <c r="S2" s="342" t="s">
        <v>292</v>
      </c>
      <c r="T2" s="342" t="s">
        <v>293</v>
      </c>
      <c r="U2" s="342" t="s">
        <v>294</v>
      </c>
      <c r="V2" s="342" t="s">
        <v>295</v>
      </c>
      <c r="W2" s="342" t="s">
        <v>296</v>
      </c>
      <c r="X2" s="342" t="s">
        <v>297</v>
      </c>
      <c r="Y2" s="342" t="s">
        <v>298</v>
      </c>
      <c r="Z2" s="342" t="s">
        <v>299</v>
      </c>
      <c r="AA2" s="342" t="s">
        <v>300</v>
      </c>
      <c r="AB2" s="342" t="s">
        <v>301</v>
      </c>
      <c r="AC2" s="342" t="s">
        <v>302</v>
      </c>
      <c r="AD2" s="342" t="s">
        <v>303</v>
      </c>
      <c r="AE2" s="342" t="s">
        <v>304</v>
      </c>
      <c r="AF2" s="342" t="s">
        <v>305</v>
      </c>
      <c r="AG2" s="342" t="s">
        <v>306</v>
      </c>
    </row>
    <row r="3" spans="1:33" x14ac:dyDescent="0.2">
      <c r="A3" s="342">
        <v>0</v>
      </c>
      <c r="B3" s="342">
        <v>71.769875999999996</v>
      </c>
      <c r="C3" s="342">
        <v>74.297291999999999</v>
      </c>
      <c r="D3" s="342">
        <v>75.292803000000006</v>
      </c>
      <c r="E3" s="342">
        <v>72.405035999999996</v>
      </c>
      <c r="F3" s="342">
        <v>72.029472999999996</v>
      </c>
      <c r="G3" s="342">
        <v>72.102740999999995</v>
      </c>
      <c r="H3" s="342">
        <v>74.479910000000004</v>
      </c>
      <c r="I3" s="342">
        <v>7.8512000000000004</v>
      </c>
      <c r="J3" s="342">
        <v>181.53964500000001</v>
      </c>
      <c r="K3" s="342">
        <v>53.2</v>
      </c>
      <c r="L3" s="342">
        <v>-2.7200000000000002E-3</v>
      </c>
      <c r="M3" s="342">
        <v>74.8</v>
      </c>
      <c r="N3" s="342">
        <v>29.320537999999999</v>
      </c>
      <c r="O3" s="342">
        <v>181.35197400000001</v>
      </c>
      <c r="P3" s="342">
        <v>1</v>
      </c>
      <c r="Q3" s="342">
        <v>119.73</v>
      </c>
      <c r="R3" s="342">
        <v>0</v>
      </c>
      <c r="S3" s="342">
        <v>6.0170000000000003</v>
      </c>
      <c r="T3" s="342">
        <v>0</v>
      </c>
      <c r="U3" s="342">
        <v>558</v>
      </c>
      <c r="V3" s="342">
        <v>32.774500000000003</v>
      </c>
      <c r="W3" s="342">
        <v>8.92</v>
      </c>
      <c r="X3" s="342">
        <v>4.4999999999999998E-2</v>
      </c>
      <c r="Y3" s="342">
        <v>0</v>
      </c>
      <c r="Z3" s="342">
        <v>72.599999999999994</v>
      </c>
      <c r="AA3" s="342">
        <v>54.9</v>
      </c>
      <c r="AB3" s="342">
        <v>58.864269</v>
      </c>
      <c r="AC3" s="342">
        <v>58.864269</v>
      </c>
      <c r="AD3" s="342">
        <v>181.34967599999999</v>
      </c>
      <c r="AE3" s="342">
        <v>13.497108000000001</v>
      </c>
      <c r="AF3" s="342">
        <v>0</v>
      </c>
      <c r="AG3" s="342">
        <v>-2.2980000000000001E-3</v>
      </c>
    </row>
    <row r="4" spans="1:33" x14ac:dyDescent="0.2">
      <c r="A4" s="342">
        <v>1.2340709999999999</v>
      </c>
      <c r="B4" s="342">
        <v>71.301474999999996</v>
      </c>
      <c r="C4" s="342">
        <v>74.375755999999996</v>
      </c>
      <c r="D4" s="342">
        <v>75.346051000000003</v>
      </c>
      <c r="E4" s="342">
        <v>72.328114999999997</v>
      </c>
      <c r="F4" s="342">
        <v>72.034452999999999</v>
      </c>
      <c r="G4" s="342">
        <v>72.114187999999999</v>
      </c>
      <c r="H4" s="342">
        <v>74.497654999999995</v>
      </c>
      <c r="I4" s="342">
        <v>7.9671979999999998</v>
      </c>
      <c r="J4" s="342">
        <v>181.57534999999999</v>
      </c>
      <c r="K4" s="342">
        <v>53.2</v>
      </c>
      <c r="L4" s="342">
        <v>-2.294E-3</v>
      </c>
      <c r="M4" s="342">
        <v>74.8</v>
      </c>
      <c r="N4" s="342">
        <v>29.322948</v>
      </c>
      <c r="O4" s="342">
        <v>181.33093500000001</v>
      </c>
      <c r="P4" s="342">
        <v>1</v>
      </c>
      <c r="Q4" s="342">
        <v>119.82</v>
      </c>
      <c r="R4" s="342">
        <v>0</v>
      </c>
      <c r="S4" s="342">
        <v>6.4119999999999999</v>
      </c>
      <c r="T4" s="342">
        <v>0</v>
      </c>
      <c r="U4" s="342">
        <v>619</v>
      </c>
      <c r="V4" s="342">
        <v>33.023200000000003</v>
      </c>
      <c r="W4" s="342">
        <v>9.31</v>
      </c>
      <c r="X4" s="342">
        <v>4.4999999999999998E-2</v>
      </c>
      <c r="Y4" s="342">
        <v>0</v>
      </c>
      <c r="Z4" s="342">
        <v>72.599999999999994</v>
      </c>
      <c r="AA4" s="342">
        <v>55</v>
      </c>
      <c r="AB4" s="342">
        <v>58.611237000000003</v>
      </c>
      <c r="AC4" s="342">
        <v>58.737752999999998</v>
      </c>
      <c r="AD4" s="342">
        <v>181.32817800000001</v>
      </c>
      <c r="AE4" s="342">
        <v>13.486359</v>
      </c>
      <c r="AF4" s="342">
        <v>0</v>
      </c>
      <c r="AG4" s="342">
        <v>-2.7569999999999999E-3</v>
      </c>
    </row>
    <row r="5" spans="1:33" x14ac:dyDescent="0.2">
      <c r="A5" s="342">
        <v>2.426139</v>
      </c>
      <c r="B5" s="342">
        <v>70.502786999999998</v>
      </c>
      <c r="C5" s="342">
        <v>74.359166000000002</v>
      </c>
      <c r="D5" s="342">
        <v>75.363073999999997</v>
      </c>
      <c r="E5" s="342">
        <v>72.331925999999996</v>
      </c>
      <c r="F5" s="342">
        <v>72.049717000000001</v>
      </c>
      <c r="G5" s="342">
        <v>72.113028999999997</v>
      </c>
      <c r="H5" s="342">
        <v>74.491228000000007</v>
      </c>
      <c r="I5" s="342">
        <v>8.0408620000000006</v>
      </c>
      <c r="J5" s="342">
        <v>181.561351</v>
      </c>
      <c r="K5" s="342">
        <v>53.2</v>
      </c>
      <c r="L5" s="342">
        <v>-2.7079999999999999E-3</v>
      </c>
      <c r="M5" s="342">
        <v>74.8</v>
      </c>
      <c r="N5" s="342">
        <v>29.323906999999998</v>
      </c>
      <c r="O5" s="342">
        <v>181.30394899999999</v>
      </c>
      <c r="P5" s="342">
        <v>1</v>
      </c>
      <c r="Q5" s="342">
        <v>119.84</v>
      </c>
      <c r="R5" s="342">
        <v>0</v>
      </c>
      <c r="S5" s="342">
        <v>6.7530000000000001</v>
      </c>
      <c r="T5" s="342">
        <v>0</v>
      </c>
      <c r="U5" s="342">
        <v>671</v>
      </c>
      <c r="V5" s="342">
        <v>33.204500000000003</v>
      </c>
      <c r="W5" s="342">
        <v>9.8670000000000009</v>
      </c>
      <c r="X5" s="342">
        <v>4.4999999999999998E-2</v>
      </c>
      <c r="Y5" s="342">
        <v>0</v>
      </c>
      <c r="Z5" s="342">
        <v>72.599999999999994</v>
      </c>
      <c r="AA5" s="342">
        <v>55</v>
      </c>
      <c r="AB5" s="342">
        <v>58.286479999999997</v>
      </c>
      <c r="AC5" s="342">
        <v>58.587328999999997</v>
      </c>
      <c r="AD5" s="342">
        <v>181.30058700000001</v>
      </c>
      <c r="AE5" s="342">
        <v>13.473579000000001</v>
      </c>
      <c r="AF5" s="342">
        <v>0</v>
      </c>
      <c r="AG5" s="342">
        <v>-3.362E-3</v>
      </c>
    </row>
    <row r="6" spans="1:33" x14ac:dyDescent="0.2">
      <c r="A6" s="342">
        <v>3.618207</v>
      </c>
      <c r="B6" s="342">
        <v>70.268642</v>
      </c>
      <c r="C6" s="342">
        <v>74.405043000000006</v>
      </c>
      <c r="D6" s="342">
        <v>75.373600999999994</v>
      </c>
      <c r="E6" s="342">
        <v>72.350195999999997</v>
      </c>
      <c r="F6" s="342">
        <v>72.078650999999994</v>
      </c>
      <c r="G6" s="342">
        <v>72.133508000000006</v>
      </c>
      <c r="H6" s="342">
        <v>74.530118999999999</v>
      </c>
      <c r="I6" s="342">
        <v>7.93825</v>
      </c>
      <c r="J6" s="342">
        <v>181.41359199999999</v>
      </c>
      <c r="K6" s="342">
        <v>53.2</v>
      </c>
      <c r="L6" s="342">
        <v>-2.5010000000000002E-3</v>
      </c>
      <c r="M6" s="342">
        <v>74.8</v>
      </c>
      <c r="N6" s="342">
        <v>29.321028999999999</v>
      </c>
      <c r="O6" s="342">
        <v>181.33750499999999</v>
      </c>
      <c r="P6" s="342">
        <v>0</v>
      </c>
      <c r="Q6" s="342">
        <v>119.84</v>
      </c>
      <c r="R6" s="342">
        <v>0</v>
      </c>
      <c r="S6" s="342">
        <v>7.2229999999999999</v>
      </c>
      <c r="T6" s="342">
        <v>0</v>
      </c>
      <c r="U6" s="342">
        <v>740</v>
      </c>
      <c r="V6" s="342">
        <v>33.502499999999998</v>
      </c>
      <c r="W6" s="342">
        <v>10.433999999999999</v>
      </c>
      <c r="X6" s="342">
        <v>4.4999999999999998E-2</v>
      </c>
      <c r="Y6" s="342">
        <v>0</v>
      </c>
      <c r="Z6" s="342">
        <v>72.599999999999994</v>
      </c>
      <c r="AA6" s="342">
        <v>55</v>
      </c>
      <c r="AB6" s="342">
        <v>58.678809999999999</v>
      </c>
      <c r="AC6" s="342">
        <v>58.610199000000001</v>
      </c>
      <c r="AD6" s="342">
        <v>181.33391900000001</v>
      </c>
      <c r="AE6" s="342">
        <v>13.475523000000001</v>
      </c>
      <c r="AF6" s="342">
        <v>0</v>
      </c>
      <c r="AG6" s="342">
        <v>-3.5860000000000002E-3</v>
      </c>
    </row>
    <row r="7" spans="1:33" x14ac:dyDescent="0.2">
      <c r="A7" s="342">
        <v>4.8362769999999999</v>
      </c>
      <c r="B7" s="342">
        <v>69.926066000000006</v>
      </c>
      <c r="C7" s="342">
        <v>74.313384999999997</v>
      </c>
      <c r="D7" s="342">
        <v>75.333067999999997</v>
      </c>
      <c r="E7" s="342">
        <v>72.344155999999998</v>
      </c>
      <c r="F7" s="342">
        <v>72.053693999999993</v>
      </c>
      <c r="G7" s="342">
        <v>72.177735999999996</v>
      </c>
      <c r="H7" s="342">
        <v>74.468830999999994</v>
      </c>
      <c r="I7" s="342">
        <v>7.9846630000000003</v>
      </c>
      <c r="J7" s="342">
        <v>181.411506</v>
      </c>
      <c r="K7" s="342">
        <v>53.2</v>
      </c>
      <c r="L7" s="342">
        <v>-2.4910000000000002E-3</v>
      </c>
      <c r="M7" s="342">
        <v>74.8</v>
      </c>
      <c r="N7" s="342">
        <v>29.323295999999999</v>
      </c>
      <c r="O7" s="342">
        <v>181.32524599999999</v>
      </c>
      <c r="P7" s="342">
        <v>0</v>
      </c>
      <c r="Q7" s="342">
        <v>119.92</v>
      </c>
      <c r="R7" s="342">
        <v>0</v>
      </c>
      <c r="S7" s="342">
        <v>7.3730000000000002</v>
      </c>
      <c r="T7" s="342">
        <v>0</v>
      </c>
      <c r="U7" s="342">
        <v>761</v>
      </c>
      <c r="V7" s="342">
        <v>33.711599999999997</v>
      </c>
      <c r="W7" s="342">
        <v>10.7</v>
      </c>
      <c r="X7" s="342">
        <v>5.0999999999999997E-2</v>
      </c>
      <c r="Y7" s="342">
        <v>0</v>
      </c>
      <c r="Z7" s="342">
        <v>72.599999999999994</v>
      </c>
      <c r="AA7" s="342">
        <v>55</v>
      </c>
      <c r="AB7" s="342">
        <v>58.532612999999998</v>
      </c>
      <c r="AC7" s="342">
        <v>58.594681999999999</v>
      </c>
      <c r="AD7" s="342">
        <v>181.32149799999999</v>
      </c>
      <c r="AE7" s="342">
        <v>13.474204</v>
      </c>
      <c r="AF7" s="342">
        <v>0</v>
      </c>
      <c r="AG7" s="342">
        <v>-3.748E-3</v>
      </c>
    </row>
    <row r="8" spans="1:33" x14ac:dyDescent="0.2">
      <c r="A8" s="342">
        <v>6.0353450000000004</v>
      </c>
      <c r="B8" s="342">
        <v>69.700573000000006</v>
      </c>
      <c r="C8" s="342">
        <v>74.409329</v>
      </c>
      <c r="D8" s="342">
        <v>75.351142999999993</v>
      </c>
      <c r="E8" s="342">
        <v>72.366135999999997</v>
      </c>
      <c r="F8" s="342">
        <v>72.098692</v>
      </c>
      <c r="G8" s="342">
        <v>72.113878</v>
      </c>
      <c r="H8" s="342">
        <v>74.485855999999998</v>
      </c>
      <c r="I8" s="342">
        <v>7.9414910000000001</v>
      </c>
      <c r="J8" s="342">
        <v>181.525837</v>
      </c>
      <c r="K8" s="342">
        <v>53.2</v>
      </c>
      <c r="L8" s="342">
        <v>-2.3449999999999999E-3</v>
      </c>
      <c r="M8" s="342">
        <v>74.8</v>
      </c>
      <c r="N8" s="342">
        <v>29.321470000000001</v>
      </c>
      <c r="O8" s="342">
        <v>181.33049299999999</v>
      </c>
      <c r="P8" s="342">
        <v>0</v>
      </c>
      <c r="Q8" s="342">
        <v>120</v>
      </c>
      <c r="R8" s="342">
        <v>0</v>
      </c>
      <c r="S8" s="342">
        <v>7.4630000000000001</v>
      </c>
      <c r="T8" s="342">
        <v>0</v>
      </c>
      <c r="U8" s="342">
        <v>774</v>
      </c>
      <c r="V8" s="342">
        <v>33.926000000000002</v>
      </c>
      <c r="W8" s="342">
        <v>10.747</v>
      </c>
      <c r="X8" s="342">
        <v>4.4999999999999998E-2</v>
      </c>
      <c r="Y8" s="342">
        <v>0</v>
      </c>
      <c r="Z8" s="342">
        <v>72.599999999999994</v>
      </c>
      <c r="AA8" s="342">
        <v>55</v>
      </c>
      <c r="AB8" s="342">
        <v>58.591265</v>
      </c>
      <c r="AC8" s="342">
        <v>58.594112000000003</v>
      </c>
      <c r="AD8" s="342">
        <v>181.326481</v>
      </c>
      <c r="AE8" s="342">
        <v>13.474156000000001</v>
      </c>
      <c r="AF8" s="342">
        <v>0</v>
      </c>
      <c r="AG8" s="342">
        <v>-4.0109999999999998E-3</v>
      </c>
    </row>
    <row r="9" spans="1:33" x14ac:dyDescent="0.2">
      <c r="A9" s="342">
        <v>7.2274130000000003</v>
      </c>
      <c r="B9" s="342">
        <v>69.449206000000004</v>
      </c>
      <c r="C9" s="342">
        <v>74.389270999999994</v>
      </c>
      <c r="D9" s="342">
        <v>75.354433999999998</v>
      </c>
      <c r="E9" s="342">
        <v>72.384001999999995</v>
      </c>
      <c r="F9" s="342">
        <v>72.028453999999996</v>
      </c>
      <c r="G9" s="342">
        <v>72.08784</v>
      </c>
      <c r="H9" s="342">
        <v>74.460114000000004</v>
      </c>
      <c r="I9" s="342">
        <v>7.9332820000000002</v>
      </c>
      <c r="J9" s="342">
        <v>181.525578</v>
      </c>
      <c r="K9" s="342">
        <v>53.2</v>
      </c>
      <c r="L9" s="342">
        <v>-2.7079999999999999E-3</v>
      </c>
      <c r="M9" s="342">
        <v>74.8</v>
      </c>
      <c r="N9" s="342">
        <v>29.321339999999999</v>
      </c>
      <c r="O9" s="342">
        <v>181.33264700000001</v>
      </c>
      <c r="P9" s="342">
        <v>0</v>
      </c>
      <c r="Q9" s="342">
        <v>120.09</v>
      </c>
      <c r="R9" s="342">
        <v>0</v>
      </c>
      <c r="S9" s="342">
        <v>7.4870000000000001</v>
      </c>
      <c r="T9" s="342">
        <v>0</v>
      </c>
      <c r="U9" s="342">
        <v>778</v>
      </c>
      <c r="V9" s="342">
        <v>34.251399999999997</v>
      </c>
      <c r="W9" s="342">
        <v>10.872</v>
      </c>
      <c r="X9" s="342">
        <v>4.4999999999999998E-2</v>
      </c>
      <c r="Y9" s="342">
        <v>0</v>
      </c>
      <c r="Z9" s="342">
        <v>72.599999999999994</v>
      </c>
      <c r="AA9" s="342">
        <v>55</v>
      </c>
      <c r="AB9" s="342">
        <v>58.614710000000002</v>
      </c>
      <c r="AC9" s="342">
        <v>58.597054999999997</v>
      </c>
      <c r="AD9" s="342">
        <v>181.328473</v>
      </c>
      <c r="AE9" s="342">
        <v>13.474406</v>
      </c>
      <c r="AF9" s="342">
        <v>0</v>
      </c>
      <c r="AG9" s="342">
        <v>-4.1739999999999998E-3</v>
      </c>
    </row>
    <row r="10" spans="1:33" x14ac:dyDescent="0.2">
      <c r="A10" s="342">
        <v>8.4184809999999999</v>
      </c>
      <c r="B10" s="342">
        <v>69.232979999999998</v>
      </c>
      <c r="C10" s="342">
        <v>74.349558000000002</v>
      </c>
      <c r="D10" s="342">
        <v>75.364855000000006</v>
      </c>
      <c r="E10" s="342">
        <v>72.356425000000002</v>
      </c>
      <c r="F10" s="342">
        <v>72.019492999999997</v>
      </c>
      <c r="G10" s="342">
        <v>72.104311999999993</v>
      </c>
      <c r="H10" s="342">
        <v>74.524743999999998</v>
      </c>
      <c r="I10" s="342">
        <v>7.8980699999999997</v>
      </c>
      <c r="J10" s="342">
        <v>181.42810900000001</v>
      </c>
      <c r="K10" s="342">
        <v>53.2</v>
      </c>
      <c r="L10" s="342">
        <v>-2.6559999999999999E-3</v>
      </c>
      <c r="M10" s="342">
        <v>74.8</v>
      </c>
      <c r="N10" s="342">
        <v>29.319966999999998</v>
      </c>
      <c r="O10" s="342">
        <v>181.32342299999999</v>
      </c>
      <c r="P10" s="342">
        <v>0</v>
      </c>
      <c r="Q10" s="342">
        <v>120.11</v>
      </c>
      <c r="R10" s="342">
        <v>0</v>
      </c>
      <c r="S10" s="342">
        <v>7.39</v>
      </c>
      <c r="T10" s="342">
        <v>0</v>
      </c>
      <c r="U10" s="342">
        <v>763</v>
      </c>
      <c r="V10" s="342">
        <v>34.465899999999998</v>
      </c>
      <c r="W10" s="342">
        <v>10.747</v>
      </c>
      <c r="X10" s="342">
        <v>4.4999999999999998E-2</v>
      </c>
      <c r="Y10" s="342">
        <v>0</v>
      </c>
      <c r="Z10" s="342">
        <v>72.599999999999994</v>
      </c>
      <c r="AA10" s="342">
        <v>55</v>
      </c>
      <c r="AB10" s="342">
        <v>58.504775000000002</v>
      </c>
      <c r="AC10" s="342">
        <v>58.585520000000002</v>
      </c>
      <c r="AD10" s="342">
        <v>181.31913299999999</v>
      </c>
      <c r="AE10" s="342">
        <v>13.473426</v>
      </c>
      <c r="AF10" s="342">
        <v>0</v>
      </c>
      <c r="AG10" s="342">
        <v>-4.2900000000000004E-3</v>
      </c>
    </row>
    <row r="11" spans="1:33" x14ac:dyDescent="0.2">
      <c r="A11" s="342">
        <v>9.6105490000000007</v>
      </c>
      <c r="B11" s="342">
        <v>69.021839999999997</v>
      </c>
      <c r="C11" s="342">
        <v>74.281011000000007</v>
      </c>
      <c r="D11" s="342">
        <v>75.308899999999994</v>
      </c>
      <c r="E11" s="342">
        <v>72.369591</v>
      </c>
      <c r="F11" s="342">
        <v>72.074729000000005</v>
      </c>
      <c r="G11" s="342">
        <v>72.134675000000001</v>
      </c>
      <c r="H11" s="342">
        <v>74.413453000000004</v>
      </c>
      <c r="I11" s="342">
        <v>7.9875040000000004</v>
      </c>
      <c r="J11" s="342">
        <v>181.53931700000001</v>
      </c>
      <c r="K11" s="342">
        <v>53.2</v>
      </c>
      <c r="L11" s="342">
        <v>-2.5530000000000001E-3</v>
      </c>
      <c r="M11" s="342">
        <v>74.8</v>
      </c>
      <c r="N11" s="342">
        <v>29.322299999999998</v>
      </c>
      <c r="O11" s="342">
        <v>181.32926</v>
      </c>
      <c r="P11" s="342">
        <v>0</v>
      </c>
      <c r="Q11" s="342">
        <v>120.21</v>
      </c>
      <c r="R11" s="342">
        <v>0</v>
      </c>
      <c r="S11" s="342">
        <v>7.4240000000000004</v>
      </c>
      <c r="T11" s="342">
        <v>0</v>
      </c>
      <c r="U11" s="342">
        <v>770</v>
      </c>
      <c r="V11" s="342">
        <v>34.786499999999997</v>
      </c>
      <c r="W11" s="342">
        <v>10.731</v>
      </c>
      <c r="X11" s="342">
        <v>5.6000000000000001E-2</v>
      </c>
      <c r="Y11" s="342">
        <v>0</v>
      </c>
      <c r="Z11" s="342">
        <v>72.599999999999994</v>
      </c>
      <c r="AA11" s="342">
        <v>55</v>
      </c>
      <c r="AB11" s="342">
        <v>58.572519999999997</v>
      </c>
      <c r="AC11" s="342">
        <v>58.584074999999999</v>
      </c>
      <c r="AD11" s="342">
        <v>181.32488900000001</v>
      </c>
      <c r="AE11" s="342">
        <v>13.473303</v>
      </c>
      <c r="AF11" s="342">
        <v>0</v>
      </c>
      <c r="AG11" s="342">
        <v>-4.372E-3</v>
      </c>
    </row>
    <row r="12" spans="1:33" x14ac:dyDescent="0.2">
      <c r="A12" s="342">
        <v>10.837619999999999</v>
      </c>
      <c r="B12" s="342">
        <v>68.891649000000001</v>
      </c>
      <c r="C12" s="342">
        <v>74.373626999999999</v>
      </c>
      <c r="D12" s="342">
        <v>75.342887000000005</v>
      </c>
      <c r="E12" s="342">
        <v>72.383489999999995</v>
      </c>
      <c r="F12" s="342">
        <v>72.063575</v>
      </c>
      <c r="G12" s="342">
        <v>72.119371999999998</v>
      </c>
      <c r="H12" s="342">
        <v>74.524562000000003</v>
      </c>
      <c r="I12" s="342">
        <v>7.8658390000000002</v>
      </c>
      <c r="J12" s="342">
        <v>181.582413</v>
      </c>
      <c r="K12" s="342">
        <v>53.2</v>
      </c>
      <c r="L12" s="342">
        <v>-2.441E-3</v>
      </c>
      <c r="M12" s="342">
        <v>74.8</v>
      </c>
      <c r="N12" s="342">
        <v>29.323149000000001</v>
      </c>
      <c r="O12" s="342">
        <v>181.31002599999999</v>
      </c>
      <c r="P12" s="342">
        <v>0</v>
      </c>
      <c r="Q12" s="342">
        <v>120.21</v>
      </c>
      <c r="R12" s="342">
        <v>0</v>
      </c>
      <c r="S12" s="342">
        <v>7.38</v>
      </c>
      <c r="T12" s="342">
        <v>0</v>
      </c>
      <c r="U12" s="342">
        <v>763</v>
      </c>
      <c r="V12" s="342">
        <v>34.998800000000003</v>
      </c>
      <c r="W12" s="342">
        <v>10.637</v>
      </c>
      <c r="X12" s="342">
        <v>5.0999999999999997E-2</v>
      </c>
      <c r="Y12" s="342">
        <v>0</v>
      </c>
      <c r="Z12" s="342">
        <v>72.599999999999994</v>
      </c>
      <c r="AA12" s="342">
        <v>54.9</v>
      </c>
      <c r="AB12" s="342">
        <v>58.343933</v>
      </c>
      <c r="AC12" s="342">
        <v>58.560060999999997</v>
      </c>
      <c r="AD12" s="342">
        <v>181.30546799999999</v>
      </c>
      <c r="AE12" s="342">
        <v>13.471263</v>
      </c>
      <c r="AF12" s="342">
        <v>0</v>
      </c>
      <c r="AG12" s="342">
        <v>-4.5580000000000004E-3</v>
      </c>
    </row>
    <row r="13" spans="1:33" x14ac:dyDescent="0.2">
      <c r="A13" s="342">
        <v>12.029688</v>
      </c>
      <c r="B13" s="342">
        <v>68.694433000000004</v>
      </c>
      <c r="C13" s="342">
        <v>74.352427000000006</v>
      </c>
      <c r="D13" s="342">
        <v>75.363966000000005</v>
      </c>
      <c r="E13" s="342">
        <v>72.331408999999994</v>
      </c>
      <c r="F13" s="342">
        <v>72.048188999999994</v>
      </c>
      <c r="G13" s="342">
        <v>72.091192000000007</v>
      </c>
      <c r="H13" s="342">
        <v>74.464269999999999</v>
      </c>
      <c r="I13" s="342">
        <v>7.8950459999999998</v>
      </c>
      <c r="J13" s="342">
        <v>181.656487</v>
      </c>
      <c r="K13" s="342">
        <v>53.2</v>
      </c>
      <c r="L13" s="342">
        <v>-2.294E-3</v>
      </c>
      <c r="M13" s="342">
        <v>74.8</v>
      </c>
      <c r="N13" s="342">
        <v>29.320277999999998</v>
      </c>
      <c r="O13" s="342">
        <v>181.34165200000001</v>
      </c>
      <c r="P13" s="342">
        <v>0</v>
      </c>
      <c r="Q13" s="342">
        <v>120.22</v>
      </c>
      <c r="R13" s="342">
        <v>0</v>
      </c>
      <c r="S13" s="342">
        <v>7.3639999999999999</v>
      </c>
      <c r="T13" s="342">
        <v>0</v>
      </c>
      <c r="U13" s="342">
        <v>761</v>
      </c>
      <c r="V13" s="342">
        <v>35.210700000000003</v>
      </c>
      <c r="W13" s="342">
        <v>10.616</v>
      </c>
      <c r="X13" s="342">
        <v>4.4999999999999998E-2</v>
      </c>
      <c r="Y13" s="342">
        <v>0</v>
      </c>
      <c r="Z13" s="342">
        <v>72.599999999999994</v>
      </c>
      <c r="AA13" s="342">
        <v>54.9</v>
      </c>
      <c r="AB13" s="342">
        <v>58.714784999999999</v>
      </c>
      <c r="AC13" s="342">
        <v>58.574126999999997</v>
      </c>
      <c r="AD13" s="342">
        <v>181.33697599999999</v>
      </c>
      <c r="AE13" s="342">
        <v>13.472458</v>
      </c>
      <c r="AF13" s="342">
        <v>0</v>
      </c>
      <c r="AG13" s="342">
        <v>-4.6769999999999997E-3</v>
      </c>
    </row>
    <row r="14" spans="1:33" x14ac:dyDescent="0.2">
      <c r="A14" s="342">
        <v>13.220756</v>
      </c>
      <c r="B14" s="342">
        <v>68.560084000000003</v>
      </c>
      <c r="C14" s="342">
        <v>74.383499999999998</v>
      </c>
      <c r="D14" s="342">
        <v>75.385889000000006</v>
      </c>
      <c r="E14" s="342">
        <v>72.418249000000003</v>
      </c>
      <c r="F14" s="342">
        <v>72.012941999999995</v>
      </c>
      <c r="G14" s="342">
        <v>72.179984000000005</v>
      </c>
      <c r="H14" s="342">
        <v>74.536158</v>
      </c>
      <c r="I14" s="342">
        <v>7.7976190000000001</v>
      </c>
      <c r="J14" s="342">
        <v>181.70677699999999</v>
      </c>
      <c r="K14" s="342">
        <v>53.2</v>
      </c>
      <c r="L14" s="342">
        <v>-2.4489999999999998E-3</v>
      </c>
      <c r="M14" s="342">
        <v>74.8</v>
      </c>
      <c r="N14" s="342">
        <v>29.325073</v>
      </c>
      <c r="O14" s="342">
        <v>181.32660200000001</v>
      </c>
      <c r="P14" s="342">
        <v>0</v>
      </c>
      <c r="Q14" s="342">
        <v>120.29</v>
      </c>
      <c r="R14" s="342">
        <v>0</v>
      </c>
      <c r="S14" s="342">
        <v>7.3079999999999998</v>
      </c>
      <c r="T14" s="342">
        <v>0</v>
      </c>
      <c r="U14" s="342">
        <v>753</v>
      </c>
      <c r="V14" s="342">
        <v>35.5246</v>
      </c>
      <c r="W14" s="342">
        <v>10.622</v>
      </c>
      <c r="X14" s="342">
        <v>4.4999999999999998E-2</v>
      </c>
      <c r="Y14" s="342">
        <v>0</v>
      </c>
      <c r="Z14" s="342">
        <v>72.599999999999994</v>
      </c>
      <c r="AA14" s="342">
        <v>54.9</v>
      </c>
      <c r="AB14" s="342">
        <v>58.536152000000001</v>
      </c>
      <c r="AC14" s="342">
        <v>58.570962000000002</v>
      </c>
      <c r="AD14" s="342">
        <v>181.321799</v>
      </c>
      <c r="AE14" s="342">
        <v>13.472189</v>
      </c>
      <c r="AF14" s="342">
        <v>0</v>
      </c>
      <c r="AG14" s="342">
        <v>-4.803E-3</v>
      </c>
    </row>
    <row r="15" spans="1:33" x14ac:dyDescent="0.2">
      <c r="A15" s="342">
        <v>14.411823999999999</v>
      </c>
      <c r="B15" s="342">
        <v>68.417041999999995</v>
      </c>
      <c r="C15" s="342">
        <v>74.349191000000005</v>
      </c>
      <c r="D15" s="342">
        <v>75.370155999999994</v>
      </c>
      <c r="E15" s="342">
        <v>72.322950000000006</v>
      </c>
      <c r="F15" s="342">
        <v>72.045834999999997</v>
      </c>
      <c r="G15" s="342">
        <v>72.079431999999997</v>
      </c>
      <c r="H15" s="342">
        <v>74.479122000000004</v>
      </c>
      <c r="I15" s="342">
        <v>7.8161969999999998</v>
      </c>
      <c r="J15" s="342">
        <v>181.55668499999999</v>
      </c>
      <c r="K15" s="342">
        <v>53.2</v>
      </c>
      <c r="L15" s="342">
        <v>-2.8119999999999998E-3</v>
      </c>
      <c r="M15" s="342">
        <v>74.8</v>
      </c>
      <c r="N15" s="342">
        <v>29.323025000000001</v>
      </c>
      <c r="O15" s="342">
        <v>181.31865500000001</v>
      </c>
      <c r="P15" s="342">
        <v>0</v>
      </c>
      <c r="Q15" s="342">
        <v>120.32</v>
      </c>
      <c r="R15" s="342">
        <v>0</v>
      </c>
      <c r="S15" s="342">
        <v>7.3380000000000001</v>
      </c>
      <c r="T15" s="342">
        <v>0</v>
      </c>
      <c r="U15" s="342">
        <v>757</v>
      </c>
      <c r="V15" s="342">
        <v>35.734699999999997</v>
      </c>
      <c r="W15" s="342">
        <v>10.601000000000001</v>
      </c>
      <c r="X15" s="342">
        <v>5.0999999999999997E-2</v>
      </c>
      <c r="Y15" s="342">
        <v>0</v>
      </c>
      <c r="Z15" s="342">
        <v>72.599999999999994</v>
      </c>
      <c r="AA15" s="342">
        <v>54.9</v>
      </c>
      <c r="AB15" s="342">
        <v>58.441839000000002</v>
      </c>
      <c r="AC15" s="342">
        <v>58.561030000000002</v>
      </c>
      <c r="AD15" s="342">
        <v>181.31378599999999</v>
      </c>
      <c r="AE15" s="342">
        <v>13.471344999999999</v>
      </c>
      <c r="AF15" s="342">
        <v>0</v>
      </c>
      <c r="AG15" s="342">
        <v>-4.8690000000000001E-3</v>
      </c>
    </row>
    <row r="16" spans="1:33" x14ac:dyDescent="0.2">
      <c r="A16" s="342">
        <v>15.606892999999999</v>
      </c>
      <c r="B16" s="342">
        <v>68.316775000000007</v>
      </c>
      <c r="C16" s="342">
        <v>74.333734000000007</v>
      </c>
      <c r="D16" s="342">
        <v>75.361812999999998</v>
      </c>
      <c r="E16" s="342">
        <v>72.356728000000004</v>
      </c>
      <c r="F16" s="342">
        <v>72.00873</v>
      </c>
      <c r="G16" s="342">
        <v>72.152315999999999</v>
      </c>
      <c r="H16" s="342">
        <v>74.458415000000002</v>
      </c>
      <c r="I16" s="342">
        <v>7.9047669999999997</v>
      </c>
      <c r="J16" s="342">
        <v>181.543205</v>
      </c>
      <c r="K16" s="342">
        <v>53.1</v>
      </c>
      <c r="L16" s="342">
        <v>-2.6559999999999999E-3</v>
      </c>
      <c r="M16" s="342">
        <v>74.8</v>
      </c>
      <c r="N16" s="342">
        <v>29.325202999999998</v>
      </c>
      <c r="O16" s="342">
        <v>181.349153</v>
      </c>
      <c r="P16" s="342">
        <v>0</v>
      </c>
      <c r="Q16" s="342">
        <v>120.32</v>
      </c>
      <c r="R16" s="342">
        <v>0</v>
      </c>
      <c r="S16" s="342">
        <v>7.3449999999999998</v>
      </c>
      <c r="T16" s="342">
        <v>0</v>
      </c>
      <c r="U16" s="342">
        <v>759</v>
      </c>
      <c r="V16" s="342">
        <v>36.049199999999999</v>
      </c>
      <c r="W16" s="342">
        <v>10.695</v>
      </c>
      <c r="X16" s="342">
        <v>0.04</v>
      </c>
      <c r="Y16" s="342">
        <v>0</v>
      </c>
      <c r="Z16" s="342">
        <v>72.599999999999994</v>
      </c>
      <c r="AA16" s="342">
        <v>54.9</v>
      </c>
      <c r="AB16" s="342">
        <v>58.800159000000001</v>
      </c>
      <c r="AC16" s="342">
        <v>58.578110000000002</v>
      </c>
      <c r="AD16" s="342">
        <v>181.34422900000001</v>
      </c>
      <c r="AE16" s="342">
        <v>13.472796000000001</v>
      </c>
      <c r="AF16" s="342">
        <v>0</v>
      </c>
      <c r="AG16" s="342">
        <v>-4.9240000000000004E-3</v>
      </c>
    </row>
    <row r="17" spans="1:33" x14ac:dyDescent="0.2">
      <c r="A17" s="342">
        <v>16.837962999999998</v>
      </c>
      <c r="B17" s="342">
        <v>68.283986999999996</v>
      </c>
      <c r="C17" s="342">
        <v>74.386060999999998</v>
      </c>
      <c r="D17" s="342">
        <v>75.415385000000001</v>
      </c>
      <c r="E17" s="342">
        <v>72.324275</v>
      </c>
      <c r="F17" s="342">
        <v>72.088922999999994</v>
      </c>
      <c r="G17" s="342">
        <v>72.112820999999997</v>
      </c>
      <c r="H17" s="342">
        <v>74.540559999999999</v>
      </c>
      <c r="I17" s="342">
        <v>7.9688610000000004</v>
      </c>
      <c r="J17" s="342">
        <v>181.50557900000001</v>
      </c>
      <c r="K17" s="342">
        <v>53.1</v>
      </c>
      <c r="L17" s="342">
        <v>-2.8349999999999998E-3</v>
      </c>
      <c r="M17" s="342">
        <v>74.8</v>
      </c>
      <c r="N17" s="342">
        <v>29.321473999999998</v>
      </c>
      <c r="O17" s="342">
        <v>181.32861700000001</v>
      </c>
      <c r="P17" s="342">
        <v>0</v>
      </c>
      <c r="Q17" s="342">
        <v>120.33</v>
      </c>
      <c r="R17" s="342">
        <v>0</v>
      </c>
      <c r="S17" s="342">
        <v>7.3179999999999996</v>
      </c>
      <c r="T17" s="342">
        <v>0</v>
      </c>
      <c r="U17" s="342">
        <v>755</v>
      </c>
      <c r="V17" s="342">
        <v>36.260300000000001</v>
      </c>
      <c r="W17" s="342">
        <v>10.663</v>
      </c>
      <c r="X17" s="342">
        <v>4.4999999999999998E-2</v>
      </c>
      <c r="Y17" s="342">
        <v>0</v>
      </c>
      <c r="Z17" s="342">
        <v>72.599999999999994</v>
      </c>
      <c r="AA17" s="342">
        <v>54.9</v>
      </c>
      <c r="AB17" s="342">
        <v>58.557560000000002</v>
      </c>
      <c r="AC17" s="342">
        <v>58.576740000000001</v>
      </c>
      <c r="AD17" s="342">
        <v>181.32361800000001</v>
      </c>
      <c r="AE17" s="342">
        <v>13.47268</v>
      </c>
      <c r="AF17" s="342">
        <v>0</v>
      </c>
      <c r="AG17" s="342">
        <v>-5.0000000000000001E-3</v>
      </c>
    </row>
    <row r="18" spans="1:33" x14ac:dyDescent="0.2">
      <c r="A18" s="342">
        <v>18.035031</v>
      </c>
      <c r="B18" s="342">
        <v>68.153361000000004</v>
      </c>
      <c r="C18" s="342">
        <v>74.374362000000005</v>
      </c>
      <c r="D18" s="342">
        <v>75.349148</v>
      </c>
      <c r="E18" s="342">
        <v>72.305285999999995</v>
      </c>
      <c r="F18" s="342">
        <v>72.070916999999994</v>
      </c>
      <c r="G18" s="342">
        <v>72.141575000000003</v>
      </c>
      <c r="H18" s="342">
        <v>74.486487999999994</v>
      </c>
      <c r="I18" s="342">
        <v>7.9872880000000004</v>
      </c>
      <c r="J18" s="342">
        <v>181.514431</v>
      </c>
      <c r="K18" s="342">
        <v>53.1</v>
      </c>
      <c r="L18" s="342">
        <v>-2.5010000000000002E-3</v>
      </c>
      <c r="M18" s="342">
        <v>74.8</v>
      </c>
      <c r="N18" s="342">
        <v>29.324555</v>
      </c>
      <c r="O18" s="342">
        <v>181.337704</v>
      </c>
      <c r="P18" s="342">
        <v>0</v>
      </c>
      <c r="Q18" s="342">
        <v>120.32</v>
      </c>
      <c r="R18" s="342">
        <v>0</v>
      </c>
      <c r="S18" s="342">
        <v>7.3360000000000003</v>
      </c>
      <c r="T18" s="342">
        <v>0</v>
      </c>
      <c r="U18" s="342">
        <v>757</v>
      </c>
      <c r="V18" s="342">
        <v>36.4694</v>
      </c>
      <c r="W18" s="342">
        <v>10.683999999999999</v>
      </c>
      <c r="X18" s="342">
        <v>4.4999999999999998E-2</v>
      </c>
      <c r="Y18" s="342">
        <v>0</v>
      </c>
      <c r="Z18" s="342">
        <v>72.599999999999994</v>
      </c>
      <c r="AA18" s="342">
        <v>54.9</v>
      </c>
      <c r="AB18" s="342">
        <v>58.663569000000003</v>
      </c>
      <c r="AC18" s="342">
        <v>58.582166999999998</v>
      </c>
      <c r="AD18" s="342">
        <v>181.33262400000001</v>
      </c>
      <c r="AE18" s="342">
        <v>13.473141</v>
      </c>
      <c r="AF18" s="342">
        <v>0</v>
      </c>
      <c r="AG18" s="342">
        <v>-5.0790000000000002E-3</v>
      </c>
    </row>
    <row r="19" spans="1:33" x14ac:dyDescent="0.2">
      <c r="A19" s="342">
        <v>19.226099000000001</v>
      </c>
      <c r="B19" s="342">
        <v>68.052851000000004</v>
      </c>
      <c r="C19" s="342">
        <v>74.382026999999994</v>
      </c>
      <c r="D19" s="342">
        <v>75.316298000000003</v>
      </c>
      <c r="E19" s="342">
        <v>72.338728000000003</v>
      </c>
      <c r="F19" s="342">
        <v>72.055352999999997</v>
      </c>
      <c r="G19" s="342">
        <v>72.113122000000004</v>
      </c>
      <c r="H19" s="342">
        <v>74.468828999999999</v>
      </c>
      <c r="I19" s="342">
        <v>7.7678070000000004</v>
      </c>
      <c r="J19" s="342">
        <v>181.63471200000001</v>
      </c>
      <c r="K19" s="342">
        <v>53.1</v>
      </c>
      <c r="L19" s="342">
        <v>-2.7079999999999999E-3</v>
      </c>
      <c r="M19" s="342">
        <v>74.8</v>
      </c>
      <c r="N19" s="342">
        <v>29.323025000000001</v>
      </c>
      <c r="O19" s="342">
        <v>181.326392</v>
      </c>
      <c r="P19" s="342">
        <v>0</v>
      </c>
      <c r="Q19" s="342">
        <v>120.97</v>
      </c>
      <c r="R19" s="342">
        <v>0</v>
      </c>
      <c r="S19" s="342">
        <v>4.6219999999999999</v>
      </c>
      <c r="T19" s="342">
        <v>0</v>
      </c>
      <c r="U19" s="342">
        <v>296</v>
      </c>
      <c r="V19" s="342">
        <v>36.704099999999997</v>
      </c>
      <c r="W19" s="342">
        <v>6.6710000000000003</v>
      </c>
      <c r="X19" s="342">
        <v>4.4999999999999998E-2</v>
      </c>
      <c r="Y19" s="342">
        <v>0</v>
      </c>
      <c r="Z19" s="342">
        <v>72.599999999999994</v>
      </c>
      <c r="AA19" s="342">
        <v>54.9</v>
      </c>
      <c r="AB19" s="342">
        <v>58.529508</v>
      </c>
      <c r="AC19" s="342">
        <v>58.579070000000002</v>
      </c>
      <c r="AD19" s="342">
        <v>181.321234</v>
      </c>
      <c r="AE19" s="342">
        <v>13.472878</v>
      </c>
      <c r="AF19" s="342">
        <v>0</v>
      </c>
      <c r="AG19" s="342">
        <v>-5.1570000000000001E-3</v>
      </c>
    </row>
    <row r="20" spans="1:33" x14ac:dyDescent="0.2">
      <c r="A20" s="342">
        <v>20.418168000000001</v>
      </c>
      <c r="B20" s="342">
        <v>67.985628000000005</v>
      </c>
      <c r="C20" s="342">
        <v>74.352808999999993</v>
      </c>
      <c r="D20" s="342">
        <v>75.343393000000006</v>
      </c>
      <c r="E20" s="342">
        <v>72.374600000000001</v>
      </c>
      <c r="F20" s="342">
        <v>72.027825000000007</v>
      </c>
      <c r="G20" s="342">
        <v>72.133921000000001</v>
      </c>
      <c r="H20" s="342">
        <v>74.490271000000007</v>
      </c>
      <c r="I20" s="342">
        <v>7.0957549999999996</v>
      </c>
      <c r="J20" s="342">
        <v>181.45351299999999</v>
      </c>
      <c r="K20" s="342">
        <v>53.1</v>
      </c>
      <c r="L20" s="342">
        <v>-2.4489999999999998E-3</v>
      </c>
      <c r="M20" s="342">
        <v>74.8</v>
      </c>
      <c r="N20" s="342">
        <v>29.324036</v>
      </c>
      <c r="O20" s="342">
        <v>181.33334600000001</v>
      </c>
      <c r="P20" s="342">
        <v>0</v>
      </c>
      <c r="Q20" s="342">
        <v>120.79</v>
      </c>
      <c r="R20" s="342">
        <v>0</v>
      </c>
      <c r="S20" s="342">
        <v>4.6189999999999998</v>
      </c>
      <c r="T20" s="342">
        <v>0</v>
      </c>
      <c r="U20" s="342">
        <v>299</v>
      </c>
      <c r="V20" s="342">
        <v>36.787500000000001</v>
      </c>
      <c r="W20" s="342">
        <v>6.6559999999999997</v>
      </c>
      <c r="X20" s="342">
        <v>4.4999999999999998E-2</v>
      </c>
      <c r="Y20" s="342">
        <v>0</v>
      </c>
      <c r="Z20" s="342">
        <v>72.599999999999994</v>
      </c>
      <c r="AA20" s="342">
        <v>54.8</v>
      </c>
      <c r="AB20" s="342">
        <v>58.611151999999997</v>
      </c>
      <c r="AC20" s="342">
        <v>58.580852</v>
      </c>
      <c r="AD20" s="342">
        <v>181.328171</v>
      </c>
      <c r="AE20" s="342">
        <v>13.473029</v>
      </c>
      <c r="AF20" s="342">
        <v>0</v>
      </c>
      <c r="AG20" s="342">
        <v>-5.1749999999999999E-3</v>
      </c>
    </row>
    <row r="21" spans="1:33" x14ac:dyDescent="0.2">
      <c r="A21" s="342">
        <v>21.611236000000002</v>
      </c>
      <c r="B21" s="342">
        <v>68.022448999999995</v>
      </c>
      <c r="C21" s="342">
        <v>74.336066000000002</v>
      </c>
      <c r="D21" s="342">
        <v>75.307237999999998</v>
      </c>
      <c r="E21" s="342">
        <v>72.432246000000006</v>
      </c>
      <c r="F21" s="342">
        <v>71.973071000000004</v>
      </c>
      <c r="G21" s="342">
        <v>72.106498000000002</v>
      </c>
      <c r="H21" s="342">
        <v>74.502092000000005</v>
      </c>
      <c r="I21" s="342">
        <v>6.7209529999999997</v>
      </c>
      <c r="J21" s="342">
        <v>181.59712500000001</v>
      </c>
      <c r="K21" s="342">
        <v>53.1</v>
      </c>
      <c r="L21" s="342">
        <v>4.9649999999999998E-3</v>
      </c>
      <c r="M21" s="342">
        <v>74.8</v>
      </c>
      <c r="N21" s="342">
        <v>29.324244</v>
      </c>
      <c r="O21" s="342">
        <v>181.32277400000001</v>
      </c>
      <c r="P21" s="342">
        <v>0</v>
      </c>
      <c r="Q21" s="342">
        <v>120.66</v>
      </c>
      <c r="R21" s="342">
        <v>0</v>
      </c>
      <c r="S21" s="342">
        <v>4.6369999999999996</v>
      </c>
      <c r="T21" s="342">
        <v>0</v>
      </c>
      <c r="U21" s="342">
        <v>306</v>
      </c>
      <c r="V21" s="342">
        <v>36.912700000000001</v>
      </c>
      <c r="W21" s="342">
        <v>6.7290000000000001</v>
      </c>
      <c r="X21" s="342">
        <v>4.4999999999999998E-2</v>
      </c>
      <c r="Y21" s="342">
        <v>0</v>
      </c>
      <c r="Z21" s="342">
        <v>72.599999999999994</v>
      </c>
      <c r="AA21" s="342">
        <v>54.8</v>
      </c>
      <c r="AB21" s="342">
        <v>58.487226999999997</v>
      </c>
      <c r="AC21" s="342">
        <v>58.575924000000001</v>
      </c>
      <c r="AD21" s="342">
        <v>181.31764200000001</v>
      </c>
      <c r="AE21" s="342">
        <v>13.472611000000001</v>
      </c>
      <c r="AF21" s="342">
        <v>0</v>
      </c>
      <c r="AG21" s="342">
        <v>-5.1320000000000003E-3</v>
      </c>
    </row>
    <row r="22" spans="1:33" x14ac:dyDescent="0.2">
      <c r="A22" s="342">
        <v>22.838305999999999</v>
      </c>
      <c r="B22" s="342">
        <v>68.055037999999996</v>
      </c>
      <c r="C22" s="342">
        <v>74.367885000000001</v>
      </c>
      <c r="D22" s="342">
        <v>75.380849999999995</v>
      </c>
      <c r="E22" s="342">
        <v>72.327771999999996</v>
      </c>
      <c r="F22" s="342">
        <v>72.036199999999994</v>
      </c>
      <c r="G22" s="342">
        <v>72.096853999999993</v>
      </c>
      <c r="H22" s="342">
        <v>74.489903999999996</v>
      </c>
      <c r="I22" s="342">
        <v>6.8274100000000004</v>
      </c>
      <c r="J22" s="342">
        <v>181.49425099999999</v>
      </c>
      <c r="K22" s="342">
        <v>53.1</v>
      </c>
      <c r="L22" s="342">
        <v>8.2470000000000009E-3</v>
      </c>
      <c r="M22" s="342">
        <v>74.8</v>
      </c>
      <c r="N22" s="342">
        <v>29.324034999999999</v>
      </c>
      <c r="O22" s="342">
        <v>181.29838100000001</v>
      </c>
      <c r="P22" s="342">
        <v>0</v>
      </c>
      <c r="Q22" s="342">
        <v>120.67</v>
      </c>
      <c r="R22" s="342">
        <v>0</v>
      </c>
      <c r="S22" s="342">
        <v>4.6070000000000002</v>
      </c>
      <c r="T22" s="342">
        <v>0</v>
      </c>
      <c r="U22" s="342">
        <v>297</v>
      </c>
      <c r="V22" s="342">
        <v>36.995600000000003</v>
      </c>
      <c r="W22" s="342">
        <v>6.5880000000000001</v>
      </c>
      <c r="X22" s="342">
        <v>0.04</v>
      </c>
      <c r="Y22" s="342">
        <v>0</v>
      </c>
      <c r="Z22" s="342">
        <v>72.599999999999994</v>
      </c>
      <c r="AA22" s="342">
        <v>54.8</v>
      </c>
      <c r="AB22" s="342">
        <v>58.200004</v>
      </c>
      <c r="AC22" s="342">
        <v>58.557127999999999</v>
      </c>
      <c r="AD22" s="342">
        <v>181.29324</v>
      </c>
      <c r="AE22" s="342">
        <v>13.471014</v>
      </c>
      <c r="AF22" s="342">
        <v>0</v>
      </c>
      <c r="AG22" s="342">
        <v>-5.1419999999999999E-3</v>
      </c>
    </row>
    <row r="23" spans="1:33" x14ac:dyDescent="0.2">
      <c r="A23" s="342">
        <v>24.030374999999999</v>
      </c>
      <c r="B23" s="342">
        <v>68.460140999999993</v>
      </c>
      <c r="C23" s="342">
        <v>74.354134000000002</v>
      </c>
      <c r="D23" s="342">
        <v>75.356853999999998</v>
      </c>
      <c r="E23" s="342">
        <v>72.359238000000005</v>
      </c>
      <c r="F23" s="342">
        <v>71.983168000000006</v>
      </c>
      <c r="G23" s="342">
        <v>72.092776000000001</v>
      </c>
      <c r="H23" s="342">
        <v>74.463365999999994</v>
      </c>
      <c r="I23" s="342">
        <v>6.7578930000000001</v>
      </c>
      <c r="J23" s="342">
        <v>181.47010399999999</v>
      </c>
      <c r="K23" s="342">
        <v>53.1</v>
      </c>
      <c r="L23" s="342">
        <v>1.6060000000000001E-2</v>
      </c>
      <c r="M23" s="342">
        <v>74.8</v>
      </c>
      <c r="N23" s="342">
        <v>29.322714000000001</v>
      </c>
      <c r="O23" s="342">
        <v>181.32796999999999</v>
      </c>
      <c r="P23" s="342">
        <v>0</v>
      </c>
      <c r="Q23" s="342">
        <v>120.57</v>
      </c>
      <c r="R23" s="342">
        <v>0</v>
      </c>
      <c r="S23" s="342">
        <v>4.5960000000000001</v>
      </c>
      <c r="T23" s="342">
        <v>0</v>
      </c>
      <c r="U23" s="342">
        <v>296</v>
      </c>
      <c r="V23" s="342">
        <v>37.077800000000003</v>
      </c>
      <c r="W23" s="342">
        <v>6.5990000000000002</v>
      </c>
      <c r="X23" s="342">
        <v>4.4999999999999998E-2</v>
      </c>
      <c r="Y23" s="342">
        <v>0</v>
      </c>
      <c r="Z23" s="342">
        <v>72.599999999999994</v>
      </c>
      <c r="AA23" s="342">
        <v>54.8</v>
      </c>
      <c r="AB23" s="342">
        <v>58.551779000000003</v>
      </c>
      <c r="AC23" s="342">
        <v>58.556874000000001</v>
      </c>
      <c r="AD23" s="342">
        <v>181.323127</v>
      </c>
      <c r="AE23" s="342">
        <v>13.470992000000001</v>
      </c>
      <c r="AF23" s="342">
        <v>0</v>
      </c>
      <c r="AG23" s="342">
        <v>-4.8440000000000002E-3</v>
      </c>
    </row>
    <row r="24" spans="1:33" x14ac:dyDescent="0.2">
      <c r="A24" s="342">
        <v>25.221443000000001</v>
      </c>
      <c r="B24" s="342">
        <v>69.322452999999996</v>
      </c>
      <c r="C24" s="342">
        <v>74.376125999999999</v>
      </c>
      <c r="D24" s="342">
        <v>75.359909999999999</v>
      </c>
      <c r="E24" s="342">
        <v>72.300066999999999</v>
      </c>
      <c r="F24" s="342">
        <v>72.109334000000004</v>
      </c>
      <c r="G24" s="342">
        <v>72.149569</v>
      </c>
      <c r="H24" s="342">
        <v>74.499020000000002</v>
      </c>
      <c r="I24" s="342">
        <v>6.7944009999999997</v>
      </c>
      <c r="J24" s="342">
        <v>181.53724299999999</v>
      </c>
      <c r="K24" s="342">
        <v>53.1</v>
      </c>
      <c r="L24" s="342">
        <v>2.4926E-2</v>
      </c>
      <c r="M24" s="342">
        <v>74.8</v>
      </c>
      <c r="N24" s="342">
        <v>29.323336999999999</v>
      </c>
      <c r="O24" s="342">
        <v>181.314235</v>
      </c>
      <c r="P24" s="342">
        <v>0</v>
      </c>
      <c r="Q24" s="342">
        <v>120.57</v>
      </c>
      <c r="R24" s="342">
        <v>0</v>
      </c>
      <c r="S24" s="342">
        <v>4.585</v>
      </c>
      <c r="T24" s="342">
        <v>0</v>
      </c>
      <c r="U24" s="342">
        <v>293</v>
      </c>
      <c r="V24" s="342">
        <v>37.200400000000002</v>
      </c>
      <c r="W24" s="342">
        <v>6.5880000000000001</v>
      </c>
      <c r="X24" s="342">
        <v>5.0999999999999997E-2</v>
      </c>
      <c r="Y24" s="342">
        <v>0</v>
      </c>
      <c r="Z24" s="342">
        <v>72.599999999999994</v>
      </c>
      <c r="AA24" s="342">
        <v>54.8</v>
      </c>
      <c r="AB24" s="342">
        <v>58.397074000000003</v>
      </c>
      <c r="AC24" s="342">
        <v>58.549610000000001</v>
      </c>
      <c r="AD24" s="342">
        <v>181.30998299999999</v>
      </c>
      <c r="AE24" s="342">
        <v>13.470375000000001</v>
      </c>
      <c r="AF24" s="342">
        <v>0</v>
      </c>
      <c r="AG24" s="342">
        <v>-4.2519999999999997E-3</v>
      </c>
    </row>
    <row r="25" spans="1:33" x14ac:dyDescent="0.2">
      <c r="A25" s="342">
        <v>26.413511</v>
      </c>
      <c r="B25" s="342">
        <v>69.997793999999999</v>
      </c>
      <c r="C25" s="342">
        <v>74.406042999999997</v>
      </c>
      <c r="D25" s="342">
        <v>75.360015000000004</v>
      </c>
      <c r="E25" s="342">
        <v>72.375637999999995</v>
      </c>
      <c r="F25" s="342">
        <v>71.999630999999994</v>
      </c>
      <c r="G25" s="342">
        <v>72.165527999999995</v>
      </c>
      <c r="H25" s="342">
        <v>74.528957000000005</v>
      </c>
      <c r="I25" s="342">
        <v>6.8572639999999998</v>
      </c>
      <c r="J25" s="342">
        <v>181.59608800000001</v>
      </c>
      <c r="K25" s="342">
        <v>52.9</v>
      </c>
      <c r="L25" s="342">
        <v>3.1043000000000001E-2</v>
      </c>
      <c r="M25" s="342">
        <v>74.8</v>
      </c>
      <c r="N25" s="342">
        <v>29.325151000000002</v>
      </c>
      <c r="O25" s="342">
        <v>181.28386800000001</v>
      </c>
      <c r="P25" s="342">
        <v>0</v>
      </c>
      <c r="Q25" s="342">
        <v>120.47</v>
      </c>
      <c r="R25" s="342">
        <v>0</v>
      </c>
      <c r="S25" s="342">
        <v>4.6070000000000002</v>
      </c>
      <c r="T25" s="342">
        <v>0</v>
      </c>
      <c r="U25" s="342">
        <v>301</v>
      </c>
      <c r="V25" s="342">
        <v>37.283000000000001</v>
      </c>
      <c r="W25" s="342">
        <v>6.5990000000000002</v>
      </c>
      <c r="X25" s="342">
        <v>0.04</v>
      </c>
      <c r="Y25" s="342">
        <v>0</v>
      </c>
      <c r="Z25" s="342">
        <v>72.599999999999994</v>
      </c>
      <c r="AA25" s="342">
        <v>54.7</v>
      </c>
      <c r="AB25" s="342">
        <v>58.045096999999998</v>
      </c>
      <c r="AC25" s="342">
        <v>58.527675000000002</v>
      </c>
      <c r="AD25" s="342">
        <v>181.280079</v>
      </c>
      <c r="AE25" s="342">
        <v>13.468510999999999</v>
      </c>
      <c r="AF25" s="342">
        <v>0</v>
      </c>
      <c r="AG25" s="342">
        <v>-3.7889999999999998E-3</v>
      </c>
    </row>
    <row r="26" spans="1:33" x14ac:dyDescent="0.2">
      <c r="A26" s="342">
        <v>27.603579</v>
      </c>
      <c r="B26" s="342">
        <v>70.502341000000001</v>
      </c>
      <c r="C26" s="342">
        <v>74.335185999999993</v>
      </c>
      <c r="D26" s="342">
        <v>75.374008000000003</v>
      </c>
      <c r="E26" s="342">
        <v>72.369596000000001</v>
      </c>
      <c r="F26" s="342">
        <v>72.031713999999994</v>
      </c>
      <c r="G26" s="342">
        <v>72.099209999999999</v>
      </c>
      <c r="H26" s="342">
        <v>74.478840000000005</v>
      </c>
      <c r="I26" s="342">
        <v>6.630007</v>
      </c>
      <c r="J26" s="342">
        <v>181.62486200000001</v>
      </c>
      <c r="K26" s="342">
        <v>52.9</v>
      </c>
      <c r="L26" s="342">
        <v>3.6954000000000001E-2</v>
      </c>
      <c r="M26" s="342">
        <v>74.8</v>
      </c>
      <c r="N26" s="342">
        <v>29.325644</v>
      </c>
      <c r="O26" s="342">
        <v>181.32407900000001</v>
      </c>
      <c r="P26" s="342">
        <v>0</v>
      </c>
      <c r="Q26" s="342">
        <v>120.46</v>
      </c>
      <c r="R26" s="342">
        <v>0</v>
      </c>
      <c r="S26" s="342">
        <v>4.5579999999999998</v>
      </c>
      <c r="T26" s="342">
        <v>0</v>
      </c>
      <c r="U26" s="342">
        <v>286</v>
      </c>
      <c r="V26" s="342">
        <v>37.405000000000001</v>
      </c>
      <c r="W26" s="342">
        <v>6.6349999999999998</v>
      </c>
      <c r="X26" s="342">
        <v>5.0999999999999997E-2</v>
      </c>
      <c r="Y26" s="342">
        <v>0</v>
      </c>
      <c r="Z26" s="342">
        <v>72.599999999999994</v>
      </c>
      <c r="AA26" s="342">
        <v>54.7</v>
      </c>
      <c r="AB26" s="342">
        <v>58.523699000000001</v>
      </c>
      <c r="AC26" s="342">
        <v>58.527509000000002</v>
      </c>
      <c r="AD26" s="342">
        <v>181.320741</v>
      </c>
      <c r="AE26" s="342">
        <v>13.468496999999999</v>
      </c>
      <c r="AF26" s="342">
        <v>0</v>
      </c>
      <c r="AG26" s="342">
        <v>-3.3379999999999998E-3</v>
      </c>
    </row>
    <row r="27" spans="1:33" x14ac:dyDescent="0.2">
      <c r="A27" s="342">
        <v>28.837648999999999</v>
      </c>
      <c r="B27" s="342">
        <v>71.252392999999998</v>
      </c>
      <c r="C27" s="342">
        <v>74.347918000000007</v>
      </c>
      <c r="D27" s="342">
        <v>75.311244000000002</v>
      </c>
      <c r="E27" s="342">
        <v>72.328057999999999</v>
      </c>
      <c r="F27" s="342">
        <v>72.073783000000006</v>
      </c>
      <c r="G27" s="342">
        <v>72.168823000000003</v>
      </c>
      <c r="H27" s="342">
        <v>74.457583999999997</v>
      </c>
      <c r="I27" s="342">
        <v>6.8604510000000003</v>
      </c>
      <c r="J27" s="342">
        <v>181.56369699999999</v>
      </c>
      <c r="K27" s="342">
        <v>52.9</v>
      </c>
      <c r="L27" s="342">
        <v>4.4842E-2</v>
      </c>
      <c r="M27" s="342">
        <v>74.8</v>
      </c>
      <c r="N27" s="342">
        <v>29.322927</v>
      </c>
      <c r="O27" s="342">
        <v>181.313827</v>
      </c>
      <c r="P27" s="342">
        <v>0</v>
      </c>
      <c r="Q27" s="342">
        <v>120.47</v>
      </c>
      <c r="R27" s="342">
        <v>0</v>
      </c>
      <c r="S27" s="342">
        <v>4.57</v>
      </c>
      <c r="T27" s="342">
        <v>0</v>
      </c>
      <c r="U27" s="342">
        <v>290</v>
      </c>
      <c r="V27" s="342">
        <v>37.4876</v>
      </c>
      <c r="W27" s="342">
        <v>6.5670000000000002</v>
      </c>
      <c r="X27" s="342">
        <v>5.0999999999999997E-2</v>
      </c>
      <c r="Y27" s="342">
        <v>0</v>
      </c>
      <c r="Z27" s="342">
        <v>72.599999999999994</v>
      </c>
      <c r="AA27" s="342">
        <v>54.6</v>
      </c>
      <c r="AB27" s="342">
        <v>58.409737</v>
      </c>
      <c r="AC27" s="342">
        <v>58.522798000000002</v>
      </c>
      <c r="AD27" s="342">
        <v>181.311059</v>
      </c>
      <c r="AE27" s="342">
        <v>13.468097</v>
      </c>
      <c r="AF27" s="342">
        <v>0</v>
      </c>
      <c r="AG27" s="342">
        <v>-2.7680000000000001E-3</v>
      </c>
    </row>
    <row r="28" spans="1:33" x14ac:dyDescent="0.2">
      <c r="A28" s="342">
        <v>30.027718</v>
      </c>
      <c r="B28" s="342">
        <v>71.937218000000001</v>
      </c>
      <c r="C28" s="342">
        <v>74.326875000000001</v>
      </c>
      <c r="D28" s="342">
        <v>75.373136000000002</v>
      </c>
      <c r="E28" s="342">
        <v>72.341244000000003</v>
      </c>
      <c r="F28" s="342">
        <v>72.029454999999999</v>
      </c>
      <c r="G28" s="342">
        <v>72.124606999999997</v>
      </c>
      <c r="H28" s="342">
        <v>74.413549000000003</v>
      </c>
      <c r="I28" s="342">
        <v>6.8380380000000001</v>
      </c>
      <c r="J28" s="342">
        <v>181.47139999999999</v>
      </c>
      <c r="K28" s="342">
        <v>52.9</v>
      </c>
      <c r="L28" s="342">
        <v>5.3284999999999999E-2</v>
      </c>
      <c r="M28" s="342">
        <v>74.8</v>
      </c>
      <c r="N28" s="342">
        <v>29.322376999999999</v>
      </c>
      <c r="O28" s="342">
        <v>181.34418600000001</v>
      </c>
      <c r="P28" s="342">
        <v>0</v>
      </c>
      <c r="Q28" s="342">
        <v>120.49</v>
      </c>
      <c r="R28" s="342">
        <v>0</v>
      </c>
      <c r="S28" s="342">
        <v>4.54</v>
      </c>
      <c r="T28" s="342">
        <v>0</v>
      </c>
      <c r="U28" s="342">
        <v>280</v>
      </c>
      <c r="V28" s="342">
        <v>37.569000000000003</v>
      </c>
      <c r="W28" s="342">
        <v>6.5049999999999999</v>
      </c>
      <c r="X28" s="342">
        <v>0.04</v>
      </c>
      <c r="Y28" s="342">
        <v>0</v>
      </c>
      <c r="Z28" s="342">
        <v>72.599999999999994</v>
      </c>
      <c r="AA28" s="342">
        <v>54.5</v>
      </c>
      <c r="AB28" s="342">
        <v>58.773876999999999</v>
      </c>
      <c r="AC28" s="342">
        <v>58.532454999999999</v>
      </c>
      <c r="AD28" s="342">
        <v>181.34199599999999</v>
      </c>
      <c r="AE28" s="342">
        <v>13.468916999999999</v>
      </c>
      <c r="AF28" s="342">
        <v>0</v>
      </c>
      <c r="AG28" s="342">
        <v>-2.1900000000000001E-3</v>
      </c>
    </row>
    <row r="29" spans="1:33" x14ac:dyDescent="0.2">
      <c r="A29" s="342">
        <v>31.217784999999999</v>
      </c>
      <c r="B29" s="342">
        <v>72.445262999999997</v>
      </c>
      <c r="C29" s="342">
        <v>74.377484999999993</v>
      </c>
      <c r="D29" s="342">
        <v>75.339434999999995</v>
      </c>
      <c r="E29" s="342">
        <v>72.296888999999993</v>
      </c>
      <c r="F29" s="342">
        <v>72.058391999999998</v>
      </c>
      <c r="G29" s="342">
        <v>72.172588000000005</v>
      </c>
      <c r="H29" s="342">
        <v>74.447675000000004</v>
      </c>
      <c r="I29" s="342">
        <v>6.8162200000000004</v>
      </c>
      <c r="J29" s="342">
        <v>181.56835000000001</v>
      </c>
      <c r="K29" s="342">
        <v>52.9</v>
      </c>
      <c r="L29" s="342">
        <v>6.2150999999999998E-2</v>
      </c>
      <c r="M29" s="342">
        <v>74.8</v>
      </c>
      <c r="N29" s="342">
        <v>29.323906999999998</v>
      </c>
      <c r="O29" s="342">
        <v>181.34221199999999</v>
      </c>
      <c r="P29" s="342">
        <v>0</v>
      </c>
      <c r="Q29" s="342">
        <v>120.39</v>
      </c>
      <c r="R29" s="342">
        <v>0</v>
      </c>
      <c r="S29" s="342">
        <v>4.593</v>
      </c>
      <c r="T29" s="342">
        <v>0</v>
      </c>
      <c r="U29" s="342">
        <v>299</v>
      </c>
      <c r="V29" s="342">
        <v>37.694299999999998</v>
      </c>
      <c r="W29" s="342">
        <v>6.6040000000000001</v>
      </c>
      <c r="X29" s="342">
        <v>4.4999999999999998E-2</v>
      </c>
      <c r="Y29" s="342">
        <v>0</v>
      </c>
      <c r="Z29" s="342">
        <v>72.599999999999994</v>
      </c>
      <c r="AA29" s="342">
        <v>54.5</v>
      </c>
      <c r="AB29" s="342">
        <v>58.755116000000001</v>
      </c>
      <c r="AC29" s="342">
        <v>58.540702000000003</v>
      </c>
      <c r="AD29" s="342">
        <v>181.34040200000001</v>
      </c>
      <c r="AE29" s="342">
        <v>13.469618000000001</v>
      </c>
      <c r="AF29" s="342">
        <v>0</v>
      </c>
      <c r="AG29" s="342">
        <v>-1.81E-3</v>
      </c>
    </row>
    <row r="30" spans="1:33" x14ac:dyDescent="0.2">
      <c r="A30" s="342">
        <v>32.408853999999998</v>
      </c>
      <c r="B30" s="342">
        <v>72.883439999999993</v>
      </c>
      <c r="C30" s="342">
        <v>74.316406000000001</v>
      </c>
      <c r="D30" s="342">
        <v>75.290118000000007</v>
      </c>
      <c r="E30" s="342">
        <v>72.365311000000005</v>
      </c>
      <c r="F30" s="342">
        <v>72.000474999999994</v>
      </c>
      <c r="G30" s="342">
        <v>72.078978000000006</v>
      </c>
      <c r="H30" s="342">
        <v>74.468317999999996</v>
      </c>
      <c r="I30" s="342">
        <v>6.8319900000000002</v>
      </c>
      <c r="J30" s="342">
        <v>181.54864900000001</v>
      </c>
      <c r="K30" s="342">
        <v>52.9</v>
      </c>
      <c r="L30" s="342">
        <v>7.0808999999999997E-2</v>
      </c>
      <c r="M30" s="342">
        <v>74.8</v>
      </c>
      <c r="N30" s="342">
        <v>29.323622</v>
      </c>
      <c r="O30" s="342">
        <v>181.34593000000001</v>
      </c>
      <c r="P30" s="342">
        <v>0</v>
      </c>
      <c r="Q30" s="342">
        <v>120.37</v>
      </c>
      <c r="R30" s="342">
        <v>0</v>
      </c>
      <c r="S30" s="342">
        <v>4.5860000000000003</v>
      </c>
      <c r="T30" s="342">
        <v>0</v>
      </c>
      <c r="U30" s="342">
        <v>297</v>
      </c>
      <c r="V30" s="342">
        <v>37.777999999999999</v>
      </c>
      <c r="W30" s="342">
        <v>6.5780000000000003</v>
      </c>
      <c r="X30" s="342">
        <v>4.4999999999999998E-2</v>
      </c>
      <c r="Y30" s="342">
        <v>0</v>
      </c>
      <c r="Z30" s="342">
        <v>72.599999999999994</v>
      </c>
      <c r="AA30" s="342">
        <v>54.5</v>
      </c>
      <c r="AB30" s="342">
        <v>58.804139999999997</v>
      </c>
      <c r="AC30" s="342">
        <v>58.550109999999997</v>
      </c>
      <c r="AD30" s="342">
        <v>181.34456700000001</v>
      </c>
      <c r="AE30" s="342">
        <v>13.470416999999999</v>
      </c>
      <c r="AF30" s="342">
        <v>0</v>
      </c>
      <c r="AG30" s="342">
        <v>-1.3619999999999999E-3</v>
      </c>
    </row>
    <row r="31" spans="1:33" x14ac:dyDescent="0.2">
      <c r="A31" s="342">
        <v>33.599921999999999</v>
      </c>
      <c r="B31" s="342">
        <v>73.675174999999996</v>
      </c>
      <c r="C31" s="342">
        <v>74.363156000000004</v>
      </c>
      <c r="D31" s="342">
        <v>75.314743000000007</v>
      </c>
      <c r="E31" s="342">
        <v>72.248063000000002</v>
      </c>
      <c r="F31" s="342">
        <v>72.047961999999998</v>
      </c>
      <c r="G31" s="342">
        <v>72.098901999999995</v>
      </c>
      <c r="H31" s="342">
        <v>74.468305999999998</v>
      </c>
      <c r="I31" s="342">
        <v>6.8544559999999999</v>
      </c>
      <c r="J31" s="342">
        <v>181.638082</v>
      </c>
      <c r="K31" s="342">
        <v>52.9</v>
      </c>
      <c r="L31" s="342">
        <v>7.8067999999999999E-2</v>
      </c>
      <c r="M31" s="342">
        <v>74.8</v>
      </c>
      <c r="N31" s="342">
        <v>29.322092000000001</v>
      </c>
      <c r="O31" s="342">
        <v>181.33156099999999</v>
      </c>
      <c r="P31" s="342">
        <v>0</v>
      </c>
      <c r="Q31" s="342">
        <v>120.36</v>
      </c>
      <c r="R31" s="342">
        <v>0</v>
      </c>
      <c r="S31" s="342">
        <v>4.5960000000000001</v>
      </c>
      <c r="T31" s="342">
        <v>0</v>
      </c>
      <c r="U31" s="342">
        <v>301</v>
      </c>
      <c r="V31" s="342">
        <v>37.900399999999998</v>
      </c>
      <c r="W31" s="342">
        <v>6.6139999999999999</v>
      </c>
      <c r="X31" s="342">
        <v>4.4999999999999998E-2</v>
      </c>
      <c r="Y31" s="342">
        <v>0</v>
      </c>
      <c r="Z31" s="342">
        <v>72.599999999999994</v>
      </c>
      <c r="AA31" s="342">
        <v>54.4</v>
      </c>
      <c r="AB31" s="342">
        <v>58.643075000000003</v>
      </c>
      <c r="AC31" s="342">
        <v>58.553316000000002</v>
      </c>
      <c r="AD31" s="342">
        <v>181.330883</v>
      </c>
      <c r="AE31" s="342">
        <v>13.470689999999999</v>
      </c>
      <c r="AF31" s="342">
        <v>0</v>
      </c>
      <c r="AG31" s="342">
        <v>-6.78E-4</v>
      </c>
    </row>
    <row r="32" spans="1:33" x14ac:dyDescent="0.2">
      <c r="A32" s="342">
        <v>34.837992999999997</v>
      </c>
      <c r="B32" s="342">
        <v>74.216193000000004</v>
      </c>
      <c r="C32" s="342">
        <v>74.356443999999996</v>
      </c>
      <c r="D32" s="342">
        <v>75.387260999999995</v>
      </c>
      <c r="E32" s="342">
        <v>72.339997999999994</v>
      </c>
      <c r="F32" s="342">
        <v>72.008043000000001</v>
      </c>
      <c r="G32" s="342">
        <v>72.117334</v>
      </c>
      <c r="H32" s="342">
        <v>74.454924000000005</v>
      </c>
      <c r="I32" s="342">
        <v>6.8475219999999997</v>
      </c>
      <c r="J32" s="342">
        <v>181.52749600000001</v>
      </c>
      <c r="K32" s="342">
        <v>52.9</v>
      </c>
      <c r="L32" s="342">
        <v>8.2275000000000001E-2</v>
      </c>
      <c r="M32" s="342">
        <v>74.8</v>
      </c>
      <c r="N32" s="342">
        <v>29.322828000000001</v>
      </c>
      <c r="O32" s="342">
        <v>181.31484399999999</v>
      </c>
      <c r="P32" s="342">
        <v>0</v>
      </c>
      <c r="Q32" s="342">
        <v>120.37</v>
      </c>
      <c r="R32" s="342">
        <v>0</v>
      </c>
      <c r="S32" s="342">
        <v>4.5960000000000001</v>
      </c>
      <c r="T32" s="342">
        <v>0</v>
      </c>
      <c r="U32" s="342">
        <v>300</v>
      </c>
      <c r="V32" s="342">
        <v>37.983199999999997</v>
      </c>
      <c r="W32" s="342">
        <v>6.6139999999999999</v>
      </c>
      <c r="X32" s="342">
        <v>4.4999999999999998E-2</v>
      </c>
      <c r="Y32" s="342">
        <v>0</v>
      </c>
      <c r="Z32" s="342">
        <v>72.599999999999994</v>
      </c>
      <c r="AA32" s="342">
        <v>54.4</v>
      </c>
      <c r="AB32" s="342">
        <v>58.452623000000003</v>
      </c>
      <c r="AC32" s="342">
        <v>58.549959000000001</v>
      </c>
      <c r="AD32" s="342">
        <v>181.31470200000001</v>
      </c>
      <c r="AE32" s="342">
        <v>13.470405</v>
      </c>
      <c r="AF32" s="342">
        <v>0</v>
      </c>
      <c r="AG32" s="342">
        <v>-1.4100000000000001E-4</v>
      </c>
    </row>
    <row r="33" spans="1:33" x14ac:dyDescent="0.2">
      <c r="A33" s="342">
        <v>36.032060999999999</v>
      </c>
      <c r="B33" s="342">
        <v>74.465138999999994</v>
      </c>
      <c r="C33" s="342">
        <v>74.330624999999998</v>
      </c>
      <c r="D33" s="342">
        <v>75.344408999999999</v>
      </c>
      <c r="E33" s="342">
        <v>72.297542000000007</v>
      </c>
      <c r="F33" s="342">
        <v>72.054743000000002</v>
      </c>
      <c r="G33" s="342">
        <v>72.114188999999996</v>
      </c>
      <c r="H33" s="342">
        <v>74.467462999999995</v>
      </c>
      <c r="I33" s="342">
        <v>6.8827550000000004</v>
      </c>
      <c r="J33" s="342">
        <v>181.59323599999999</v>
      </c>
      <c r="K33" s="342">
        <v>52.7</v>
      </c>
      <c r="L33" s="342">
        <v>8.9317999999999995E-2</v>
      </c>
      <c r="M33" s="342">
        <v>74.8</v>
      </c>
      <c r="N33" s="342">
        <v>29.322092000000001</v>
      </c>
      <c r="O33" s="342">
        <v>181.29400200000001</v>
      </c>
      <c r="P33" s="342">
        <v>0</v>
      </c>
      <c r="Q33" s="342">
        <v>120.37</v>
      </c>
      <c r="R33" s="342">
        <v>0</v>
      </c>
      <c r="S33" s="342">
        <v>4.5880000000000001</v>
      </c>
      <c r="T33" s="342">
        <v>0</v>
      </c>
      <c r="U33" s="342">
        <v>298</v>
      </c>
      <c r="V33" s="342">
        <v>38.064900000000002</v>
      </c>
      <c r="W33" s="342">
        <v>6.5780000000000003</v>
      </c>
      <c r="X33" s="342">
        <v>4.4999999999999998E-2</v>
      </c>
      <c r="Y33" s="342">
        <v>0</v>
      </c>
      <c r="Z33" s="342">
        <v>72.599999999999994</v>
      </c>
      <c r="AA33" s="342">
        <v>54.4</v>
      </c>
      <c r="AB33" s="342">
        <v>58.210586999999997</v>
      </c>
      <c r="AC33" s="342">
        <v>58.539012</v>
      </c>
      <c r="AD33" s="342">
        <v>181.294139</v>
      </c>
      <c r="AE33" s="342">
        <v>13.469474</v>
      </c>
      <c r="AF33" s="342">
        <v>0</v>
      </c>
      <c r="AG33" s="342">
        <v>1.37E-4</v>
      </c>
    </row>
    <row r="34" spans="1:33" x14ac:dyDescent="0.2">
      <c r="A34" s="342">
        <v>37.223129</v>
      </c>
      <c r="B34" s="342">
        <v>74.951449999999994</v>
      </c>
      <c r="C34" s="342">
        <v>74.286698000000001</v>
      </c>
      <c r="D34" s="342">
        <v>75.332652999999993</v>
      </c>
      <c r="E34" s="342">
        <v>72.349119999999999</v>
      </c>
      <c r="F34" s="342">
        <v>72.033060000000006</v>
      </c>
      <c r="G34" s="342">
        <v>72.089341000000005</v>
      </c>
      <c r="H34" s="342">
        <v>74.431110000000004</v>
      </c>
      <c r="I34" s="342">
        <v>6.8602889999999999</v>
      </c>
      <c r="J34" s="342">
        <v>181.42266499999999</v>
      </c>
      <c r="K34" s="342">
        <v>52.7</v>
      </c>
      <c r="L34" s="342">
        <v>9.6680000000000002E-2</v>
      </c>
      <c r="M34" s="342">
        <v>74.8</v>
      </c>
      <c r="N34" s="342">
        <v>29.323958999999999</v>
      </c>
      <c r="O34" s="342">
        <v>181.332133</v>
      </c>
      <c r="P34" s="342">
        <v>0</v>
      </c>
      <c r="Q34" s="342">
        <v>120.36</v>
      </c>
      <c r="R34" s="342">
        <v>0</v>
      </c>
      <c r="S34" s="342">
        <v>4.5709999999999997</v>
      </c>
      <c r="T34" s="342">
        <v>0</v>
      </c>
      <c r="U34" s="342">
        <v>294</v>
      </c>
      <c r="V34" s="342">
        <v>38.186300000000003</v>
      </c>
      <c r="W34" s="342">
        <v>6.5830000000000002</v>
      </c>
      <c r="X34" s="342">
        <v>0.04</v>
      </c>
      <c r="Y34" s="342">
        <v>0</v>
      </c>
      <c r="Z34" s="342">
        <v>72.599999999999994</v>
      </c>
      <c r="AA34" s="342">
        <v>54.4</v>
      </c>
      <c r="AB34" s="342">
        <v>58.665916000000003</v>
      </c>
      <c r="AC34" s="342">
        <v>58.542977999999998</v>
      </c>
      <c r="AD34" s="342">
        <v>181.33282399999999</v>
      </c>
      <c r="AE34" s="342">
        <v>13.469811</v>
      </c>
      <c r="AF34" s="342">
        <v>0</v>
      </c>
      <c r="AG34" s="342">
        <v>6.9099999999999999E-4</v>
      </c>
    </row>
    <row r="35" spans="1:33" x14ac:dyDescent="0.2">
      <c r="A35" s="342">
        <v>38.415196999999999</v>
      </c>
      <c r="B35" s="342">
        <v>75.181034999999994</v>
      </c>
      <c r="C35" s="342">
        <v>74.343986000000001</v>
      </c>
      <c r="D35" s="342">
        <v>75.388306</v>
      </c>
      <c r="E35" s="342">
        <v>72.299113000000006</v>
      </c>
      <c r="F35" s="342">
        <v>71.990996999999993</v>
      </c>
      <c r="G35" s="342">
        <v>72.103346000000002</v>
      </c>
      <c r="H35" s="342">
        <v>74.544438999999997</v>
      </c>
      <c r="I35" s="342">
        <v>6.8060669999999996</v>
      </c>
      <c r="J35" s="342">
        <v>181.533873</v>
      </c>
      <c r="K35" s="342">
        <v>52.7</v>
      </c>
      <c r="L35" s="342">
        <v>0.103991</v>
      </c>
      <c r="M35" s="342">
        <v>74.8</v>
      </c>
      <c r="N35" s="342">
        <v>29.324269999999999</v>
      </c>
      <c r="O35" s="342">
        <v>181.31952000000001</v>
      </c>
      <c r="P35" s="342">
        <v>0</v>
      </c>
      <c r="Q35" s="342">
        <v>120.37</v>
      </c>
      <c r="R35" s="342">
        <v>0</v>
      </c>
      <c r="S35" s="342">
        <v>4.58</v>
      </c>
      <c r="T35" s="342">
        <v>0</v>
      </c>
      <c r="U35" s="342">
        <v>296</v>
      </c>
      <c r="V35" s="342">
        <v>38.269100000000002</v>
      </c>
      <c r="W35" s="342">
        <v>6.5469999999999997</v>
      </c>
      <c r="X35" s="342">
        <v>0.04</v>
      </c>
      <c r="Y35" s="342">
        <v>0</v>
      </c>
      <c r="Z35" s="342">
        <v>72.599999999999994</v>
      </c>
      <c r="AA35" s="342">
        <v>54.4</v>
      </c>
      <c r="AB35" s="342">
        <v>58.519702000000002</v>
      </c>
      <c r="AC35" s="342">
        <v>58.542271999999997</v>
      </c>
      <c r="AD35" s="342">
        <v>181.320401</v>
      </c>
      <c r="AE35" s="342">
        <v>13.469751</v>
      </c>
      <c r="AF35" s="342">
        <v>0</v>
      </c>
      <c r="AG35" s="342">
        <v>8.8099999999999995E-4</v>
      </c>
    </row>
    <row r="36" spans="1:33" x14ac:dyDescent="0.2">
      <c r="A36" s="342">
        <v>39.606265999999998</v>
      </c>
      <c r="B36" s="342">
        <v>75.587971999999993</v>
      </c>
      <c r="C36" s="342">
        <v>74.365027999999995</v>
      </c>
      <c r="D36" s="342">
        <v>75.339957999999996</v>
      </c>
      <c r="E36" s="342">
        <v>72.264278000000004</v>
      </c>
      <c r="F36" s="342">
        <v>71.980728999999997</v>
      </c>
      <c r="G36" s="342">
        <v>72.122501999999997</v>
      </c>
      <c r="H36" s="342">
        <v>74.495822000000004</v>
      </c>
      <c r="I36" s="342">
        <v>6.7855439999999998</v>
      </c>
      <c r="J36" s="342">
        <v>181.496026</v>
      </c>
      <c r="K36" s="342">
        <v>52.7</v>
      </c>
      <c r="L36" s="342">
        <v>0.10679</v>
      </c>
      <c r="M36" s="342">
        <v>74.8</v>
      </c>
      <c r="N36" s="342">
        <v>29.322687999999999</v>
      </c>
      <c r="O36" s="342">
        <v>181.326224</v>
      </c>
      <c r="P36" s="342">
        <v>0</v>
      </c>
      <c r="Q36" s="342">
        <v>120.36</v>
      </c>
      <c r="R36" s="342">
        <v>0</v>
      </c>
      <c r="S36" s="342">
        <v>4.5990000000000002</v>
      </c>
      <c r="T36" s="342">
        <v>0</v>
      </c>
      <c r="U36" s="342">
        <v>302</v>
      </c>
      <c r="V36" s="342">
        <v>38.393300000000004</v>
      </c>
      <c r="W36" s="342">
        <v>6.6139999999999999</v>
      </c>
      <c r="X36" s="342">
        <v>4.4999999999999998E-2</v>
      </c>
      <c r="Y36" s="342">
        <v>0</v>
      </c>
      <c r="Z36" s="342">
        <v>72.599999999999994</v>
      </c>
      <c r="AA36" s="342">
        <v>54.4</v>
      </c>
      <c r="AB36" s="342">
        <v>58.603681000000002</v>
      </c>
      <c r="AC36" s="342">
        <v>58.544077999999999</v>
      </c>
      <c r="AD36" s="342">
        <v>181.32753600000001</v>
      </c>
      <c r="AE36" s="342">
        <v>13.469905000000001</v>
      </c>
      <c r="AF36" s="342">
        <v>0</v>
      </c>
      <c r="AG36" s="342">
        <v>1.312E-3</v>
      </c>
    </row>
    <row r="37" spans="1:33" x14ac:dyDescent="0.2">
      <c r="A37" s="342">
        <v>40.838335999999998</v>
      </c>
      <c r="B37" s="342">
        <v>76.135293000000004</v>
      </c>
      <c r="C37" s="342">
        <v>74.273556999999997</v>
      </c>
      <c r="D37" s="342">
        <v>75.296608000000006</v>
      </c>
      <c r="E37" s="342">
        <v>72.301068999999998</v>
      </c>
      <c r="F37" s="342">
        <v>72.028289000000001</v>
      </c>
      <c r="G37" s="342">
        <v>72.079384000000005</v>
      </c>
      <c r="H37" s="342">
        <v>74.464883999999998</v>
      </c>
      <c r="I37" s="342">
        <v>6.8869249999999997</v>
      </c>
      <c r="J37" s="342">
        <v>181.48563100000001</v>
      </c>
      <c r="K37" s="342">
        <v>52.7</v>
      </c>
      <c r="L37" s="342">
        <v>0.11665399999999999</v>
      </c>
      <c r="M37" s="342">
        <v>74.8</v>
      </c>
      <c r="N37" s="342">
        <v>29.322040000000001</v>
      </c>
      <c r="O37" s="342">
        <v>181.314065</v>
      </c>
      <c r="P37" s="342">
        <v>0</v>
      </c>
      <c r="Q37" s="342">
        <v>120.36</v>
      </c>
      <c r="R37" s="342">
        <v>0</v>
      </c>
      <c r="S37" s="342">
        <v>4.57</v>
      </c>
      <c r="T37" s="342">
        <v>0</v>
      </c>
      <c r="U37" s="342">
        <v>294</v>
      </c>
      <c r="V37" s="342">
        <v>38.474600000000002</v>
      </c>
      <c r="W37" s="342">
        <v>6.593</v>
      </c>
      <c r="X37" s="342">
        <v>0.04</v>
      </c>
      <c r="Y37" s="342">
        <v>0</v>
      </c>
      <c r="Z37" s="342">
        <v>72.599999999999994</v>
      </c>
      <c r="AA37" s="342">
        <v>54.4</v>
      </c>
      <c r="AB37" s="342">
        <v>58.469054999999997</v>
      </c>
      <c r="AC37" s="342">
        <v>58.541935000000002</v>
      </c>
      <c r="AD37" s="342">
        <v>181.31609800000001</v>
      </c>
      <c r="AE37" s="342">
        <v>13.469723</v>
      </c>
      <c r="AF37" s="342">
        <v>0</v>
      </c>
      <c r="AG37" s="342">
        <v>2.0339999999999998E-3</v>
      </c>
    </row>
    <row r="38" spans="1:33" x14ac:dyDescent="0.2">
      <c r="A38" s="342">
        <v>42.029404</v>
      </c>
      <c r="B38" s="342">
        <v>76.630598000000006</v>
      </c>
      <c r="C38" s="342">
        <v>74.364677</v>
      </c>
      <c r="D38" s="342">
        <v>75.378579000000002</v>
      </c>
      <c r="E38" s="342">
        <v>72.296678999999997</v>
      </c>
      <c r="F38" s="342">
        <v>72.043755000000004</v>
      </c>
      <c r="G38" s="342">
        <v>72.139516999999998</v>
      </c>
      <c r="H38" s="342">
        <v>74.475054999999998</v>
      </c>
      <c r="I38" s="342">
        <v>6.6686750000000004</v>
      </c>
      <c r="J38" s="342">
        <v>181.60101299999999</v>
      </c>
      <c r="K38" s="342">
        <v>52.7</v>
      </c>
      <c r="L38" s="342">
        <v>0.118559</v>
      </c>
      <c r="M38" s="342">
        <v>74.8</v>
      </c>
      <c r="N38" s="342">
        <v>29.323414</v>
      </c>
      <c r="O38" s="342">
        <v>181.34815399999999</v>
      </c>
      <c r="P38" s="342">
        <v>0</v>
      </c>
      <c r="Q38" s="342">
        <v>120.37</v>
      </c>
      <c r="R38" s="342">
        <v>0</v>
      </c>
      <c r="S38" s="342">
        <v>4.5490000000000004</v>
      </c>
      <c r="T38" s="342">
        <v>0</v>
      </c>
      <c r="U38" s="342">
        <v>286</v>
      </c>
      <c r="V38" s="342">
        <v>38.555599999999998</v>
      </c>
      <c r="W38" s="342">
        <v>6.5730000000000004</v>
      </c>
      <c r="X38" s="342">
        <v>4.4999999999999998E-2</v>
      </c>
      <c r="Y38" s="342">
        <v>0</v>
      </c>
      <c r="Z38" s="342">
        <v>72.599999999999994</v>
      </c>
      <c r="AA38" s="342">
        <v>54.5</v>
      </c>
      <c r="AB38" s="342">
        <v>58.876111000000002</v>
      </c>
      <c r="AC38" s="342">
        <v>58.551217999999999</v>
      </c>
      <c r="AD38" s="342">
        <v>181.35068200000001</v>
      </c>
      <c r="AE38" s="342">
        <v>13.470511</v>
      </c>
      <c r="AF38" s="342">
        <v>0</v>
      </c>
      <c r="AG38" s="342">
        <v>2.5279999999999999E-3</v>
      </c>
    </row>
    <row r="39" spans="1:33" x14ac:dyDescent="0.2">
      <c r="A39" s="342">
        <v>43.220472000000001</v>
      </c>
      <c r="B39" s="342">
        <v>76.921463000000003</v>
      </c>
      <c r="C39" s="342">
        <v>74.335931000000002</v>
      </c>
      <c r="D39" s="342">
        <v>75.350746999999998</v>
      </c>
      <c r="E39" s="342">
        <v>72.302516999999995</v>
      </c>
      <c r="F39" s="342">
        <v>72.008420999999998</v>
      </c>
      <c r="G39" s="342">
        <v>72.114324999999994</v>
      </c>
      <c r="H39" s="342">
        <v>74.500040999999996</v>
      </c>
      <c r="I39" s="342">
        <v>6.7274339999999997</v>
      </c>
      <c r="J39" s="342">
        <v>181.64819199999999</v>
      </c>
      <c r="K39" s="342">
        <v>52.7</v>
      </c>
      <c r="L39" s="342">
        <v>0.12576599999999999</v>
      </c>
      <c r="M39" s="342">
        <v>74.8</v>
      </c>
      <c r="N39" s="342">
        <v>29.320744000000001</v>
      </c>
      <c r="O39" s="342">
        <v>181.33872500000001</v>
      </c>
      <c r="P39" s="342">
        <v>0</v>
      </c>
      <c r="Q39" s="342">
        <v>120.35</v>
      </c>
      <c r="R39" s="342">
        <v>0</v>
      </c>
      <c r="S39" s="342">
        <v>4.6130000000000004</v>
      </c>
      <c r="T39" s="342">
        <v>0</v>
      </c>
      <c r="U39" s="342">
        <v>308</v>
      </c>
      <c r="V39" s="342">
        <v>38.68</v>
      </c>
      <c r="W39" s="342">
        <v>6.6189999999999998</v>
      </c>
      <c r="X39" s="342">
        <v>4.4999999999999998E-2</v>
      </c>
      <c r="Y39" s="342">
        <v>0</v>
      </c>
      <c r="Z39" s="342">
        <v>72.599999999999994</v>
      </c>
      <c r="AA39" s="342">
        <v>54.5</v>
      </c>
      <c r="AB39" s="342">
        <v>58.769590999999998</v>
      </c>
      <c r="AC39" s="342">
        <v>58.557119999999998</v>
      </c>
      <c r="AD39" s="342">
        <v>181.341632</v>
      </c>
      <c r="AE39" s="342">
        <v>13.471012999999999</v>
      </c>
      <c r="AF39" s="342">
        <v>0</v>
      </c>
      <c r="AG39" s="342">
        <v>2.9069999999999999E-3</v>
      </c>
    </row>
    <row r="40" spans="1:33" x14ac:dyDescent="0.2">
      <c r="A40" s="342">
        <v>44.414540000000002</v>
      </c>
      <c r="B40" s="342">
        <v>77.018910000000005</v>
      </c>
      <c r="C40" s="342">
        <v>74.344998000000004</v>
      </c>
      <c r="D40" s="342">
        <v>75.344336999999996</v>
      </c>
      <c r="E40" s="342">
        <v>72.296983999999995</v>
      </c>
      <c r="F40" s="342">
        <v>72.002110999999999</v>
      </c>
      <c r="G40" s="342">
        <v>72.106492000000003</v>
      </c>
      <c r="H40" s="342">
        <v>74.546676000000005</v>
      </c>
      <c r="I40" s="342">
        <v>6.849704</v>
      </c>
      <c r="J40" s="342">
        <v>181.45351299999999</v>
      </c>
      <c r="K40" s="342">
        <v>52.7</v>
      </c>
      <c r="L40" s="342">
        <v>0.13431999999999999</v>
      </c>
      <c r="M40" s="342">
        <v>74.8</v>
      </c>
      <c r="N40" s="342">
        <v>29.325669999999999</v>
      </c>
      <c r="O40" s="342">
        <v>181.32571899999999</v>
      </c>
      <c r="P40" s="342">
        <v>0</v>
      </c>
      <c r="Q40" s="342">
        <v>120.36</v>
      </c>
      <c r="R40" s="342">
        <v>0</v>
      </c>
      <c r="S40" s="342">
        <v>4.58</v>
      </c>
      <c r="T40" s="342">
        <v>0</v>
      </c>
      <c r="U40" s="342">
        <v>297</v>
      </c>
      <c r="V40" s="342">
        <v>38.760899999999999</v>
      </c>
      <c r="W40" s="342">
        <v>6.6349999999999998</v>
      </c>
      <c r="X40" s="342">
        <v>5.0999999999999997E-2</v>
      </c>
      <c r="Y40" s="342">
        <v>0</v>
      </c>
      <c r="Z40" s="342">
        <v>72.599999999999994</v>
      </c>
      <c r="AA40" s="342">
        <v>54.5</v>
      </c>
      <c r="AB40" s="342">
        <v>58.617795000000001</v>
      </c>
      <c r="AC40" s="342">
        <v>58.558715999999997</v>
      </c>
      <c r="AD40" s="342">
        <v>181.32873499999999</v>
      </c>
      <c r="AE40" s="342">
        <v>13.471149</v>
      </c>
      <c r="AF40" s="342">
        <v>0</v>
      </c>
      <c r="AG40" s="342">
        <v>3.016E-3</v>
      </c>
    </row>
    <row r="41" spans="1:33" x14ac:dyDescent="0.2">
      <c r="A41" s="342">
        <v>45.604609000000004</v>
      </c>
      <c r="B41" s="342">
        <v>77.380463000000006</v>
      </c>
      <c r="C41" s="342">
        <v>74.329414999999997</v>
      </c>
      <c r="D41" s="342">
        <v>75.322239999999994</v>
      </c>
      <c r="E41" s="342">
        <v>72.357388999999998</v>
      </c>
      <c r="F41" s="342">
        <v>72.033683999999994</v>
      </c>
      <c r="G41" s="342">
        <v>72.102963000000003</v>
      </c>
      <c r="H41" s="342">
        <v>74.522970999999998</v>
      </c>
      <c r="I41" s="342">
        <v>6.8309090000000001</v>
      </c>
      <c r="J41" s="342">
        <v>181.412555</v>
      </c>
      <c r="K41" s="342">
        <v>52.7</v>
      </c>
      <c r="L41" s="342">
        <v>0.140542</v>
      </c>
      <c r="M41" s="342">
        <v>74.8</v>
      </c>
      <c r="N41" s="342">
        <v>29.323181000000002</v>
      </c>
      <c r="O41" s="342">
        <v>181.341532</v>
      </c>
      <c r="P41" s="342">
        <v>0</v>
      </c>
      <c r="Q41" s="342">
        <v>120.38</v>
      </c>
      <c r="R41" s="342">
        <v>0</v>
      </c>
      <c r="S41" s="342">
        <v>4.5579999999999998</v>
      </c>
      <c r="T41" s="342">
        <v>0</v>
      </c>
      <c r="U41" s="342">
        <v>289</v>
      </c>
      <c r="V41" s="342">
        <v>38.883000000000003</v>
      </c>
      <c r="W41" s="342">
        <v>6.5780000000000003</v>
      </c>
      <c r="X41" s="342">
        <v>4.4999999999999998E-2</v>
      </c>
      <c r="Y41" s="342">
        <v>0</v>
      </c>
      <c r="Z41" s="342">
        <v>72.599999999999994</v>
      </c>
      <c r="AA41" s="342">
        <v>54.5</v>
      </c>
      <c r="AB41" s="342">
        <v>58.809289</v>
      </c>
      <c r="AC41" s="342">
        <v>58.565140999999997</v>
      </c>
      <c r="AD41" s="342">
        <v>181.34500499999999</v>
      </c>
      <c r="AE41" s="342">
        <v>13.471693999999999</v>
      </c>
      <c r="AF41" s="342">
        <v>0</v>
      </c>
      <c r="AG41" s="342">
        <v>3.473E-3</v>
      </c>
    </row>
    <row r="42" spans="1:33" x14ac:dyDescent="0.2">
      <c r="A42" s="342">
        <v>46.839678999999997</v>
      </c>
      <c r="B42" s="342">
        <v>77.609829000000005</v>
      </c>
      <c r="C42" s="342">
        <v>74.289551000000003</v>
      </c>
      <c r="D42" s="342">
        <v>75.318797000000004</v>
      </c>
      <c r="E42" s="342">
        <v>72.268860000000004</v>
      </c>
      <c r="F42" s="342">
        <v>72.067712</v>
      </c>
      <c r="G42" s="342">
        <v>72.121172999999999</v>
      </c>
      <c r="H42" s="342">
        <v>74.445767000000004</v>
      </c>
      <c r="I42" s="342">
        <v>6.7547610000000002</v>
      </c>
      <c r="J42" s="342">
        <v>181.45410899999999</v>
      </c>
      <c r="K42" s="342">
        <v>52.6</v>
      </c>
      <c r="L42" s="342">
        <v>0.14591100000000001</v>
      </c>
      <c r="M42" s="342">
        <v>74.8</v>
      </c>
      <c r="N42" s="342">
        <v>29.321597000000001</v>
      </c>
      <c r="O42" s="342">
        <v>181.31998899999999</v>
      </c>
      <c r="P42" s="342">
        <v>0</v>
      </c>
      <c r="Q42" s="342">
        <v>120.38</v>
      </c>
      <c r="R42" s="342">
        <v>0</v>
      </c>
      <c r="S42" s="342">
        <v>4.5739999999999998</v>
      </c>
      <c r="T42" s="342">
        <v>0</v>
      </c>
      <c r="U42" s="342">
        <v>294</v>
      </c>
      <c r="V42" s="342">
        <v>38.964100000000002</v>
      </c>
      <c r="W42" s="342">
        <v>6.6189999999999998</v>
      </c>
      <c r="X42" s="342">
        <v>4.4999999999999998E-2</v>
      </c>
      <c r="Y42" s="342">
        <v>0</v>
      </c>
      <c r="Z42" s="342">
        <v>72.599999999999994</v>
      </c>
      <c r="AA42" s="342">
        <v>54.6</v>
      </c>
      <c r="AB42" s="342">
        <v>58.559514999999998</v>
      </c>
      <c r="AC42" s="342">
        <v>58.565001000000002</v>
      </c>
      <c r="AD42" s="342">
        <v>181.32378399999999</v>
      </c>
      <c r="AE42" s="342">
        <v>13.471681999999999</v>
      </c>
      <c r="AF42" s="342">
        <v>0</v>
      </c>
      <c r="AG42" s="342">
        <v>3.7950000000000002E-3</v>
      </c>
    </row>
    <row r="43" spans="1:33" x14ac:dyDescent="0.2">
      <c r="A43" s="342">
        <v>48.027746999999998</v>
      </c>
      <c r="B43" s="342">
        <v>77.928258</v>
      </c>
      <c r="C43" s="342">
        <v>74.343930999999998</v>
      </c>
      <c r="D43" s="342">
        <v>75.372210999999993</v>
      </c>
      <c r="E43" s="342">
        <v>72.329832999999994</v>
      </c>
      <c r="F43" s="342">
        <v>71.995048999999995</v>
      </c>
      <c r="G43" s="342">
        <v>72.123780999999994</v>
      </c>
      <c r="H43" s="342">
        <v>74.488146</v>
      </c>
      <c r="I43" s="342">
        <v>6.7911609999999998</v>
      </c>
      <c r="J43" s="342">
        <v>181.522727</v>
      </c>
      <c r="K43" s="342">
        <v>52.6</v>
      </c>
      <c r="L43" s="342">
        <v>0.15334800000000001</v>
      </c>
      <c r="M43" s="342">
        <v>74.8</v>
      </c>
      <c r="N43" s="342">
        <v>29.323361999999999</v>
      </c>
      <c r="O43" s="342">
        <v>181.332425</v>
      </c>
      <c r="P43" s="342">
        <v>0</v>
      </c>
      <c r="Q43" s="342">
        <v>120.38</v>
      </c>
      <c r="R43" s="342">
        <v>0</v>
      </c>
      <c r="S43" s="342">
        <v>4.5759999999999996</v>
      </c>
      <c r="T43" s="342">
        <v>0</v>
      </c>
      <c r="U43" s="342">
        <v>295</v>
      </c>
      <c r="V43" s="342">
        <v>39.0471</v>
      </c>
      <c r="W43" s="342">
        <v>6.5990000000000002</v>
      </c>
      <c r="X43" s="342">
        <v>5.0999999999999997E-2</v>
      </c>
      <c r="Y43" s="342">
        <v>0</v>
      </c>
      <c r="Z43" s="342">
        <v>72.599999999999994</v>
      </c>
      <c r="AA43" s="342">
        <v>54.6</v>
      </c>
      <c r="AB43" s="342">
        <v>58.709867000000003</v>
      </c>
      <c r="AC43" s="342">
        <v>58.568534</v>
      </c>
      <c r="AD43" s="342">
        <v>181.336558</v>
      </c>
      <c r="AE43" s="342">
        <v>13.471983</v>
      </c>
      <c r="AF43" s="342">
        <v>0</v>
      </c>
      <c r="AG43" s="342">
        <v>4.1330000000000004E-3</v>
      </c>
    </row>
    <row r="44" spans="1:33" x14ac:dyDescent="0.2">
      <c r="A44" s="342">
        <v>49.218814999999999</v>
      </c>
      <c r="B44" s="342">
        <v>78.206401</v>
      </c>
      <c r="C44" s="342">
        <v>74.300066999999999</v>
      </c>
      <c r="D44" s="342">
        <v>75.315494000000001</v>
      </c>
      <c r="E44" s="342">
        <v>72.363114999999993</v>
      </c>
      <c r="F44" s="342">
        <v>72.034874000000002</v>
      </c>
      <c r="G44" s="342">
        <v>72.157531000000006</v>
      </c>
      <c r="H44" s="342">
        <v>74.488609999999994</v>
      </c>
      <c r="I44" s="342">
        <v>6.8991730000000002</v>
      </c>
      <c r="J44" s="342">
        <v>181.36019200000001</v>
      </c>
      <c r="K44" s="342">
        <v>52.6</v>
      </c>
      <c r="L44" s="342">
        <v>0.16148799999999999</v>
      </c>
      <c r="M44" s="342">
        <v>74.8</v>
      </c>
      <c r="N44" s="342">
        <v>29.326343999999999</v>
      </c>
      <c r="O44" s="342">
        <v>181.35269600000001</v>
      </c>
      <c r="P44" s="342">
        <v>0</v>
      </c>
      <c r="Q44" s="342">
        <v>120.39</v>
      </c>
      <c r="R44" s="342">
        <v>0</v>
      </c>
      <c r="S44" s="342">
        <v>4.5449999999999999</v>
      </c>
      <c r="T44" s="342">
        <v>0</v>
      </c>
      <c r="U44" s="342">
        <v>286</v>
      </c>
      <c r="V44" s="342">
        <v>39.168300000000002</v>
      </c>
      <c r="W44" s="342">
        <v>6.484</v>
      </c>
      <c r="X44" s="342">
        <v>5.0999999999999997E-2</v>
      </c>
      <c r="Y44" s="342">
        <v>0</v>
      </c>
      <c r="Z44" s="342">
        <v>72.599999999999994</v>
      </c>
      <c r="AA44" s="342">
        <v>54.6</v>
      </c>
      <c r="AB44" s="342">
        <v>58.953026000000001</v>
      </c>
      <c r="AC44" s="342">
        <v>58.577688000000002</v>
      </c>
      <c r="AD44" s="342">
        <v>181.35721699999999</v>
      </c>
      <c r="AE44" s="342">
        <v>13.472759999999999</v>
      </c>
      <c r="AF44" s="342">
        <v>0</v>
      </c>
      <c r="AG44" s="342">
        <v>4.5209999999999998E-3</v>
      </c>
    </row>
    <row r="45" spans="1:33" x14ac:dyDescent="0.2">
      <c r="A45" s="342">
        <v>50.410882999999998</v>
      </c>
      <c r="B45" s="342">
        <v>78.661518000000001</v>
      </c>
      <c r="C45" s="342">
        <v>74.310270000000003</v>
      </c>
      <c r="D45" s="342">
        <v>75.331179000000006</v>
      </c>
      <c r="E45" s="342">
        <v>72.264696000000001</v>
      </c>
      <c r="F45" s="342">
        <v>72.071933000000001</v>
      </c>
      <c r="G45" s="342">
        <v>72.131514999999993</v>
      </c>
      <c r="H45" s="342">
        <v>74.509417999999997</v>
      </c>
      <c r="I45" s="342">
        <v>6.8090909999999996</v>
      </c>
      <c r="J45" s="342">
        <v>181.562907</v>
      </c>
      <c r="K45" s="342">
        <v>52.6</v>
      </c>
      <c r="L45" s="342">
        <v>0.17014599999999999</v>
      </c>
      <c r="M45" s="342">
        <v>74.8</v>
      </c>
      <c r="N45" s="342">
        <v>29.326395000000002</v>
      </c>
      <c r="O45" s="342">
        <v>181.33037400000001</v>
      </c>
      <c r="P45" s="342">
        <v>0</v>
      </c>
      <c r="Q45" s="342">
        <v>120.35</v>
      </c>
      <c r="R45" s="342">
        <v>0</v>
      </c>
      <c r="S45" s="342">
        <v>4.6189999999999998</v>
      </c>
      <c r="T45" s="342">
        <v>0</v>
      </c>
      <c r="U45" s="342">
        <v>310</v>
      </c>
      <c r="V45" s="342">
        <v>39.252000000000002</v>
      </c>
      <c r="W45" s="342">
        <v>6.6139999999999999</v>
      </c>
      <c r="X45" s="342">
        <v>4.4999999999999998E-2</v>
      </c>
      <c r="Y45" s="342">
        <v>0</v>
      </c>
      <c r="Z45" s="342">
        <v>72.599999999999994</v>
      </c>
      <c r="AA45" s="342">
        <v>54.5</v>
      </c>
      <c r="AB45" s="342">
        <v>58.696801000000001</v>
      </c>
      <c r="AC45" s="342">
        <v>58.580458999999998</v>
      </c>
      <c r="AD45" s="342">
        <v>181.33544800000001</v>
      </c>
      <c r="AE45" s="342">
        <v>13.472996</v>
      </c>
      <c r="AF45" s="342">
        <v>0</v>
      </c>
      <c r="AG45" s="342">
        <v>5.0740000000000004E-3</v>
      </c>
    </row>
    <row r="46" spans="1:33" x14ac:dyDescent="0.2">
      <c r="A46" s="342">
        <v>51.601951999999997</v>
      </c>
      <c r="B46" s="342">
        <v>78.943714999999997</v>
      </c>
      <c r="C46" s="342">
        <v>74.302977999999996</v>
      </c>
      <c r="D46" s="342">
        <v>75.313057000000001</v>
      </c>
      <c r="E46" s="342">
        <v>72.298839000000001</v>
      </c>
      <c r="F46" s="342">
        <v>71.991131999999993</v>
      </c>
      <c r="G46" s="342">
        <v>72.096209000000002</v>
      </c>
      <c r="H46" s="342">
        <v>74.508785000000003</v>
      </c>
      <c r="I46" s="342">
        <v>6.9307129999999999</v>
      </c>
      <c r="J46" s="342">
        <v>181.56809100000001</v>
      </c>
      <c r="K46" s="342">
        <v>52.6</v>
      </c>
      <c r="L46" s="342">
        <v>0.177923</v>
      </c>
      <c r="M46" s="342">
        <v>74.8</v>
      </c>
      <c r="N46" s="342">
        <v>29.323492000000002</v>
      </c>
      <c r="O46" s="342">
        <v>181.31629599999999</v>
      </c>
      <c r="P46" s="342">
        <v>0</v>
      </c>
      <c r="Q46" s="342">
        <v>120.38</v>
      </c>
      <c r="R46" s="342">
        <v>0</v>
      </c>
      <c r="S46" s="342">
        <v>4.5529999999999999</v>
      </c>
      <c r="T46" s="342">
        <v>0</v>
      </c>
      <c r="U46" s="342">
        <v>289</v>
      </c>
      <c r="V46" s="342">
        <v>39.374899999999997</v>
      </c>
      <c r="W46" s="342">
        <v>6.51</v>
      </c>
      <c r="X46" s="342">
        <v>4.4999999999999998E-2</v>
      </c>
      <c r="Y46" s="342">
        <v>0</v>
      </c>
      <c r="Z46" s="342">
        <v>72.599999999999994</v>
      </c>
      <c r="AA46" s="342">
        <v>54.5</v>
      </c>
      <c r="AB46" s="342">
        <v>58.535279000000003</v>
      </c>
      <c r="AC46" s="342">
        <v>58.579431999999997</v>
      </c>
      <c r="AD46" s="342">
        <v>181.32172499999999</v>
      </c>
      <c r="AE46" s="342">
        <v>13.472909</v>
      </c>
      <c r="AF46" s="342">
        <v>0</v>
      </c>
      <c r="AG46" s="342">
        <v>5.4289999999999998E-3</v>
      </c>
    </row>
    <row r="47" spans="1:33" x14ac:dyDescent="0.2">
      <c r="A47" s="342">
        <v>52.840021999999998</v>
      </c>
      <c r="B47" s="342">
        <v>79.360231999999996</v>
      </c>
      <c r="C47" s="342">
        <v>74.307710999999998</v>
      </c>
      <c r="D47" s="342">
        <v>75.280884</v>
      </c>
      <c r="E47" s="342">
        <v>72.325892999999994</v>
      </c>
      <c r="F47" s="342">
        <v>72.089517000000001</v>
      </c>
      <c r="G47" s="342">
        <v>72.127019000000004</v>
      </c>
      <c r="H47" s="342">
        <v>74.473568999999998</v>
      </c>
      <c r="I47" s="342">
        <v>6.6367570000000002</v>
      </c>
      <c r="J47" s="342">
        <v>181.701606</v>
      </c>
      <c r="K47" s="342">
        <v>52.6</v>
      </c>
      <c r="L47" s="342">
        <v>0.18590499999999999</v>
      </c>
      <c r="M47" s="342">
        <v>74.8</v>
      </c>
      <c r="N47" s="342">
        <v>29.321572</v>
      </c>
      <c r="O47" s="342">
        <v>181.31679700000001</v>
      </c>
      <c r="P47" s="342">
        <v>0</v>
      </c>
      <c r="Q47" s="342">
        <v>120.38</v>
      </c>
      <c r="R47" s="342">
        <v>0</v>
      </c>
      <c r="S47" s="342">
        <v>4.55</v>
      </c>
      <c r="T47" s="342">
        <v>0</v>
      </c>
      <c r="U47" s="342">
        <v>288</v>
      </c>
      <c r="V47" s="342">
        <v>39.457500000000003</v>
      </c>
      <c r="W47" s="342">
        <v>6.5309999999999997</v>
      </c>
      <c r="X47" s="342">
        <v>5.0999999999999997E-2</v>
      </c>
      <c r="Y47" s="342">
        <v>0</v>
      </c>
      <c r="Z47" s="342">
        <v>72.599999999999994</v>
      </c>
      <c r="AA47" s="342">
        <v>54.5</v>
      </c>
      <c r="AB47" s="342">
        <v>58.547125999999999</v>
      </c>
      <c r="AC47" s="342">
        <v>58.578713999999998</v>
      </c>
      <c r="AD47" s="342">
        <v>181.322731</v>
      </c>
      <c r="AE47" s="342">
        <v>13.472848000000001</v>
      </c>
      <c r="AF47" s="342">
        <v>0</v>
      </c>
      <c r="AG47" s="342">
        <v>5.9350000000000002E-3</v>
      </c>
    </row>
    <row r="48" spans="1:33" x14ac:dyDescent="0.2">
      <c r="A48" s="342">
        <v>54.030090000000001</v>
      </c>
      <c r="B48" s="342">
        <v>80.203158000000002</v>
      </c>
      <c r="C48" s="342">
        <v>74.323194000000001</v>
      </c>
      <c r="D48" s="342">
        <v>75.298238999999995</v>
      </c>
      <c r="E48" s="342">
        <v>72.292672999999994</v>
      </c>
      <c r="F48" s="342">
        <v>72.019378000000003</v>
      </c>
      <c r="G48" s="342">
        <v>72.105210999999997</v>
      </c>
      <c r="H48" s="342">
        <v>74.480788000000004</v>
      </c>
      <c r="I48" s="342">
        <v>6.8935560000000002</v>
      </c>
      <c r="J48" s="342">
        <v>181.35682199999999</v>
      </c>
      <c r="K48" s="342">
        <v>52.6</v>
      </c>
      <c r="L48" s="342">
        <v>0.191714</v>
      </c>
      <c r="M48" s="342">
        <v>74.8</v>
      </c>
      <c r="N48" s="342">
        <v>29.322662999999999</v>
      </c>
      <c r="O48" s="342">
        <v>181.31188900000001</v>
      </c>
      <c r="P48" s="342">
        <v>0</v>
      </c>
      <c r="Q48" s="342">
        <v>120.41</v>
      </c>
      <c r="R48" s="342">
        <v>0</v>
      </c>
      <c r="S48" s="342">
        <v>4.5430000000000001</v>
      </c>
      <c r="T48" s="342">
        <v>0</v>
      </c>
      <c r="U48" s="342">
        <v>285</v>
      </c>
      <c r="V48" s="342">
        <v>39.54</v>
      </c>
      <c r="W48" s="342">
        <v>6.5780000000000003</v>
      </c>
      <c r="X48" s="342">
        <v>4.4999999999999998E-2</v>
      </c>
      <c r="Y48" s="342">
        <v>0</v>
      </c>
      <c r="Z48" s="342">
        <v>72.599999999999994</v>
      </c>
      <c r="AA48" s="342">
        <v>54.5</v>
      </c>
      <c r="AB48" s="342">
        <v>58.501109999999997</v>
      </c>
      <c r="AC48" s="342">
        <v>58.577027000000001</v>
      </c>
      <c r="AD48" s="342">
        <v>181.31882200000001</v>
      </c>
      <c r="AE48" s="342">
        <v>13.472704</v>
      </c>
      <c r="AF48" s="342">
        <v>0</v>
      </c>
      <c r="AG48" s="342">
        <v>6.9319999999999998E-3</v>
      </c>
    </row>
    <row r="49" spans="1:33" x14ac:dyDescent="0.2">
      <c r="A49" s="342">
        <v>55.221159</v>
      </c>
      <c r="B49" s="342">
        <v>80.922797000000003</v>
      </c>
      <c r="C49" s="342">
        <v>74.285883999999996</v>
      </c>
      <c r="D49" s="342">
        <v>75.337002999999996</v>
      </c>
      <c r="E49" s="342">
        <v>72.325952000000001</v>
      </c>
      <c r="F49" s="342">
        <v>72.00855</v>
      </c>
      <c r="G49" s="342">
        <v>72.117176999999998</v>
      </c>
      <c r="H49" s="342">
        <v>74.504720000000006</v>
      </c>
      <c r="I49" s="342">
        <v>6.8827550000000004</v>
      </c>
      <c r="J49" s="342">
        <v>181.47451100000001</v>
      </c>
      <c r="K49" s="342">
        <v>52.6</v>
      </c>
      <c r="L49" s="342">
        <v>0.197884</v>
      </c>
      <c r="M49" s="342">
        <v>74.8</v>
      </c>
      <c r="N49" s="342">
        <v>29.325073</v>
      </c>
      <c r="O49" s="342">
        <v>181.32913400000001</v>
      </c>
      <c r="P49" s="342">
        <v>0</v>
      </c>
      <c r="Q49" s="342">
        <v>120.34</v>
      </c>
      <c r="R49" s="342">
        <v>0</v>
      </c>
      <c r="S49" s="342">
        <v>4.6079999999999997</v>
      </c>
      <c r="T49" s="342">
        <v>0</v>
      </c>
      <c r="U49" s="342">
        <v>307</v>
      </c>
      <c r="V49" s="342">
        <v>39.665700000000001</v>
      </c>
      <c r="W49" s="342">
        <v>6.63</v>
      </c>
      <c r="X49" s="342">
        <v>4.4999999999999998E-2</v>
      </c>
      <c r="Y49" s="342">
        <v>0</v>
      </c>
      <c r="Z49" s="342">
        <v>72.599999999999994</v>
      </c>
      <c r="AA49" s="342">
        <v>54.4</v>
      </c>
      <c r="AB49" s="342">
        <v>58.714323999999998</v>
      </c>
      <c r="AC49" s="342">
        <v>58.579948000000002</v>
      </c>
      <c r="AD49" s="342">
        <v>181.33693600000001</v>
      </c>
      <c r="AE49" s="342">
        <v>13.472951999999999</v>
      </c>
      <c r="AF49" s="342">
        <v>0</v>
      </c>
      <c r="AG49" s="342">
        <v>7.803E-3</v>
      </c>
    </row>
    <row r="50" spans="1:33" x14ac:dyDescent="0.2">
      <c r="A50" s="342">
        <v>56.409225999999997</v>
      </c>
      <c r="B50" s="342">
        <v>81.499960999999999</v>
      </c>
      <c r="C50" s="342">
        <v>74.341363999999999</v>
      </c>
      <c r="D50" s="342">
        <v>75.356215000000006</v>
      </c>
      <c r="E50" s="342">
        <v>72.343040000000002</v>
      </c>
      <c r="F50" s="342">
        <v>71.968307999999993</v>
      </c>
      <c r="G50" s="342">
        <v>72.116350999999995</v>
      </c>
      <c r="H50" s="342">
        <v>74.488394999999997</v>
      </c>
      <c r="I50" s="342">
        <v>6.7324020000000004</v>
      </c>
      <c r="J50" s="342">
        <v>181.533096</v>
      </c>
      <c r="K50" s="342">
        <v>52.6</v>
      </c>
      <c r="L50" s="342">
        <v>0.20431299999999999</v>
      </c>
      <c r="M50" s="342">
        <v>74.8</v>
      </c>
      <c r="N50" s="342">
        <v>29.323906999999998</v>
      </c>
      <c r="O50" s="342">
        <v>181.291697</v>
      </c>
      <c r="P50" s="342">
        <v>0</v>
      </c>
      <c r="Q50" s="342">
        <v>120.37</v>
      </c>
      <c r="R50" s="342">
        <v>0</v>
      </c>
      <c r="S50" s="342">
        <v>4.5720000000000001</v>
      </c>
      <c r="T50" s="342">
        <v>0</v>
      </c>
      <c r="U50" s="342">
        <v>296</v>
      </c>
      <c r="V50" s="342">
        <v>39.747500000000002</v>
      </c>
      <c r="W50" s="342">
        <v>6.5670000000000002</v>
      </c>
      <c r="X50" s="342">
        <v>4.4999999999999998E-2</v>
      </c>
      <c r="Y50" s="342">
        <v>0</v>
      </c>
      <c r="Z50" s="342">
        <v>72.599999999999994</v>
      </c>
      <c r="AA50" s="342">
        <v>54.4</v>
      </c>
      <c r="AB50" s="342">
        <v>58.280540999999999</v>
      </c>
      <c r="AC50" s="342">
        <v>58.573709999999998</v>
      </c>
      <c r="AD50" s="342">
        <v>181.300082</v>
      </c>
      <c r="AE50" s="342">
        <v>13.472422</v>
      </c>
      <c r="AF50" s="342">
        <v>0</v>
      </c>
      <c r="AG50" s="342">
        <v>8.3850000000000001E-3</v>
      </c>
    </row>
    <row r="51" spans="1:33" x14ac:dyDescent="0.2">
      <c r="A51" s="342">
        <v>57.601295</v>
      </c>
      <c r="B51" s="342">
        <v>82.257085000000004</v>
      </c>
      <c r="C51" s="342">
        <v>74.354733999999993</v>
      </c>
      <c r="D51" s="342">
        <v>75.340858999999995</v>
      </c>
      <c r="E51" s="342">
        <v>72.286266999999995</v>
      </c>
      <c r="F51" s="342">
        <v>72.025165000000001</v>
      </c>
      <c r="G51" s="342">
        <v>72.090684999999993</v>
      </c>
      <c r="H51" s="342">
        <v>74.457476</v>
      </c>
      <c r="I51" s="342">
        <v>6.8268050000000002</v>
      </c>
      <c r="J51" s="342">
        <v>181.50769199999999</v>
      </c>
      <c r="K51" s="342">
        <v>52.4</v>
      </c>
      <c r="L51" s="342">
        <v>0.21188199999999999</v>
      </c>
      <c r="M51" s="342">
        <v>74.8</v>
      </c>
      <c r="N51" s="342">
        <v>29.324659</v>
      </c>
      <c r="O51" s="342">
        <v>181.275475</v>
      </c>
      <c r="P51" s="342">
        <v>0</v>
      </c>
      <c r="Q51" s="342">
        <v>120.36</v>
      </c>
      <c r="R51" s="342">
        <v>0</v>
      </c>
      <c r="S51" s="342">
        <v>4.5679999999999996</v>
      </c>
      <c r="T51" s="342">
        <v>0</v>
      </c>
      <c r="U51" s="342">
        <v>294</v>
      </c>
      <c r="V51" s="342">
        <v>39.870399999999997</v>
      </c>
      <c r="W51" s="342">
        <v>6.6509999999999998</v>
      </c>
      <c r="X51" s="342">
        <v>5.6000000000000001E-2</v>
      </c>
      <c r="Y51" s="342">
        <v>0</v>
      </c>
      <c r="Z51" s="342">
        <v>72.599999999999994</v>
      </c>
      <c r="AA51" s="342">
        <v>54.5</v>
      </c>
      <c r="AB51" s="342">
        <v>58.098711000000002</v>
      </c>
      <c r="AC51" s="342">
        <v>58.564017</v>
      </c>
      <c r="AD51" s="342">
        <v>181.28463400000001</v>
      </c>
      <c r="AE51" s="342">
        <v>13.471598999999999</v>
      </c>
      <c r="AF51" s="342">
        <v>0</v>
      </c>
      <c r="AG51" s="342">
        <v>9.1590000000000005E-3</v>
      </c>
    </row>
    <row r="52" spans="1:33" x14ac:dyDescent="0.2">
      <c r="A52" s="342">
        <v>58.839365000000001</v>
      </c>
      <c r="B52" s="342">
        <v>83.011555000000001</v>
      </c>
      <c r="C52" s="342">
        <v>74.341858000000002</v>
      </c>
      <c r="D52" s="342">
        <v>75.377691999999996</v>
      </c>
      <c r="E52" s="342">
        <v>72.293791999999996</v>
      </c>
      <c r="F52" s="342">
        <v>72.033017000000001</v>
      </c>
      <c r="G52" s="342">
        <v>72.196183000000005</v>
      </c>
      <c r="H52" s="342">
        <v>74.515854000000004</v>
      </c>
      <c r="I52" s="342">
        <v>6.971476</v>
      </c>
      <c r="J52" s="342">
        <v>181.29477600000001</v>
      </c>
      <c r="K52" s="342">
        <v>52.4</v>
      </c>
      <c r="L52" s="342">
        <v>0.21649099999999999</v>
      </c>
      <c r="M52" s="342">
        <v>74.8</v>
      </c>
      <c r="N52" s="342">
        <v>29.324034999999999</v>
      </c>
      <c r="O52" s="342">
        <v>181.272143</v>
      </c>
      <c r="P52" s="342">
        <v>0</v>
      </c>
      <c r="Q52" s="342">
        <v>120.36</v>
      </c>
      <c r="R52" s="342">
        <v>0</v>
      </c>
      <c r="S52" s="342">
        <v>4.5369999999999999</v>
      </c>
      <c r="T52" s="342">
        <v>0</v>
      </c>
      <c r="U52" s="342">
        <v>285</v>
      </c>
      <c r="V52" s="342">
        <v>39.952100000000002</v>
      </c>
      <c r="W52" s="342">
        <v>6.6189999999999998</v>
      </c>
      <c r="X52" s="342">
        <v>5.0999999999999997E-2</v>
      </c>
      <c r="Y52" s="342">
        <v>0</v>
      </c>
      <c r="Z52" s="342">
        <v>72.599999999999994</v>
      </c>
      <c r="AA52" s="342">
        <v>54.5</v>
      </c>
      <c r="AB52" s="342">
        <v>58.068058999999998</v>
      </c>
      <c r="AC52" s="342">
        <v>58.554096999999999</v>
      </c>
      <c r="AD52" s="342">
        <v>181.28202999999999</v>
      </c>
      <c r="AE52" s="342">
        <v>13.470756</v>
      </c>
      <c r="AF52" s="342">
        <v>0</v>
      </c>
      <c r="AG52" s="342">
        <v>9.887E-3</v>
      </c>
    </row>
    <row r="53" spans="1:33" x14ac:dyDescent="0.2">
      <c r="A53" s="342">
        <v>60.031433999999997</v>
      </c>
      <c r="B53" s="342">
        <v>83.235737999999998</v>
      </c>
      <c r="C53" s="342">
        <v>74.307997</v>
      </c>
      <c r="D53" s="342">
        <v>75.330462999999995</v>
      </c>
      <c r="E53" s="342">
        <v>72.302266000000003</v>
      </c>
      <c r="F53" s="342">
        <v>72.038072</v>
      </c>
      <c r="G53" s="342">
        <v>72.114411000000004</v>
      </c>
      <c r="H53" s="342">
        <v>74.516703000000007</v>
      </c>
      <c r="I53" s="342">
        <v>6.7956969999999997</v>
      </c>
      <c r="J53" s="342">
        <v>181.457661</v>
      </c>
      <c r="K53" s="342">
        <v>52.4</v>
      </c>
      <c r="L53" s="342">
        <v>0.22494700000000001</v>
      </c>
      <c r="M53" s="342">
        <v>74.8</v>
      </c>
      <c r="N53" s="342">
        <v>29.323854999999998</v>
      </c>
      <c r="O53" s="342">
        <v>181.30319</v>
      </c>
      <c r="P53" s="342">
        <v>0</v>
      </c>
      <c r="Q53" s="342">
        <v>120.36</v>
      </c>
      <c r="R53" s="342">
        <v>0</v>
      </c>
      <c r="S53" s="342">
        <v>4.5609999999999999</v>
      </c>
      <c r="T53" s="342">
        <v>0</v>
      </c>
      <c r="U53" s="342">
        <v>293</v>
      </c>
      <c r="V53" s="342">
        <v>40.035400000000003</v>
      </c>
      <c r="W53" s="342">
        <v>6.593</v>
      </c>
      <c r="X53" s="342">
        <v>4.4999999999999998E-2</v>
      </c>
      <c r="Y53" s="342">
        <v>0</v>
      </c>
      <c r="Z53" s="342">
        <v>72.599999999999994</v>
      </c>
      <c r="AA53" s="342">
        <v>54.5</v>
      </c>
      <c r="AB53" s="342">
        <v>58.436225999999998</v>
      </c>
      <c r="AC53" s="342">
        <v>58.551786</v>
      </c>
      <c r="AD53" s="342">
        <v>181.313309</v>
      </c>
      <c r="AE53" s="342">
        <v>13.470560000000001</v>
      </c>
      <c r="AF53" s="342">
        <v>0</v>
      </c>
      <c r="AG53" s="342">
        <v>1.0119E-2</v>
      </c>
    </row>
    <row r="54" spans="1:33" x14ac:dyDescent="0.2">
      <c r="A54" s="342">
        <v>61.222501999999999</v>
      </c>
      <c r="B54" s="342">
        <v>83.570910999999995</v>
      </c>
      <c r="C54" s="342">
        <v>74.373763999999994</v>
      </c>
      <c r="D54" s="342">
        <v>75.370980000000003</v>
      </c>
      <c r="E54" s="342">
        <v>72.269689</v>
      </c>
      <c r="F54" s="342">
        <v>72.065375000000003</v>
      </c>
      <c r="G54" s="342">
        <v>72.070245</v>
      </c>
      <c r="H54" s="342">
        <v>74.547970000000007</v>
      </c>
      <c r="I54" s="342">
        <v>6.8367420000000001</v>
      </c>
      <c r="J54" s="342">
        <v>181.40555599999999</v>
      </c>
      <c r="K54" s="342">
        <v>52.4</v>
      </c>
      <c r="L54" s="342">
        <v>0.22800599999999999</v>
      </c>
      <c r="M54" s="342">
        <v>74.8</v>
      </c>
      <c r="N54" s="342">
        <v>29.324244</v>
      </c>
      <c r="O54" s="342">
        <v>181.27092099999999</v>
      </c>
      <c r="P54" s="342">
        <v>0</v>
      </c>
      <c r="Q54" s="342">
        <v>120.36</v>
      </c>
      <c r="R54" s="342">
        <v>0</v>
      </c>
      <c r="S54" s="342">
        <v>4.5949999999999998</v>
      </c>
      <c r="T54" s="342">
        <v>0</v>
      </c>
      <c r="U54" s="342">
        <v>303</v>
      </c>
      <c r="V54" s="342">
        <v>40.1614</v>
      </c>
      <c r="W54" s="342">
        <v>6.6040000000000001</v>
      </c>
      <c r="X54" s="342">
        <v>4.4999999999999998E-2</v>
      </c>
      <c r="Y54" s="342">
        <v>0</v>
      </c>
      <c r="Z54" s="342">
        <v>72.599999999999994</v>
      </c>
      <c r="AA54" s="342">
        <v>54.5</v>
      </c>
      <c r="AB54" s="342">
        <v>58.058933000000003</v>
      </c>
      <c r="AC54" s="342">
        <v>58.542307999999998</v>
      </c>
      <c r="AD54" s="342">
        <v>181.28125399999999</v>
      </c>
      <c r="AE54" s="342">
        <v>13.469754999999999</v>
      </c>
      <c r="AF54" s="342">
        <v>0</v>
      </c>
      <c r="AG54" s="342">
        <v>1.0333E-2</v>
      </c>
    </row>
    <row r="55" spans="1:33" x14ac:dyDescent="0.2">
      <c r="A55" s="342">
        <v>62.414569999999998</v>
      </c>
      <c r="B55" s="342">
        <v>83.889522999999997</v>
      </c>
      <c r="C55" s="342">
        <v>74.303156999999999</v>
      </c>
      <c r="D55" s="342">
        <v>75.345698999999996</v>
      </c>
      <c r="E55" s="342">
        <v>72.327500000000001</v>
      </c>
      <c r="F55" s="342">
        <v>71.989159000000001</v>
      </c>
      <c r="G55" s="342">
        <v>72.115967999999995</v>
      </c>
      <c r="H55" s="342">
        <v>74.536534000000003</v>
      </c>
      <c r="I55" s="342">
        <v>6.7661020000000001</v>
      </c>
      <c r="J55" s="342">
        <v>181.533355</v>
      </c>
      <c r="K55" s="342">
        <v>52.4</v>
      </c>
      <c r="L55" s="342">
        <v>0.23386499999999999</v>
      </c>
      <c r="M55" s="342">
        <v>74.8</v>
      </c>
      <c r="N55" s="342">
        <v>29.322118</v>
      </c>
      <c r="O55" s="342">
        <v>181.27484899999999</v>
      </c>
      <c r="P55" s="342">
        <v>0</v>
      </c>
      <c r="Q55" s="342">
        <v>120.35</v>
      </c>
      <c r="R55" s="342">
        <v>0</v>
      </c>
      <c r="S55" s="342">
        <v>4.5890000000000004</v>
      </c>
      <c r="T55" s="342">
        <v>0</v>
      </c>
      <c r="U55" s="342">
        <v>302</v>
      </c>
      <c r="V55" s="342">
        <v>40.244</v>
      </c>
      <c r="W55" s="342">
        <v>6.6139999999999999</v>
      </c>
      <c r="X55" s="342">
        <v>4.4999999999999998E-2</v>
      </c>
      <c r="Y55" s="342">
        <v>0</v>
      </c>
      <c r="Z55" s="342">
        <v>72.599999999999994</v>
      </c>
      <c r="AA55" s="342">
        <v>54.5</v>
      </c>
      <c r="AB55" s="342">
        <v>58.108950999999998</v>
      </c>
      <c r="AC55" s="342">
        <v>58.534132</v>
      </c>
      <c r="AD55" s="342">
        <v>181.285504</v>
      </c>
      <c r="AE55" s="342">
        <v>13.469060000000001</v>
      </c>
      <c r="AF55" s="342">
        <v>0</v>
      </c>
      <c r="AG55" s="342">
        <v>1.0655E-2</v>
      </c>
    </row>
    <row r="56" spans="1:33" x14ac:dyDescent="0.2">
      <c r="A56" s="342">
        <v>63.605637999999999</v>
      </c>
      <c r="B56" s="342">
        <v>84.569856000000001</v>
      </c>
      <c r="C56" s="342">
        <v>74.335898</v>
      </c>
      <c r="D56" s="342">
        <v>75.371052000000006</v>
      </c>
      <c r="E56" s="342">
        <v>72.285702999999998</v>
      </c>
      <c r="F56" s="342">
        <v>72.007921999999994</v>
      </c>
      <c r="G56" s="342">
        <v>72.14949</v>
      </c>
      <c r="H56" s="342">
        <v>74.530551000000003</v>
      </c>
      <c r="I56" s="342">
        <v>6.7535730000000003</v>
      </c>
      <c r="J56" s="342">
        <v>181.550982</v>
      </c>
      <c r="K56" s="342">
        <v>52.4</v>
      </c>
      <c r="L56" s="342">
        <v>0.242678</v>
      </c>
      <c r="M56" s="342">
        <v>74.8</v>
      </c>
      <c r="N56" s="342">
        <v>29.322637</v>
      </c>
      <c r="O56" s="342">
        <v>181.25340600000001</v>
      </c>
      <c r="P56" s="342">
        <v>0</v>
      </c>
      <c r="Q56" s="342">
        <v>120.41</v>
      </c>
      <c r="R56" s="342">
        <v>0</v>
      </c>
      <c r="S56" s="342">
        <v>4.53</v>
      </c>
      <c r="T56" s="342">
        <v>0</v>
      </c>
      <c r="U56" s="342">
        <v>281</v>
      </c>
      <c r="V56" s="342">
        <v>40.366199999999999</v>
      </c>
      <c r="W56" s="342">
        <v>6.5670000000000002</v>
      </c>
      <c r="X56" s="342">
        <v>4.4999999999999998E-2</v>
      </c>
      <c r="Y56" s="342">
        <v>0</v>
      </c>
      <c r="Z56" s="342">
        <v>72.599999999999994</v>
      </c>
      <c r="AA56" s="342">
        <v>54.5</v>
      </c>
      <c r="AB56" s="342">
        <v>57.861764999999998</v>
      </c>
      <c r="AC56" s="342">
        <v>58.521680000000003</v>
      </c>
      <c r="AD56" s="342">
        <v>181.26450299999999</v>
      </c>
      <c r="AE56" s="342">
        <v>13.468002</v>
      </c>
      <c r="AF56" s="342">
        <v>0</v>
      </c>
      <c r="AG56" s="342">
        <v>1.1096999999999999E-2</v>
      </c>
    </row>
    <row r="57" spans="1:33" x14ac:dyDescent="0.2">
      <c r="A57" s="342">
        <v>64.838707999999997</v>
      </c>
      <c r="B57" s="342">
        <v>84.617283999999998</v>
      </c>
      <c r="C57" s="342">
        <v>74.39716</v>
      </c>
      <c r="D57" s="342">
        <v>75.342986999999994</v>
      </c>
      <c r="E57" s="342">
        <v>72.285388999999995</v>
      </c>
      <c r="F57" s="342">
        <v>72.036218000000005</v>
      </c>
      <c r="G57" s="342">
        <v>72.139741000000001</v>
      </c>
      <c r="H57" s="342">
        <v>74.539276000000001</v>
      </c>
      <c r="I57" s="342">
        <v>6.892055</v>
      </c>
      <c r="J57" s="342">
        <v>181.45607999999999</v>
      </c>
      <c r="K57" s="342">
        <v>52.4</v>
      </c>
      <c r="L57" s="342">
        <v>0.25008200000000003</v>
      </c>
      <c r="M57" s="342">
        <v>74.8</v>
      </c>
      <c r="N57" s="342">
        <v>29.322607000000001</v>
      </c>
      <c r="O57" s="342">
        <v>181.24254400000001</v>
      </c>
      <c r="P57" s="342">
        <v>0</v>
      </c>
      <c r="Q57" s="342">
        <v>120.39</v>
      </c>
      <c r="R57" s="342">
        <v>0</v>
      </c>
      <c r="S57" s="342">
        <v>4.5860000000000003</v>
      </c>
      <c r="T57" s="342">
        <v>0</v>
      </c>
      <c r="U57" s="342">
        <v>299</v>
      </c>
      <c r="V57" s="342">
        <v>40.449399999999997</v>
      </c>
      <c r="W57" s="342">
        <v>6.6040000000000001</v>
      </c>
      <c r="X57" s="342">
        <v>4.4999999999999998E-2</v>
      </c>
      <c r="Y57" s="342">
        <v>0</v>
      </c>
      <c r="Z57" s="342">
        <v>72.599999999999994</v>
      </c>
      <c r="AA57" s="342">
        <v>54.5</v>
      </c>
      <c r="AB57" s="342">
        <v>57.733544000000002</v>
      </c>
      <c r="AC57" s="342">
        <v>58.507351</v>
      </c>
      <c r="AD57" s="342">
        <v>181.25360900000001</v>
      </c>
      <c r="AE57" s="342">
        <v>13.466785</v>
      </c>
      <c r="AF57" s="342">
        <v>0</v>
      </c>
      <c r="AG57" s="342">
        <v>1.1065E-2</v>
      </c>
    </row>
    <row r="58" spans="1:33" x14ac:dyDescent="0.2">
      <c r="A58" s="342">
        <v>66.037777000000006</v>
      </c>
      <c r="B58" s="342">
        <v>84.892600999999999</v>
      </c>
      <c r="C58" s="342">
        <v>74.381710999999996</v>
      </c>
      <c r="D58" s="342">
        <v>75.377815999999996</v>
      </c>
      <c r="E58" s="342">
        <v>72.302633999999998</v>
      </c>
      <c r="F58" s="342">
        <v>71.959591000000003</v>
      </c>
      <c r="G58" s="342">
        <v>72.144951000000006</v>
      </c>
      <c r="H58" s="342">
        <v>74.567492999999999</v>
      </c>
      <c r="I58" s="342">
        <v>6.7438520000000004</v>
      </c>
      <c r="J58" s="342">
        <v>181.43614500000001</v>
      </c>
      <c r="K58" s="342">
        <v>52.4</v>
      </c>
      <c r="L58" s="342">
        <v>0.25574400000000003</v>
      </c>
      <c r="M58" s="342">
        <v>74.8</v>
      </c>
      <c r="N58" s="342">
        <v>29.322118</v>
      </c>
      <c r="O58" s="342">
        <v>181.25693899999999</v>
      </c>
      <c r="P58" s="342">
        <v>0</v>
      </c>
      <c r="Q58" s="342">
        <v>120.4</v>
      </c>
      <c r="R58" s="342">
        <v>0</v>
      </c>
      <c r="S58" s="342">
        <v>4.6029999999999998</v>
      </c>
      <c r="T58" s="342">
        <v>0</v>
      </c>
      <c r="U58" s="342">
        <v>303</v>
      </c>
      <c r="V58" s="342">
        <v>40.533700000000003</v>
      </c>
      <c r="W58" s="342">
        <v>6.6920000000000002</v>
      </c>
      <c r="X58" s="342">
        <v>0.04</v>
      </c>
      <c r="Y58" s="342">
        <v>0</v>
      </c>
      <c r="Z58" s="342">
        <v>72.599999999999994</v>
      </c>
      <c r="AA58" s="342">
        <v>54.5</v>
      </c>
      <c r="AB58" s="342">
        <v>57.905110999999998</v>
      </c>
      <c r="AC58" s="342">
        <v>58.496595999999997</v>
      </c>
      <c r="AD58" s="342">
        <v>181.26818599999999</v>
      </c>
      <c r="AE58" s="342">
        <v>13.465871</v>
      </c>
      <c r="AF58" s="342">
        <v>0</v>
      </c>
      <c r="AG58" s="342">
        <v>1.1246000000000001E-2</v>
      </c>
    </row>
    <row r="59" spans="1:33" x14ac:dyDescent="0.2">
      <c r="A59" s="342">
        <v>67.229845999999995</v>
      </c>
      <c r="B59" s="342">
        <v>85.360727999999995</v>
      </c>
      <c r="C59" s="342">
        <v>74.347667999999999</v>
      </c>
      <c r="D59" s="342">
        <v>75.333078</v>
      </c>
      <c r="E59" s="342">
        <v>72.331199999999995</v>
      </c>
      <c r="F59" s="342">
        <v>72.011560000000003</v>
      </c>
      <c r="G59" s="342">
        <v>72.175448000000003</v>
      </c>
      <c r="H59" s="342">
        <v>74.553151</v>
      </c>
      <c r="I59" s="342">
        <v>6.7542210000000003</v>
      </c>
      <c r="J59" s="342">
        <v>181.53853899999999</v>
      </c>
      <c r="K59" s="342">
        <v>52.4</v>
      </c>
      <c r="L59" s="342">
        <v>0.26227600000000001</v>
      </c>
      <c r="M59" s="342">
        <v>74.8</v>
      </c>
      <c r="N59" s="342">
        <v>29.320717999999999</v>
      </c>
      <c r="O59" s="342">
        <v>181.25553600000001</v>
      </c>
      <c r="P59" s="342">
        <v>0</v>
      </c>
      <c r="Q59" s="342">
        <v>120.37</v>
      </c>
      <c r="R59" s="342">
        <v>0</v>
      </c>
      <c r="S59" s="342">
        <v>4.5609999999999999</v>
      </c>
      <c r="T59" s="342">
        <v>0</v>
      </c>
      <c r="U59" s="342">
        <v>293</v>
      </c>
      <c r="V59" s="342">
        <v>40.655999999999999</v>
      </c>
      <c r="W59" s="342">
        <v>6.5519999999999996</v>
      </c>
      <c r="X59" s="342">
        <v>4.4999999999999998E-2</v>
      </c>
      <c r="Y59" s="342">
        <v>0</v>
      </c>
      <c r="Z59" s="342">
        <v>72.599999999999994</v>
      </c>
      <c r="AA59" s="342">
        <v>54.5</v>
      </c>
      <c r="AB59" s="342">
        <v>57.891902000000002</v>
      </c>
      <c r="AC59" s="342">
        <v>58.485987999999999</v>
      </c>
      <c r="AD59" s="342">
        <v>181.26706300000001</v>
      </c>
      <c r="AE59" s="342">
        <v>13.464969999999999</v>
      </c>
      <c r="AF59" s="342">
        <v>0</v>
      </c>
      <c r="AG59" s="342">
        <v>1.1527000000000001E-2</v>
      </c>
    </row>
    <row r="60" spans="1:33" x14ac:dyDescent="0.2">
      <c r="A60" s="342">
        <v>68.423912999999999</v>
      </c>
      <c r="B60" s="342">
        <v>86.277287000000001</v>
      </c>
      <c r="C60" s="342">
        <v>74.312808000000004</v>
      </c>
      <c r="D60" s="342">
        <v>75.320074000000005</v>
      </c>
      <c r="E60" s="342">
        <v>72.299741999999995</v>
      </c>
      <c r="F60" s="342">
        <v>72.000206000000006</v>
      </c>
      <c r="G60" s="342">
        <v>72.087745999999996</v>
      </c>
      <c r="H60" s="342">
        <v>74.496392999999998</v>
      </c>
      <c r="I60" s="342">
        <v>6.8764909999999997</v>
      </c>
      <c r="J60" s="342">
        <v>181.459216</v>
      </c>
      <c r="K60" s="342">
        <v>52.4</v>
      </c>
      <c r="L60" s="342">
        <v>0.27077899999999999</v>
      </c>
      <c r="M60" s="342">
        <v>74.8</v>
      </c>
      <c r="N60" s="342">
        <v>29.322196000000002</v>
      </c>
      <c r="O60" s="342">
        <v>181.25612599999999</v>
      </c>
      <c r="P60" s="342">
        <v>0</v>
      </c>
      <c r="Q60" s="342">
        <v>120.36</v>
      </c>
      <c r="R60" s="342">
        <v>0</v>
      </c>
      <c r="S60" s="342">
        <v>4.58</v>
      </c>
      <c r="T60" s="342">
        <v>0</v>
      </c>
      <c r="U60" s="342">
        <v>300</v>
      </c>
      <c r="V60" s="342">
        <v>40.739400000000003</v>
      </c>
      <c r="W60" s="342">
        <v>6.5519999999999996</v>
      </c>
      <c r="X60" s="342">
        <v>5.0999999999999997E-2</v>
      </c>
      <c r="Y60" s="342">
        <v>0</v>
      </c>
      <c r="Z60" s="342">
        <v>72.599999999999994</v>
      </c>
      <c r="AA60" s="342">
        <v>54.5</v>
      </c>
      <c r="AB60" s="342">
        <v>57.903655999999998</v>
      </c>
      <c r="AC60" s="342">
        <v>58.475948000000002</v>
      </c>
      <c r="AD60" s="342">
        <v>181.26806199999999</v>
      </c>
      <c r="AE60" s="342">
        <v>13.464116000000001</v>
      </c>
      <c r="AF60" s="342">
        <v>0</v>
      </c>
      <c r="AG60" s="342">
        <v>1.1936E-2</v>
      </c>
    </row>
    <row r="61" spans="1:33" x14ac:dyDescent="0.2">
      <c r="A61" s="342">
        <v>69.614981999999998</v>
      </c>
      <c r="B61" s="342">
        <v>86.286569999999998</v>
      </c>
      <c r="C61" s="342">
        <v>74.292614</v>
      </c>
      <c r="D61" s="342">
        <v>75.267405999999994</v>
      </c>
      <c r="E61" s="342">
        <v>72.301475999999994</v>
      </c>
      <c r="F61" s="342">
        <v>71.997861</v>
      </c>
      <c r="G61" s="342">
        <v>72.108711999999997</v>
      </c>
      <c r="H61" s="342">
        <v>74.486181999999999</v>
      </c>
      <c r="I61" s="342">
        <v>6.9138630000000001</v>
      </c>
      <c r="J61" s="342">
        <v>181.46803</v>
      </c>
      <c r="K61" s="342">
        <v>52.4</v>
      </c>
      <c r="L61" s="342">
        <v>0.27860800000000002</v>
      </c>
      <c r="M61" s="342">
        <v>74.8</v>
      </c>
      <c r="N61" s="342">
        <v>29.322118</v>
      </c>
      <c r="O61" s="342">
        <v>181.24690899999999</v>
      </c>
      <c r="P61" s="342">
        <v>0</v>
      </c>
      <c r="Q61" s="342">
        <v>120.39</v>
      </c>
      <c r="R61" s="342">
        <v>0</v>
      </c>
      <c r="S61" s="342">
        <v>4.5640000000000001</v>
      </c>
      <c r="T61" s="342">
        <v>0</v>
      </c>
      <c r="U61" s="342">
        <v>293</v>
      </c>
      <c r="V61" s="342">
        <v>40.861699999999999</v>
      </c>
      <c r="W61" s="342">
        <v>6.6189999999999998</v>
      </c>
      <c r="X61" s="342">
        <v>4.4999999999999998E-2</v>
      </c>
      <c r="Y61" s="342">
        <v>0</v>
      </c>
      <c r="Z61" s="342">
        <v>72.599999999999994</v>
      </c>
      <c r="AA61" s="342">
        <v>54.5</v>
      </c>
      <c r="AB61" s="342">
        <v>57.795451999999997</v>
      </c>
      <c r="AC61" s="342">
        <v>58.464413999999998</v>
      </c>
      <c r="AD61" s="342">
        <v>181.258869</v>
      </c>
      <c r="AE61" s="342">
        <v>13.463137</v>
      </c>
      <c r="AF61" s="342">
        <v>0</v>
      </c>
      <c r="AG61" s="342">
        <v>1.196E-2</v>
      </c>
    </row>
    <row r="62" spans="1:33" x14ac:dyDescent="0.2">
      <c r="A62" s="342">
        <v>70.841052000000005</v>
      </c>
      <c r="B62" s="342">
        <v>86.440618000000001</v>
      </c>
      <c r="C62" s="342">
        <v>74.269930000000002</v>
      </c>
      <c r="D62" s="342">
        <v>75.270606999999998</v>
      </c>
      <c r="E62" s="342">
        <v>72.288635999999997</v>
      </c>
      <c r="F62" s="342">
        <v>72.022296999999995</v>
      </c>
      <c r="G62" s="342">
        <v>72.153771000000006</v>
      </c>
      <c r="H62" s="342">
        <v>74.477892999999995</v>
      </c>
      <c r="I62" s="342">
        <v>6.8306930000000001</v>
      </c>
      <c r="J62" s="342">
        <v>181.496467</v>
      </c>
      <c r="K62" s="342">
        <v>52.4</v>
      </c>
      <c r="L62" s="342">
        <v>0.28657899999999997</v>
      </c>
      <c r="M62" s="342">
        <v>74.8</v>
      </c>
      <c r="N62" s="342">
        <v>29.324477999999999</v>
      </c>
      <c r="O62" s="342">
        <v>181.23060699999999</v>
      </c>
      <c r="P62" s="342">
        <v>0</v>
      </c>
      <c r="Q62" s="342">
        <v>120.39</v>
      </c>
      <c r="R62" s="342">
        <v>0</v>
      </c>
      <c r="S62" s="342">
        <v>4.5869999999999997</v>
      </c>
      <c r="T62" s="342">
        <v>0</v>
      </c>
      <c r="U62" s="342">
        <v>301</v>
      </c>
      <c r="V62" s="342">
        <v>40.9437</v>
      </c>
      <c r="W62" s="342">
        <v>6.63</v>
      </c>
      <c r="X62" s="342">
        <v>5.6000000000000001E-2</v>
      </c>
      <c r="Y62" s="342">
        <v>0</v>
      </c>
      <c r="Z62" s="342">
        <v>72.599999999999994</v>
      </c>
      <c r="AA62" s="342">
        <v>54.5</v>
      </c>
      <c r="AB62" s="342">
        <v>57.604446000000003</v>
      </c>
      <c r="AC62" s="342">
        <v>58.450080999999997</v>
      </c>
      <c r="AD62" s="342">
        <v>181.24264099999999</v>
      </c>
      <c r="AE62" s="342">
        <v>13.461919</v>
      </c>
      <c r="AF62" s="342">
        <v>0</v>
      </c>
      <c r="AG62" s="342">
        <v>1.2034E-2</v>
      </c>
    </row>
    <row r="63" spans="1:33" x14ac:dyDescent="0.2">
      <c r="A63" s="342">
        <v>72.033119999999997</v>
      </c>
      <c r="B63" s="342">
        <v>86.647942</v>
      </c>
      <c r="C63" s="342">
        <v>74.316564</v>
      </c>
      <c r="D63" s="342">
        <v>75.305250999999998</v>
      </c>
      <c r="E63" s="342">
        <v>72.274721</v>
      </c>
      <c r="F63" s="342">
        <v>72.006701000000007</v>
      </c>
      <c r="G63" s="342">
        <v>72.112446000000006</v>
      </c>
      <c r="H63" s="342">
        <v>74.492227</v>
      </c>
      <c r="I63" s="342">
        <v>6.7615660000000002</v>
      </c>
      <c r="J63" s="342">
        <v>181.40918600000001</v>
      </c>
      <c r="K63" s="342">
        <v>52.4</v>
      </c>
      <c r="L63" s="342">
        <v>0.294213</v>
      </c>
      <c r="M63" s="342">
        <v>74.8</v>
      </c>
      <c r="N63" s="342">
        <v>29.321911</v>
      </c>
      <c r="O63" s="342">
        <v>181.22535400000001</v>
      </c>
      <c r="P63" s="342">
        <v>0</v>
      </c>
      <c r="Q63" s="342">
        <v>120.38</v>
      </c>
      <c r="R63" s="342">
        <v>0</v>
      </c>
      <c r="S63" s="342">
        <v>4.5860000000000003</v>
      </c>
      <c r="T63" s="342">
        <v>0</v>
      </c>
      <c r="U63" s="342">
        <v>300</v>
      </c>
      <c r="V63" s="342">
        <v>41.024500000000003</v>
      </c>
      <c r="W63" s="342">
        <v>6.6559999999999997</v>
      </c>
      <c r="X63" s="342">
        <v>5.0999999999999997E-2</v>
      </c>
      <c r="Y63" s="342">
        <v>0</v>
      </c>
      <c r="Z63" s="342">
        <v>72.599999999999994</v>
      </c>
      <c r="AA63" s="342">
        <v>54.5</v>
      </c>
      <c r="AB63" s="342">
        <v>57.542816000000002</v>
      </c>
      <c r="AC63" s="342">
        <v>58.428057000000003</v>
      </c>
      <c r="AD63" s="342">
        <v>181.237405</v>
      </c>
      <c r="AE63" s="342">
        <v>13.460048</v>
      </c>
      <c r="AF63" s="342">
        <v>0</v>
      </c>
      <c r="AG63" s="342">
        <v>1.2050999999999999E-2</v>
      </c>
    </row>
    <row r="64" spans="1:33" x14ac:dyDescent="0.2">
      <c r="A64" s="342">
        <v>73.224187999999998</v>
      </c>
      <c r="B64" s="342">
        <v>86.650796</v>
      </c>
      <c r="C64" s="342">
        <v>74.265940000000001</v>
      </c>
      <c r="D64" s="342">
        <v>75.291670999999994</v>
      </c>
      <c r="E64" s="342">
        <v>72.337973000000005</v>
      </c>
      <c r="F64" s="342">
        <v>72.006756999999993</v>
      </c>
      <c r="G64" s="342">
        <v>72.203430999999995</v>
      </c>
      <c r="H64" s="342">
        <v>74.420608000000001</v>
      </c>
      <c r="I64" s="342">
        <v>7.0728569999999999</v>
      </c>
      <c r="J64" s="342">
        <v>181.37730099999999</v>
      </c>
      <c r="K64" s="342">
        <v>52.4</v>
      </c>
      <c r="L64" s="342">
        <v>0.29986499999999999</v>
      </c>
      <c r="M64" s="342">
        <v>74.8</v>
      </c>
      <c r="N64" s="342">
        <v>29.323777</v>
      </c>
      <c r="O64" s="342">
        <v>181.224064</v>
      </c>
      <c r="P64" s="342">
        <v>0</v>
      </c>
      <c r="Q64" s="342">
        <v>120.37</v>
      </c>
      <c r="R64" s="342">
        <v>0</v>
      </c>
      <c r="S64" s="342">
        <v>4.532</v>
      </c>
      <c r="T64" s="342">
        <v>0</v>
      </c>
      <c r="U64" s="342">
        <v>284</v>
      </c>
      <c r="V64" s="342">
        <v>41.147199999999998</v>
      </c>
      <c r="W64" s="342">
        <v>6.51</v>
      </c>
      <c r="X64" s="342">
        <v>4.4999999999999998E-2</v>
      </c>
      <c r="Y64" s="342">
        <v>0</v>
      </c>
      <c r="Z64" s="342">
        <v>72.599999999999994</v>
      </c>
      <c r="AA64" s="342">
        <v>54.5</v>
      </c>
      <c r="AB64" s="342">
        <v>57.528247999999998</v>
      </c>
      <c r="AC64" s="342">
        <v>58.410007</v>
      </c>
      <c r="AD64" s="342">
        <v>181.23616699999999</v>
      </c>
      <c r="AE64" s="342">
        <v>13.458513999999999</v>
      </c>
      <c r="AF64" s="342">
        <v>0</v>
      </c>
      <c r="AG64" s="342">
        <v>1.2102999999999999E-2</v>
      </c>
    </row>
    <row r="65" spans="1:33" x14ac:dyDescent="0.2">
      <c r="A65" s="342">
        <v>74.414255999999995</v>
      </c>
      <c r="B65" s="342">
        <v>86.779353</v>
      </c>
      <c r="C65" s="342">
        <v>74.288578999999999</v>
      </c>
      <c r="D65" s="342">
        <v>75.287847999999997</v>
      </c>
      <c r="E65" s="342">
        <v>72.302335999999997</v>
      </c>
      <c r="F65" s="342">
        <v>72.043818999999999</v>
      </c>
      <c r="G65" s="342">
        <v>72.182610999999994</v>
      </c>
      <c r="H65" s="342">
        <v>74.520309999999995</v>
      </c>
      <c r="I65" s="342">
        <v>6.922288</v>
      </c>
      <c r="J65" s="342">
        <v>181.428628</v>
      </c>
      <c r="K65" s="342">
        <v>52.4</v>
      </c>
      <c r="L65" s="342">
        <v>0.30655300000000002</v>
      </c>
      <c r="M65" s="342">
        <v>74.8</v>
      </c>
      <c r="N65" s="342">
        <v>29.323751000000001</v>
      </c>
      <c r="O65" s="342">
        <v>181.17163500000001</v>
      </c>
      <c r="P65" s="342">
        <v>0</v>
      </c>
      <c r="Q65" s="342">
        <v>120.36</v>
      </c>
      <c r="R65" s="342">
        <v>0</v>
      </c>
      <c r="S65" s="342">
        <v>4.5540000000000003</v>
      </c>
      <c r="T65" s="342">
        <v>0</v>
      </c>
      <c r="U65" s="342">
        <v>292</v>
      </c>
      <c r="V65" s="342">
        <v>41.229799999999997</v>
      </c>
      <c r="W65" s="342">
        <v>6.5570000000000004</v>
      </c>
      <c r="X65" s="342">
        <v>0.04</v>
      </c>
      <c r="Y65" s="342">
        <v>0</v>
      </c>
      <c r="Z65" s="342">
        <v>72.599999999999994</v>
      </c>
      <c r="AA65" s="342">
        <v>54.5</v>
      </c>
      <c r="AB65" s="342">
        <v>56.911323000000003</v>
      </c>
      <c r="AC65" s="342">
        <v>58.387087999999999</v>
      </c>
      <c r="AD65" s="342">
        <v>181.183753</v>
      </c>
      <c r="AE65" s="342">
        <v>13.456567</v>
      </c>
      <c r="AF65" s="342">
        <v>0</v>
      </c>
      <c r="AG65" s="342">
        <v>1.2118E-2</v>
      </c>
    </row>
    <row r="66" spans="1:33" x14ac:dyDescent="0.2">
      <c r="A66" s="342">
        <v>75.606324999999998</v>
      </c>
      <c r="B66" s="342">
        <v>86.956162000000006</v>
      </c>
      <c r="C66" s="342">
        <v>74.264266000000006</v>
      </c>
      <c r="D66" s="342">
        <v>75.328888000000006</v>
      </c>
      <c r="E66" s="342">
        <v>72.274647000000002</v>
      </c>
      <c r="F66" s="342">
        <v>72.023230999999996</v>
      </c>
      <c r="G66" s="342">
        <v>72.119135999999997</v>
      </c>
      <c r="H66" s="342">
        <v>74.559740000000005</v>
      </c>
      <c r="I66" s="342">
        <v>6.9099740000000001</v>
      </c>
      <c r="J66" s="342">
        <v>181.46232699999999</v>
      </c>
      <c r="K66" s="342">
        <v>52.4</v>
      </c>
      <c r="L66" s="342">
        <v>0.313137</v>
      </c>
      <c r="M66" s="342">
        <v>74.8</v>
      </c>
      <c r="N66" s="342">
        <v>29.322662999999999</v>
      </c>
      <c r="O66" s="342">
        <v>181.21486899999999</v>
      </c>
      <c r="P66" s="342">
        <v>0</v>
      </c>
      <c r="Q66" s="342">
        <v>120.35</v>
      </c>
      <c r="R66" s="342">
        <v>0</v>
      </c>
      <c r="S66" s="342">
        <v>4.59</v>
      </c>
      <c r="T66" s="342">
        <v>0</v>
      </c>
      <c r="U66" s="342">
        <v>303</v>
      </c>
      <c r="V66" s="342">
        <v>41.354900000000001</v>
      </c>
      <c r="W66" s="342">
        <v>6.593</v>
      </c>
      <c r="X66" s="342">
        <v>0.04</v>
      </c>
      <c r="Y66" s="342">
        <v>0</v>
      </c>
      <c r="Z66" s="342">
        <v>72.599999999999994</v>
      </c>
      <c r="AA66" s="342">
        <v>54.4</v>
      </c>
      <c r="AB66" s="342">
        <v>57.421062999999997</v>
      </c>
      <c r="AC66" s="342">
        <v>58.366124999999997</v>
      </c>
      <c r="AD66" s="342">
        <v>181.22706099999999</v>
      </c>
      <c r="AE66" s="342">
        <v>13.454786</v>
      </c>
      <c r="AF66" s="342">
        <v>0</v>
      </c>
      <c r="AG66" s="342">
        <v>1.2192E-2</v>
      </c>
    </row>
    <row r="67" spans="1:33" x14ac:dyDescent="0.2">
      <c r="A67" s="342">
        <v>76.840395000000001</v>
      </c>
      <c r="B67" s="342">
        <v>87.005133999999998</v>
      </c>
      <c r="C67" s="342">
        <v>74.276606000000001</v>
      </c>
      <c r="D67" s="342">
        <v>75.297111999999998</v>
      </c>
      <c r="E67" s="342">
        <v>72.297578999999999</v>
      </c>
      <c r="F67" s="342">
        <v>71.984361000000007</v>
      </c>
      <c r="G67" s="342">
        <v>72.155799000000002</v>
      </c>
      <c r="H67" s="342">
        <v>74.458167000000003</v>
      </c>
      <c r="I67" s="342">
        <v>6.8924659999999998</v>
      </c>
      <c r="J67" s="342">
        <v>181.40190100000001</v>
      </c>
      <c r="K67" s="342">
        <v>52.4</v>
      </c>
      <c r="L67" s="342">
        <v>0.31844600000000001</v>
      </c>
      <c r="M67" s="342">
        <v>74.8</v>
      </c>
      <c r="N67" s="342">
        <v>29.321104999999999</v>
      </c>
      <c r="O67" s="342">
        <v>181.20796200000001</v>
      </c>
      <c r="P67" s="342">
        <v>0</v>
      </c>
      <c r="Q67" s="342">
        <v>120.35</v>
      </c>
      <c r="R67" s="342">
        <v>0</v>
      </c>
      <c r="S67" s="342">
        <v>4.5650000000000004</v>
      </c>
      <c r="T67" s="342">
        <v>0</v>
      </c>
      <c r="U67" s="342">
        <v>296</v>
      </c>
      <c r="V67" s="342">
        <v>41.435400000000001</v>
      </c>
      <c r="W67" s="342">
        <v>6.5830000000000002</v>
      </c>
      <c r="X67" s="342">
        <v>5.0999999999999997E-2</v>
      </c>
      <c r="Y67" s="342">
        <v>0</v>
      </c>
      <c r="Z67" s="342">
        <v>72.599999999999994</v>
      </c>
      <c r="AA67" s="342">
        <v>54.5</v>
      </c>
      <c r="AB67" s="342">
        <v>57.339784999999999</v>
      </c>
      <c r="AC67" s="342">
        <v>58.346245000000003</v>
      </c>
      <c r="AD67" s="342">
        <v>181.220156</v>
      </c>
      <c r="AE67" s="342">
        <v>13.453097</v>
      </c>
      <c r="AF67" s="342">
        <v>0</v>
      </c>
      <c r="AG67" s="342">
        <v>1.2193000000000001E-2</v>
      </c>
    </row>
    <row r="68" spans="1:33" x14ac:dyDescent="0.2">
      <c r="A68" s="342">
        <v>78.032463000000007</v>
      </c>
      <c r="B68" s="342">
        <v>87.055533999999994</v>
      </c>
      <c r="C68" s="342">
        <v>74.230146000000005</v>
      </c>
      <c r="D68" s="342">
        <v>75.266377000000006</v>
      </c>
      <c r="E68" s="342">
        <v>72.272290999999996</v>
      </c>
      <c r="F68" s="342">
        <v>72.007827000000006</v>
      </c>
      <c r="G68" s="342">
        <v>72.149404000000004</v>
      </c>
      <c r="H68" s="342">
        <v>74.437826000000001</v>
      </c>
      <c r="I68" s="342">
        <v>6.8408470000000001</v>
      </c>
      <c r="J68" s="342">
        <v>181.523504</v>
      </c>
      <c r="K68" s="342">
        <v>52.5</v>
      </c>
      <c r="L68" s="342">
        <v>0.32418000000000002</v>
      </c>
      <c r="M68" s="342">
        <v>74.8</v>
      </c>
      <c r="N68" s="342">
        <v>29.32217</v>
      </c>
      <c r="O68" s="342">
        <v>181.19905399999999</v>
      </c>
      <c r="P68" s="342">
        <v>0</v>
      </c>
      <c r="Q68" s="342">
        <v>120.37</v>
      </c>
      <c r="R68" s="342">
        <v>0</v>
      </c>
      <c r="S68" s="342">
        <v>4.5759999999999996</v>
      </c>
      <c r="T68" s="342">
        <v>0</v>
      </c>
      <c r="U68" s="342">
        <v>299</v>
      </c>
      <c r="V68" s="342">
        <v>41.518700000000003</v>
      </c>
      <c r="W68" s="342">
        <v>6.5730000000000004</v>
      </c>
      <c r="X68" s="342">
        <v>4.4999999999999998E-2</v>
      </c>
      <c r="Y68" s="342">
        <v>0</v>
      </c>
      <c r="Z68" s="342">
        <v>72.599999999999994</v>
      </c>
      <c r="AA68" s="342">
        <v>54.5</v>
      </c>
      <c r="AB68" s="342">
        <v>57.235638000000002</v>
      </c>
      <c r="AC68" s="342">
        <v>58.323650999999998</v>
      </c>
      <c r="AD68" s="342">
        <v>181.21130700000001</v>
      </c>
      <c r="AE68" s="342">
        <v>13.451176999999999</v>
      </c>
      <c r="AF68" s="342">
        <v>0</v>
      </c>
      <c r="AG68" s="342">
        <v>1.2253E-2</v>
      </c>
    </row>
    <row r="69" spans="1:33" x14ac:dyDescent="0.2">
      <c r="A69" s="342">
        <v>79.223530999999994</v>
      </c>
      <c r="B69" s="342">
        <v>87.350139999999996</v>
      </c>
      <c r="C69" s="342">
        <v>74.282501999999994</v>
      </c>
      <c r="D69" s="342">
        <v>75.307083000000006</v>
      </c>
      <c r="E69" s="342">
        <v>72.323404999999994</v>
      </c>
      <c r="F69" s="342">
        <v>72.011534999999995</v>
      </c>
      <c r="G69" s="342">
        <v>72.165996000000007</v>
      </c>
      <c r="H69" s="342">
        <v>74.47372</v>
      </c>
      <c r="I69" s="342">
        <v>6.9138630000000001</v>
      </c>
      <c r="J69" s="342">
        <v>181.384818</v>
      </c>
      <c r="K69" s="342">
        <v>52.5</v>
      </c>
      <c r="L69" s="342">
        <v>0.332839</v>
      </c>
      <c r="M69" s="342">
        <v>74.8</v>
      </c>
      <c r="N69" s="342">
        <v>29.324788000000002</v>
      </c>
      <c r="O69" s="342">
        <v>181.21344500000001</v>
      </c>
      <c r="P69" s="342">
        <v>0</v>
      </c>
      <c r="Q69" s="342">
        <v>120.38</v>
      </c>
      <c r="R69" s="342">
        <v>0</v>
      </c>
      <c r="S69" s="342">
        <v>4.5579999999999998</v>
      </c>
      <c r="T69" s="342">
        <v>0</v>
      </c>
      <c r="U69" s="342">
        <v>293</v>
      </c>
      <c r="V69" s="342">
        <v>41.6417</v>
      </c>
      <c r="W69" s="342">
        <v>6.5620000000000003</v>
      </c>
      <c r="X69" s="342">
        <v>4.4999999999999998E-2</v>
      </c>
      <c r="Y69" s="342">
        <v>0</v>
      </c>
      <c r="Z69" s="342">
        <v>72.599999999999994</v>
      </c>
      <c r="AA69" s="342">
        <v>54.5</v>
      </c>
      <c r="AB69" s="342">
        <v>57.405284000000002</v>
      </c>
      <c r="AC69" s="342">
        <v>58.303494000000001</v>
      </c>
      <c r="AD69" s="342">
        <v>181.22572</v>
      </c>
      <c r="AE69" s="342">
        <v>13.449465</v>
      </c>
      <c r="AF69" s="342">
        <v>0</v>
      </c>
      <c r="AG69" s="342">
        <v>1.2276E-2</v>
      </c>
    </row>
    <row r="70" spans="1:33" x14ac:dyDescent="0.2">
      <c r="A70" s="342">
        <v>80.413599000000005</v>
      </c>
      <c r="B70" s="342">
        <v>87.978814999999997</v>
      </c>
      <c r="C70" s="342">
        <v>74.314648000000005</v>
      </c>
      <c r="D70" s="342">
        <v>75.370936</v>
      </c>
      <c r="E70" s="342">
        <v>72.300521000000003</v>
      </c>
      <c r="F70" s="342">
        <v>72.041068999999993</v>
      </c>
      <c r="G70" s="342">
        <v>72.097714999999994</v>
      </c>
      <c r="H70" s="342">
        <v>74.501362</v>
      </c>
      <c r="I70" s="342">
        <v>6.9719730000000002</v>
      </c>
      <c r="J70" s="342">
        <v>181.39466899999999</v>
      </c>
      <c r="K70" s="342">
        <v>52.5</v>
      </c>
      <c r="L70" s="342">
        <v>0.33517200000000003</v>
      </c>
      <c r="M70" s="342">
        <v>74.8</v>
      </c>
      <c r="N70" s="342">
        <v>29.324607</v>
      </c>
      <c r="O70" s="342">
        <v>181.200829</v>
      </c>
      <c r="P70" s="342">
        <v>0</v>
      </c>
      <c r="Q70" s="342">
        <v>120.38</v>
      </c>
      <c r="R70" s="342">
        <v>0</v>
      </c>
      <c r="S70" s="342">
        <v>4.54</v>
      </c>
      <c r="T70" s="342">
        <v>0</v>
      </c>
      <c r="U70" s="342">
        <v>288</v>
      </c>
      <c r="V70" s="342">
        <v>41.724400000000003</v>
      </c>
      <c r="W70" s="342">
        <v>6.4889999999999999</v>
      </c>
      <c r="X70" s="342">
        <v>4.4999999999999998E-2</v>
      </c>
      <c r="Y70" s="342">
        <v>0</v>
      </c>
      <c r="Z70" s="342">
        <v>72.599999999999994</v>
      </c>
      <c r="AA70" s="342">
        <v>54.5</v>
      </c>
      <c r="AB70" s="342">
        <v>57.258127000000002</v>
      </c>
      <c r="AC70" s="342">
        <v>58.282716000000001</v>
      </c>
      <c r="AD70" s="342">
        <v>181.21321800000001</v>
      </c>
      <c r="AE70" s="342">
        <v>13.447699999999999</v>
      </c>
      <c r="AF70" s="342">
        <v>0</v>
      </c>
      <c r="AG70" s="342">
        <v>1.2389000000000001E-2</v>
      </c>
    </row>
    <row r="71" spans="1:33" x14ac:dyDescent="0.2">
      <c r="A71" s="342">
        <v>81.605667999999994</v>
      </c>
      <c r="B71" s="342">
        <v>88.310106000000005</v>
      </c>
      <c r="C71" s="342">
        <v>74.263383000000005</v>
      </c>
      <c r="D71" s="342">
        <v>75.284471999999994</v>
      </c>
      <c r="E71" s="342">
        <v>72.352887999999993</v>
      </c>
      <c r="F71" s="342">
        <v>72.053182000000007</v>
      </c>
      <c r="G71" s="342">
        <v>72.160883999999996</v>
      </c>
      <c r="H71" s="342">
        <v>74.494778999999994</v>
      </c>
      <c r="I71" s="342">
        <v>6.8201080000000003</v>
      </c>
      <c r="J71" s="342">
        <v>181.43122</v>
      </c>
      <c r="K71" s="342">
        <v>52.5</v>
      </c>
      <c r="L71" s="342">
        <v>0.34087499999999998</v>
      </c>
      <c r="M71" s="342">
        <v>74.8</v>
      </c>
      <c r="N71" s="342">
        <v>29.326239999999999</v>
      </c>
      <c r="O71" s="342">
        <v>181.19053700000001</v>
      </c>
      <c r="P71" s="342">
        <v>0</v>
      </c>
      <c r="Q71" s="342">
        <v>120.36</v>
      </c>
      <c r="R71" s="342">
        <v>0</v>
      </c>
      <c r="S71" s="342">
        <v>4.5599999999999996</v>
      </c>
      <c r="T71" s="342">
        <v>0</v>
      </c>
      <c r="U71" s="342">
        <v>295</v>
      </c>
      <c r="V71" s="342">
        <v>41.8474</v>
      </c>
      <c r="W71" s="342">
        <v>6.5410000000000004</v>
      </c>
      <c r="X71" s="342">
        <v>4.4999999999999998E-2</v>
      </c>
      <c r="Y71" s="342">
        <v>0</v>
      </c>
      <c r="Z71" s="342">
        <v>72.599999999999994</v>
      </c>
      <c r="AA71" s="342">
        <v>54.6</v>
      </c>
      <c r="AB71" s="342">
        <v>57.138447999999997</v>
      </c>
      <c r="AC71" s="342">
        <v>58.258814999999998</v>
      </c>
      <c r="AD71" s="342">
        <v>181.20304999999999</v>
      </c>
      <c r="AE71" s="342">
        <v>13.445669000000001</v>
      </c>
      <c r="AF71" s="342">
        <v>0</v>
      </c>
      <c r="AG71" s="342">
        <v>1.2513E-2</v>
      </c>
    </row>
    <row r="72" spans="1:33" x14ac:dyDescent="0.2">
      <c r="A72" s="342">
        <v>82.840738000000002</v>
      </c>
      <c r="B72" s="342">
        <v>88.848292999999998</v>
      </c>
      <c r="C72" s="342">
        <v>74.315582000000006</v>
      </c>
      <c r="D72" s="342">
        <v>75.334441999999996</v>
      </c>
      <c r="E72" s="342">
        <v>72.336595000000003</v>
      </c>
      <c r="F72" s="342">
        <v>71.997437000000005</v>
      </c>
      <c r="G72" s="342">
        <v>72.143643999999995</v>
      </c>
      <c r="H72" s="342">
        <v>74.447261999999995</v>
      </c>
      <c r="I72" s="342">
        <v>6.8776890000000002</v>
      </c>
      <c r="J72" s="342">
        <v>181.468885</v>
      </c>
      <c r="K72" s="342">
        <v>52.5</v>
      </c>
      <c r="L72" s="342">
        <v>0.34780100000000003</v>
      </c>
      <c r="M72" s="342">
        <v>74.8</v>
      </c>
      <c r="N72" s="342">
        <v>29.323912</v>
      </c>
      <c r="O72" s="342">
        <v>181.19945000000001</v>
      </c>
      <c r="P72" s="342">
        <v>0</v>
      </c>
      <c r="Q72" s="342">
        <v>120.36</v>
      </c>
      <c r="R72" s="342">
        <v>0</v>
      </c>
      <c r="S72" s="342">
        <v>4.55</v>
      </c>
      <c r="T72" s="342">
        <v>0</v>
      </c>
      <c r="U72" s="342">
        <v>291</v>
      </c>
      <c r="V72" s="342">
        <v>41.929600000000001</v>
      </c>
      <c r="W72" s="342">
        <v>6.5209999999999999</v>
      </c>
      <c r="X72" s="342">
        <v>4.4999999999999998E-2</v>
      </c>
      <c r="Y72" s="342">
        <v>0</v>
      </c>
      <c r="Z72" s="342">
        <v>72.599999999999994</v>
      </c>
      <c r="AA72" s="342">
        <v>54.6</v>
      </c>
      <c r="AB72" s="342">
        <v>57.244152</v>
      </c>
      <c r="AC72" s="342">
        <v>58.240485</v>
      </c>
      <c r="AD72" s="342">
        <v>181.212031</v>
      </c>
      <c r="AE72" s="342">
        <v>13.444112000000001</v>
      </c>
      <c r="AF72" s="342">
        <v>0</v>
      </c>
      <c r="AG72" s="342">
        <v>1.2579999999999999E-2</v>
      </c>
    </row>
    <row r="73" spans="1:33" x14ac:dyDescent="0.2">
      <c r="A73" s="342">
        <v>84.031806000000003</v>
      </c>
      <c r="B73" s="342">
        <v>88.816720000000004</v>
      </c>
      <c r="C73" s="342">
        <v>74.325289999999995</v>
      </c>
      <c r="D73" s="342">
        <v>75.345449000000002</v>
      </c>
      <c r="E73" s="342">
        <v>72.310942999999995</v>
      </c>
      <c r="F73" s="342">
        <v>71.982864000000006</v>
      </c>
      <c r="G73" s="342">
        <v>72.126928000000007</v>
      </c>
      <c r="H73" s="342">
        <v>74.556704999999994</v>
      </c>
      <c r="I73" s="342">
        <v>6.8877240000000004</v>
      </c>
      <c r="J73" s="342">
        <v>181.34126800000001</v>
      </c>
      <c r="K73" s="342">
        <v>52.5</v>
      </c>
      <c r="L73" s="342">
        <v>0.35528799999999999</v>
      </c>
      <c r="M73" s="342">
        <v>74.8</v>
      </c>
      <c r="N73" s="342">
        <v>29.322351000000001</v>
      </c>
      <c r="O73" s="342">
        <v>181.21021300000001</v>
      </c>
      <c r="P73" s="342">
        <v>0</v>
      </c>
      <c r="Q73" s="342">
        <v>120.38</v>
      </c>
      <c r="R73" s="342">
        <v>0</v>
      </c>
      <c r="S73" s="342">
        <v>4.548</v>
      </c>
      <c r="T73" s="342">
        <v>0</v>
      </c>
      <c r="U73" s="342">
        <v>291</v>
      </c>
      <c r="V73" s="342">
        <v>42.011600000000001</v>
      </c>
      <c r="W73" s="342">
        <v>6.5149999999999997</v>
      </c>
      <c r="X73" s="342">
        <v>4.4999999999999998E-2</v>
      </c>
      <c r="Y73" s="342">
        <v>0</v>
      </c>
      <c r="Z73" s="342">
        <v>72.599999999999994</v>
      </c>
      <c r="AA73" s="342">
        <v>54.6</v>
      </c>
      <c r="AB73" s="342">
        <v>57.370629000000001</v>
      </c>
      <c r="AC73" s="342">
        <v>58.218083</v>
      </c>
      <c r="AD73" s="342">
        <v>181.22277600000001</v>
      </c>
      <c r="AE73" s="342">
        <v>13.442208000000001</v>
      </c>
      <c r="AF73" s="342">
        <v>0</v>
      </c>
      <c r="AG73" s="342">
        <v>1.2563E-2</v>
      </c>
    </row>
    <row r="74" spans="1:33" x14ac:dyDescent="0.2">
      <c r="A74" s="342">
        <v>85.224874</v>
      </c>
      <c r="B74" s="342">
        <v>88.900841</v>
      </c>
      <c r="C74" s="342">
        <v>74.297663999999997</v>
      </c>
      <c r="D74" s="342">
        <v>75.313102999999998</v>
      </c>
      <c r="E74" s="342">
        <v>72.302868000000004</v>
      </c>
      <c r="F74" s="342">
        <v>72.034154999999998</v>
      </c>
      <c r="G74" s="342">
        <v>72.144396</v>
      </c>
      <c r="H74" s="342">
        <v>74.503445999999997</v>
      </c>
      <c r="I74" s="342">
        <v>6.843871</v>
      </c>
      <c r="J74" s="342">
        <v>181.391817</v>
      </c>
      <c r="K74" s="342">
        <v>52.5</v>
      </c>
      <c r="L74" s="342">
        <v>0.36021300000000001</v>
      </c>
      <c r="M74" s="342">
        <v>74.8</v>
      </c>
      <c r="N74" s="342">
        <v>29.322792</v>
      </c>
      <c r="O74" s="342">
        <v>181.225336</v>
      </c>
      <c r="P74" s="342">
        <v>0</v>
      </c>
      <c r="Q74" s="342">
        <v>120.37</v>
      </c>
      <c r="R74" s="342">
        <v>0</v>
      </c>
      <c r="S74" s="342">
        <v>4.58</v>
      </c>
      <c r="T74" s="342">
        <v>0</v>
      </c>
      <c r="U74" s="342">
        <v>301</v>
      </c>
      <c r="V74" s="342">
        <v>42.134999999999998</v>
      </c>
      <c r="W74" s="342">
        <v>6.5670000000000002</v>
      </c>
      <c r="X74" s="342">
        <v>4.4999999999999998E-2</v>
      </c>
      <c r="Y74" s="342">
        <v>0</v>
      </c>
      <c r="Z74" s="342">
        <v>72.599999999999994</v>
      </c>
      <c r="AA74" s="342">
        <v>54.6</v>
      </c>
      <c r="AB74" s="342">
        <v>57.549196000000002</v>
      </c>
      <c r="AC74" s="342">
        <v>58.201633999999999</v>
      </c>
      <c r="AD74" s="342">
        <v>181.23794699999999</v>
      </c>
      <c r="AE74" s="342">
        <v>13.440811</v>
      </c>
      <c r="AF74" s="342">
        <v>0</v>
      </c>
      <c r="AG74" s="342">
        <v>1.2611000000000001E-2</v>
      </c>
    </row>
    <row r="75" spans="1:33" x14ac:dyDescent="0.2">
      <c r="A75" s="342">
        <v>86.421942999999999</v>
      </c>
      <c r="B75" s="342">
        <v>89.036652000000004</v>
      </c>
      <c r="C75" s="342">
        <v>74.321014000000005</v>
      </c>
      <c r="D75" s="342">
        <v>75.314931999999999</v>
      </c>
      <c r="E75" s="342">
        <v>72.296019999999999</v>
      </c>
      <c r="F75" s="342">
        <v>72.042321000000001</v>
      </c>
      <c r="G75" s="342">
        <v>72.171093999999997</v>
      </c>
      <c r="H75" s="342">
        <v>74.456485000000001</v>
      </c>
      <c r="I75" s="342">
        <v>6.7909449999999998</v>
      </c>
      <c r="J75" s="342">
        <v>181.44236699999999</v>
      </c>
      <c r="K75" s="342">
        <v>52.5</v>
      </c>
      <c r="L75" s="342">
        <v>0.36778300000000003</v>
      </c>
      <c r="M75" s="342">
        <v>74.8</v>
      </c>
      <c r="N75" s="342">
        <v>29.323881</v>
      </c>
      <c r="O75" s="342">
        <v>181.20795799999999</v>
      </c>
      <c r="P75" s="342">
        <v>0</v>
      </c>
      <c r="Q75" s="342">
        <v>120.36</v>
      </c>
      <c r="R75" s="342">
        <v>0</v>
      </c>
      <c r="S75" s="342">
        <v>4.5709999999999997</v>
      </c>
      <c r="T75" s="342">
        <v>0</v>
      </c>
      <c r="U75" s="342">
        <v>298</v>
      </c>
      <c r="V75" s="342">
        <v>42.216000000000001</v>
      </c>
      <c r="W75" s="342">
        <v>6.593</v>
      </c>
      <c r="X75" s="342">
        <v>4.4999999999999998E-2</v>
      </c>
      <c r="Y75" s="342">
        <v>0</v>
      </c>
      <c r="Z75" s="342">
        <v>72.599999999999994</v>
      </c>
      <c r="AA75" s="342">
        <v>54.6</v>
      </c>
      <c r="AB75" s="342">
        <v>57.344749</v>
      </c>
      <c r="AC75" s="342">
        <v>58.183349</v>
      </c>
      <c r="AD75" s="342">
        <v>181.22057699999999</v>
      </c>
      <c r="AE75" s="342">
        <v>13.439257</v>
      </c>
      <c r="AF75" s="342">
        <v>0</v>
      </c>
      <c r="AG75" s="342">
        <v>1.2619E-2</v>
      </c>
    </row>
    <row r="76" spans="1:33" x14ac:dyDescent="0.2">
      <c r="A76" s="342">
        <v>87.616011</v>
      </c>
      <c r="B76" s="342">
        <v>89.179833000000002</v>
      </c>
      <c r="C76" s="342">
        <v>74.271148999999994</v>
      </c>
      <c r="D76" s="342">
        <v>75.298608000000002</v>
      </c>
      <c r="E76" s="342">
        <v>72.309989999999999</v>
      </c>
      <c r="F76" s="342">
        <v>72.036664000000002</v>
      </c>
      <c r="G76" s="342">
        <v>72.112962999999993</v>
      </c>
      <c r="H76" s="342">
        <v>74.475285</v>
      </c>
      <c r="I76" s="342">
        <v>6.8289650000000002</v>
      </c>
      <c r="J76" s="342">
        <v>181.40374199999999</v>
      </c>
      <c r="K76" s="342">
        <v>52.5</v>
      </c>
      <c r="L76" s="342">
        <v>0.37566300000000002</v>
      </c>
      <c r="M76" s="342">
        <v>74.8</v>
      </c>
      <c r="N76" s="342">
        <v>29.323284999999998</v>
      </c>
      <c r="O76" s="342">
        <v>181.21749500000001</v>
      </c>
      <c r="P76" s="342">
        <v>0</v>
      </c>
      <c r="Q76" s="342">
        <v>120.38</v>
      </c>
      <c r="R76" s="342">
        <v>0</v>
      </c>
      <c r="S76" s="342">
        <v>4.5830000000000002</v>
      </c>
      <c r="T76" s="342">
        <v>0</v>
      </c>
      <c r="U76" s="342">
        <v>301</v>
      </c>
      <c r="V76" s="342">
        <v>42.339700000000001</v>
      </c>
      <c r="W76" s="342">
        <v>6.6559999999999997</v>
      </c>
      <c r="X76" s="342">
        <v>4.4999999999999998E-2</v>
      </c>
      <c r="Y76" s="342">
        <v>0</v>
      </c>
      <c r="Z76" s="342">
        <v>72.599999999999994</v>
      </c>
      <c r="AA76" s="342">
        <v>54.5</v>
      </c>
      <c r="AB76" s="342">
        <v>57.457998000000003</v>
      </c>
      <c r="AC76" s="342">
        <v>58.160978999999998</v>
      </c>
      <c r="AD76" s="342">
        <v>181.230199</v>
      </c>
      <c r="AE76" s="342">
        <v>13.437357</v>
      </c>
      <c r="AF76" s="342">
        <v>0</v>
      </c>
      <c r="AG76" s="342">
        <v>1.2704E-2</v>
      </c>
    </row>
    <row r="77" spans="1:33" x14ac:dyDescent="0.2">
      <c r="A77" s="342">
        <v>88.841082</v>
      </c>
      <c r="B77" s="342">
        <v>89.611574000000005</v>
      </c>
      <c r="C77" s="342">
        <v>74.253234000000006</v>
      </c>
      <c r="D77" s="342">
        <v>75.295884000000001</v>
      </c>
      <c r="E77" s="342">
        <v>72.301226999999997</v>
      </c>
      <c r="F77" s="342">
        <v>71.987717000000004</v>
      </c>
      <c r="G77" s="342">
        <v>72.084292000000005</v>
      </c>
      <c r="H77" s="342">
        <v>74.461557999999997</v>
      </c>
      <c r="I77" s="342">
        <v>6.9688090000000003</v>
      </c>
      <c r="J77" s="342">
        <v>181.39672999999999</v>
      </c>
      <c r="K77" s="342">
        <v>52.4</v>
      </c>
      <c r="L77" s="342">
        <v>0.38306699999999999</v>
      </c>
      <c r="M77" s="342">
        <v>74.8</v>
      </c>
      <c r="N77" s="342">
        <v>29.324847999999999</v>
      </c>
      <c r="O77" s="342">
        <v>181.20054200000001</v>
      </c>
      <c r="P77" s="342">
        <v>0</v>
      </c>
      <c r="Q77" s="342">
        <v>120.35</v>
      </c>
      <c r="R77" s="342">
        <v>0</v>
      </c>
      <c r="S77" s="342">
        <v>4.5919999999999996</v>
      </c>
      <c r="T77" s="342">
        <v>0</v>
      </c>
      <c r="U77" s="342">
        <v>305</v>
      </c>
      <c r="V77" s="342">
        <v>42.422499999999999</v>
      </c>
      <c r="W77" s="342">
        <v>6.593</v>
      </c>
      <c r="X77" s="342">
        <v>4.4999999999999998E-2</v>
      </c>
      <c r="Y77" s="342">
        <v>0</v>
      </c>
      <c r="Z77" s="342">
        <v>72.599999999999994</v>
      </c>
      <c r="AA77" s="342">
        <v>54.5</v>
      </c>
      <c r="AB77" s="342">
        <v>57.259982999999998</v>
      </c>
      <c r="AC77" s="342">
        <v>58.139353</v>
      </c>
      <c r="AD77" s="342">
        <v>181.21337600000001</v>
      </c>
      <c r="AE77" s="342">
        <v>13.435518999999999</v>
      </c>
      <c r="AF77" s="342">
        <v>0</v>
      </c>
      <c r="AG77" s="342">
        <v>1.2834E-2</v>
      </c>
    </row>
    <row r="78" spans="1:33" x14ac:dyDescent="0.2">
      <c r="A78" s="342">
        <v>90.032149000000004</v>
      </c>
      <c r="B78" s="342">
        <v>90.008796000000004</v>
      </c>
      <c r="C78" s="342">
        <v>74.315888999999999</v>
      </c>
      <c r="D78" s="342">
        <v>75.367945000000006</v>
      </c>
      <c r="E78" s="342">
        <v>72.310108999999997</v>
      </c>
      <c r="F78" s="342">
        <v>72.048330000000007</v>
      </c>
      <c r="G78" s="342">
        <v>72.096924000000001</v>
      </c>
      <c r="H78" s="342">
        <v>74.511769000000001</v>
      </c>
      <c r="I78" s="342">
        <v>6.7786309999999999</v>
      </c>
      <c r="J78" s="342">
        <v>181.532318</v>
      </c>
      <c r="K78" s="342">
        <v>52.4</v>
      </c>
      <c r="L78" s="342">
        <v>0.38997300000000001</v>
      </c>
      <c r="M78" s="342">
        <v>74.8</v>
      </c>
      <c r="N78" s="342">
        <v>29.324814</v>
      </c>
      <c r="O78" s="342">
        <v>181.21399</v>
      </c>
      <c r="P78" s="342">
        <v>0</v>
      </c>
      <c r="Q78" s="342">
        <v>120.38</v>
      </c>
      <c r="R78" s="342">
        <v>0</v>
      </c>
      <c r="S78" s="342">
        <v>4.5670000000000002</v>
      </c>
      <c r="T78" s="342">
        <v>0</v>
      </c>
      <c r="U78" s="342">
        <v>297</v>
      </c>
      <c r="V78" s="342">
        <v>42.505000000000003</v>
      </c>
      <c r="W78" s="342">
        <v>6.5730000000000004</v>
      </c>
      <c r="X78" s="342">
        <v>5.6000000000000001E-2</v>
      </c>
      <c r="Y78" s="342">
        <v>0</v>
      </c>
      <c r="Z78" s="342">
        <v>72.599999999999994</v>
      </c>
      <c r="AA78" s="342">
        <v>54.5</v>
      </c>
      <c r="AB78" s="342">
        <v>57.418908000000002</v>
      </c>
      <c r="AC78" s="342">
        <v>58.118608999999999</v>
      </c>
      <c r="AD78" s="342">
        <v>181.226878</v>
      </c>
      <c r="AE78" s="342">
        <v>13.433757</v>
      </c>
      <c r="AF78" s="342">
        <v>0</v>
      </c>
      <c r="AG78" s="342">
        <v>1.2888E-2</v>
      </c>
    </row>
    <row r="79" spans="1:33" x14ac:dyDescent="0.2">
      <c r="A79" s="342">
        <v>91.224217999999993</v>
      </c>
      <c r="B79" s="342">
        <v>90.152000000000001</v>
      </c>
      <c r="C79" s="342">
        <v>74.263040000000004</v>
      </c>
      <c r="D79" s="342">
        <v>75.323346999999998</v>
      </c>
      <c r="E79" s="342">
        <v>72.251081999999997</v>
      </c>
      <c r="F79" s="342">
        <v>72.115599000000003</v>
      </c>
      <c r="G79" s="342">
        <v>72.169692999999995</v>
      </c>
      <c r="H79" s="342">
        <v>74.465958000000001</v>
      </c>
      <c r="I79" s="342">
        <v>6.8311250000000001</v>
      </c>
      <c r="J79" s="342">
        <v>181.447033</v>
      </c>
      <c r="K79" s="342">
        <v>52.4</v>
      </c>
      <c r="L79" s="342">
        <v>0.39816400000000002</v>
      </c>
      <c r="M79" s="342">
        <v>74.8</v>
      </c>
      <c r="N79" s="342">
        <v>29.323699000000001</v>
      </c>
      <c r="O79" s="342">
        <v>181.20199299999999</v>
      </c>
      <c r="P79" s="342">
        <v>0</v>
      </c>
      <c r="Q79" s="342">
        <v>120.36</v>
      </c>
      <c r="R79" s="342">
        <v>0</v>
      </c>
      <c r="S79" s="342">
        <v>4.5510000000000002</v>
      </c>
      <c r="T79" s="342">
        <v>0</v>
      </c>
      <c r="U79" s="342">
        <v>292</v>
      </c>
      <c r="V79" s="342">
        <v>42.626800000000003</v>
      </c>
      <c r="W79" s="342">
        <v>6.5519999999999996</v>
      </c>
      <c r="X79" s="342">
        <v>4.4999999999999998E-2</v>
      </c>
      <c r="Y79" s="342">
        <v>0</v>
      </c>
      <c r="Z79" s="342">
        <v>72.599999999999994</v>
      </c>
      <c r="AA79" s="342">
        <v>54.5</v>
      </c>
      <c r="AB79" s="342">
        <v>57.278865000000003</v>
      </c>
      <c r="AC79" s="342">
        <v>58.097765000000003</v>
      </c>
      <c r="AD79" s="342">
        <v>181.21498</v>
      </c>
      <c r="AE79" s="342">
        <v>13.431986</v>
      </c>
      <c r="AF79" s="342">
        <v>0</v>
      </c>
      <c r="AG79" s="342">
        <v>1.2987E-2</v>
      </c>
    </row>
    <row r="80" spans="1:33" x14ac:dyDescent="0.2">
      <c r="A80" s="342">
        <v>92.415285999999995</v>
      </c>
      <c r="B80" s="342">
        <v>90.207515999999998</v>
      </c>
      <c r="C80" s="342">
        <v>74.273865000000001</v>
      </c>
      <c r="D80" s="342">
        <v>75.317521999999997</v>
      </c>
      <c r="E80" s="342">
        <v>72.289314000000005</v>
      </c>
      <c r="F80" s="342">
        <v>72.024458999999993</v>
      </c>
      <c r="G80" s="342">
        <v>72.087716999999998</v>
      </c>
      <c r="H80" s="342">
        <v>74.481482</v>
      </c>
      <c r="I80" s="342">
        <v>6.7619980000000002</v>
      </c>
      <c r="J80" s="342">
        <v>181.522986</v>
      </c>
      <c r="K80" s="342">
        <v>52.4</v>
      </c>
      <c r="L80" s="342">
        <v>0.40449000000000002</v>
      </c>
      <c r="M80" s="342">
        <v>74.8</v>
      </c>
      <c r="N80" s="342">
        <v>29.323077000000001</v>
      </c>
      <c r="O80" s="342">
        <v>181.21924300000001</v>
      </c>
      <c r="P80" s="342">
        <v>0</v>
      </c>
      <c r="Q80" s="342">
        <v>120.38</v>
      </c>
      <c r="R80" s="342">
        <v>0</v>
      </c>
      <c r="S80" s="342">
        <v>4.5510000000000002</v>
      </c>
      <c r="T80" s="342">
        <v>0</v>
      </c>
      <c r="U80" s="342">
        <v>292</v>
      </c>
      <c r="V80" s="342">
        <v>42.708199999999998</v>
      </c>
      <c r="W80" s="342">
        <v>6.5209999999999999</v>
      </c>
      <c r="X80" s="342">
        <v>4.4999999999999998E-2</v>
      </c>
      <c r="Y80" s="342">
        <v>0</v>
      </c>
      <c r="Z80" s="342">
        <v>72.599999999999994</v>
      </c>
      <c r="AA80" s="342">
        <v>54.5</v>
      </c>
      <c r="AB80" s="342">
        <v>57.482002999999999</v>
      </c>
      <c r="AC80" s="342">
        <v>58.078946000000002</v>
      </c>
      <c r="AD80" s="342">
        <v>181.232238</v>
      </c>
      <c r="AE80" s="342">
        <v>13.430387</v>
      </c>
      <c r="AF80" s="342">
        <v>0</v>
      </c>
      <c r="AG80" s="342">
        <v>1.2995E-2</v>
      </c>
    </row>
    <row r="81" spans="1:33" x14ac:dyDescent="0.2">
      <c r="A81" s="342">
        <v>93.606353999999996</v>
      </c>
      <c r="B81" s="342">
        <v>90.567989999999995</v>
      </c>
      <c r="C81" s="342">
        <v>74.318700000000007</v>
      </c>
      <c r="D81" s="342">
        <v>75.345299999999995</v>
      </c>
      <c r="E81" s="342">
        <v>72.330545000000001</v>
      </c>
      <c r="F81" s="342">
        <v>72.016386999999995</v>
      </c>
      <c r="G81" s="342">
        <v>72.153163000000006</v>
      </c>
      <c r="H81" s="342">
        <v>74.527618000000004</v>
      </c>
      <c r="I81" s="342">
        <v>6.8492709999999999</v>
      </c>
      <c r="J81" s="342">
        <v>181.42785000000001</v>
      </c>
      <c r="K81" s="342">
        <v>52.4</v>
      </c>
      <c r="L81" s="342">
        <v>0.41340700000000002</v>
      </c>
      <c r="M81" s="342">
        <v>74.8</v>
      </c>
      <c r="N81" s="342">
        <v>29.322222</v>
      </c>
      <c r="O81" s="342">
        <v>181.22721100000001</v>
      </c>
      <c r="P81" s="342">
        <v>0</v>
      </c>
      <c r="Q81" s="342">
        <v>120.38</v>
      </c>
      <c r="R81" s="342">
        <v>0</v>
      </c>
      <c r="S81" s="342">
        <v>4.5629999999999997</v>
      </c>
      <c r="T81" s="342">
        <v>0</v>
      </c>
      <c r="U81" s="342">
        <v>296</v>
      </c>
      <c r="V81" s="342">
        <v>42.831400000000002</v>
      </c>
      <c r="W81" s="342">
        <v>6.593</v>
      </c>
      <c r="X81" s="342">
        <v>4.4999999999999998E-2</v>
      </c>
      <c r="Y81" s="342">
        <v>0</v>
      </c>
      <c r="Z81" s="342">
        <v>72.599999999999994</v>
      </c>
      <c r="AA81" s="342">
        <v>54.5</v>
      </c>
      <c r="AB81" s="342">
        <v>57.576779999999999</v>
      </c>
      <c r="AC81" s="342">
        <v>58.063771000000003</v>
      </c>
      <c r="AD81" s="342">
        <v>181.24029100000001</v>
      </c>
      <c r="AE81" s="342">
        <v>13.429098</v>
      </c>
      <c r="AF81" s="342">
        <v>0</v>
      </c>
      <c r="AG81" s="342">
        <v>1.308E-2</v>
      </c>
    </row>
    <row r="82" spans="1:33" x14ac:dyDescent="0.2">
      <c r="A82" s="342">
        <v>94.841424000000004</v>
      </c>
      <c r="B82" s="342">
        <v>90.783582999999993</v>
      </c>
      <c r="C82" s="342">
        <v>74.320892000000001</v>
      </c>
      <c r="D82" s="342">
        <v>75.307432000000006</v>
      </c>
      <c r="E82" s="342">
        <v>72.308114000000003</v>
      </c>
      <c r="F82" s="342">
        <v>72.012936999999994</v>
      </c>
      <c r="G82" s="342">
        <v>72.187389999999994</v>
      </c>
      <c r="H82" s="342">
        <v>74.497676999999996</v>
      </c>
      <c r="I82" s="342">
        <v>6.8448539999999998</v>
      </c>
      <c r="J82" s="342">
        <v>181.48636999999999</v>
      </c>
      <c r="K82" s="342">
        <v>52.4</v>
      </c>
      <c r="L82" s="342">
        <v>0.41853000000000001</v>
      </c>
      <c r="M82" s="342">
        <v>74.8</v>
      </c>
      <c r="N82" s="342">
        <v>29.322655999999998</v>
      </c>
      <c r="O82" s="342">
        <v>181.20019500000001</v>
      </c>
      <c r="P82" s="342">
        <v>0</v>
      </c>
      <c r="Q82" s="342">
        <v>120.39</v>
      </c>
      <c r="R82" s="342">
        <v>0</v>
      </c>
      <c r="S82" s="342">
        <v>4.5510000000000002</v>
      </c>
      <c r="T82" s="342">
        <v>0</v>
      </c>
      <c r="U82" s="342">
        <v>291</v>
      </c>
      <c r="V82" s="342">
        <v>42.912300000000002</v>
      </c>
      <c r="W82" s="342">
        <v>6.5830000000000002</v>
      </c>
      <c r="X82" s="342">
        <v>5.0999999999999997E-2</v>
      </c>
      <c r="Y82" s="342">
        <v>0</v>
      </c>
      <c r="Z82" s="342">
        <v>72.599999999999994</v>
      </c>
      <c r="AA82" s="342">
        <v>54.5</v>
      </c>
      <c r="AB82" s="342">
        <v>57.259790000000002</v>
      </c>
      <c r="AC82" s="342">
        <v>58.048101000000003</v>
      </c>
      <c r="AD82" s="342">
        <v>181.213359</v>
      </c>
      <c r="AE82" s="342">
        <v>13.427766999999999</v>
      </c>
      <c r="AF82" s="342">
        <v>0</v>
      </c>
      <c r="AG82" s="342">
        <v>1.3164E-2</v>
      </c>
    </row>
    <row r="83" spans="1:33" x14ac:dyDescent="0.2">
      <c r="A83" s="342">
        <v>96.033493000000007</v>
      </c>
      <c r="B83" s="342">
        <v>90.910004999999998</v>
      </c>
      <c r="C83" s="342">
        <v>74.355410000000006</v>
      </c>
      <c r="D83" s="342">
        <v>75.333412999999993</v>
      </c>
      <c r="E83" s="342">
        <v>72.305497000000003</v>
      </c>
      <c r="F83" s="342">
        <v>72.069012000000001</v>
      </c>
      <c r="G83" s="342">
        <v>72.177566999999996</v>
      </c>
      <c r="H83" s="342">
        <v>74.512389999999996</v>
      </c>
      <c r="I83" s="342">
        <v>6.8864280000000004</v>
      </c>
      <c r="J83" s="342">
        <v>181.41540699999999</v>
      </c>
      <c r="K83" s="342">
        <v>52.4</v>
      </c>
      <c r="L83" s="342">
        <v>0.42413899999999999</v>
      </c>
      <c r="M83" s="342">
        <v>74.8</v>
      </c>
      <c r="N83" s="342">
        <v>29.323518</v>
      </c>
      <c r="O83" s="342">
        <v>181.209385</v>
      </c>
      <c r="P83" s="342">
        <v>0</v>
      </c>
      <c r="Q83" s="342">
        <v>120.39</v>
      </c>
      <c r="R83" s="342">
        <v>0</v>
      </c>
      <c r="S83" s="342">
        <v>4.5810000000000004</v>
      </c>
      <c r="T83" s="342">
        <v>0</v>
      </c>
      <c r="U83" s="342">
        <v>300</v>
      </c>
      <c r="V83" s="342">
        <v>42.995800000000003</v>
      </c>
      <c r="W83" s="342">
        <v>6.593</v>
      </c>
      <c r="X83" s="342">
        <v>4.4999999999999998E-2</v>
      </c>
      <c r="Y83" s="342">
        <v>0</v>
      </c>
      <c r="Z83" s="342">
        <v>72.599999999999994</v>
      </c>
      <c r="AA83" s="342">
        <v>54.4</v>
      </c>
      <c r="AB83" s="342">
        <v>57.368188000000004</v>
      </c>
      <c r="AC83" s="342">
        <v>58.028374999999997</v>
      </c>
      <c r="AD83" s="342">
        <v>181.22256899999999</v>
      </c>
      <c r="AE83" s="342">
        <v>13.426091</v>
      </c>
      <c r="AF83" s="342">
        <v>0</v>
      </c>
      <c r="AG83" s="342">
        <v>1.3183E-2</v>
      </c>
    </row>
    <row r="84" spans="1:33" x14ac:dyDescent="0.2">
      <c r="A84" s="342">
        <v>97.224560999999994</v>
      </c>
      <c r="B84" s="342">
        <v>91.223305999999994</v>
      </c>
      <c r="C84" s="342">
        <v>74.261747999999997</v>
      </c>
      <c r="D84" s="342">
        <v>75.355726000000004</v>
      </c>
      <c r="E84" s="342">
        <v>72.294932000000003</v>
      </c>
      <c r="F84" s="342">
        <v>72.049124000000006</v>
      </c>
      <c r="G84" s="342">
        <v>72.122003000000007</v>
      </c>
      <c r="H84" s="342">
        <v>74.457796000000002</v>
      </c>
      <c r="I84" s="342">
        <v>6.9462659999999996</v>
      </c>
      <c r="J84" s="342">
        <v>181.40918600000001</v>
      </c>
      <c r="K84" s="342">
        <v>52.4</v>
      </c>
      <c r="L84" s="342">
        <v>0.43274600000000002</v>
      </c>
      <c r="M84" s="342">
        <v>74.8</v>
      </c>
      <c r="N84" s="342">
        <v>29.322921999999998</v>
      </c>
      <c r="O84" s="342">
        <v>181.23403500000001</v>
      </c>
      <c r="P84" s="342">
        <v>0</v>
      </c>
      <c r="Q84" s="342">
        <v>120.36</v>
      </c>
      <c r="R84" s="342">
        <v>0</v>
      </c>
      <c r="S84" s="342">
        <v>4.5449999999999999</v>
      </c>
      <c r="T84" s="342">
        <v>0</v>
      </c>
      <c r="U84" s="342">
        <v>291</v>
      </c>
      <c r="V84" s="342">
        <v>43.118699999999997</v>
      </c>
      <c r="W84" s="342">
        <v>6.5570000000000004</v>
      </c>
      <c r="X84" s="342">
        <v>4.4999999999999998E-2</v>
      </c>
      <c r="Y84" s="342">
        <v>0</v>
      </c>
      <c r="Z84" s="342">
        <v>72.599999999999994</v>
      </c>
      <c r="AA84" s="342">
        <v>54.4</v>
      </c>
      <c r="AB84" s="342">
        <v>57.661144</v>
      </c>
      <c r="AC84" s="342">
        <v>58.016109</v>
      </c>
      <c r="AD84" s="342">
        <v>181.24745799999999</v>
      </c>
      <c r="AE84" s="342">
        <v>13.425049</v>
      </c>
      <c r="AF84" s="342">
        <v>0</v>
      </c>
      <c r="AG84" s="342">
        <v>1.3424E-2</v>
      </c>
    </row>
    <row r="85" spans="1:33" x14ac:dyDescent="0.2">
      <c r="A85" s="342">
        <v>98.418628999999996</v>
      </c>
      <c r="B85" s="342">
        <v>91.677323000000001</v>
      </c>
      <c r="C85" s="342">
        <v>74.298013999999995</v>
      </c>
      <c r="D85" s="342">
        <v>75.332341</v>
      </c>
      <c r="E85" s="342">
        <v>72.298509999999993</v>
      </c>
      <c r="F85" s="342">
        <v>72.063810000000004</v>
      </c>
      <c r="G85" s="342">
        <v>72.199828999999994</v>
      </c>
      <c r="H85" s="342">
        <v>74.481566000000001</v>
      </c>
      <c r="I85" s="342">
        <v>6.9341689999999998</v>
      </c>
      <c r="J85" s="342">
        <v>181.36226600000001</v>
      </c>
      <c r="K85" s="342">
        <v>52.3</v>
      </c>
      <c r="L85" s="342">
        <v>0.44073000000000001</v>
      </c>
      <c r="M85" s="342">
        <v>74.599999999999994</v>
      </c>
      <c r="N85" s="342">
        <v>29.323077000000001</v>
      </c>
      <c r="O85" s="342">
        <v>181.23247799999999</v>
      </c>
      <c r="P85" s="342">
        <v>0</v>
      </c>
      <c r="Q85" s="342">
        <v>120.35</v>
      </c>
      <c r="R85" s="342">
        <v>0</v>
      </c>
      <c r="S85" s="342">
        <v>4.5819999999999999</v>
      </c>
      <c r="T85" s="342">
        <v>0</v>
      </c>
      <c r="U85" s="342">
        <v>302</v>
      </c>
      <c r="V85" s="342">
        <v>43.201300000000003</v>
      </c>
      <c r="W85" s="342">
        <v>6.609</v>
      </c>
      <c r="X85" s="342">
        <v>4.4999999999999998E-2</v>
      </c>
      <c r="Y85" s="342">
        <v>0</v>
      </c>
      <c r="Z85" s="342">
        <v>72.599999999999994</v>
      </c>
      <c r="AA85" s="342">
        <v>54.4</v>
      </c>
      <c r="AB85" s="342">
        <v>57.645259000000003</v>
      </c>
      <c r="AC85" s="342">
        <v>58.009444999999999</v>
      </c>
      <c r="AD85" s="342">
        <v>181.24610899999999</v>
      </c>
      <c r="AE85" s="342">
        <v>13.424481999999999</v>
      </c>
      <c r="AF85" s="342">
        <v>0</v>
      </c>
      <c r="AG85" s="342">
        <v>1.3631000000000001E-2</v>
      </c>
    </row>
    <row r="86" spans="1:33" x14ac:dyDescent="0.2">
      <c r="A86" s="342">
        <v>99.609696999999997</v>
      </c>
      <c r="B86" s="342">
        <v>92.120394000000005</v>
      </c>
      <c r="C86" s="342">
        <v>74.392072999999996</v>
      </c>
      <c r="D86" s="342">
        <v>75.378224000000003</v>
      </c>
      <c r="E86" s="342">
        <v>72.328331000000006</v>
      </c>
      <c r="F86" s="342">
        <v>72.053039999999996</v>
      </c>
      <c r="G86" s="342">
        <v>72.186239999999998</v>
      </c>
      <c r="H86" s="342">
        <v>74.529955999999999</v>
      </c>
      <c r="I86" s="342">
        <v>6.9410819999999998</v>
      </c>
      <c r="J86" s="342">
        <v>181.40348299999999</v>
      </c>
      <c r="K86" s="342">
        <v>52.3</v>
      </c>
      <c r="L86" s="342">
        <v>0.44492900000000002</v>
      </c>
      <c r="M86" s="342">
        <v>74.599999999999994</v>
      </c>
      <c r="N86" s="342">
        <v>29.323622</v>
      </c>
      <c r="O86" s="342">
        <v>181.207697</v>
      </c>
      <c r="P86" s="342">
        <v>0</v>
      </c>
      <c r="Q86" s="342">
        <v>120.39</v>
      </c>
      <c r="R86" s="342">
        <v>0</v>
      </c>
      <c r="S86" s="342">
        <v>4.593</v>
      </c>
      <c r="T86" s="342">
        <v>0</v>
      </c>
      <c r="U86" s="342">
        <v>303</v>
      </c>
      <c r="V86" s="342">
        <v>43.324399999999997</v>
      </c>
      <c r="W86" s="342">
        <v>6.6509999999999998</v>
      </c>
      <c r="X86" s="342">
        <v>4.4999999999999998E-2</v>
      </c>
      <c r="Y86" s="342">
        <v>0</v>
      </c>
      <c r="Z86" s="342">
        <v>72.599999999999994</v>
      </c>
      <c r="AA86" s="342">
        <v>54.4</v>
      </c>
      <c r="AB86" s="342">
        <v>57.355766000000003</v>
      </c>
      <c r="AC86" s="342">
        <v>57.989980000000003</v>
      </c>
      <c r="AD86" s="342">
        <v>181.22151299999999</v>
      </c>
      <c r="AE86" s="342">
        <v>13.422829</v>
      </c>
      <c r="AF86" s="342">
        <v>0</v>
      </c>
      <c r="AG86" s="342">
        <v>1.3816E-2</v>
      </c>
    </row>
    <row r="87" spans="1:33" x14ac:dyDescent="0.2">
      <c r="A87" s="342">
        <v>100.841768</v>
      </c>
      <c r="B87" s="342">
        <v>92.261211000000003</v>
      </c>
      <c r="C87" s="342">
        <v>74.306239000000005</v>
      </c>
      <c r="D87" s="342">
        <v>75.327554000000006</v>
      </c>
      <c r="E87" s="342">
        <v>72.309816999999995</v>
      </c>
      <c r="F87" s="342">
        <v>72.089802000000006</v>
      </c>
      <c r="G87" s="342">
        <v>72.130280999999997</v>
      </c>
      <c r="H87" s="342">
        <v>74.515681999999998</v>
      </c>
      <c r="I87" s="342">
        <v>6.8762530000000002</v>
      </c>
      <c r="J87" s="342">
        <v>181.500654</v>
      </c>
      <c r="K87" s="342">
        <v>52.3</v>
      </c>
      <c r="L87" s="342">
        <v>0.449855</v>
      </c>
      <c r="M87" s="342">
        <v>74.599999999999994</v>
      </c>
      <c r="N87" s="342">
        <v>29.321055000000001</v>
      </c>
      <c r="O87" s="342">
        <v>181.22132400000001</v>
      </c>
      <c r="P87" s="342">
        <v>0</v>
      </c>
      <c r="Q87" s="342">
        <v>120.38</v>
      </c>
      <c r="R87" s="342">
        <v>0</v>
      </c>
      <c r="S87" s="342">
        <v>4.5970000000000004</v>
      </c>
      <c r="T87" s="342">
        <v>0</v>
      </c>
      <c r="U87" s="342">
        <v>306</v>
      </c>
      <c r="V87" s="342">
        <v>43.407699999999998</v>
      </c>
      <c r="W87" s="342">
        <v>6.6660000000000004</v>
      </c>
      <c r="X87" s="342">
        <v>4.4999999999999998E-2</v>
      </c>
      <c r="Y87" s="342">
        <v>0</v>
      </c>
      <c r="Z87" s="342">
        <v>72.599999999999994</v>
      </c>
      <c r="AA87" s="342">
        <v>54.4</v>
      </c>
      <c r="AB87" s="342">
        <v>57.518343000000002</v>
      </c>
      <c r="AC87" s="342">
        <v>57.975123000000004</v>
      </c>
      <c r="AD87" s="342">
        <v>181.23532599999999</v>
      </c>
      <c r="AE87" s="342">
        <v>13.421566</v>
      </c>
      <c r="AF87" s="342">
        <v>0</v>
      </c>
      <c r="AG87" s="342">
        <v>1.4002000000000001E-2</v>
      </c>
    </row>
    <row r="88" spans="1:33" x14ac:dyDescent="0.2">
      <c r="A88" s="342">
        <v>102.03383599999999</v>
      </c>
      <c r="B88" s="342">
        <v>92.371896000000007</v>
      </c>
      <c r="C88" s="342">
        <v>74.325107000000003</v>
      </c>
      <c r="D88" s="342">
        <v>75.288507999999993</v>
      </c>
      <c r="E88" s="342">
        <v>72.307447999999994</v>
      </c>
      <c r="F88" s="342">
        <v>72.041073999999995</v>
      </c>
      <c r="G88" s="342">
        <v>72.132778000000002</v>
      </c>
      <c r="H88" s="342">
        <v>74.431475000000006</v>
      </c>
      <c r="I88" s="342">
        <v>6.8715219999999997</v>
      </c>
      <c r="J88" s="342">
        <v>181.478917</v>
      </c>
      <c r="K88" s="342">
        <v>52.3</v>
      </c>
      <c r="L88" s="342">
        <v>0.45664700000000003</v>
      </c>
      <c r="M88" s="342">
        <v>74.599999999999994</v>
      </c>
      <c r="N88" s="342">
        <v>29.322066</v>
      </c>
      <c r="O88" s="342">
        <v>181.22326100000001</v>
      </c>
      <c r="P88" s="342">
        <v>0</v>
      </c>
      <c r="Q88" s="342">
        <v>120.38</v>
      </c>
      <c r="R88" s="342">
        <v>0</v>
      </c>
      <c r="S88" s="342">
        <v>4.5970000000000004</v>
      </c>
      <c r="T88" s="342">
        <v>0</v>
      </c>
      <c r="U88" s="342">
        <v>306</v>
      </c>
      <c r="V88" s="342">
        <v>43.489899999999999</v>
      </c>
      <c r="W88" s="342">
        <v>6.5990000000000002</v>
      </c>
      <c r="X88" s="342">
        <v>0.04</v>
      </c>
      <c r="Y88" s="342">
        <v>0</v>
      </c>
      <c r="Z88" s="342">
        <v>72.599999999999994</v>
      </c>
      <c r="AA88" s="342">
        <v>54.4</v>
      </c>
      <c r="AB88" s="342">
        <v>57.541871</v>
      </c>
      <c r="AC88" s="342">
        <v>57.954590000000003</v>
      </c>
      <c r="AD88" s="342">
        <v>181.237325</v>
      </c>
      <c r="AE88" s="342">
        <v>13.419822</v>
      </c>
      <c r="AF88" s="342">
        <v>0</v>
      </c>
      <c r="AG88" s="342">
        <v>1.4064E-2</v>
      </c>
    </row>
    <row r="89" spans="1:33" x14ac:dyDescent="0.2">
      <c r="A89" s="342">
        <v>103.227904</v>
      </c>
      <c r="B89" s="342">
        <v>92.761560000000003</v>
      </c>
      <c r="C89" s="342">
        <v>74.311892999999998</v>
      </c>
      <c r="D89" s="342">
        <v>75.324505000000002</v>
      </c>
      <c r="E89" s="342">
        <v>72.286886999999993</v>
      </c>
      <c r="F89" s="342">
        <v>72.025655</v>
      </c>
      <c r="G89" s="342">
        <v>72.183683000000002</v>
      </c>
      <c r="H89" s="342">
        <v>74.473941999999994</v>
      </c>
      <c r="I89" s="342">
        <v>6.8983090000000002</v>
      </c>
      <c r="J89" s="342">
        <v>181.41748100000001</v>
      </c>
      <c r="K89" s="342">
        <v>52.3</v>
      </c>
      <c r="L89" s="342">
        <v>0.463698</v>
      </c>
      <c r="M89" s="342">
        <v>74.599999999999994</v>
      </c>
      <c r="N89" s="342">
        <v>29.320459</v>
      </c>
      <c r="O89" s="342">
        <v>181.213852</v>
      </c>
      <c r="P89" s="342">
        <v>0</v>
      </c>
      <c r="Q89" s="342">
        <v>120.36</v>
      </c>
      <c r="R89" s="342">
        <v>0</v>
      </c>
      <c r="S89" s="342">
        <v>4.5469999999999997</v>
      </c>
      <c r="T89" s="342">
        <v>0</v>
      </c>
      <c r="U89" s="342">
        <v>292</v>
      </c>
      <c r="V89" s="342">
        <v>43.610599999999998</v>
      </c>
      <c r="W89" s="342">
        <v>6.5149999999999997</v>
      </c>
      <c r="X89" s="342">
        <v>4.4999999999999998E-2</v>
      </c>
      <c r="Y89" s="342">
        <v>0</v>
      </c>
      <c r="Z89" s="342">
        <v>72.599999999999994</v>
      </c>
      <c r="AA89" s="342">
        <v>54.4</v>
      </c>
      <c r="AB89" s="342">
        <v>57.434953</v>
      </c>
      <c r="AC89" s="342">
        <v>57.932586999999998</v>
      </c>
      <c r="AD89" s="342">
        <v>181.228241</v>
      </c>
      <c r="AE89" s="342">
        <v>13.417953000000001</v>
      </c>
      <c r="AF89" s="342">
        <v>0</v>
      </c>
      <c r="AG89" s="342">
        <v>1.4389000000000001E-2</v>
      </c>
    </row>
    <row r="90" spans="1:33" x14ac:dyDescent="0.2">
      <c r="A90" s="342">
        <v>104.419972</v>
      </c>
      <c r="B90" s="342">
        <v>92.830132000000006</v>
      </c>
      <c r="C90" s="342">
        <v>74.307314000000005</v>
      </c>
      <c r="D90" s="342">
        <v>75.338206</v>
      </c>
      <c r="E90" s="342">
        <v>72.363175999999996</v>
      </c>
      <c r="F90" s="342">
        <v>72.012632999999994</v>
      </c>
      <c r="G90" s="342">
        <v>72.107620999999995</v>
      </c>
      <c r="H90" s="342">
        <v>74.465384999999998</v>
      </c>
      <c r="I90" s="342">
        <v>6.8330700000000002</v>
      </c>
      <c r="J90" s="342">
        <v>181.35967299999999</v>
      </c>
      <c r="K90" s="342">
        <v>52.3</v>
      </c>
      <c r="L90" s="342">
        <v>0.46981600000000001</v>
      </c>
      <c r="M90" s="342">
        <v>74.599999999999994</v>
      </c>
      <c r="N90" s="342">
        <v>29.32217</v>
      </c>
      <c r="O90" s="342">
        <v>181.17493899999999</v>
      </c>
      <c r="P90" s="342">
        <v>0</v>
      </c>
      <c r="Q90" s="342">
        <v>120.37</v>
      </c>
      <c r="R90" s="342">
        <v>0</v>
      </c>
      <c r="S90" s="342">
        <v>4.5599999999999996</v>
      </c>
      <c r="T90" s="342">
        <v>0</v>
      </c>
      <c r="U90" s="342">
        <v>295</v>
      </c>
      <c r="V90" s="342">
        <v>43.693800000000003</v>
      </c>
      <c r="W90" s="342">
        <v>6.6139999999999999</v>
      </c>
      <c r="X90" s="342">
        <v>5.0999999999999997E-2</v>
      </c>
      <c r="Y90" s="342">
        <v>0</v>
      </c>
      <c r="Z90" s="342">
        <v>72.599999999999994</v>
      </c>
      <c r="AA90" s="342">
        <v>54.4</v>
      </c>
      <c r="AB90" s="342">
        <v>56.977688000000001</v>
      </c>
      <c r="AC90" s="342">
        <v>57.902146000000002</v>
      </c>
      <c r="AD90" s="342">
        <v>181.189392</v>
      </c>
      <c r="AE90" s="342">
        <v>13.415366000000001</v>
      </c>
      <c r="AF90" s="342">
        <v>0</v>
      </c>
      <c r="AG90" s="342">
        <v>1.4453000000000001E-2</v>
      </c>
    </row>
    <row r="91" spans="1:33" x14ac:dyDescent="0.2">
      <c r="A91" s="342">
        <v>105.613041</v>
      </c>
      <c r="B91" s="342">
        <v>93.214202999999998</v>
      </c>
      <c r="C91" s="342">
        <v>74.306794999999994</v>
      </c>
      <c r="D91" s="342">
        <v>75.292221999999995</v>
      </c>
      <c r="E91" s="342">
        <v>72.363459000000006</v>
      </c>
      <c r="F91" s="342">
        <v>72.038371999999995</v>
      </c>
      <c r="G91" s="342">
        <v>72.132115999999996</v>
      </c>
      <c r="H91" s="342">
        <v>74.480234999999993</v>
      </c>
      <c r="I91" s="342">
        <v>6.84063</v>
      </c>
      <c r="J91" s="342">
        <v>181.421628</v>
      </c>
      <c r="K91" s="342">
        <v>52.3</v>
      </c>
      <c r="L91" s="342">
        <v>0.47691800000000001</v>
      </c>
      <c r="M91" s="342">
        <v>74.599999999999994</v>
      </c>
      <c r="N91" s="342">
        <v>29.323933</v>
      </c>
      <c r="O91" s="342">
        <v>181.184685</v>
      </c>
      <c r="P91" s="342">
        <v>0</v>
      </c>
      <c r="Q91" s="342">
        <v>120.37</v>
      </c>
      <c r="R91" s="342">
        <v>0</v>
      </c>
      <c r="S91" s="342">
        <v>4.5709999999999997</v>
      </c>
      <c r="T91" s="342">
        <v>0</v>
      </c>
      <c r="U91" s="342">
        <v>299</v>
      </c>
      <c r="V91" s="342">
        <v>43.817700000000002</v>
      </c>
      <c r="W91" s="342">
        <v>6.5570000000000004</v>
      </c>
      <c r="X91" s="342">
        <v>4.4999999999999998E-2</v>
      </c>
      <c r="Y91" s="342">
        <v>0</v>
      </c>
      <c r="Z91" s="342">
        <v>72.599999999999994</v>
      </c>
      <c r="AA91" s="342">
        <v>54.4</v>
      </c>
      <c r="AB91" s="342">
        <v>57.096592999999999</v>
      </c>
      <c r="AC91" s="342">
        <v>57.876370999999999</v>
      </c>
      <c r="AD91" s="342">
        <v>181.19949399999999</v>
      </c>
      <c r="AE91" s="342">
        <v>13.413176999999999</v>
      </c>
      <c r="AF91" s="342">
        <v>0</v>
      </c>
      <c r="AG91" s="342">
        <v>1.4808999999999999E-2</v>
      </c>
    </row>
    <row r="92" spans="1:33" x14ac:dyDescent="0.2">
      <c r="A92" s="342">
        <v>106.841111</v>
      </c>
      <c r="B92" s="342">
        <v>93.923641000000003</v>
      </c>
      <c r="C92" s="342">
        <v>74.317729999999997</v>
      </c>
      <c r="D92" s="342">
        <v>75.334866000000005</v>
      </c>
      <c r="E92" s="342">
        <v>72.283452999999994</v>
      </c>
      <c r="F92" s="342">
        <v>72.013801999999998</v>
      </c>
      <c r="G92" s="342">
        <v>72.144975000000002</v>
      </c>
      <c r="H92" s="342">
        <v>74.466573999999994</v>
      </c>
      <c r="I92" s="342">
        <v>7.0578750000000001</v>
      </c>
      <c r="J92" s="342">
        <v>181.236165</v>
      </c>
      <c r="K92" s="342">
        <v>52.3</v>
      </c>
      <c r="L92" s="342">
        <v>0.48379100000000003</v>
      </c>
      <c r="M92" s="342">
        <v>74.599999999999994</v>
      </c>
      <c r="N92" s="342">
        <v>29.326201999999999</v>
      </c>
      <c r="O92" s="342">
        <v>181.17930100000001</v>
      </c>
      <c r="P92" s="342">
        <v>0</v>
      </c>
      <c r="Q92" s="342">
        <v>120.36</v>
      </c>
      <c r="R92" s="342">
        <v>0</v>
      </c>
      <c r="S92" s="342">
        <v>4.55</v>
      </c>
      <c r="T92" s="342">
        <v>0</v>
      </c>
      <c r="U92" s="342">
        <v>293</v>
      </c>
      <c r="V92" s="342">
        <v>43.898899999999998</v>
      </c>
      <c r="W92" s="342">
        <v>6.5570000000000004</v>
      </c>
      <c r="X92" s="342">
        <v>4.4999999999999998E-2</v>
      </c>
      <c r="Y92" s="342">
        <v>0</v>
      </c>
      <c r="Z92" s="342">
        <v>72.599999999999994</v>
      </c>
      <c r="AA92" s="342">
        <v>54.4</v>
      </c>
      <c r="AB92" s="342">
        <v>57.042287999999999</v>
      </c>
      <c r="AC92" s="342">
        <v>57.852865999999999</v>
      </c>
      <c r="AD92" s="342">
        <v>181.19488000000001</v>
      </c>
      <c r="AE92" s="342">
        <v>13.411179000000001</v>
      </c>
      <c r="AF92" s="342">
        <v>0</v>
      </c>
      <c r="AG92" s="342">
        <v>1.5579000000000001E-2</v>
      </c>
    </row>
    <row r="93" spans="1:33" x14ac:dyDescent="0.2">
      <c r="A93" s="342">
        <v>108.032179</v>
      </c>
      <c r="B93" s="342">
        <v>94.384930999999995</v>
      </c>
      <c r="C93" s="342">
        <v>74.334537999999995</v>
      </c>
      <c r="D93" s="342">
        <v>75.353458000000003</v>
      </c>
      <c r="E93" s="342">
        <v>72.287198000000004</v>
      </c>
      <c r="F93" s="342">
        <v>72.075539000000006</v>
      </c>
      <c r="G93" s="342">
        <v>72.111266999999998</v>
      </c>
      <c r="H93" s="342">
        <v>74.516661999999997</v>
      </c>
      <c r="I93" s="342">
        <v>6.8205400000000003</v>
      </c>
      <c r="J93" s="342">
        <v>181.457142</v>
      </c>
      <c r="K93" s="342">
        <v>52.3</v>
      </c>
      <c r="L93" s="342">
        <v>0.490813</v>
      </c>
      <c r="M93" s="342">
        <v>74.599999999999994</v>
      </c>
      <c r="N93" s="342">
        <v>29.326032000000001</v>
      </c>
      <c r="O93" s="342">
        <v>181.18866299999999</v>
      </c>
      <c r="P93" s="342">
        <v>0</v>
      </c>
      <c r="Q93" s="342">
        <v>120.39</v>
      </c>
      <c r="R93" s="342">
        <v>0</v>
      </c>
      <c r="S93" s="342">
        <v>4.5149999999999997</v>
      </c>
      <c r="T93" s="342">
        <v>0</v>
      </c>
      <c r="U93" s="342">
        <v>280</v>
      </c>
      <c r="V93" s="342">
        <v>43.978999999999999</v>
      </c>
      <c r="W93" s="342">
        <v>6.4580000000000002</v>
      </c>
      <c r="X93" s="342">
        <v>4.4999999999999998E-2</v>
      </c>
      <c r="Y93" s="342">
        <v>0</v>
      </c>
      <c r="Z93" s="342">
        <v>72.599999999999994</v>
      </c>
      <c r="AA93" s="342">
        <v>54.4</v>
      </c>
      <c r="AB93" s="342">
        <v>57.159368999999998</v>
      </c>
      <c r="AC93" s="342">
        <v>57.835346000000001</v>
      </c>
      <c r="AD93" s="342">
        <v>181.20482699999999</v>
      </c>
      <c r="AE93" s="342">
        <v>13.409691</v>
      </c>
      <c r="AF93" s="342">
        <v>0</v>
      </c>
      <c r="AG93" s="342">
        <v>1.6164000000000001E-2</v>
      </c>
    </row>
    <row r="94" spans="1:33" x14ac:dyDescent="0.2">
      <c r="A94" s="342">
        <v>109.22424700000001</v>
      </c>
      <c r="B94" s="342">
        <v>94.654418000000007</v>
      </c>
      <c r="C94" s="342">
        <v>74.310670000000002</v>
      </c>
      <c r="D94" s="342">
        <v>75.340682999999999</v>
      </c>
      <c r="E94" s="342">
        <v>72.297672000000006</v>
      </c>
      <c r="F94" s="342">
        <v>72.054697000000004</v>
      </c>
      <c r="G94" s="342">
        <v>72.097678999999999</v>
      </c>
      <c r="H94" s="342">
        <v>74.513574000000006</v>
      </c>
      <c r="I94" s="342">
        <v>6.8738979999999996</v>
      </c>
      <c r="J94" s="342">
        <v>181.469067</v>
      </c>
      <c r="K94" s="342">
        <v>52.3</v>
      </c>
      <c r="L94" s="342">
        <v>0.49739800000000001</v>
      </c>
      <c r="M94" s="342">
        <v>74.599999999999994</v>
      </c>
      <c r="N94" s="342">
        <v>29.324425000000002</v>
      </c>
      <c r="O94" s="342">
        <v>181.17865399999999</v>
      </c>
      <c r="P94" s="342">
        <v>0</v>
      </c>
      <c r="Q94" s="342">
        <v>120.36</v>
      </c>
      <c r="R94" s="342">
        <v>0</v>
      </c>
      <c r="S94" s="342">
        <v>4.5659999999999998</v>
      </c>
      <c r="T94" s="342">
        <v>0</v>
      </c>
      <c r="U94" s="342">
        <v>298</v>
      </c>
      <c r="V94" s="342">
        <v>44.101900000000001</v>
      </c>
      <c r="W94" s="342">
        <v>6.5469999999999997</v>
      </c>
      <c r="X94" s="342">
        <v>4.4999999999999998E-2</v>
      </c>
      <c r="Y94" s="342">
        <v>0</v>
      </c>
      <c r="Z94" s="342">
        <v>72.599999999999994</v>
      </c>
      <c r="AA94" s="342">
        <v>54.4</v>
      </c>
      <c r="AB94" s="342">
        <v>57.046421000000002</v>
      </c>
      <c r="AC94" s="342">
        <v>57.808354000000001</v>
      </c>
      <c r="AD94" s="342">
        <v>181.19523100000001</v>
      </c>
      <c r="AE94" s="342">
        <v>13.407398000000001</v>
      </c>
      <c r="AF94" s="342">
        <v>0</v>
      </c>
      <c r="AG94" s="342">
        <v>1.6577000000000001E-2</v>
      </c>
    </row>
    <row r="95" spans="1:33" x14ac:dyDescent="0.2">
      <c r="A95" s="342">
        <v>110.41531500000001</v>
      </c>
      <c r="B95" s="342">
        <v>95.011443</v>
      </c>
      <c r="C95" s="342">
        <v>74.297891000000007</v>
      </c>
      <c r="D95" s="342">
        <v>75.360691000000003</v>
      </c>
      <c r="E95" s="342">
        <v>72.289728999999994</v>
      </c>
      <c r="F95" s="342">
        <v>72.023570000000007</v>
      </c>
      <c r="G95" s="342">
        <v>72.130515000000003</v>
      </c>
      <c r="H95" s="342">
        <v>74.540401000000003</v>
      </c>
      <c r="I95" s="342">
        <v>6.6883330000000001</v>
      </c>
      <c r="J95" s="342">
        <v>181.476066</v>
      </c>
      <c r="K95" s="342">
        <v>52.3</v>
      </c>
      <c r="L95" s="342">
        <v>0.50553700000000001</v>
      </c>
      <c r="M95" s="342">
        <v>74.599999999999994</v>
      </c>
      <c r="N95" s="342">
        <v>29.323985</v>
      </c>
      <c r="O95" s="342">
        <v>181.17790500000001</v>
      </c>
      <c r="P95" s="342">
        <v>0</v>
      </c>
      <c r="Q95" s="342">
        <v>120.36</v>
      </c>
      <c r="R95" s="342">
        <v>0</v>
      </c>
      <c r="S95" s="342">
        <v>4.5640000000000001</v>
      </c>
      <c r="T95" s="342">
        <v>0</v>
      </c>
      <c r="U95" s="342">
        <v>298</v>
      </c>
      <c r="V95" s="342">
        <v>44.183900000000001</v>
      </c>
      <c r="W95" s="342">
        <v>6.5410000000000004</v>
      </c>
      <c r="X95" s="342">
        <v>4.4999999999999998E-2</v>
      </c>
      <c r="Y95" s="342">
        <v>0</v>
      </c>
      <c r="Z95" s="342">
        <v>72.599999999999994</v>
      </c>
      <c r="AA95" s="342">
        <v>54.3</v>
      </c>
      <c r="AB95" s="342">
        <v>57.044347999999999</v>
      </c>
      <c r="AC95" s="342">
        <v>57.783765000000002</v>
      </c>
      <c r="AD95" s="342">
        <v>181.195055</v>
      </c>
      <c r="AE95" s="342">
        <v>13.405309000000001</v>
      </c>
      <c r="AF95" s="342">
        <v>0</v>
      </c>
      <c r="AG95" s="342">
        <v>1.7149999999999999E-2</v>
      </c>
    </row>
    <row r="96" spans="1:33" x14ac:dyDescent="0.2">
      <c r="A96" s="342">
        <v>111.60638299999999</v>
      </c>
      <c r="B96" s="342">
        <v>95.121621000000005</v>
      </c>
      <c r="C96" s="342">
        <v>74.255902000000006</v>
      </c>
      <c r="D96" s="342">
        <v>75.325895000000003</v>
      </c>
      <c r="E96" s="342">
        <v>72.294068999999993</v>
      </c>
      <c r="F96" s="342">
        <v>71.995829999999998</v>
      </c>
      <c r="G96" s="342">
        <v>72.170254</v>
      </c>
      <c r="H96" s="342">
        <v>74.511746000000002</v>
      </c>
      <c r="I96" s="342">
        <v>6.7246249999999996</v>
      </c>
      <c r="J96" s="342">
        <v>181.51754199999999</v>
      </c>
      <c r="K96" s="342">
        <v>52.3</v>
      </c>
      <c r="L96" s="342">
        <v>0.51274399999999998</v>
      </c>
      <c r="M96" s="342">
        <v>74.599999999999994</v>
      </c>
      <c r="N96" s="342">
        <v>29.326214</v>
      </c>
      <c r="O96" s="342">
        <v>181.15040500000001</v>
      </c>
      <c r="P96" s="342">
        <v>0</v>
      </c>
      <c r="Q96" s="342">
        <v>120.38</v>
      </c>
      <c r="R96" s="342">
        <v>0</v>
      </c>
      <c r="S96" s="342">
        <v>4.5279999999999996</v>
      </c>
      <c r="T96" s="342">
        <v>0</v>
      </c>
      <c r="U96" s="342">
        <v>285</v>
      </c>
      <c r="V96" s="342">
        <v>44.305599999999998</v>
      </c>
      <c r="W96" s="342">
        <v>6.4630000000000001</v>
      </c>
      <c r="X96" s="342">
        <v>4.4999999999999998E-2</v>
      </c>
      <c r="Y96" s="342">
        <v>0</v>
      </c>
      <c r="Z96" s="342">
        <v>72.599999999999994</v>
      </c>
      <c r="AA96" s="342">
        <v>54.3</v>
      </c>
      <c r="AB96" s="342">
        <v>56.723328000000002</v>
      </c>
      <c r="AC96" s="342">
        <v>57.752426</v>
      </c>
      <c r="AD96" s="342">
        <v>181.16778099999999</v>
      </c>
      <c r="AE96" s="342">
        <v>13.402646000000001</v>
      </c>
      <c r="AF96" s="342">
        <v>0</v>
      </c>
      <c r="AG96" s="342">
        <v>1.7375999999999999E-2</v>
      </c>
    </row>
    <row r="97" spans="1:33" x14ac:dyDescent="0.2">
      <c r="A97" s="342">
        <v>112.841454</v>
      </c>
      <c r="B97" s="342">
        <v>94.934107999999995</v>
      </c>
      <c r="C97" s="342">
        <v>74.280421000000004</v>
      </c>
      <c r="D97" s="342">
        <v>75.294212000000002</v>
      </c>
      <c r="E97" s="342">
        <v>72.283265999999998</v>
      </c>
      <c r="F97" s="342">
        <v>72.027443000000005</v>
      </c>
      <c r="G97" s="342">
        <v>72.113399000000001</v>
      </c>
      <c r="H97" s="342">
        <v>74.523444999999995</v>
      </c>
      <c r="I97" s="342">
        <v>6.9271479999999999</v>
      </c>
      <c r="J97" s="342">
        <v>181.36471499999999</v>
      </c>
      <c r="K97" s="342">
        <v>52.3</v>
      </c>
      <c r="L97" s="342">
        <v>0.522061</v>
      </c>
      <c r="M97" s="342">
        <v>74.599999999999994</v>
      </c>
      <c r="N97" s="342">
        <v>29.323640999999999</v>
      </c>
      <c r="O97" s="342">
        <v>181.126766</v>
      </c>
      <c r="P97" s="342">
        <v>0</v>
      </c>
      <c r="Q97" s="342">
        <v>120.37</v>
      </c>
      <c r="R97" s="342">
        <v>0</v>
      </c>
      <c r="S97" s="342">
        <v>4.532</v>
      </c>
      <c r="T97" s="342">
        <v>0</v>
      </c>
      <c r="U97" s="342">
        <v>287</v>
      </c>
      <c r="V97" s="342">
        <v>44.387</v>
      </c>
      <c r="W97" s="342">
        <v>6.5209999999999999</v>
      </c>
      <c r="X97" s="342">
        <v>0.04</v>
      </c>
      <c r="Y97" s="342">
        <v>0</v>
      </c>
      <c r="Z97" s="342">
        <v>72.599999999999994</v>
      </c>
      <c r="AA97" s="342">
        <v>54.3</v>
      </c>
      <c r="AB97" s="342">
        <v>56.441153</v>
      </c>
      <c r="AC97" s="342">
        <v>57.718626999999998</v>
      </c>
      <c r="AD97" s="342">
        <v>181.14380800000001</v>
      </c>
      <c r="AE97" s="342">
        <v>13.399775</v>
      </c>
      <c r="AF97" s="342">
        <v>0</v>
      </c>
      <c r="AG97" s="342">
        <v>1.7042000000000002E-2</v>
      </c>
    </row>
    <row r="98" spans="1:33" x14ac:dyDescent="0.2">
      <c r="A98" s="342">
        <v>114.032522</v>
      </c>
      <c r="B98" s="342">
        <v>94.771375000000006</v>
      </c>
      <c r="C98" s="342">
        <v>74.264871999999997</v>
      </c>
      <c r="D98" s="342">
        <v>75.325637</v>
      </c>
      <c r="E98" s="342">
        <v>72.260647000000006</v>
      </c>
      <c r="F98" s="342">
        <v>72.068512999999996</v>
      </c>
      <c r="G98" s="342">
        <v>72.194670000000002</v>
      </c>
      <c r="H98" s="342">
        <v>74.480367999999999</v>
      </c>
      <c r="I98" s="342">
        <v>6.844951</v>
      </c>
      <c r="J98" s="342">
        <v>181.30990199999999</v>
      </c>
      <c r="K98" s="342">
        <v>52.3</v>
      </c>
      <c r="L98" s="342">
        <v>0.52736499999999997</v>
      </c>
      <c r="M98" s="342">
        <v>74.599999999999994</v>
      </c>
      <c r="N98" s="342">
        <v>29.324451</v>
      </c>
      <c r="O98" s="342">
        <v>181.12899200000001</v>
      </c>
      <c r="P98" s="342">
        <v>0</v>
      </c>
      <c r="Q98" s="342">
        <v>120.38</v>
      </c>
      <c r="R98" s="342">
        <v>0</v>
      </c>
      <c r="S98" s="342">
        <v>4.5490000000000004</v>
      </c>
      <c r="T98" s="342">
        <v>0</v>
      </c>
      <c r="U98" s="342">
        <v>293</v>
      </c>
      <c r="V98" s="342">
        <v>44.469200000000001</v>
      </c>
      <c r="W98" s="342">
        <v>6.5469999999999997</v>
      </c>
      <c r="X98" s="342">
        <v>4.4999999999999998E-2</v>
      </c>
      <c r="Y98" s="342">
        <v>0</v>
      </c>
      <c r="Z98" s="342">
        <v>72.599999999999994</v>
      </c>
      <c r="AA98" s="342">
        <v>54.3</v>
      </c>
      <c r="AB98" s="342">
        <v>56.464520999999998</v>
      </c>
      <c r="AC98" s="342">
        <v>57.678434000000003</v>
      </c>
      <c r="AD98" s="342">
        <v>181.145793</v>
      </c>
      <c r="AE98" s="342">
        <v>13.39636</v>
      </c>
      <c r="AF98" s="342">
        <v>0</v>
      </c>
      <c r="AG98" s="342">
        <v>1.6801E-2</v>
      </c>
    </row>
    <row r="99" spans="1:33" x14ac:dyDescent="0.2">
      <c r="A99" s="342">
        <v>115.22359</v>
      </c>
      <c r="B99" s="342">
        <v>95.098933000000002</v>
      </c>
      <c r="C99" s="342">
        <v>74.302453999999997</v>
      </c>
      <c r="D99" s="342">
        <v>75.325466000000006</v>
      </c>
      <c r="E99" s="342">
        <v>72.326136000000005</v>
      </c>
      <c r="F99" s="342">
        <v>72.039427000000003</v>
      </c>
      <c r="G99" s="342">
        <v>72.147157000000007</v>
      </c>
      <c r="H99" s="342">
        <v>74.501187999999999</v>
      </c>
      <c r="I99" s="342">
        <v>6.9199109999999999</v>
      </c>
      <c r="J99" s="342">
        <v>181.242244</v>
      </c>
      <c r="K99" s="342">
        <v>52.3</v>
      </c>
      <c r="L99" s="342">
        <v>0.53229000000000004</v>
      </c>
      <c r="M99" s="342">
        <v>74.599999999999994</v>
      </c>
      <c r="N99" s="342">
        <v>29.325669999999999</v>
      </c>
      <c r="O99" s="342">
        <v>181.149754</v>
      </c>
      <c r="P99" s="342">
        <v>0</v>
      </c>
      <c r="Q99" s="342">
        <v>120.37</v>
      </c>
      <c r="R99" s="342">
        <v>0</v>
      </c>
      <c r="S99" s="342">
        <v>4.5430000000000001</v>
      </c>
      <c r="T99" s="342">
        <v>0</v>
      </c>
      <c r="U99" s="342">
        <v>290</v>
      </c>
      <c r="V99" s="342">
        <v>44.590600000000002</v>
      </c>
      <c r="W99" s="342">
        <v>6.5259999999999998</v>
      </c>
      <c r="X99" s="342">
        <v>4.4999999999999998E-2</v>
      </c>
      <c r="Y99" s="342">
        <v>0</v>
      </c>
      <c r="Z99" s="342">
        <v>72.599999999999994</v>
      </c>
      <c r="AA99" s="342">
        <v>54.3</v>
      </c>
      <c r="AB99" s="342">
        <v>56.714661999999997</v>
      </c>
      <c r="AC99" s="342">
        <v>57.644185</v>
      </c>
      <c r="AD99" s="342">
        <v>181.167045</v>
      </c>
      <c r="AE99" s="342">
        <v>13.39345</v>
      </c>
      <c r="AF99" s="342">
        <v>0</v>
      </c>
      <c r="AG99" s="342">
        <v>1.7291000000000001E-2</v>
      </c>
    </row>
    <row r="100" spans="1:33" x14ac:dyDescent="0.2">
      <c r="A100" s="342">
        <v>116.414659</v>
      </c>
      <c r="B100" s="342">
        <v>95.199850999999995</v>
      </c>
      <c r="C100" s="342">
        <v>74.337159</v>
      </c>
      <c r="D100" s="342">
        <v>75.341971999999998</v>
      </c>
      <c r="E100" s="342">
        <v>72.263872000000006</v>
      </c>
      <c r="F100" s="342">
        <v>72.036287000000002</v>
      </c>
      <c r="G100" s="342">
        <v>72.091707999999997</v>
      </c>
      <c r="H100" s="342">
        <v>74.498821000000007</v>
      </c>
      <c r="I100" s="342">
        <v>6.838902</v>
      </c>
      <c r="J100" s="342">
        <v>181.240689</v>
      </c>
      <c r="K100" s="342">
        <v>52.3</v>
      </c>
      <c r="L100" s="342">
        <v>0.53996299999999997</v>
      </c>
      <c r="M100" s="342">
        <v>74.599999999999994</v>
      </c>
      <c r="N100" s="342">
        <v>29.322818000000002</v>
      </c>
      <c r="O100" s="342">
        <v>181.14984799999999</v>
      </c>
      <c r="P100" s="342">
        <v>0</v>
      </c>
      <c r="Q100" s="342">
        <v>120.37</v>
      </c>
      <c r="R100" s="342">
        <v>0</v>
      </c>
      <c r="S100" s="342">
        <v>4.5590000000000002</v>
      </c>
      <c r="T100" s="342">
        <v>0</v>
      </c>
      <c r="U100" s="342">
        <v>297</v>
      </c>
      <c r="V100" s="342">
        <v>44.672199999999997</v>
      </c>
      <c r="W100" s="342">
        <v>6.5149999999999997</v>
      </c>
      <c r="X100" s="342">
        <v>0.04</v>
      </c>
      <c r="Y100" s="342">
        <v>0</v>
      </c>
      <c r="Z100" s="342">
        <v>72.599999999999994</v>
      </c>
      <c r="AA100" s="342">
        <v>54.3</v>
      </c>
      <c r="AB100" s="342">
        <v>56.717368</v>
      </c>
      <c r="AC100" s="342">
        <v>57.612510999999998</v>
      </c>
      <c r="AD100" s="342">
        <v>181.16727499999999</v>
      </c>
      <c r="AE100" s="342">
        <v>13.390758999999999</v>
      </c>
      <c r="AF100" s="342">
        <v>0</v>
      </c>
      <c r="AG100" s="342">
        <v>1.7427000000000002E-2</v>
      </c>
    </row>
    <row r="101" spans="1:33" x14ac:dyDescent="0.2">
      <c r="A101" s="342">
        <v>117.605727</v>
      </c>
      <c r="B101" s="342">
        <v>95.198233999999999</v>
      </c>
      <c r="C101" s="342">
        <v>74.284087999999997</v>
      </c>
      <c r="D101" s="342">
        <v>75.311752999999996</v>
      </c>
      <c r="E101" s="342">
        <v>72.326187000000004</v>
      </c>
      <c r="F101" s="342">
        <v>72.035754999999995</v>
      </c>
      <c r="G101" s="342">
        <v>72.156231000000005</v>
      </c>
      <c r="H101" s="342">
        <v>74.440482000000003</v>
      </c>
      <c r="I101" s="342">
        <v>6.7451480000000004</v>
      </c>
      <c r="J101" s="342">
        <v>181.428628</v>
      </c>
      <c r="K101" s="342">
        <v>52.3</v>
      </c>
      <c r="L101" s="342">
        <v>0.54924399999999995</v>
      </c>
      <c r="M101" s="342">
        <v>74.599999999999994</v>
      </c>
      <c r="N101" s="342">
        <v>29.321159000000002</v>
      </c>
      <c r="O101" s="342">
        <v>181.14035899999999</v>
      </c>
      <c r="P101" s="342">
        <v>0</v>
      </c>
      <c r="Q101" s="342">
        <v>120.38</v>
      </c>
      <c r="R101" s="342">
        <v>0</v>
      </c>
      <c r="S101" s="342">
        <v>4.5359999999999996</v>
      </c>
      <c r="T101" s="342">
        <v>0</v>
      </c>
      <c r="U101" s="342">
        <v>288</v>
      </c>
      <c r="V101" s="342">
        <v>44.792400000000001</v>
      </c>
      <c r="W101" s="342">
        <v>6.4790000000000001</v>
      </c>
      <c r="X101" s="342">
        <v>0.04</v>
      </c>
      <c r="Y101" s="342">
        <v>0</v>
      </c>
      <c r="Z101" s="342">
        <v>72.599999999999994</v>
      </c>
      <c r="AA101" s="342">
        <v>54.3</v>
      </c>
      <c r="AB101" s="342">
        <v>56.606284000000002</v>
      </c>
      <c r="AC101" s="342">
        <v>57.575794999999999</v>
      </c>
      <c r="AD101" s="342">
        <v>181.157837</v>
      </c>
      <c r="AE101" s="342">
        <v>13.387639999999999</v>
      </c>
      <c r="AF101" s="342">
        <v>0</v>
      </c>
      <c r="AG101" s="342">
        <v>1.7478E-2</v>
      </c>
    </row>
    <row r="102" spans="1:33" x14ac:dyDescent="0.2">
      <c r="A102" s="342">
        <v>118.842797</v>
      </c>
      <c r="B102" s="342">
        <v>95.256769000000006</v>
      </c>
      <c r="C102" s="342">
        <v>74.314228</v>
      </c>
      <c r="D102" s="342">
        <v>75.328892999999994</v>
      </c>
      <c r="E102" s="342">
        <v>72.326057000000006</v>
      </c>
      <c r="F102" s="342">
        <v>72.052338000000006</v>
      </c>
      <c r="G102" s="342">
        <v>72.145189000000002</v>
      </c>
      <c r="H102" s="342">
        <v>74.527704</v>
      </c>
      <c r="I102" s="342">
        <v>6.6872420000000004</v>
      </c>
      <c r="J102" s="342">
        <v>181.296007</v>
      </c>
      <c r="K102" s="342">
        <v>52.3</v>
      </c>
      <c r="L102" s="342">
        <v>0.55447000000000002</v>
      </c>
      <c r="M102" s="342">
        <v>74.599999999999994</v>
      </c>
      <c r="N102" s="342">
        <v>29.32273</v>
      </c>
      <c r="O102" s="342">
        <v>181.08406400000001</v>
      </c>
      <c r="P102" s="342">
        <v>0</v>
      </c>
      <c r="Q102" s="342">
        <v>120.38</v>
      </c>
      <c r="R102" s="342">
        <v>0</v>
      </c>
      <c r="S102" s="342">
        <v>4.55</v>
      </c>
      <c r="T102" s="342">
        <v>0</v>
      </c>
      <c r="U102" s="342">
        <v>293</v>
      </c>
      <c r="V102" s="342">
        <v>44.874200000000002</v>
      </c>
      <c r="W102" s="342">
        <v>6.5469999999999997</v>
      </c>
      <c r="X102" s="342">
        <v>5.0999999999999997E-2</v>
      </c>
      <c r="Y102" s="342">
        <v>0</v>
      </c>
      <c r="Z102" s="342">
        <v>72.599999999999994</v>
      </c>
      <c r="AA102" s="342">
        <v>54.3</v>
      </c>
      <c r="AB102" s="342">
        <v>55.944505999999997</v>
      </c>
      <c r="AC102" s="342">
        <v>57.532210999999997</v>
      </c>
      <c r="AD102" s="342">
        <v>181.10161299999999</v>
      </c>
      <c r="AE102" s="342">
        <v>13.383937</v>
      </c>
      <c r="AF102" s="342">
        <v>0</v>
      </c>
      <c r="AG102" s="342">
        <v>1.7548999999999999E-2</v>
      </c>
    </row>
    <row r="103" spans="1:33" x14ac:dyDescent="0.2">
      <c r="A103" s="342">
        <v>120.035866</v>
      </c>
      <c r="B103" s="342">
        <v>95.586006999999995</v>
      </c>
      <c r="C103" s="342">
        <v>74.293171999999998</v>
      </c>
      <c r="D103" s="342">
        <v>75.297633000000005</v>
      </c>
      <c r="E103" s="342">
        <v>72.33954</v>
      </c>
      <c r="F103" s="342">
        <v>72.049779999999998</v>
      </c>
      <c r="G103" s="342">
        <v>72.192081999999999</v>
      </c>
      <c r="H103" s="342">
        <v>74.464045999999996</v>
      </c>
      <c r="I103" s="342">
        <v>6.9196949999999999</v>
      </c>
      <c r="J103" s="342">
        <v>181.233171</v>
      </c>
      <c r="K103" s="342">
        <v>52.5</v>
      </c>
      <c r="L103" s="342">
        <v>0.55831699999999995</v>
      </c>
      <c r="M103" s="342">
        <v>74.599999999999994</v>
      </c>
      <c r="N103" s="342">
        <v>29.32414</v>
      </c>
      <c r="O103" s="342">
        <v>181.13561100000001</v>
      </c>
      <c r="P103" s="342">
        <v>0</v>
      </c>
      <c r="Q103" s="342">
        <v>120.37</v>
      </c>
      <c r="R103" s="342">
        <v>0</v>
      </c>
      <c r="S103" s="342">
        <v>4.5510000000000002</v>
      </c>
      <c r="T103" s="342">
        <v>0</v>
      </c>
      <c r="U103" s="342">
        <v>294</v>
      </c>
      <c r="V103" s="342">
        <v>44.956699999999998</v>
      </c>
      <c r="W103" s="342">
        <v>6.5570000000000004</v>
      </c>
      <c r="X103" s="342">
        <v>4.4999999999999998E-2</v>
      </c>
      <c r="Y103" s="342">
        <v>0</v>
      </c>
      <c r="Z103" s="342">
        <v>72.599999999999994</v>
      </c>
      <c r="AA103" s="342">
        <v>54.3</v>
      </c>
      <c r="AB103" s="342">
        <v>56.558450000000001</v>
      </c>
      <c r="AC103" s="342">
        <v>57.496353999999997</v>
      </c>
      <c r="AD103" s="342">
        <v>181.153773</v>
      </c>
      <c r="AE103" s="342">
        <v>13.380890000000001</v>
      </c>
      <c r="AF103" s="342">
        <v>0</v>
      </c>
      <c r="AG103" s="342">
        <v>1.8162999999999999E-2</v>
      </c>
    </row>
    <row r="104" spans="1:33" x14ac:dyDescent="0.2">
      <c r="A104" s="342">
        <v>121.227934</v>
      </c>
      <c r="B104" s="342">
        <v>96.104731000000001</v>
      </c>
      <c r="C104" s="342">
        <v>74.305815999999993</v>
      </c>
      <c r="D104" s="342">
        <v>75.385574000000005</v>
      </c>
      <c r="E104" s="342">
        <v>72.300645000000003</v>
      </c>
      <c r="F104" s="342">
        <v>72.030820000000006</v>
      </c>
      <c r="G104" s="342">
        <v>72.188670999999999</v>
      </c>
      <c r="H104" s="342">
        <v>74.507609000000002</v>
      </c>
      <c r="I104" s="342">
        <v>6.8570479999999998</v>
      </c>
      <c r="J104" s="342">
        <v>181.317419</v>
      </c>
      <c r="K104" s="342">
        <v>52.5</v>
      </c>
      <c r="L104" s="342">
        <v>0.56604200000000005</v>
      </c>
      <c r="M104" s="342">
        <v>74.599999999999994</v>
      </c>
      <c r="N104" s="342">
        <v>29.321911</v>
      </c>
      <c r="O104" s="342">
        <v>181.12089599999999</v>
      </c>
      <c r="P104" s="342">
        <v>0</v>
      </c>
      <c r="Q104" s="342">
        <v>120.35</v>
      </c>
      <c r="R104" s="342">
        <v>0</v>
      </c>
      <c r="S104" s="342">
        <v>4.6070000000000002</v>
      </c>
      <c r="T104" s="342">
        <v>0</v>
      </c>
      <c r="U104" s="342">
        <v>311</v>
      </c>
      <c r="V104" s="342">
        <v>45.082299999999996</v>
      </c>
      <c r="W104" s="342">
        <v>6.6609999999999996</v>
      </c>
      <c r="X104" s="342">
        <v>5.6000000000000001E-2</v>
      </c>
      <c r="Y104" s="342">
        <v>0</v>
      </c>
      <c r="Z104" s="342">
        <v>72.599999999999994</v>
      </c>
      <c r="AA104" s="342">
        <v>54.3</v>
      </c>
      <c r="AB104" s="342">
        <v>56.396892000000001</v>
      </c>
      <c r="AC104" s="342">
        <v>57.453752000000001</v>
      </c>
      <c r="AD104" s="342">
        <v>181.14004700000001</v>
      </c>
      <c r="AE104" s="342">
        <v>13.377271</v>
      </c>
      <c r="AF104" s="342">
        <v>0</v>
      </c>
      <c r="AG104" s="342">
        <v>1.9151000000000001E-2</v>
      </c>
    </row>
    <row r="105" spans="1:33" x14ac:dyDescent="0.2">
      <c r="A105" s="342">
        <v>122.41900200000001</v>
      </c>
      <c r="B105" s="342">
        <v>96.678526000000005</v>
      </c>
      <c r="C105" s="342">
        <v>74.318768000000006</v>
      </c>
      <c r="D105" s="342">
        <v>75.354866999999999</v>
      </c>
      <c r="E105" s="342">
        <v>72.289010000000005</v>
      </c>
      <c r="F105" s="342">
        <v>72.096317999999997</v>
      </c>
      <c r="G105" s="342">
        <v>72.182539000000006</v>
      </c>
      <c r="H105" s="342">
        <v>74.484796000000003</v>
      </c>
      <c r="I105" s="342">
        <v>6.8695779999999997</v>
      </c>
      <c r="J105" s="342">
        <v>181.33089899999999</v>
      </c>
      <c r="K105" s="342">
        <v>52.5</v>
      </c>
      <c r="L105" s="342">
        <v>0.57086300000000001</v>
      </c>
      <c r="M105" s="342">
        <v>74.599999999999994</v>
      </c>
      <c r="N105" s="342">
        <v>29.32414</v>
      </c>
      <c r="O105" s="342">
        <v>181.065642</v>
      </c>
      <c r="P105" s="342">
        <v>0</v>
      </c>
      <c r="Q105" s="342">
        <v>120.36</v>
      </c>
      <c r="R105" s="342">
        <v>0</v>
      </c>
      <c r="S105" s="342">
        <v>4.5679999999999996</v>
      </c>
      <c r="T105" s="342">
        <v>0</v>
      </c>
      <c r="U105" s="342">
        <v>299</v>
      </c>
      <c r="V105" s="342">
        <v>45.164200000000001</v>
      </c>
      <c r="W105" s="342">
        <v>6.5570000000000004</v>
      </c>
      <c r="X105" s="342">
        <v>4.4999999999999998E-2</v>
      </c>
      <c r="Y105" s="342">
        <v>0</v>
      </c>
      <c r="Z105" s="342">
        <v>72.599999999999994</v>
      </c>
      <c r="AA105" s="342">
        <v>54.3</v>
      </c>
      <c r="AB105" s="342">
        <v>55.760260000000002</v>
      </c>
      <c r="AC105" s="342">
        <v>57.404809999999998</v>
      </c>
      <c r="AD105" s="342">
        <v>181.085959</v>
      </c>
      <c r="AE105" s="342">
        <v>13.373113</v>
      </c>
      <c r="AF105" s="342">
        <v>0</v>
      </c>
      <c r="AG105" s="342">
        <v>2.0317000000000002E-2</v>
      </c>
    </row>
    <row r="106" spans="1:33" x14ac:dyDescent="0.2">
      <c r="A106" s="342">
        <v>123.61107</v>
      </c>
      <c r="B106" s="342">
        <v>97.129754000000005</v>
      </c>
      <c r="C106" s="342">
        <v>74.305104999999998</v>
      </c>
      <c r="D106" s="342">
        <v>75.360933000000003</v>
      </c>
      <c r="E106" s="342">
        <v>72.258137000000005</v>
      </c>
      <c r="F106" s="342">
        <v>72.051040999999998</v>
      </c>
      <c r="G106" s="342">
        <v>72.147527999999994</v>
      </c>
      <c r="H106" s="342">
        <v>74.505516999999998</v>
      </c>
      <c r="I106" s="342">
        <v>6.8198920000000003</v>
      </c>
      <c r="J106" s="342">
        <v>181.30238399999999</v>
      </c>
      <c r="K106" s="342">
        <v>52.5</v>
      </c>
      <c r="L106" s="342">
        <v>0.57750000000000001</v>
      </c>
      <c r="M106" s="342">
        <v>74.599999999999994</v>
      </c>
      <c r="N106" s="342">
        <v>29.321807</v>
      </c>
      <c r="O106" s="342">
        <v>181.113257</v>
      </c>
      <c r="P106" s="342">
        <v>0</v>
      </c>
      <c r="Q106" s="342">
        <v>120.36</v>
      </c>
      <c r="R106" s="342">
        <v>0</v>
      </c>
      <c r="S106" s="342">
        <v>4.5449999999999999</v>
      </c>
      <c r="T106" s="342">
        <v>0</v>
      </c>
      <c r="U106" s="342">
        <v>292</v>
      </c>
      <c r="V106" s="342">
        <v>45.287100000000002</v>
      </c>
      <c r="W106" s="342">
        <v>6.5149999999999997</v>
      </c>
      <c r="X106" s="342">
        <v>4.4999999999999998E-2</v>
      </c>
      <c r="Y106" s="342">
        <v>0</v>
      </c>
      <c r="Z106" s="342">
        <v>72.599999999999994</v>
      </c>
      <c r="AA106" s="342">
        <v>54.3</v>
      </c>
      <c r="AB106" s="342">
        <v>56.332134000000003</v>
      </c>
      <c r="AC106" s="342">
        <v>57.368090000000002</v>
      </c>
      <c r="AD106" s="342">
        <v>181.134546</v>
      </c>
      <c r="AE106" s="342">
        <v>13.369992999999999</v>
      </c>
      <c r="AF106" s="342">
        <v>0</v>
      </c>
      <c r="AG106" s="342">
        <v>2.1288999999999999E-2</v>
      </c>
    </row>
    <row r="107" spans="1:33" x14ac:dyDescent="0.2">
      <c r="A107" s="342">
        <v>124.843141</v>
      </c>
      <c r="B107" s="342">
        <v>97.730403999999993</v>
      </c>
      <c r="C107" s="342">
        <v>74.285180999999994</v>
      </c>
      <c r="D107" s="342">
        <v>75.288776999999996</v>
      </c>
      <c r="E107" s="342">
        <v>72.350198000000006</v>
      </c>
      <c r="F107" s="342">
        <v>71.992305999999999</v>
      </c>
      <c r="G107" s="342">
        <v>72.111153999999999</v>
      </c>
      <c r="H107" s="342">
        <v>74.483335999999994</v>
      </c>
      <c r="I107" s="342">
        <v>6.9688090000000003</v>
      </c>
      <c r="J107" s="342">
        <v>181.28640300000001</v>
      </c>
      <c r="K107" s="342">
        <v>52.5</v>
      </c>
      <c r="L107" s="342">
        <v>0.58554899999999999</v>
      </c>
      <c r="M107" s="342">
        <v>74.599999999999994</v>
      </c>
      <c r="N107" s="342">
        <v>29.324847999999999</v>
      </c>
      <c r="O107" s="342">
        <v>181.10397</v>
      </c>
      <c r="P107" s="342">
        <v>0</v>
      </c>
      <c r="Q107" s="342">
        <v>120.35</v>
      </c>
      <c r="R107" s="342">
        <v>0</v>
      </c>
      <c r="S107" s="342">
        <v>4.5519999999999996</v>
      </c>
      <c r="T107" s="342">
        <v>0</v>
      </c>
      <c r="U107" s="342">
        <v>295</v>
      </c>
      <c r="V107" s="342">
        <v>45.368600000000001</v>
      </c>
      <c r="W107" s="342">
        <v>6.5570000000000004</v>
      </c>
      <c r="X107" s="342">
        <v>5.0999999999999997E-2</v>
      </c>
      <c r="Y107" s="342">
        <v>0</v>
      </c>
      <c r="Z107" s="342">
        <v>72.599999999999994</v>
      </c>
      <c r="AA107" s="342">
        <v>54.3</v>
      </c>
      <c r="AB107" s="342">
        <v>56.238247000000001</v>
      </c>
      <c r="AC107" s="342">
        <v>57.329608999999998</v>
      </c>
      <c r="AD107" s="342">
        <v>181.12656899999999</v>
      </c>
      <c r="AE107" s="342">
        <v>13.366724</v>
      </c>
      <c r="AF107" s="342">
        <v>0</v>
      </c>
      <c r="AG107" s="342">
        <v>2.2598E-2</v>
      </c>
    </row>
    <row r="108" spans="1:33" x14ac:dyDescent="0.2">
      <c r="A108" s="342">
        <v>126.034209</v>
      </c>
      <c r="B108" s="342">
        <v>97.89864</v>
      </c>
      <c r="C108" s="342">
        <v>74.296678</v>
      </c>
      <c r="D108" s="342">
        <v>75.307546000000002</v>
      </c>
      <c r="E108" s="342">
        <v>72.334655999999995</v>
      </c>
      <c r="F108" s="342">
        <v>72.064266000000003</v>
      </c>
      <c r="G108" s="342">
        <v>72.098309999999998</v>
      </c>
      <c r="H108" s="342">
        <v>74.472705000000005</v>
      </c>
      <c r="I108" s="342">
        <v>6.8652569999999997</v>
      </c>
      <c r="J108" s="342">
        <v>181.34230500000001</v>
      </c>
      <c r="K108" s="342">
        <v>52.5</v>
      </c>
      <c r="L108" s="342">
        <v>0.59165299999999998</v>
      </c>
      <c r="M108" s="342">
        <v>74.599999999999994</v>
      </c>
      <c r="N108" s="342">
        <v>29.325306999999999</v>
      </c>
      <c r="O108" s="342">
        <v>181.08068</v>
      </c>
      <c r="P108" s="342">
        <v>0</v>
      </c>
      <c r="Q108" s="342">
        <v>120.35</v>
      </c>
      <c r="R108" s="342">
        <v>0</v>
      </c>
      <c r="S108" s="342">
        <v>4.5590000000000002</v>
      </c>
      <c r="T108" s="342">
        <v>0</v>
      </c>
      <c r="U108" s="342">
        <v>297</v>
      </c>
      <c r="V108" s="342">
        <v>45.451300000000003</v>
      </c>
      <c r="W108" s="342">
        <v>6.5259999999999998</v>
      </c>
      <c r="X108" s="342">
        <v>4.4999999999999998E-2</v>
      </c>
      <c r="Y108" s="342">
        <v>0</v>
      </c>
      <c r="Z108" s="342">
        <v>72.599999999999994</v>
      </c>
      <c r="AA108" s="342">
        <v>54.3</v>
      </c>
      <c r="AB108" s="342">
        <v>55.968206000000002</v>
      </c>
      <c r="AC108" s="342">
        <v>57.287393999999999</v>
      </c>
      <c r="AD108" s="342">
        <v>181.10362599999999</v>
      </c>
      <c r="AE108" s="342">
        <v>13.363137</v>
      </c>
      <c r="AF108" s="342">
        <v>0</v>
      </c>
      <c r="AG108" s="342">
        <v>2.2946000000000001E-2</v>
      </c>
    </row>
    <row r="109" spans="1:33" x14ac:dyDescent="0.2">
      <c r="A109" s="342">
        <v>127.22827700000001</v>
      </c>
      <c r="B109" s="342">
        <v>97.725890000000007</v>
      </c>
      <c r="C109" s="342">
        <v>74.240768000000003</v>
      </c>
      <c r="D109" s="342">
        <v>75.241981999999993</v>
      </c>
      <c r="E109" s="342">
        <v>72.266914</v>
      </c>
      <c r="F109" s="342">
        <v>72.037958000000003</v>
      </c>
      <c r="G109" s="342">
        <v>72.180234999999996</v>
      </c>
      <c r="H109" s="342">
        <v>74.492586000000003</v>
      </c>
      <c r="I109" s="342">
        <v>6.7570290000000002</v>
      </c>
      <c r="J109" s="342">
        <v>181.392336</v>
      </c>
      <c r="K109" s="342">
        <v>52.5</v>
      </c>
      <c r="L109" s="342">
        <v>0.59751200000000004</v>
      </c>
      <c r="M109" s="342">
        <v>74.599999999999994</v>
      </c>
      <c r="N109" s="342">
        <v>29.32497</v>
      </c>
      <c r="O109" s="342">
        <v>181.111706</v>
      </c>
      <c r="P109" s="342">
        <v>0</v>
      </c>
      <c r="Q109" s="342">
        <v>120.39</v>
      </c>
      <c r="R109" s="342">
        <v>0</v>
      </c>
      <c r="S109" s="342">
        <v>4.5330000000000004</v>
      </c>
      <c r="T109" s="342">
        <v>0</v>
      </c>
      <c r="U109" s="342">
        <v>288</v>
      </c>
      <c r="V109" s="342">
        <v>45.573399999999999</v>
      </c>
      <c r="W109" s="342">
        <v>6.51</v>
      </c>
      <c r="X109" s="342">
        <v>4.4999999999999998E-2</v>
      </c>
      <c r="Y109" s="342">
        <v>0</v>
      </c>
      <c r="Z109" s="342">
        <v>72.599999999999994</v>
      </c>
      <c r="AA109" s="342">
        <v>54.3</v>
      </c>
      <c r="AB109" s="342">
        <v>56.329704</v>
      </c>
      <c r="AC109" s="342">
        <v>57.24765</v>
      </c>
      <c r="AD109" s="342">
        <v>181.13433900000001</v>
      </c>
      <c r="AE109" s="342">
        <v>13.35976</v>
      </c>
      <c r="AF109" s="342">
        <v>0</v>
      </c>
      <c r="AG109" s="342">
        <v>2.2634000000000001E-2</v>
      </c>
    </row>
    <row r="110" spans="1:33" x14ac:dyDescent="0.2">
      <c r="A110" s="342">
        <v>128.420345</v>
      </c>
      <c r="B110" s="342">
        <v>97.737047000000004</v>
      </c>
      <c r="C110" s="342">
        <v>74.234999999999999</v>
      </c>
      <c r="D110" s="342">
        <v>75.357864000000006</v>
      </c>
      <c r="E110" s="342">
        <v>72.283456000000001</v>
      </c>
      <c r="F110" s="342">
        <v>71.994747000000004</v>
      </c>
      <c r="G110" s="342">
        <v>72.144480000000001</v>
      </c>
      <c r="H110" s="342">
        <v>74.535825000000003</v>
      </c>
      <c r="I110" s="342">
        <v>6.9080300000000001</v>
      </c>
      <c r="J110" s="342">
        <v>181.38896600000001</v>
      </c>
      <c r="K110" s="342">
        <v>52.5</v>
      </c>
      <c r="L110" s="342">
        <v>0.60414800000000002</v>
      </c>
      <c r="M110" s="342">
        <v>74.599999999999994</v>
      </c>
      <c r="N110" s="342">
        <v>29.327121000000002</v>
      </c>
      <c r="O110" s="342">
        <v>181.10004000000001</v>
      </c>
      <c r="P110" s="342">
        <v>0</v>
      </c>
      <c r="Q110" s="342">
        <v>120.39</v>
      </c>
      <c r="R110" s="342">
        <v>0</v>
      </c>
      <c r="S110" s="342">
        <v>4.5410000000000004</v>
      </c>
      <c r="T110" s="342">
        <v>0</v>
      </c>
      <c r="U110" s="342">
        <v>290</v>
      </c>
      <c r="V110" s="342">
        <v>45.654899999999998</v>
      </c>
      <c r="W110" s="342">
        <v>6.51</v>
      </c>
      <c r="X110" s="342">
        <v>4.4999999999999998E-2</v>
      </c>
      <c r="Y110" s="342">
        <v>0</v>
      </c>
      <c r="Z110" s="342">
        <v>72.599999999999994</v>
      </c>
      <c r="AA110" s="342">
        <v>54.3</v>
      </c>
      <c r="AB110" s="342">
        <v>56.192745000000002</v>
      </c>
      <c r="AC110" s="342">
        <v>57.212854</v>
      </c>
      <c r="AD110" s="342">
        <v>181.122703</v>
      </c>
      <c r="AE110" s="342">
        <v>13.356804</v>
      </c>
      <c r="AF110" s="342">
        <v>0</v>
      </c>
      <c r="AG110" s="342">
        <v>2.2662999999999999E-2</v>
      </c>
    </row>
    <row r="111" spans="1:33" x14ac:dyDescent="0.2">
      <c r="A111" s="342">
        <v>129.61341300000001</v>
      </c>
      <c r="B111" s="342">
        <v>97.864172999999994</v>
      </c>
      <c r="C111" s="342">
        <v>74.309903000000006</v>
      </c>
      <c r="D111" s="342">
        <v>75.377986000000007</v>
      </c>
      <c r="E111" s="342">
        <v>72.276050999999995</v>
      </c>
      <c r="F111" s="342">
        <v>72.057016000000004</v>
      </c>
      <c r="G111" s="342">
        <v>72.105295999999996</v>
      </c>
      <c r="H111" s="342">
        <v>74.505058000000005</v>
      </c>
      <c r="I111" s="342">
        <v>6.7976419999999997</v>
      </c>
      <c r="J111" s="342">
        <v>181.31327200000001</v>
      </c>
      <c r="K111" s="342">
        <v>52.5</v>
      </c>
      <c r="L111" s="342">
        <v>0.61254699999999995</v>
      </c>
      <c r="M111" s="342">
        <v>74.599999999999994</v>
      </c>
      <c r="N111" s="342">
        <v>29.323829</v>
      </c>
      <c r="O111" s="342">
        <v>181.102306</v>
      </c>
      <c r="P111" s="342">
        <v>0</v>
      </c>
      <c r="Q111" s="342">
        <v>120.38</v>
      </c>
      <c r="R111" s="342">
        <v>0</v>
      </c>
      <c r="S111" s="342">
        <v>4.5640000000000001</v>
      </c>
      <c r="T111" s="342">
        <v>0</v>
      </c>
      <c r="U111" s="342">
        <v>298</v>
      </c>
      <c r="V111" s="342">
        <v>45.777799999999999</v>
      </c>
      <c r="W111" s="342">
        <v>6.6139999999999999</v>
      </c>
      <c r="X111" s="342">
        <v>5.0999999999999997E-2</v>
      </c>
      <c r="Y111" s="342">
        <v>0</v>
      </c>
      <c r="Z111" s="342">
        <v>72.599999999999994</v>
      </c>
      <c r="AA111" s="342">
        <v>54.2</v>
      </c>
      <c r="AB111" s="342">
        <v>56.221730000000001</v>
      </c>
      <c r="AC111" s="342">
        <v>57.181570999999998</v>
      </c>
      <c r="AD111" s="342">
        <v>181.12516600000001</v>
      </c>
      <c r="AE111" s="342">
        <v>13.354146</v>
      </c>
      <c r="AF111" s="342">
        <v>0</v>
      </c>
      <c r="AG111" s="342">
        <v>2.2859000000000001E-2</v>
      </c>
    </row>
    <row r="112" spans="1:33" x14ac:dyDescent="0.2">
      <c r="A112" s="342">
        <v>130.845484</v>
      </c>
      <c r="B112" s="342">
        <v>97.742080999999999</v>
      </c>
      <c r="C112" s="342">
        <v>74.288111000000001</v>
      </c>
      <c r="D112" s="342">
        <v>75.289268000000007</v>
      </c>
      <c r="E112" s="342">
        <v>72.270728000000005</v>
      </c>
      <c r="F112" s="342">
        <v>72.053002000000006</v>
      </c>
      <c r="G112" s="342">
        <v>72.18177</v>
      </c>
      <c r="H112" s="342">
        <v>74.452325000000002</v>
      </c>
      <c r="I112" s="342">
        <v>6.8048349999999997</v>
      </c>
      <c r="J112" s="342">
        <v>181.41175200000001</v>
      </c>
      <c r="K112" s="342">
        <v>52.5</v>
      </c>
      <c r="L112" s="342">
        <v>0.62106099999999997</v>
      </c>
      <c r="M112" s="342">
        <v>74.599999999999994</v>
      </c>
      <c r="N112" s="342">
        <v>29.325094</v>
      </c>
      <c r="O112" s="342">
        <v>181.120283</v>
      </c>
      <c r="P112" s="342">
        <v>0</v>
      </c>
      <c r="Q112" s="342">
        <v>120.38</v>
      </c>
      <c r="R112" s="342">
        <v>0</v>
      </c>
      <c r="S112" s="342">
        <v>4.5359999999999996</v>
      </c>
      <c r="T112" s="342">
        <v>0</v>
      </c>
      <c r="U112" s="342">
        <v>289</v>
      </c>
      <c r="V112" s="342">
        <v>45.860799999999998</v>
      </c>
      <c r="W112" s="342">
        <v>6.5049999999999999</v>
      </c>
      <c r="X112" s="342">
        <v>0.04</v>
      </c>
      <c r="Y112" s="342">
        <v>0</v>
      </c>
      <c r="Z112" s="342">
        <v>72.599999999999994</v>
      </c>
      <c r="AA112" s="342">
        <v>54.2</v>
      </c>
      <c r="AB112" s="342">
        <v>56.430508000000003</v>
      </c>
      <c r="AC112" s="342">
        <v>57.154277999999998</v>
      </c>
      <c r="AD112" s="342">
        <v>181.14290299999999</v>
      </c>
      <c r="AE112" s="342">
        <v>13.351827</v>
      </c>
      <c r="AF112" s="342">
        <v>0</v>
      </c>
      <c r="AG112" s="342">
        <v>2.2620999999999999E-2</v>
      </c>
    </row>
    <row r="113" spans="1:33" x14ac:dyDescent="0.2">
      <c r="A113" s="342">
        <v>132.03755200000001</v>
      </c>
      <c r="B113" s="342">
        <v>98.206055000000006</v>
      </c>
      <c r="C113" s="342">
        <v>74.302553000000003</v>
      </c>
      <c r="D113" s="342">
        <v>75.323258999999993</v>
      </c>
      <c r="E113" s="342">
        <v>72.308940000000007</v>
      </c>
      <c r="F113" s="342">
        <v>72.052214000000006</v>
      </c>
      <c r="G113" s="342">
        <v>72.173282999999998</v>
      </c>
      <c r="H113" s="342">
        <v>74.486136999999999</v>
      </c>
      <c r="I113" s="342">
        <v>6.8268050000000002</v>
      </c>
      <c r="J113" s="342">
        <v>181.28657200000001</v>
      </c>
      <c r="K113" s="342">
        <v>52.5</v>
      </c>
      <c r="L113" s="342">
        <v>0.62924199999999997</v>
      </c>
      <c r="M113" s="342">
        <v>74.599999999999994</v>
      </c>
      <c r="N113" s="342">
        <v>29.325306999999999</v>
      </c>
      <c r="O113" s="342">
        <v>181.120138</v>
      </c>
      <c r="P113" s="342">
        <v>0</v>
      </c>
      <c r="Q113" s="342">
        <v>120.36</v>
      </c>
      <c r="R113" s="342">
        <v>0</v>
      </c>
      <c r="S113" s="342">
        <v>4.5529999999999999</v>
      </c>
      <c r="T113" s="342">
        <v>0</v>
      </c>
      <c r="U113" s="342">
        <v>295</v>
      </c>
      <c r="V113" s="342">
        <v>45.942100000000003</v>
      </c>
      <c r="W113" s="342">
        <v>6.5309999999999997</v>
      </c>
      <c r="X113" s="342">
        <v>4.4999999999999998E-2</v>
      </c>
      <c r="Y113" s="342">
        <v>0</v>
      </c>
      <c r="Z113" s="342">
        <v>72.599999999999994</v>
      </c>
      <c r="AA113" s="342">
        <v>54.2</v>
      </c>
      <c r="AB113" s="342">
        <v>56.440215999999999</v>
      </c>
      <c r="AC113" s="342">
        <v>57.121011000000003</v>
      </c>
      <c r="AD113" s="342">
        <v>181.14372800000001</v>
      </c>
      <c r="AE113" s="342">
        <v>13.349000999999999</v>
      </c>
      <c r="AF113" s="342">
        <v>0</v>
      </c>
      <c r="AG113" s="342">
        <v>2.359E-2</v>
      </c>
    </row>
    <row r="114" spans="1:33" x14ac:dyDescent="0.2">
      <c r="A114" s="342">
        <v>133.23061999999999</v>
      </c>
      <c r="B114" s="342">
        <v>98.530828</v>
      </c>
      <c r="C114" s="342">
        <v>74.273707999999999</v>
      </c>
      <c r="D114" s="342">
        <v>75.279805999999994</v>
      </c>
      <c r="E114" s="342">
        <v>72.277766999999997</v>
      </c>
      <c r="F114" s="342">
        <v>72.029180999999994</v>
      </c>
      <c r="G114" s="342">
        <v>72.122398000000004</v>
      </c>
      <c r="H114" s="342">
        <v>74.510228999999995</v>
      </c>
      <c r="I114" s="342">
        <v>6.8700099999999997</v>
      </c>
      <c r="J114" s="342">
        <v>181.41488899999999</v>
      </c>
      <c r="K114" s="342">
        <v>52.5</v>
      </c>
      <c r="L114" s="342">
        <v>0.63556699999999999</v>
      </c>
      <c r="M114" s="342">
        <v>74.599999999999994</v>
      </c>
      <c r="N114" s="342">
        <v>29.326343999999999</v>
      </c>
      <c r="O114" s="342">
        <v>181.12716900000001</v>
      </c>
      <c r="P114" s="342">
        <v>0</v>
      </c>
      <c r="Q114" s="342">
        <v>120.37</v>
      </c>
      <c r="R114" s="342">
        <v>0</v>
      </c>
      <c r="S114" s="342">
        <v>4.5590000000000002</v>
      </c>
      <c r="T114" s="342">
        <v>0</v>
      </c>
      <c r="U114" s="342">
        <v>297</v>
      </c>
      <c r="V114" s="342">
        <v>46.065899999999999</v>
      </c>
      <c r="W114" s="342">
        <v>6.51</v>
      </c>
      <c r="X114" s="342">
        <v>0.04</v>
      </c>
      <c r="Y114" s="342">
        <v>0</v>
      </c>
      <c r="Z114" s="342">
        <v>72.599999999999994</v>
      </c>
      <c r="AA114" s="342">
        <v>54.2</v>
      </c>
      <c r="AB114" s="342">
        <v>56.531241000000001</v>
      </c>
      <c r="AC114" s="342">
        <v>57.095550000000003</v>
      </c>
      <c r="AD114" s="342">
        <v>181.15146200000001</v>
      </c>
      <c r="AE114" s="342">
        <v>13.346838</v>
      </c>
      <c r="AF114" s="342">
        <v>0</v>
      </c>
      <c r="AG114" s="342">
        <v>2.4292000000000001E-2</v>
      </c>
    </row>
    <row r="115" spans="1:33" x14ac:dyDescent="0.2">
      <c r="A115" s="342">
        <v>134.42068900000001</v>
      </c>
      <c r="B115" s="342">
        <v>98.631512000000001</v>
      </c>
      <c r="C115" s="342">
        <v>74.276580999999993</v>
      </c>
      <c r="D115" s="342">
        <v>75.327207000000001</v>
      </c>
      <c r="E115" s="342">
        <v>72.256484</v>
      </c>
      <c r="F115" s="342">
        <v>72.078546000000003</v>
      </c>
      <c r="G115" s="342">
        <v>72.107929999999996</v>
      </c>
      <c r="H115" s="342">
        <v>74.475272000000004</v>
      </c>
      <c r="I115" s="342">
        <v>7.0315960000000004</v>
      </c>
      <c r="J115" s="342">
        <v>181.268944</v>
      </c>
      <c r="K115" s="342">
        <v>52.5</v>
      </c>
      <c r="L115" s="342">
        <v>0.64023300000000005</v>
      </c>
      <c r="M115" s="342">
        <v>74.599999999999994</v>
      </c>
      <c r="N115" s="342">
        <v>29.326032000000001</v>
      </c>
      <c r="O115" s="342">
        <v>181.13757799999999</v>
      </c>
      <c r="P115" s="342">
        <v>0</v>
      </c>
      <c r="Q115" s="342">
        <v>120.37</v>
      </c>
      <c r="R115" s="342">
        <v>0</v>
      </c>
      <c r="S115" s="342">
        <v>4.5599999999999996</v>
      </c>
      <c r="T115" s="342">
        <v>0</v>
      </c>
      <c r="U115" s="342">
        <v>298</v>
      </c>
      <c r="V115" s="342">
        <v>46.146999999999998</v>
      </c>
      <c r="W115" s="342">
        <v>6.5359999999999996</v>
      </c>
      <c r="X115" s="342">
        <v>4.4999999999999998E-2</v>
      </c>
      <c r="Y115" s="342">
        <v>0</v>
      </c>
      <c r="Z115" s="342">
        <v>72.599999999999994</v>
      </c>
      <c r="AA115" s="342">
        <v>54.2</v>
      </c>
      <c r="AB115" s="342">
        <v>56.656123999999998</v>
      </c>
      <c r="AC115" s="342">
        <v>57.071336000000002</v>
      </c>
      <c r="AD115" s="342">
        <v>181.16207199999999</v>
      </c>
      <c r="AE115" s="342">
        <v>13.344780999999999</v>
      </c>
      <c r="AF115" s="342">
        <v>0</v>
      </c>
      <c r="AG115" s="342">
        <v>2.4493999999999998E-2</v>
      </c>
    </row>
    <row r="116" spans="1:33" x14ac:dyDescent="0.2">
      <c r="A116" s="342">
        <v>135.61275699999999</v>
      </c>
      <c r="B116" s="342">
        <v>98.701431999999997</v>
      </c>
      <c r="C116" s="342">
        <v>74.287279999999996</v>
      </c>
      <c r="D116" s="342">
        <v>75.320902000000004</v>
      </c>
      <c r="E116" s="342">
        <v>72.226561000000004</v>
      </c>
      <c r="F116" s="342">
        <v>72.023165000000006</v>
      </c>
      <c r="G116" s="342">
        <v>72.166769000000002</v>
      </c>
      <c r="H116" s="342">
        <v>74.452117999999999</v>
      </c>
      <c r="I116" s="342">
        <v>6.772799</v>
      </c>
      <c r="J116" s="342">
        <v>181.32312200000001</v>
      </c>
      <c r="K116" s="342">
        <v>52.5</v>
      </c>
      <c r="L116" s="342">
        <v>0.64837299999999998</v>
      </c>
      <c r="M116" s="342">
        <v>74.599999999999994</v>
      </c>
      <c r="N116" s="342">
        <v>29.326291999999999</v>
      </c>
      <c r="O116" s="342">
        <v>181.12871899999999</v>
      </c>
      <c r="P116" s="342">
        <v>0</v>
      </c>
      <c r="Q116" s="342">
        <v>120.39</v>
      </c>
      <c r="R116" s="342">
        <v>0</v>
      </c>
      <c r="S116" s="342">
        <v>4.54</v>
      </c>
      <c r="T116" s="342">
        <v>0</v>
      </c>
      <c r="U116" s="342">
        <v>290</v>
      </c>
      <c r="V116" s="342">
        <v>46.268000000000001</v>
      </c>
      <c r="W116" s="342">
        <v>6.5780000000000003</v>
      </c>
      <c r="X116" s="342">
        <v>0.04</v>
      </c>
      <c r="Y116" s="342">
        <v>0</v>
      </c>
      <c r="Z116" s="342">
        <v>72.599999999999994</v>
      </c>
      <c r="AA116" s="342">
        <v>54.2</v>
      </c>
      <c r="AB116" s="342">
        <v>56.553387999999998</v>
      </c>
      <c r="AC116" s="342">
        <v>57.049529999999997</v>
      </c>
      <c r="AD116" s="342">
        <v>181.15334300000001</v>
      </c>
      <c r="AE116" s="342">
        <v>13.342928000000001</v>
      </c>
      <c r="AF116" s="342">
        <v>0</v>
      </c>
      <c r="AG116" s="342">
        <v>2.4624E-2</v>
      </c>
    </row>
    <row r="117" spans="1:33" x14ac:dyDescent="0.2">
      <c r="A117" s="342">
        <v>136.842827</v>
      </c>
      <c r="B117" s="342">
        <v>98.792283999999995</v>
      </c>
      <c r="C117" s="342">
        <v>74.238912999999997</v>
      </c>
      <c r="D117" s="342">
        <v>75.294999000000004</v>
      </c>
      <c r="E117" s="342">
        <v>72.271827000000002</v>
      </c>
      <c r="F117" s="342">
        <v>72.061289000000002</v>
      </c>
      <c r="G117" s="342">
        <v>72.116348000000002</v>
      </c>
      <c r="H117" s="342">
        <v>74.512880999999993</v>
      </c>
      <c r="I117" s="342">
        <v>6.7771299999999997</v>
      </c>
      <c r="J117" s="342">
        <v>181.36693199999999</v>
      </c>
      <c r="K117" s="342">
        <v>52.5</v>
      </c>
      <c r="L117" s="342">
        <v>0.65563700000000003</v>
      </c>
      <c r="M117" s="342">
        <v>74.599999999999994</v>
      </c>
      <c r="N117" s="342">
        <v>29.327877000000001</v>
      </c>
      <c r="O117" s="342">
        <v>181.10624799999999</v>
      </c>
      <c r="P117" s="342">
        <v>0</v>
      </c>
      <c r="Q117" s="342">
        <v>120.39</v>
      </c>
      <c r="R117" s="342">
        <v>0</v>
      </c>
      <c r="S117" s="342">
        <v>4.5279999999999996</v>
      </c>
      <c r="T117" s="342">
        <v>0</v>
      </c>
      <c r="U117" s="342">
        <v>287</v>
      </c>
      <c r="V117" s="342">
        <v>46.348700000000001</v>
      </c>
      <c r="W117" s="342">
        <v>6.4950000000000001</v>
      </c>
      <c r="X117" s="342">
        <v>4.4999999999999998E-2</v>
      </c>
      <c r="Y117" s="342">
        <v>0</v>
      </c>
      <c r="Z117" s="342">
        <v>72.599999999999994</v>
      </c>
      <c r="AA117" s="342">
        <v>54.2</v>
      </c>
      <c r="AB117" s="342">
        <v>56.291612999999998</v>
      </c>
      <c r="AC117" s="342">
        <v>57.025497999999999</v>
      </c>
      <c r="AD117" s="342">
        <v>181.131103</v>
      </c>
      <c r="AE117" s="342">
        <v>13.340885999999999</v>
      </c>
      <c r="AF117" s="342">
        <v>0</v>
      </c>
      <c r="AG117" s="342">
        <v>2.4854000000000001E-2</v>
      </c>
    </row>
    <row r="118" spans="1:33" x14ac:dyDescent="0.2">
      <c r="A118" s="342">
        <v>138.03489500000001</v>
      </c>
      <c r="B118" s="342">
        <v>99.132907000000003</v>
      </c>
      <c r="C118" s="342">
        <v>74.323914000000002</v>
      </c>
      <c r="D118" s="342">
        <v>75.294822999999994</v>
      </c>
      <c r="E118" s="342">
        <v>72.294231999999994</v>
      </c>
      <c r="F118" s="342">
        <v>72.099695999999994</v>
      </c>
      <c r="G118" s="342">
        <v>72.117159000000001</v>
      </c>
      <c r="H118" s="342">
        <v>74.484549000000001</v>
      </c>
      <c r="I118" s="342">
        <v>6.7766869999999999</v>
      </c>
      <c r="J118" s="342">
        <v>181.438478</v>
      </c>
      <c r="K118" s="342">
        <v>52.5</v>
      </c>
      <c r="L118" s="342">
        <v>0.66268199999999999</v>
      </c>
      <c r="M118" s="342">
        <v>74.599999999999994</v>
      </c>
      <c r="N118" s="342">
        <v>29.322455000000001</v>
      </c>
      <c r="O118" s="342">
        <v>181.13420600000001</v>
      </c>
      <c r="P118" s="342">
        <v>0</v>
      </c>
      <c r="Q118" s="342">
        <v>120.37</v>
      </c>
      <c r="R118" s="342">
        <v>0</v>
      </c>
      <c r="S118" s="342">
        <v>4.5350000000000001</v>
      </c>
      <c r="T118" s="342">
        <v>0</v>
      </c>
      <c r="U118" s="342">
        <v>289</v>
      </c>
      <c r="V118" s="342">
        <v>46.429699999999997</v>
      </c>
      <c r="W118" s="342">
        <v>6.5049999999999999</v>
      </c>
      <c r="X118" s="342">
        <v>4.4999999999999998E-2</v>
      </c>
      <c r="Y118" s="342">
        <v>0</v>
      </c>
      <c r="Z118" s="342">
        <v>72.599999999999994</v>
      </c>
      <c r="AA118" s="342">
        <v>54.2</v>
      </c>
      <c r="AB118" s="342">
        <v>56.627468999999998</v>
      </c>
      <c r="AC118" s="342">
        <v>57.004204000000001</v>
      </c>
      <c r="AD118" s="342">
        <v>181.159637</v>
      </c>
      <c r="AE118" s="342">
        <v>13.339077</v>
      </c>
      <c r="AF118" s="342">
        <v>0</v>
      </c>
      <c r="AG118" s="342">
        <v>2.5430999999999999E-2</v>
      </c>
    </row>
    <row r="119" spans="1:33" x14ac:dyDescent="0.2">
      <c r="A119" s="342">
        <v>139.22696400000001</v>
      </c>
      <c r="B119" s="342">
        <v>99.244439</v>
      </c>
      <c r="C119" s="342">
        <v>74.255897000000004</v>
      </c>
      <c r="D119" s="342">
        <v>75.348163999999997</v>
      </c>
      <c r="E119" s="342">
        <v>72.301480999999995</v>
      </c>
      <c r="F119" s="342">
        <v>72.086067</v>
      </c>
      <c r="G119" s="342">
        <v>72.078789</v>
      </c>
      <c r="H119" s="342">
        <v>74.559571000000005</v>
      </c>
      <c r="I119" s="342">
        <v>6.7706390000000001</v>
      </c>
      <c r="J119" s="342">
        <v>181.328307</v>
      </c>
      <c r="K119" s="342">
        <v>52.5</v>
      </c>
      <c r="L119" s="342">
        <v>0.66657100000000002</v>
      </c>
      <c r="M119" s="342">
        <v>74.599999999999994</v>
      </c>
      <c r="N119" s="342">
        <v>29.325073</v>
      </c>
      <c r="O119" s="342">
        <v>181.117164</v>
      </c>
      <c r="P119" s="342">
        <v>0</v>
      </c>
      <c r="Q119" s="342">
        <v>120.35</v>
      </c>
      <c r="R119" s="342">
        <v>0</v>
      </c>
      <c r="S119" s="342">
        <v>4.5510000000000002</v>
      </c>
      <c r="T119" s="342">
        <v>0</v>
      </c>
      <c r="U119" s="342">
        <v>295</v>
      </c>
      <c r="V119" s="342">
        <v>46.552300000000002</v>
      </c>
      <c r="W119" s="342">
        <v>6.5570000000000004</v>
      </c>
      <c r="X119" s="342">
        <v>5.0999999999999997E-2</v>
      </c>
      <c r="Y119" s="342">
        <v>0</v>
      </c>
      <c r="Z119" s="342">
        <v>72.599999999999994</v>
      </c>
      <c r="AA119" s="342">
        <v>54.2</v>
      </c>
      <c r="AB119" s="342">
        <v>56.430157000000001</v>
      </c>
      <c r="AC119" s="342">
        <v>56.979841</v>
      </c>
      <c r="AD119" s="342">
        <v>181.14287400000001</v>
      </c>
      <c r="AE119" s="342">
        <v>13.337007</v>
      </c>
      <c r="AF119" s="342">
        <v>0</v>
      </c>
      <c r="AG119" s="342">
        <v>2.5708999999999999E-2</v>
      </c>
    </row>
    <row r="120" spans="1:33" x14ac:dyDescent="0.2">
      <c r="A120" s="342">
        <v>140.41803100000001</v>
      </c>
      <c r="B120" s="342">
        <v>99.507360000000006</v>
      </c>
      <c r="C120" s="342">
        <v>74.267527000000001</v>
      </c>
      <c r="D120" s="342">
        <v>75.344982999999999</v>
      </c>
      <c r="E120" s="342">
        <v>72.271157000000002</v>
      </c>
      <c r="F120" s="342">
        <v>72.047128000000001</v>
      </c>
      <c r="G120" s="342">
        <v>72.101309000000001</v>
      </c>
      <c r="H120" s="342">
        <v>74.507846000000001</v>
      </c>
      <c r="I120" s="342">
        <v>6.7300259999999996</v>
      </c>
      <c r="J120" s="342">
        <v>181.30394000000001</v>
      </c>
      <c r="K120" s="342">
        <v>52.5</v>
      </c>
      <c r="L120" s="342">
        <v>0.67429600000000001</v>
      </c>
      <c r="M120" s="342">
        <v>74.599999999999994</v>
      </c>
      <c r="N120" s="342">
        <v>29.324036</v>
      </c>
      <c r="O120" s="342">
        <v>181.115195</v>
      </c>
      <c r="P120" s="342">
        <v>0</v>
      </c>
      <c r="Q120" s="342">
        <v>120.36</v>
      </c>
      <c r="R120" s="342">
        <v>0</v>
      </c>
      <c r="S120" s="342">
        <v>4.5540000000000003</v>
      </c>
      <c r="T120" s="342">
        <v>0</v>
      </c>
      <c r="U120" s="342">
        <v>296</v>
      </c>
      <c r="V120" s="342">
        <v>46.634099999999997</v>
      </c>
      <c r="W120" s="342">
        <v>6.5410000000000004</v>
      </c>
      <c r="X120" s="342">
        <v>4.4999999999999998E-2</v>
      </c>
      <c r="Y120" s="342">
        <v>0</v>
      </c>
      <c r="Z120" s="342">
        <v>72.599999999999994</v>
      </c>
      <c r="AA120" s="342">
        <v>54.3</v>
      </c>
      <c r="AB120" s="342">
        <v>56.412467999999997</v>
      </c>
      <c r="AC120" s="342">
        <v>56.954988</v>
      </c>
      <c r="AD120" s="342">
        <v>181.14137099999999</v>
      </c>
      <c r="AE120" s="342">
        <v>13.334896000000001</v>
      </c>
      <c r="AF120" s="342">
        <v>0</v>
      </c>
      <c r="AG120" s="342">
        <v>2.6176000000000001E-2</v>
      </c>
    </row>
    <row r="121" spans="1:33" x14ac:dyDescent="0.2">
      <c r="A121" s="342">
        <v>141.60909899999999</v>
      </c>
      <c r="B121" s="342">
        <v>99.879801</v>
      </c>
      <c r="C121" s="342">
        <v>74.291139999999999</v>
      </c>
      <c r="D121" s="342">
        <v>75.364929000000004</v>
      </c>
      <c r="E121" s="342">
        <v>72.272295</v>
      </c>
      <c r="F121" s="342">
        <v>72.039062999999999</v>
      </c>
      <c r="G121" s="342">
        <v>72.104962</v>
      </c>
      <c r="H121" s="342">
        <v>74.466967999999994</v>
      </c>
      <c r="I121" s="342">
        <v>6.8252930000000003</v>
      </c>
      <c r="J121" s="342">
        <v>181.34075000000001</v>
      </c>
      <c r="K121" s="342">
        <v>52.5</v>
      </c>
      <c r="L121" s="342">
        <v>0.67740699999999998</v>
      </c>
      <c r="M121" s="342">
        <v>74.599999999999994</v>
      </c>
      <c r="N121" s="342">
        <v>29.323518</v>
      </c>
      <c r="O121" s="342">
        <v>181.09138100000001</v>
      </c>
      <c r="P121" s="342">
        <v>0</v>
      </c>
      <c r="Q121" s="342">
        <v>120.37</v>
      </c>
      <c r="R121" s="342">
        <v>0</v>
      </c>
      <c r="S121" s="342">
        <v>4.5359999999999996</v>
      </c>
      <c r="T121" s="342">
        <v>0</v>
      </c>
      <c r="U121" s="342">
        <v>290</v>
      </c>
      <c r="V121" s="342">
        <v>46.756500000000003</v>
      </c>
      <c r="W121" s="342">
        <v>6.5570000000000004</v>
      </c>
      <c r="X121" s="342">
        <v>4.4999999999999998E-2</v>
      </c>
      <c r="Y121" s="342">
        <v>0</v>
      </c>
      <c r="Z121" s="342">
        <v>72.599999999999994</v>
      </c>
      <c r="AA121" s="342">
        <v>54.3</v>
      </c>
      <c r="AB121" s="342">
        <v>56.139349000000003</v>
      </c>
      <c r="AC121" s="342">
        <v>56.927385999999998</v>
      </c>
      <c r="AD121" s="342">
        <v>181.118167</v>
      </c>
      <c r="AE121" s="342">
        <v>13.332551</v>
      </c>
      <c r="AF121" s="342">
        <v>0</v>
      </c>
      <c r="AG121" s="342">
        <v>2.6786000000000001E-2</v>
      </c>
    </row>
    <row r="122" spans="1:33" x14ac:dyDescent="0.2">
      <c r="A122" s="342">
        <v>142.84316999999999</v>
      </c>
      <c r="B122" s="342">
        <v>100.154996</v>
      </c>
      <c r="C122" s="342">
        <v>74.283822999999998</v>
      </c>
      <c r="D122" s="342">
        <v>75.341553000000005</v>
      </c>
      <c r="E122" s="342">
        <v>72.318860000000001</v>
      </c>
      <c r="F122" s="342">
        <v>72.071945999999997</v>
      </c>
      <c r="G122" s="342">
        <v>72.191176999999996</v>
      </c>
      <c r="H122" s="342">
        <v>74.495591000000005</v>
      </c>
      <c r="I122" s="342">
        <v>6.9275589999999996</v>
      </c>
      <c r="J122" s="342">
        <v>181.20735199999999</v>
      </c>
      <c r="K122" s="342">
        <v>52.5</v>
      </c>
      <c r="L122" s="342">
        <v>0.68563200000000002</v>
      </c>
      <c r="M122" s="342">
        <v>74.599999999999994</v>
      </c>
      <c r="N122" s="342">
        <v>29.321400000000001</v>
      </c>
      <c r="O122" s="342">
        <v>181.09559999999999</v>
      </c>
      <c r="P122" s="342">
        <v>0</v>
      </c>
      <c r="Q122" s="342">
        <v>120.38</v>
      </c>
      <c r="R122" s="342">
        <v>0</v>
      </c>
      <c r="S122" s="342">
        <v>4.524</v>
      </c>
      <c r="T122" s="342">
        <v>0</v>
      </c>
      <c r="U122" s="342">
        <v>286</v>
      </c>
      <c r="V122" s="342">
        <v>46.838000000000001</v>
      </c>
      <c r="W122" s="342">
        <v>6.4889999999999999</v>
      </c>
      <c r="X122" s="342">
        <v>0.04</v>
      </c>
      <c r="Y122" s="342">
        <v>0</v>
      </c>
      <c r="Z122" s="342">
        <v>72.599999999999994</v>
      </c>
      <c r="AA122" s="342">
        <v>54.3</v>
      </c>
      <c r="AB122" s="342">
        <v>56.194172000000002</v>
      </c>
      <c r="AC122" s="342">
        <v>56.903882000000003</v>
      </c>
      <c r="AD122" s="342">
        <v>181.12282400000001</v>
      </c>
      <c r="AE122" s="342">
        <v>13.330553999999999</v>
      </c>
      <c r="AF122" s="342">
        <v>0</v>
      </c>
      <c r="AG122" s="342">
        <v>2.7224999999999999E-2</v>
      </c>
    </row>
    <row r="123" spans="1:33" x14ac:dyDescent="0.2">
      <c r="A123" s="342">
        <v>144.03523799999999</v>
      </c>
      <c r="B123" s="342">
        <v>100.58642</v>
      </c>
      <c r="C123" s="342">
        <v>74.263296999999994</v>
      </c>
      <c r="D123" s="342">
        <v>75.319691000000006</v>
      </c>
      <c r="E123" s="342">
        <v>72.271646000000004</v>
      </c>
      <c r="F123" s="342">
        <v>72.053292999999996</v>
      </c>
      <c r="G123" s="342">
        <v>72.136578</v>
      </c>
      <c r="H123" s="342">
        <v>74.490658999999994</v>
      </c>
      <c r="I123" s="342">
        <v>6.8086589999999996</v>
      </c>
      <c r="J123" s="342">
        <v>181.34049099999999</v>
      </c>
      <c r="K123" s="342">
        <v>52.5</v>
      </c>
      <c r="L123" s="342">
        <v>0.69415300000000002</v>
      </c>
      <c r="M123" s="342">
        <v>74.599999999999994</v>
      </c>
      <c r="N123" s="342">
        <v>29.321391999999999</v>
      </c>
      <c r="O123" s="342">
        <v>181.09098399999999</v>
      </c>
      <c r="P123" s="342">
        <v>0</v>
      </c>
      <c r="Q123" s="342">
        <v>120.38</v>
      </c>
      <c r="R123" s="342">
        <v>0</v>
      </c>
      <c r="S123" s="342">
        <v>4.5179999999999998</v>
      </c>
      <c r="T123" s="342">
        <v>0</v>
      </c>
      <c r="U123" s="342">
        <v>284</v>
      </c>
      <c r="V123" s="342">
        <v>46.919600000000003</v>
      </c>
      <c r="W123" s="342">
        <v>6.4630000000000001</v>
      </c>
      <c r="X123" s="342">
        <v>4.4999999999999998E-2</v>
      </c>
      <c r="Y123" s="342">
        <v>0</v>
      </c>
      <c r="Z123" s="342">
        <v>72.599999999999994</v>
      </c>
      <c r="AA123" s="342">
        <v>54.3</v>
      </c>
      <c r="AB123" s="342">
        <v>56.147292</v>
      </c>
      <c r="AC123" s="342">
        <v>56.880623</v>
      </c>
      <c r="AD123" s="342">
        <v>181.118841</v>
      </c>
      <c r="AE123" s="342">
        <v>13.328578</v>
      </c>
      <c r="AF123" s="342">
        <v>0</v>
      </c>
      <c r="AG123" s="342">
        <v>2.7857E-2</v>
      </c>
    </row>
    <row r="124" spans="1:33" x14ac:dyDescent="0.2">
      <c r="A124" s="342">
        <v>145.22630599999999</v>
      </c>
      <c r="B124" s="342">
        <v>100.462897</v>
      </c>
      <c r="C124" s="342">
        <v>74.255083999999997</v>
      </c>
      <c r="D124" s="342">
        <v>75.317071999999996</v>
      </c>
      <c r="E124" s="342">
        <v>72.281754000000006</v>
      </c>
      <c r="F124" s="342">
        <v>72.049905999999993</v>
      </c>
      <c r="G124" s="342">
        <v>72.116265999999996</v>
      </c>
      <c r="H124" s="342">
        <v>74.478852000000003</v>
      </c>
      <c r="I124" s="342">
        <v>6.8214040000000002</v>
      </c>
      <c r="J124" s="342">
        <v>181.32338200000001</v>
      </c>
      <c r="K124" s="342">
        <v>52.5</v>
      </c>
      <c r="L124" s="342">
        <v>0.69913000000000003</v>
      </c>
      <c r="M124" s="342">
        <v>74.599999999999994</v>
      </c>
      <c r="N124" s="342">
        <v>29.321314999999998</v>
      </c>
      <c r="O124" s="342">
        <v>181.11532500000001</v>
      </c>
      <c r="P124" s="342">
        <v>0</v>
      </c>
      <c r="Q124" s="342">
        <v>120.37</v>
      </c>
      <c r="R124" s="342">
        <v>0</v>
      </c>
      <c r="S124" s="342">
        <v>4.5679999999999996</v>
      </c>
      <c r="T124" s="342">
        <v>0</v>
      </c>
      <c r="U124" s="342">
        <v>301</v>
      </c>
      <c r="V124" s="342">
        <v>47.043799999999997</v>
      </c>
      <c r="W124" s="342">
        <v>6.5620000000000003</v>
      </c>
      <c r="X124" s="342">
        <v>5.0999999999999997E-2</v>
      </c>
      <c r="Y124" s="342">
        <v>0</v>
      </c>
      <c r="Z124" s="342">
        <v>72.599999999999994</v>
      </c>
      <c r="AA124" s="342">
        <v>54.3</v>
      </c>
      <c r="AB124" s="342">
        <v>56.431919000000001</v>
      </c>
      <c r="AC124" s="342">
        <v>56.862350999999997</v>
      </c>
      <c r="AD124" s="342">
        <v>181.143023</v>
      </c>
      <c r="AE124" s="342">
        <v>13.327025000000001</v>
      </c>
      <c r="AF124" s="342">
        <v>0</v>
      </c>
      <c r="AG124" s="342">
        <v>2.7698E-2</v>
      </c>
    </row>
    <row r="125" spans="1:33" x14ac:dyDescent="0.2">
      <c r="A125" s="342">
        <v>146.41737499999999</v>
      </c>
      <c r="B125" s="342">
        <v>100.364895</v>
      </c>
      <c r="C125" s="342">
        <v>74.262957999999998</v>
      </c>
      <c r="D125" s="342">
        <v>75.328301999999994</v>
      </c>
      <c r="E125" s="342">
        <v>72.299974000000006</v>
      </c>
      <c r="F125" s="342">
        <v>72.071445999999995</v>
      </c>
      <c r="G125" s="342">
        <v>72.099320000000006</v>
      </c>
      <c r="H125" s="342">
        <v>74.466448999999997</v>
      </c>
      <c r="I125" s="342">
        <v>6.7892169999999998</v>
      </c>
      <c r="J125" s="342">
        <v>181.334788</v>
      </c>
      <c r="K125" s="342">
        <v>52.5</v>
      </c>
      <c r="L125" s="342">
        <v>0.70384800000000003</v>
      </c>
      <c r="M125" s="342">
        <v>74.599999999999994</v>
      </c>
      <c r="N125" s="342">
        <v>29.322818000000002</v>
      </c>
      <c r="O125" s="342">
        <v>181.10842199999999</v>
      </c>
      <c r="P125" s="342">
        <v>0</v>
      </c>
      <c r="Q125" s="342">
        <v>120.36</v>
      </c>
      <c r="R125" s="342">
        <v>0</v>
      </c>
      <c r="S125" s="342">
        <v>4.532</v>
      </c>
      <c r="T125" s="342">
        <v>0</v>
      </c>
      <c r="U125" s="342">
        <v>289</v>
      </c>
      <c r="V125" s="342">
        <v>47.123699999999999</v>
      </c>
      <c r="W125" s="342">
        <v>6.5519999999999996</v>
      </c>
      <c r="X125" s="342">
        <v>4.4999999999999998E-2</v>
      </c>
      <c r="Y125" s="342">
        <v>0</v>
      </c>
      <c r="Z125" s="342">
        <v>72.599999999999994</v>
      </c>
      <c r="AA125" s="342">
        <v>54.3</v>
      </c>
      <c r="AB125" s="342">
        <v>56.348951999999997</v>
      </c>
      <c r="AC125" s="342">
        <v>56.852978</v>
      </c>
      <c r="AD125" s="342">
        <v>181.135974</v>
      </c>
      <c r="AE125" s="342">
        <v>13.326229</v>
      </c>
      <c r="AF125" s="342">
        <v>0</v>
      </c>
      <c r="AG125" s="342">
        <v>2.7553000000000001E-2</v>
      </c>
    </row>
    <row r="126" spans="1:33" x14ac:dyDescent="0.2">
      <c r="A126" s="342">
        <v>147.609443</v>
      </c>
      <c r="B126" s="342">
        <v>100.04943299999999</v>
      </c>
      <c r="C126" s="342">
        <v>74.301845</v>
      </c>
      <c r="D126" s="342">
        <v>75.378964999999994</v>
      </c>
      <c r="E126" s="342">
        <v>72.284260000000003</v>
      </c>
      <c r="F126" s="342">
        <v>72.038773000000006</v>
      </c>
      <c r="G126" s="342">
        <v>72.162996000000007</v>
      </c>
      <c r="H126" s="342">
        <v>74.502323000000004</v>
      </c>
      <c r="I126" s="342">
        <v>6.7846799999999998</v>
      </c>
      <c r="J126" s="342">
        <v>181.30990199999999</v>
      </c>
      <c r="K126" s="342">
        <v>52.5</v>
      </c>
      <c r="L126" s="342">
        <v>0.71162499999999995</v>
      </c>
      <c r="M126" s="342">
        <v>74.599999999999994</v>
      </c>
      <c r="N126" s="342">
        <v>29.322351000000001</v>
      </c>
      <c r="O126" s="342">
        <v>181.115264</v>
      </c>
      <c r="P126" s="342">
        <v>0</v>
      </c>
      <c r="Q126" s="342">
        <v>120.39</v>
      </c>
      <c r="R126" s="342">
        <v>0</v>
      </c>
      <c r="S126" s="342">
        <v>4.5410000000000004</v>
      </c>
      <c r="T126" s="342">
        <v>0</v>
      </c>
      <c r="U126" s="342">
        <v>290</v>
      </c>
      <c r="V126" s="342">
        <v>47.246499999999997</v>
      </c>
      <c r="W126" s="342">
        <v>6.5830000000000002</v>
      </c>
      <c r="X126" s="342">
        <v>5.0999999999999997E-2</v>
      </c>
      <c r="Y126" s="342">
        <v>0</v>
      </c>
      <c r="Z126" s="342">
        <v>72.599999999999994</v>
      </c>
      <c r="AA126" s="342">
        <v>54.3</v>
      </c>
      <c r="AB126" s="342">
        <v>56.423507000000001</v>
      </c>
      <c r="AC126" s="342">
        <v>56.836351999999998</v>
      </c>
      <c r="AD126" s="342">
        <v>181.14230900000001</v>
      </c>
      <c r="AE126" s="342">
        <v>13.324816</v>
      </c>
      <c r="AF126" s="342">
        <v>0</v>
      </c>
      <c r="AG126" s="342">
        <v>2.7045E-2</v>
      </c>
    </row>
    <row r="127" spans="1:33" x14ac:dyDescent="0.2">
      <c r="A127" s="342">
        <v>148.843513</v>
      </c>
      <c r="B127" s="342">
        <v>99.783821000000003</v>
      </c>
      <c r="C127" s="342">
        <v>74.250579000000002</v>
      </c>
      <c r="D127" s="342">
        <v>75.289625999999998</v>
      </c>
      <c r="E127" s="342">
        <v>72.300180999999995</v>
      </c>
      <c r="F127" s="342">
        <v>72.038183000000004</v>
      </c>
      <c r="G127" s="342">
        <v>72.077134000000001</v>
      </c>
      <c r="H127" s="342">
        <v>74.498796999999996</v>
      </c>
      <c r="I127" s="342">
        <v>6.8089399999999998</v>
      </c>
      <c r="J127" s="342">
        <v>181.40559500000001</v>
      </c>
      <c r="K127" s="342">
        <v>52.5</v>
      </c>
      <c r="L127" s="342">
        <v>0.72025700000000004</v>
      </c>
      <c r="M127" s="342">
        <v>74.599999999999994</v>
      </c>
      <c r="N127" s="342">
        <v>29.322016000000001</v>
      </c>
      <c r="O127" s="342">
        <v>181.09472700000001</v>
      </c>
      <c r="P127" s="342">
        <v>0</v>
      </c>
      <c r="Q127" s="342">
        <v>120.39</v>
      </c>
      <c r="R127" s="342">
        <v>0</v>
      </c>
      <c r="S127" s="342">
        <v>4.5369999999999999</v>
      </c>
      <c r="T127" s="342">
        <v>0</v>
      </c>
      <c r="U127" s="342">
        <v>290</v>
      </c>
      <c r="V127" s="342">
        <v>47.328600000000002</v>
      </c>
      <c r="W127" s="342">
        <v>6.5209999999999999</v>
      </c>
      <c r="X127" s="342">
        <v>0.04</v>
      </c>
      <c r="Y127" s="342">
        <v>0</v>
      </c>
      <c r="Z127" s="342">
        <v>72.599999999999994</v>
      </c>
      <c r="AA127" s="342">
        <v>54.3</v>
      </c>
      <c r="AB127" s="342">
        <v>56.177354000000001</v>
      </c>
      <c r="AC127" s="342">
        <v>56.816977999999999</v>
      </c>
      <c r="AD127" s="342">
        <v>181.12139500000001</v>
      </c>
      <c r="AE127" s="342">
        <v>13.323169999999999</v>
      </c>
      <c r="AF127" s="342">
        <v>0</v>
      </c>
      <c r="AG127" s="342">
        <v>2.6669000000000002E-2</v>
      </c>
    </row>
    <row r="128" spans="1:33" x14ac:dyDescent="0.2">
      <c r="A128" s="342">
        <v>150.034582</v>
      </c>
      <c r="B128" s="342">
        <v>100.096405</v>
      </c>
      <c r="C128" s="342">
        <v>74.294707000000002</v>
      </c>
      <c r="D128" s="342">
        <v>75.349744000000001</v>
      </c>
      <c r="E128" s="342">
        <v>72.302110999999996</v>
      </c>
      <c r="F128" s="342">
        <v>72.057187999999996</v>
      </c>
      <c r="G128" s="342">
        <v>72.155621999999994</v>
      </c>
      <c r="H128" s="342">
        <v>74.523798999999997</v>
      </c>
      <c r="I128" s="342">
        <v>6.7604850000000001</v>
      </c>
      <c r="J128" s="342">
        <v>181.33919399999999</v>
      </c>
      <c r="K128" s="342">
        <v>52.5</v>
      </c>
      <c r="L128" s="342">
        <v>0.72769700000000004</v>
      </c>
      <c r="M128" s="342">
        <v>74.599999999999994</v>
      </c>
      <c r="N128" s="342">
        <v>29.321470000000001</v>
      </c>
      <c r="O128" s="342">
        <v>181.084551</v>
      </c>
      <c r="P128" s="342">
        <v>0</v>
      </c>
      <c r="Q128" s="342">
        <v>120.37</v>
      </c>
      <c r="R128" s="342">
        <v>0</v>
      </c>
      <c r="S128" s="342">
        <v>4.5620000000000003</v>
      </c>
      <c r="T128" s="342">
        <v>0</v>
      </c>
      <c r="U128" s="342">
        <v>299</v>
      </c>
      <c r="V128" s="342">
        <v>47.409700000000001</v>
      </c>
      <c r="W128" s="342">
        <v>6.5670000000000002</v>
      </c>
      <c r="X128" s="342">
        <v>4.4999999999999998E-2</v>
      </c>
      <c r="Y128" s="342">
        <v>0</v>
      </c>
      <c r="Z128" s="342">
        <v>72.599999999999994</v>
      </c>
      <c r="AA128" s="342">
        <v>54.3</v>
      </c>
      <c r="AB128" s="342">
        <v>56.062947999999999</v>
      </c>
      <c r="AC128" s="342">
        <v>56.797432999999998</v>
      </c>
      <c r="AD128" s="342">
        <v>181.11167599999999</v>
      </c>
      <c r="AE128" s="342">
        <v>13.32151</v>
      </c>
      <c r="AF128" s="342">
        <v>0</v>
      </c>
      <c r="AG128" s="342">
        <v>2.7125E-2</v>
      </c>
    </row>
    <row r="129" spans="1:33" x14ac:dyDescent="0.2">
      <c r="A129" s="342">
        <v>151.22565</v>
      </c>
      <c r="B129" s="342">
        <v>100.24365400000001</v>
      </c>
      <c r="C129" s="342">
        <v>74.293751</v>
      </c>
      <c r="D129" s="342">
        <v>75.364236000000005</v>
      </c>
      <c r="E129" s="342">
        <v>72.315234000000004</v>
      </c>
      <c r="F129" s="342">
        <v>72.055898999999997</v>
      </c>
      <c r="G129" s="342">
        <v>72.155649999999994</v>
      </c>
      <c r="H129" s="342">
        <v>74.503625999999997</v>
      </c>
      <c r="I129" s="342">
        <v>6.8417110000000001</v>
      </c>
      <c r="J129" s="342">
        <v>181.38741099999999</v>
      </c>
      <c r="K129" s="342">
        <v>52.5</v>
      </c>
      <c r="L129" s="342">
        <v>0.73588900000000002</v>
      </c>
      <c r="M129" s="342">
        <v>74.599999999999994</v>
      </c>
      <c r="N129" s="342">
        <v>29.323336999999999</v>
      </c>
      <c r="O129" s="342">
        <v>181.10165900000001</v>
      </c>
      <c r="P129" s="342">
        <v>0</v>
      </c>
      <c r="Q129" s="342">
        <v>120.36</v>
      </c>
      <c r="R129" s="342">
        <v>0</v>
      </c>
      <c r="S129" s="342">
        <v>4.5439999999999996</v>
      </c>
      <c r="T129" s="342">
        <v>0</v>
      </c>
      <c r="U129" s="342">
        <v>294</v>
      </c>
      <c r="V129" s="342">
        <v>47.530500000000004</v>
      </c>
      <c r="W129" s="342">
        <v>6.5620000000000003</v>
      </c>
      <c r="X129" s="342">
        <v>0.04</v>
      </c>
      <c r="Y129" s="342">
        <v>0</v>
      </c>
      <c r="Z129" s="342">
        <v>72.599999999999994</v>
      </c>
      <c r="AA129" s="342">
        <v>54.3</v>
      </c>
      <c r="AB129" s="342">
        <v>56.266922000000001</v>
      </c>
      <c r="AC129" s="342">
        <v>56.778461</v>
      </c>
      <c r="AD129" s="342">
        <v>181.12900500000001</v>
      </c>
      <c r="AE129" s="342">
        <v>13.319898</v>
      </c>
      <c r="AF129" s="342">
        <v>0</v>
      </c>
      <c r="AG129" s="342">
        <v>2.7345999999999999E-2</v>
      </c>
    </row>
    <row r="130" spans="1:33" x14ac:dyDescent="0.2">
      <c r="A130" s="342">
        <v>152.416718</v>
      </c>
      <c r="B130" s="342">
        <v>99.934374000000005</v>
      </c>
      <c r="C130" s="342">
        <v>74.338903000000002</v>
      </c>
      <c r="D130" s="342">
        <v>75.364936</v>
      </c>
      <c r="E130" s="342">
        <v>72.235112999999998</v>
      </c>
      <c r="F130" s="342">
        <v>72.021700999999993</v>
      </c>
      <c r="G130" s="342">
        <v>72.144335999999996</v>
      </c>
      <c r="H130" s="342">
        <v>74.571749999999994</v>
      </c>
      <c r="I130" s="342">
        <v>6.701727</v>
      </c>
      <c r="J130" s="342">
        <v>181.27205499999999</v>
      </c>
      <c r="K130" s="342">
        <v>52.5</v>
      </c>
      <c r="L130" s="342">
        <v>0.74330300000000005</v>
      </c>
      <c r="M130" s="342">
        <v>74.599999999999994</v>
      </c>
      <c r="N130" s="342">
        <v>29.326784</v>
      </c>
      <c r="O130" s="342">
        <v>181.08342200000001</v>
      </c>
      <c r="P130" s="342">
        <v>0</v>
      </c>
      <c r="Q130" s="342">
        <v>120.36</v>
      </c>
      <c r="R130" s="342">
        <v>0</v>
      </c>
      <c r="S130" s="342">
        <v>4.5410000000000004</v>
      </c>
      <c r="T130" s="342">
        <v>0</v>
      </c>
      <c r="U130" s="342">
        <v>293</v>
      </c>
      <c r="V130" s="342">
        <v>47.6126</v>
      </c>
      <c r="W130" s="342">
        <v>6.5309999999999997</v>
      </c>
      <c r="X130" s="342">
        <v>5.0999999999999997E-2</v>
      </c>
      <c r="Y130" s="342">
        <v>0</v>
      </c>
      <c r="Z130" s="342">
        <v>72.599999999999994</v>
      </c>
      <c r="AA130" s="342">
        <v>54.3</v>
      </c>
      <c r="AB130" s="342">
        <v>56.046143999999998</v>
      </c>
      <c r="AC130" s="342">
        <v>56.758260999999997</v>
      </c>
      <c r="AD130" s="342">
        <v>181.11024800000001</v>
      </c>
      <c r="AE130" s="342">
        <v>13.318182</v>
      </c>
      <c r="AF130" s="342">
        <v>0</v>
      </c>
      <c r="AG130" s="342">
        <v>2.6825999999999999E-2</v>
      </c>
    </row>
    <row r="131" spans="1:33" x14ac:dyDescent="0.2">
      <c r="A131" s="342">
        <v>153.61078599999999</v>
      </c>
      <c r="B131" s="342">
        <v>99.872792000000004</v>
      </c>
      <c r="C131" s="342">
        <v>74.243149000000003</v>
      </c>
      <c r="D131" s="342">
        <v>75.314376999999993</v>
      </c>
      <c r="E131" s="342">
        <v>72.341823000000005</v>
      </c>
      <c r="F131" s="342">
        <v>72.032403000000002</v>
      </c>
      <c r="G131" s="342">
        <v>72.140810999999999</v>
      </c>
      <c r="H131" s="342">
        <v>74.490549999999999</v>
      </c>
      <c r="I131" s="342">
        <v>6.9613880000000004</v>
      </c>
      <c r="J131" s="342">
        <v>181.25702000000001</v>
      </c>
      <c r="K131" s="342">
        <v>52.5</v>
      </c>
      <c r="L131" s="342">
        <v>0.74734699999999998</v>
      </c>
      <c r="M131" s="342">
        <v>74.599999999999994</v>
      </c>
      <c r="N131" s="342">
        <v>29.32414</v>
      </c>
      <c r="O131" s="342">
        <v>181.07566399999999</v>
      </c>
      <c r="P131" s="342">
        <v>0</v>
      </c>
      <c r="Q131" s="342">
        <v>120.37</v>
      </c>
      <c r="R131" s="342">
        <v>0</v>
      </c>
      <c r="S131" s="342">
        <v>4.5679999999999996</v>
      </c>
      <c r="T131" s="342">
        <v>0</v>
      </c>
      <c r="U131" s="342">
        <v>300</v>
      </c>
      <c r="V131" s="342">
        <v>47.737099999999998</v>
      </c>
      <c r="W131" s="342">
        <v>6.593</v>
      </c>
      <c r="X131" s="342">
        <v>4.4999999999999998E-2</v>
      </c>
      <c r="Y131" s="342">
        <v>0</v>
      </c>
      <c r="Z131" s="342">
        <v>72.599999999999994</v>
      </c>
      <c r="AA131" s="342">
        <v>54.2</v>
      </c>
      <c r="AB131" s="342">
        <v>55.954796999999999</v>
      </c>
      <c r="AC131" s="342">
        <v>56.738534000000001</v>
      </c>
      <c r="AD131" s="342">
        <v>181.102487</v>
      </c>
      <c r="AE131" s="342">
        <v>13.316506</v>
      </c>
      <c r="AF131" s="342">
        <v>0</v>
      </c>
      <c r="AG131" s="342">
        <v>2.6823E-2</v>
      </c>
    </row>
    <row r="132" spans="1:33" x14ac:dyDescent="0.2">
      <c r="A132" s="342">
        <v>154.84385599999999</v>
      </c>
      <c r="B132" s="342">
        <v>100.342056</v>
      </c>
      <c r="C132" s="342">
        <v>74.302509999999998</v>
      </c>
      <c r="D132" s="342">
        <v>75.326853</v>
      </c>
      <c r="E132" s="342">
        <v>72.255747999999997</v>
      </c>
      <c r="F132" s="342">
        <v>72.018231</v>
      </c>
      <c r="G132" s="342">
        <v>72.115830000000003</v>
      </c>
      <c r="H132" s="342">
        <v>74.453252000000006</v>
      </c>
      <c r="I132" s="342">
        <v>6.8033989999999998</v>
      </c>
      <c r="J132" s="342">
        <v>181.271873</v>
      </c>
      <c r="K132" s="342">
        <v>52.5</v>
      </c>
      <c r="L132" s="342">
        <v>0.75655700000000004</v>
      </c>
      <c r="M132" s="342">
        <v>74.599999999999994</v>
      </c>
      <c r="N132" s="342">
        <v>29.324798999999999</v>
      </c>
      <c r="O132" s="342">
        <v>181.09578400000001</v>
      </c>
      <c r="P132" s="342">
        <v>0</v>
      </c>
      <c r="Q132" s="342">
        <v>120.37</v>
      </c>
      <c r="R132" s="342">
        <v>0</v>
      </c>
      <c r="S132" s="342">
        <v>4.55</v>
      </c>
      <c r="T132" s="342">
        <v>0</v>
      </c>
      <c r="U132" s="342">
        <v>295</v>
      </c>
      <c r="V132" s="342">
        <v>47.818399999999997</v>
      </c>
      <c r="W132" s="342">
        <v>6.5149999999999997</v>
      </c>
      <c r="X132" s="342">
        <v>5.0999999999999997E-2</v>
      </c>
      <c r="Y132" s="342">
        <v>0</v>
      </c>
      <c r="Z132" s="342">
        <v>72.599999999999994</v>
      </c>
      <c r="AA132" s="342">
        <v>54.2</v>
      </c>
      <c r="AB132" s="342">
        <v>56.199348000000001</v>
      </c>
      <c r="AC132" s="342">
        <v>56.721119999999999</v>
      </c>
      <c r="AD132" s="342">
        <v>181.12326400000001</v>
      </c>
      <c r="AE132" s="342">
        <v>13.315026</v>
      </c>
      <c r="AF132" s="342">
        <v>0</v>
      </c>
      <c r="AG132" s="342">
        <v>2.7480000000000001E-2</v>
      </c>
    </row>
    <row r="133" spans="1:33" x14ac:dyDescent="0.2">
      <c r="A133" s="342">
        <v>156.03392500000001</v>
      </c>
      <c r="B133" s="342">
        <v>101.26252599999999</v>
      </c>
      <c r="C133" s="342">
        <v>74.301508999999996</v>
      </c>
      <c r="D133" s="342">
        <v>75.351893000000004</v>
      </c>
      <c r="E133" s="342">
        <v>72.312630999999996</v>
      </c>
      <c r="F133" s="342">
        <v>72.104214999999996</v>
      </c>
      <c r="G133" s="342">
        <v>72.170773999999994</v>
      </c>
      <c r="H133" s="342">
        <v>74.487499999999997</v>
      </c>
      <c r="I133" s="342">
        <v>6.773879</v>
      </c>
      <c r="J133" s="342">
        <v>181.355267</v>
      </c>
      <c r="K133" s="342">
        <v>52.5</v>
      </c>
      <c r="L133" s="342">
        <v>0.762382</v>
      </c>
      <c r="M133" s="342">
        <v>74.599999999999994</v>
      </c>
      <c r="N133" s="342">
        <v>29.320095999999999</v>
      </c>
      <c r="O133" s="342">
        <v>181.08956499999999</v>
      </c>
      <c r="P133" s="342">
        <v>0</v>
      </c>
      <c r="Q133" s="342">
        <v>120.37</v>
      </c>
      <c r="R133" s="342">
        <v>0</v>
      </c>
      <c r="S133" s="342">
        <v>4.532</v>
      </c>
      <c r="T133" s="342">
        <v>0</v>
      </c>
      <c r="U133" s="342">
        <v>290</v>
      </c>
      <c r="V133" s="342">
        <v>47.8992</v>
      </c>
      <c r="W133" s="342">
        <v>6.4950000000000001</v>
      </c>
      <c r="X133" s="342">
        <v>4.4999999999999998E-2</v>
      </c>
      <c r="Y133" s="342">
        <v>0</v>
      </c>
      <c r="Z133" s="342">
        <v>72.599999999999994</v>
      </c>
      <c r="AA133" s="342">
        <v>54.2</v>
      </c>
      <c r="AB133" s="342">
        <v>56.139834999999998</v>
      </c>
      <c r="AC133" s="342">
        <v>56.700606999999998</v>
      </c>
      <c r="AD133" s="342">
        <v>181.11820800000001</v>
      </c>
      <c r="AE133" s="342">
        <v>13.313283999999999</v>
      </c>
      <c r="AF133" s="342">
        <v>0</v>
      </c>
      <c r="AG133" s="342">
        <v>2.8642000000000001E-2</v>
      </c>
    </row>
    <row r="134" spans="1:33" x14ac:dyDescent="0.2">
      <c r="A134" s="342">
        <v>157.22499300000001</v>
      </c>
      <c r="B134" s="342">
        <v>101.387519</v>
      </c>
      <c r="C134" s="342">
        <v>74.296360000000007</v>
      </c>
      <c r="D134" s="342">
        <v>75.332907000000006</v>
      </c>
      <c r="E134" s="342">
        <v>72.312606000000002</v>
      </c>
      <c r="F134" s="342">
        <v>72.084198000000001</v>
      </c>
      <c r="G134" s="342">
        <v>72.188417000000001</v>
      </c>
      <c r="H134" s="342">
        <v>74.453395999999998</v>
      </c>
      <c r="I134" s="342">
        <v>6.8073629999999996</v>
      </c>
      <c r="J134" s="342">
        <v>181.36978300000001</v>
      </c>
      <c r="K134" s="342">
        <v>52.5</v>
      </c>
      <c r="L134" s="342">
        <v>0.76990000000000003</v>
      </c>
      <c r="M134" s="342">
        <v>74.599999999999994</v>
      </c>
      <c r="N134" s="342">
        <v>29.324918</v>
      </c>
      <c r="O134" s="342">
        <v>181.088795</v>
      </c>
      <c r="P134" s="342">
        <v>0</v>
      </c>
      <c r="Q134" s="342">
        <v>120.35</v>
      </c>
      <c r="R134" s="342">
        <v>0</v>
      </c>
      <c r="S134" s="342">
        <v>4.5490000000000004</v>
      </c>
      <c r="T134" s="342">
        <v>0</v>
      </c>
      <c r="U134" s="342">
        <v>296</v>
      </c>
      <c r="V134" s="342">
        <v>48.020600000000002</v>
      </c>
      <c r="W134" s="342">
        <v>6.5049999999999999</v>
      </c>
      <c r="X134" s="342">
        <v>4.4999999999999998E-2</v>
      </c>
      <c r="Y134" s="342">
        <v>0</v>
      </c>
      <c r="Z134" s="342">
        <v>72.599999999999994</v>
      </c>
      <c r="AA134" s="342">
        <v>54.2</v>
      </c>
      <c r="AB134" s="342">
        <v>56.132438999999998</v>
      </c>
      <c r="AC134" s="342">
        <v>56.676994000000001</v>
      </c>
      <c r="AD134" s="342">
        <v>181.11757900000001</v>
      </c>
      <c r="AE134" s="342">
        <v>13.311277</v>
      </c>
      <c r="AF134" s="342">
        <v>0</v>
      </c>
      <c r="AG134" s="342">
        <v>2.8784000000000001E-2</v>
      </c>
    </row>
    <row r="135" spans="1:33" x14ac:dyDescent="0.2">
      <c r="A135" s="342">
        <v>158.41606100000001</v>
      </c>
      <c r="B135" s="342">
        <v>101.40525100000001</v>
      </c>
      <c r="C135" s="342">
        <v>74.287008</v>
      </c>
      <c r="D135" s="342">
        <v>75.367119000000002</v>
      </c>
      <c r="E135" s="342">
        <v>72.266699000000003</v>
      </c>
      <c r="F135" s="342">
        <v>72.041730999999999</v>
      </c>
      <c r="G135" s="342">
        <v>72.153159000000002</v>
      </c>
      <c r="H135" s="342">
        <v>74.533900000000003</v>
      </c>
      <c r="I135" s="342">
        <v>6.475549</v>
      </c>
      <c r="J135" s="342">
        <v>181.40866700000001</v>
      </c>
      <c r="K135" s="342">
        <v>52.5</v>
      </c>
      <c r="L135" s="342">
        <v>0.77399600000000002</v>
      </c>
      <c r="M135" s="342">
        <v>74.599999999999994</v>
      </c>
      <c r="N135" s="342">
        <v>29.323</v>
      </c>
      <c r="O135" s="342">
        <v>181.087086</v>
      </c>
      <c r="P135" s="342">
        <v>0</v>
      </c>
      <c r="Q135" s="342">
        <v>120.39</v>
      </c>
      <c r="R135" s="342">
        <v>0</v>
      </c>
      <c r="S135" s="342">
        <v>4.5229999999999997</v>
      </c>
      <c r="T135" s="342">
        <v>0</v>
      </c>
      <c r="U135" s="342">
        <v>286</v>
      </c>
      <c r="V135" s="342">
        <v>48.100700000000003</v>
      </c>
      <c r="W135" s="342">
        <v>6.4950000000000001</v>
      </c>
      <c r="X135" s="342">
        <v>4.4999999999999998E-2</v>
      </c>
      <c r="Y135" s="342">
        <v>0</v>
      </c>
      <c r="Z135" s="342">
        <v>72.599999999999994</v>
      </c>
      <c r="AA135" s="342">
        <v>54.2</v>
      </c>
      <c r="AB135" s="342">
        <v>56.112662999999998</v>
      </c>
      <c r="AC135" s="342">
        <v>56.656460000000003</v>
      </c>
      <c r="AD135" s="342">
        <v>181.11589900000001</v>
      </c>
      <c r="AE135" s="342">
        <v>13.309533</v>
      </c>
      <c r="AF135" s="342">
        <v>0</v>
      </c>
      <c r="AG135" s="342">
        <v>2.8812999999999998E-2</v>
      </c>
    </row>
    <row r="136" spans="1:33" x14ac:dyDescent="0.2">
      <c r="A136" s="342">
        <v>159.610129</v>
      </c>
      <c r="B136" s="342">
        <v>101.296589</v>
      </c>
      <c r="C136" s="342">
        <v>74.280523000000002</v>
      </c>
      <c r="D136" s="342">
        <v>75.379203000000004</v>
      </c>
      <c r="E136" s="342">
        <v>72.265011000000001</v>
      </c>
      <c r="F136" s="342">
        <v>72.051985000000002</v>
      </c>
      <c r="G136" s="342">
        <v>72.201994999999997</v>
      </c>
      <c r="H136" s="342">
        <v>74.494344999999996</v>
      </c>
      <c r="I136" s="342">
        <v>6.7896489999999998</v>
      </c>
      <c r="J136" s="342">
        <v>181.2972</v>
      </c>
      <c r="K136" s="342">
        <v>52.5</v>
      </c>
      <c r="L136" s="342">
        <v>0.78213500000000002</v>
      </c>
      <c r="M136" s="342">
        <v>74.599999999999994</v>
      </c>
      <c r="N136" s="342">
        <v>29.324217999999998</v>
      </c>
      <c r="O136" s="342">
        <v>181.085499</v>
      </c>
      <c r="P136" s="342">
        <v>0</v>
      </c>
      <c r="Q136" s="342">
        <v>120.38</v>
      </c>
      <c r="R136" s="342">
        <v>0</v>
      </c>
      <c r="S136" s="342">
        <v>4.53</v>
      </c>
      <c r="T136" s="342">
        <v>0</v>
      </c>
      <c r="U136" s="342">
        <v>288</v>
      </c>
      <c r="V136" s="342">
        <v>48.220999999999997</v>
      </c>
      <c r="W136" s="342">
        <v>6.4889999999999999</v>
      </c>
      <c r="X136" s="342">
        <v>4.4999999999999998E-2</v>
      </c>
      <c r="Y136" s="342">
        <v>0</v>
      </c>
      <c r="Z136" s="342">
        <v>72.599999999999994</v>
      </c>
      <c r="AA136" s="342">
        <v>54.2</v>
      </c>
      <c r="AB136" s="342">
        <v>56.092658999999998</v>
      </c>
      <c r="AC136" s="342">
        <v>56.633704000000002</v>
      </c>
      <c r="AD136" s="342">
        <v>181.11420000000001</v>
      </c>
      <c r="AE136" s="342">
        <v>13.307599</v>
      </c>
      <c r="AF136" s="342">
        <v>0</v>
      </c>
      <c r="AG136" s="342">
        <v>2.8701000000000001E-2</v>
      </c>
    </row>
    <row r="137" spans="1:33" x14ac:dyDescent="0.2">
      <c r="A137" s="342">
        <v>160.8432</v>
      </c>
      <c r="B137" s="342">
        <v>101.142927</v>
      </c>
      <c r="C137" s="342">
        <v>74.273555999999999</v>
      </c>
      <c r="D137" s="342">
        <v>75.317115999999999</v>
      </c>
      <c r="E137" s="342">
        <v>72.275808999999995</v>
      </c>
      <c r="F137" s="342">
        <v>72.077319000000003</v>
      </c>
      <c r="G137" s="342">
        <v>72.148737999999994</v>
      </c>
      <c r="H137" s="342">
        <v>74.460837999999995</v>
      </c>
      <c r="I137" s="342">
        <v>6.7763090000000004</v>
      </c>
      <c r="J137" s="342">
        <v>181.28123199999999</v>
      </c>
      <c r="K137" s="342">
        <v>52.5</v>
      </c>
      <c r="L137" s="342">
        <v>0.784829</v>
      </c>
      <c r="M137" s="342">
        <v>74.599999999999994</v>
      </c>
      <c r="N137" s="342">
        <v>29.322704999999999</v>
      </c>
      <c r="O137" s="342">
        <v>181.09258</v>
      </c>
      <c r="P137" s="342">
        <v>0</v>
      </c>
      <c r="Q137" s="342">
        <v>120.37</v>
      </c>
      <c r="R137" s="342">
        <v>0</v>
      </c>
      <c r="S137" s="342">
        <v>4.5439999999999996</v>
      </c>
      <c r="T137" s="342">
        <v>0</v>
      </c>
      <c r="U137" s="342">
        <v>294</v>
      </c>
      <c r="V137" s="342">
        <v>48.3018</v>
      </c>
      <c r="W137" s="342">
        <v>6.4950000000000001</v>
      </c>
      <c r="X137" s="342">
        <v>5.0999999999999997E-2</v>
      </c>
      <c r="Y137" s="342">
        <v>0</v>
      </c>
      <c r="Z137" s="342">
        <v>72.599999999999994</v>
      </c>
      <c r="AA137" s="342">
        <v>54.2</v>
      </c>
      <c r="AB137" s="342">
        <v>56.174056999999998</v>
      </c>
      <c r="AC137" s="342">
        <v>56.615605000000002</v>
      </c>
      <c r="AD137" s="342">
        <v>181.121115</v>
      </c>
      <c r="AE137" s="342">
        <v>13.306062000000001</v>
      </c>
      <c r="AF137" s="342">
        <v>0</v>
      </c>
      <c r="AG137" s="342">
        <v>2.8535999999999999E-2</v>
      </c>
    </row>
    <row r="138" spans="1:33" x14ac:dyDescent="0.2">
      <c r="A138" s="342">
        <v>162.035268</v>
      </c>
      <c r="B138" s="342">
        <v>101.57225800000001</v>
      </c>
      <c r="C138" s="342">
        <v>74.283593999999994</v>
      </c>
      <c r="D138" s="342">
        <v>75.349276000000003</v>
      </c>
      <c r="E138" s="342">
        <v>72.324065000000004</v>
      </c>
      <c r="F138" s="342">
        <v>72.050529999999995</v>
      </c>
      <c r="G138" s="342">
        <v>72.135923000000005</v>
      </c>
      <c r="H138" s="342">
        <v>74.525244000000001</v>
      </c>
      <c r="I138" s="342">
        <v>6.8324220000000002</v>
      </c>
      <c r="J138" s="342">
        <v>181.280869</v>
      </c>
      <c r="K138" s="342">
        <v>52.5</v>
      </c>
      <c r="L138" s="342">
        <v>0.79240100000000002</v>
      </c>
      <c r="M138" s="342">
        <v>74.599999999999994</v>
      </c>
      <c r="N138" s="342">
        <v>29.325488</v>
      </c>
      <c r="O138" s="342">
        <v>181.10693699999999</v>
      </c>
      <c r="P138" s="342">
        <v>0</v>
      </c>
      <c r="Q138" s="342">
        <v>120.35</v>
      </c>
      <c r="R138" s="342">
        <v>0</v>
      </c>
      <c r="S138" s="342">
        <v>4.57</v>
      </c>
      <c r="T138" s="342">
        <v>0</v>
      </c>
      <c r="U138" s="342">
        <v>302</v>
      </c>
      <c r="V138" s="342">
        <v>48.383000000000003</v>
      </c>
      <c r="W138" s="342">
        <v>6.5880000000000001</v>
      </c>
      <c r="X138" s="342">
        <v>4.4999999999999998E-2</v>
      </c>
      <c r="Y138" s="342">
        <v>0</v>
      </c>
      <c r="Z138" s="342">
        <v>72.599999999999994</v>
      </c>
      <c r="AA138" s="342">
        <v>54.2</v>
      </c>
      <c r="AB138" s="342">
        <v>56.348415000000003</v>
      </c>
      <c r="AC138" s="342">
        <v>56.597763999999998</v>
      </c>
      <c r="AD138" s="342">
        <v>181.135929</v>
      </c>
      <c r="AE138" s="342">
        <v>13.304546</v>
      </c>
      <c r="AF138" s="342">
        <v>0</v>
      </c>
      <c r="AG138" s="342">
        <v>2.8992E-2</v>
      </c>
    </row>
    <row r="139" spans="1:33" x14ac:dyDescent="0.2">
      <c r="A139" s="342">
        <v>163.22733600000001</v>
      </c>
      <c r="B139" s="342">
        <v>101.948685</v>
      </c>
      <c r="C139" s="342">
        <v>74.275018000000003</v>
      </c>
      <c r="D139" s="342">
        <v>75.357181999999995</v>
      </c>
      <c r="E139" s="342">
        <v>72.245070999999996</v>
      </c>
      <c r="F139" s="342">
        <v>72.040756999999999</v>
      </c>
      <c r="G139" s="342">
        <v>72.194283999999996</v>
      </c>
      <c r="H139" s="342">
        <v>74.500264999999999</v>
      </c>
      <c r="I139" s="342">
        <v>6.9363289999999997</v>
      </c>
      <c r="J139" s="342">
        <v>181.22358</v>
      </c>
      <c r="K139" s="342">
        <v>52.5</v>
      </c>
      <c r="L139" s="342">
        <v>0.80033299999999996</v>
      </c>
      <c r="M139" s="342">
        <v>74.599999999999994</v>
      </c>
      <c r="N139" s="342">
        <v>29.326809999999998</v>
      </c>
      <c r="O139" s="342">
        <v>181.09720100000001</v>
      </c>
      <c r="P139" s="342">
        <v>0</v>
      </c>
      <c r="Q139" s="342">
        <v>120.39</v>
      </c>
      <c r="R139" s="342">
        <v>0</v>
      </c>
      <c r="S139" s="342">
        <v>4.524</v>
      </c>
      <c r="T139" s="342">
        <v>0</v>
      </c>
      <c r="U139" s="342">
        <v>286</v>
      </c>
      <c r="V139" s="342">
        <v>48.504100000000001</v>
      </c>
      <c r="W139" s="342">
        <v>6.484</v>
      </c>
      <c r="X139" s="342">
        <v>4.4999999999999998E-2</v>
      </c>
      <c r="Y139" s="342">
        <v>0</v>
      </c>
      <c r="Z139" s="342">
        <v>72.599999999999994</v>
      </c>
      <c r="AA139" s="342">
        <v>54.2</v>
      </c>
      <c r="AB139" s="342">
        <v>56.238281999999998</v>
      </c>
      <c r="AC139" s="342">
        <v>56.580421000000001</v>
      </c>
      <c r="AD139" s="342">
        <v>181.12657200000001</v>
      </c>
      <c r="AE139" s="342">
        <v>13.303072999999999</v>
      </c>
      <c r="AF139" s="342">
        <v>0</v>
      </c>
      <c r="AG139" s="342">
        <v>2.9371000000000001E-2</v>
      </c>
    </row>
    <row r="140" spans="1:33" x14ac:dyDescent="0.2">
      <c r="A140" s="342">
        <v>164.41840400000001</v>
      </c>
      <c r="B140" s="342">
        <v>102.469094</v>
      </c>
      <c r="C140" s="342">
        <v>74.243841000000003</v>
      </c>
      <c r="D140" s="342">
        <v>75.374512999999993</v>
      </c>
      <c r="E140" s="342">
        <v>72.248244999999997</v>
      </c>
      <c r="F140" s="342">
        <v>72.088516999999996</v>
      </c>
      <c r="G140" s="342">
        <v>72.112549999999999</v>
      </c>
      <c r="H140" s="342">
        <v>74.566913</v>
      </c>
      <c r="I140" s="342">
        <v>6.6168290000000001</v>
      </c>
      <c r="J140" s="342">
        <v>181.420332</v>
      </c>
      <c r="K140" s="342">
        <v>52.5</v>
      </c>
      <c r="L140" s="342">
        <v>0.80525899999999995</v>
      </c>
      <c r="M140" s="342">
        <v>74.599999999999994</v>
      </c>
      <c r="N140" s="342">
        <v>29.323699000000001</v>
      </c>
      <c r="O140" s="342">
        <v>181.06096500000001</v>
      </c>
      <c r="P140" s="342">
        <v>0</v>
      </c>
      <c r="Q140" s="342">
        <v>120.41</v>
      </c>
      <c r="R140" s="342">
        <v>0</v>
      </c>
      <c r="S140" s="342">
        <v>4.508</v>
      </c>
      <c r="T140" s="342">
        <v>0</v>
      </c>
      <c r="U140" s="342">
        <v>280</v>
      </c>
      <c r="V140" s="342">
        <v>48.584400000000002</v>
      </c>
      <c r="W140" s="342">
        <v>6.5670000000000002</v>
      </c>
      <c r="X140" s="342">
        <v>5.0999999999999997E-2</v>
      </c>
      <c r="Y140" s="342">
        <v>0</v>
      </c>
      <c r="Z140" s="342">
        <v>72.599999999999994</v>
      </c>
      <c r="AA140" s="342">
        <v>54.2</v>
      </c>
      <c r="AB140" s="342">
        <v>55.817639</v>
      </c>
      <c r="AC140" s="342">
        <v>56.552681</v>
      </c>
      <c r="AD140" s="342">
        <v>181.090834</v>
      </c>
      <c r="AE140" s="342">
        <v>13.300716</v>
      </c>
      <c r="AF140" s="342">
        <v>0</v>
      </c>
      <c r="AG140" s="342">
        <v>2.9869E-2</v>
      </c>
    </row>
    <row r="141" spans="1:33" x14ac:dyDescent="0.2">
      <c r="A141" s="342">
        <v>165.61047199999999</v>
      </c>
      <c r="B141" s="342">
        <v>102.853903</v>
      </c>
      <c r="C141" s="342">
        <v>74.306540999999996</v>
      </c>
      <c r="D141" s="342">
        <v>75.315162999999998</v>
      </c>
      <c r="E141" s="342">
        <v>72.279669999999996</v>
      </c>
      <c r="F141" s="342">
        <v>72.008936000000006</v>
      </c>
      <c r="G141" s="342">
        <v>72.137737000000001</v>
      </c>
      <c r="H141" s="342">
        <v>74.511696000000001</v>
      </c>
      <c r="I141" s="342">
        <v>6.7939689999999997</v>
      </c>
      <c r="J141" s="342">
        <v>181.36848699999999</v>
      </c>
      <c r="K141" s="342">
        <v>52.5</v>
      </c>
      <c r="L141" s="342">
        <v>0.81039099999999997</v>
      </c>
      <c r="M141" s="342">
        <v>74.599999999999994</v>
      </c>
      <c r="N141" s="342">
        <v>29.325125</v>
      </c>
      <c r="O141" s="342">
        <v>181.10689600000001</v>
      </c>
      <c r="P141" s="342">
        <v>0</v>
      </c>
      <c r="Q141" s="342">
        <v>120.37</v>
      </c>
      <c r="R141" s="342">
        <v>0</v>
      </c>
      <c r="S141" s="342">
        <v>4.5510000000000002</v>
      </c>
      <c r="T141" s="342">
        <v>0</v>
      </c>
      <c r="U141" s="342">
        <v>296</v>
      </c>
      <c r="V141" s="342">
        <v>48.7074</v>
      </c>
      <c r="W141" s="342">
        <v>6.5259999999999998</v>
      </c>
      <c r="X141" s="342">
        <v>5.0999999999999997E-2</v>
      </c>
      <c r="Y141" s="342">
        <v>0</v>
      </c>
      <c r="Z141" s="342">
        <v>72.599999999999994</v>
      </c>
      <c r="AA141" s="342">
        <v>54.2</v>
      </c>
      <c r="AB141" s="342">
        <v>56.361293000000003</v>
      </c>
      <c r="AC141" s="342">
        <v>56.532423000000001</v>
      </c>
      <c r="AD141" s="342">
        <v>181.137023</v>
      </c>
      <c r="AE141" s="342">
        <v>13.298995</v>
      </c>
      <c r="AF141" s="342">
        <v>0</v>
      </c>
      <c r="AG141" s="342">
        <v>3.0127000000000001E-2</v>
      </c>
    </row>
    <row r="142" spans="1:33" x14ac:dyDescent="0.2">
      <c r="A142" s="342">
        <v>166.84454299999999</v>
      </c>
      <c r="B142" s="342">
        <v>102.66480900000001</v>
      </c>
      <c r="C142" s="342">
        <v>74.235045</v>
      </c>
      <c r="D142" s="342">
        <v>75.294865999999999</v>
      </c>
      <c r="E142" s="342">
        <v>72.278109000000001</v>
      </c>
      <c r="F142" s="342">
        <v>72.073747999999995</v>
      </c>
      <c r="G142" s="342">
        <v>72.145617999999999</v>
      </c>
      <c r="H142" s="342">
        <v>74.421978999999993</v>
      </c>
      <c r="I142" s="342">
        <v>6.655843</v>
      </c>
      <c r="J142" s="342">
        <v>181.387372</v>
      </c>
      <c r="K142" s="342">
        <v>52.5</v>
      </c>
      <c r="L142" s="342">
        <v>0.81915899999999997</v>
      </c>
      <c r="M142" s="342">
        <v>74.599999999999994</v>
      </c>
      <c r="N142" s="342">
        <v>29.324428999999999</v>
      </c>
      <c r="O142" s="342">
        <v>181.081166</v>
      </c>
      <c r="P142" s="342">
        <v>0</v>
      </c>
      <c r="Q142" s="342">
        <v>120.36</v>
      </c>
      <c r="R142" s="342">
        <v>0</v>
      </c>
      <c r="S142" s="342">
        <v>4.5590000000000002</v>
      </c>
      <c r="T142" s="342">
        <v>0</v>
      </c>
      <c r="U142" s="342">
        <v>299</v>
      </c>
      <c r="V142" s="342">
        <v>48.789099999999998</v>
      </c>
      <c r="W142" s="342">
        <v>6.5570000000000004</v>
      </c>
      <c r="X142" s="342">
        <v>4.4999999999999998E-2</v>
      </c>
      <c r="Y142" s="342">
        <v>0</v>
      </c>
      <c r="Z142" s="342">
        <v>72.599999999999994</v>
      </c>
      <c r="AA142" s="342">
        <v>54.2</v>
      </c>
      <c r="AB142" s="342">
        <v>56.057459000000001</v>
      </c>
      <c r="AC142" s="342">
        <v>56.512383999999997</v>
      </c>
      <c r="AD142" s="342">
        <v>181.111209</v>
      </c>
      <c r="AE142" s="342">
        <v>13.297292000000001</v>
      </c>
      <c r="AF142" s="342">
        <v>0</v>
      </c>
      <c r="AG142" s="342">
        <v>3.0043E-2</v>
      </c>
    </row>
    <row r="143" spans="1:33" x14ac:dyDescent="0.2">
      <c r="A143" s="342">
        <v>168.03661099999999</v>
      </c>
      <c r="B143" s="342">
        <v>102.804631</v>
      </c>
      <c r="C143" s="342">
        <v>74.226403000000005</v>
      </c>
      <c r="D143" s="342">
        <v>75.276635999999996</v>
      </c>
      <c r="E143" s="342">
        <v>72.258808999999999</v>
      </c>
      <c r="F143" s="342">
        <v>72.075491</v>
      </c>
      <c r="G143" s="342">
        <v>72.136015999999998</v>
      </c>
      <c r="H143" s="342">
        <v>74.446113999999994</v>
      </c>
      <c r="I143" s="342">
        <v>6.7425550000000003</v>
      </c>
      <c r="J143" s="342">
        <v>181.381967</v>
      </c>
      <c r="K143" s="342">
        <v>52.5</v>
      </c>
      <c r="L143" s="342">
        <v>0.82667100000000004</v>
      </c>
      <c r="M143" s="342">
        <v>74.599999999999994</v>
      </c>
      <c r="N143" s="342">
        <v>29.325721000000001</v>
      </c>
      <c r="O143" s="342">
        <v>181.12854799999999</v>
      </c>
      <c r="P143" s="342">
        <v>0</v>
      </c>
      <c r="Q143" s="342">
        <v>120.35</v>
      </c>
      <c r="R143" s="342">
        <v>0</v>
      </c>
      <c r="S143" s="342">
        <v>4.5750000000000002</v>
      </c>
      <c r="T143" s="342">
        <v>0</v>
      </c>
      <c r="U143" s="342">
        <v>304</v>
      </c>
      <c r="V143" s="342">
        <v>48.870699999999999</v>
      </c>
      <c r="W143" s="342">
        <v>6.6349999999999998</v>
      </c>
      <c r="X143" s="342">
        <v>4.4999999999999998E-2</v>
      </c>
      <c r="Y143" s="342">
        <v>0</v>
      </c>
      <c r="Z143" s="342">
        <v>72.599999999999994</v>
      </c>
      <c r="AA143" s="342">
        <v>54.2</v>
      </c>
      <c r="AB143" s="342">
        <v>56.616619999999998</v>
      </c>
      <c r="AC143" s="342">
        <v>56.499858000000003</v>
      </c>
      <c r="AD143" s="342">
        <v>181.158715</v>
      </c>
      <c r="AE143" s="342">
        <v>13.296227999999999</v>
      </c>
      <c r="AF143" s="342">
        <v>0</v>
      </c>
      <c r="AG143" s="342">
        <v>3.0166999999999999E-2</v>
      </c>
    </row>
    <row r="144" spans="1:33" x14ac:dyDescent="0.2">
      <c r="A144" s="342">
        <v>169.22968</v>
      </c>
      <c r="B144" s="342">
        <v>102.85318700000001</v>
      </c>
      <c r="C144" s="342">
        <v>74.295456000000001</v>
      </c>
      <c r="D144" s="342">
        <v>75.348213999999999</v>
      </c>
      <c r="E144" s="342">
        <v>72.293169000000006</v>
      </c>
      <c r="F144" s="342">
        <v>72.110774000000006</v>
      </c>
      <c r="G144" s="342">
        <v>72.180798999999993</v>
      </c>
      <c r="H144" s="342">
        <v>74.466313999999997</v>
      </c>
      <c r="I144" s="342">
        <v>6.6464249999999998</v>
      </c>
      <c r="J144" s="342">
        <v>181.422147</v>
      </c>
      <c r="K144" s="342">
        <v>52.5</v>
      </c>
      <c r="L144" s="342">
        <v>0.83372199999999996</v>
      </c>
      <c r="M144" s="342">
        <v>74.599999999999994</v>
      </c>
      <c r="N144" s="342">
        <v>29.322662999999999</v>
      </c>
      <c r="O144" s="342">
        <v>181.12876800000001</v>
      </c>
      <c r="P144" s="342">
        <v>0</v>
      </c>
      <c r="Q144" s="342">
        <v>120.37</v>
      </c>
      <c r="R144" s="342">
        <v>0</v>
      </c>
      <c r="S144" s="342">
        <v>4.5410000000000004</v>
      </c>
      <c r="T144" s="342">
        <v>0</v>
      </c>
      <c r="U144" s="342">
        <v>293</v>
      </c>
      <c r="V144" s="342">
        <v>48.991399999999999</v>
      </c>
      <c r="W144" s="342">
        <v>6.51</v>
      </c>
      <c r="X144" s="342">
        <v>4.4999999999999998E-2</v>
      </c>
      <c r="Y144" s="342">
        <v>0</v>
      </c>
      <c r="Z144" s="342">
        <v>72.599999999999994</v>
      </c>
      <c r="AA144" s="342">
        <v>54.2</v>
      </c>
      <c r="AB144" s="342">
        <v>56.618862</v>
      </c>
      <c r="AC144" s="342">
        <v>56.482486999999999</v>
      </c>
      <c r="AD144" s="342">
        <v>181.158906</v>
      </c>
      <c r="AE144" s="342">
        <v>13.294752000000001</v>
      </c>
      <c r="AF144" s="342">
        <v>0</v>
      </c>
      <c r="AG144" s="342">
        <v>3.0138000000000002E-2</v>
      </c>
    </row>
    <row r="145" spans="1:33" x14ac:dyDescent="0.2">
      <c r="A145" s="342">
        <v>170.420748</v>
      </c>
      <c r="B145" s="342">
        <v>102.89402800000001</v>
      </c>
      <c r="C145" s="342">
        <v>74.341015999999996</v>
      </c>
      <c r="D145" s="342">
        <v>75.364396999999997</v>
      </c>
      <c r="E145" s="342">
        <v>72.312495999999996</v>
      </c>
      <c r="F145" s="342">
        <v>72.025693000000004</v>
      </c>
      <c r="G145" s="342">
        <v>72.188537999999994</v>
      </c>
      <c r="H145" s="342">
        <v>74.553832999999997</v>
      </c>
      <c r="I145" s="342">
        <v>6.8002339999999997</v>
      </c>
      <c r="J145" s="342">
        <v>181.41877700000001</v>
      </c>
      <c r="K145" s="342">
        <v>52.5</v>
      </c>
      <c r="L145" s="342">
        <v>0.84196599999999999</v>
      </c>
      <c r="M145" s="342">
        <v>74.599999999999994</v>
      </c>
      <c r="N145" s="342">
        <v>29.323777</v>
      </c>
      <c r="O145" s="342">
        <v>181.09765400000001</v>
      </c>
      <c r="P145" s="342">
        <v>0</v>
      </c>
      <c r="Q145" s="342">
        <v>120.37</v>
      </c>
      <c r="R145" s="342">
        <v>0</v>
      </c>
      <c r="S145" s="342">
        <v>4.5510000000000002</v>
      </c>
      <c r="T145" s="342">
        <v>0</v>
      </c>
      <c r="U145" s="342">
        <v>297</v>
      </c>
      <c r="V145" s="342">
        <v>49.072400000000002</v>
      </c>
      <c r="W145" s="342">
        <v>6.5309999999999997</v>
      </c>
      <c r="X145" s="342">
        <v>4.4999999999999998E-2</v>
      </c>
      <c r="Y145" s="342">
        <v>0</v>
      </c>
      <c r="Z145" s="342">
        <v>72.599999999999994</v>
      </c>
      <c r="AA145" s="342">
        <v>54.2</v>
      </c>
      <c r="AB145" s="342">
        <v>56.252490999999999</v>
      </c>
      <c r="AC145" s="342">
        <v>56.459274000000001</v>
      </c>
      <c r="AD145" s="342">
        <v>181.127779</v>
      </c>
      <c r="AE145" s="342">
        <v>13.29278</v>
      </c>
      <c r="AF145" s="342">
        <v>0</v>
      </c>
      <c r="AG145" s="342">
        <v>3.0124999999999999E-2</v>
      </c>
    </row>
    <row r="146" spans="1:33" x14ac:dyDescent="0.2">
      <c r="A146" s="342">
        <v>171.61381600000001</v>
      </c>
      <c r="B146" s="342">
        <v>102.817443</v>
      </c>
      <c r="C146" s="342">
        <v>74.277454000000006</v>
      </c>
      <c r="D146" s="342">
        <v>75.302823000000004</v>
      </c>
      <c r="E146" s="342">
        <v>72.255296999999999</v>
      </c>
      <c r="F146" s="342">
        <v>72.033861999999999</v>
      </c>
      <c r="G146" s="342">
        <v>72.137129999999999</v>
      </c>
      <c r="H146" s="342">
        <v>74.473785000000007</v>
      </c>
      <c r="I146" s="342">
        <v>6.7419070000000003</v>
      </c>
      <c r="J146" s="342">
        <v>181.374708</v>
      </c>
      <c r="K146" s="342">
        <v>52.6</v>
      </c>
      <c r="L146" s="342">
        <v>0.84953500000000004</v>
      </c>
      <c r="M146" s="342">
        <v>74.599999999999994</v>
      </c>
      <c r="N146" s="342">
        <v>29.324269999999999</v>
      </c>
      <c r="O146" s="342">
        <v>181.099343</v>
      </c>
      <c r="P146" s="342">
        <v>0</v>
      </c>
      <c r="Q146" s="342">
        <v>120.38</v>
      </c>
      <c r="R146" s="342">
        <v>0</v>
      </c>
      <c r="S146" s="342">
        <v>4.5010000000000003</v>
      </c>
      <c r="T146" s="342">
        <v>0</v>
      </c>
      <c r="U146" s="342">
        <v>279</v>
      </c>
      <c r="V146" s="342">
        <v>49.192300000000003</v>
      </c>
      <c r="W146" s="342">
        <v>6.4480000000000004</v>
      </c>
      <c r="X146" s="342">
        <v>0.04</v>
      </c>
      <c r="Y146" s="342">
        <v>0</v>
      </c>
      <c r="Z146" s="342">
        <v>72.599999999999994</v>
      </c>
      <c r="AA146" s="342">
        <v>54.2</v>
      </c>
      <c r="AB146" s="342">
        <v>56.272384000000002</v>
      </c>
      <c r="AC146" s="342">
        <v>56.441217000000002</v>
      </c>
      <c r="AD146" s="342">
        <v>181.129469</v>
      </c>
      <c r="AE146" s="342">
        <v>13.291245999999999</v>
      </c>
      <c r="AF146" s="342">
        <v>0</v>
      </c>
      <c r="AG146" s="342">
        <v>3.0127000000000001E-2</v>
      </c>
    </row>
    <row r="147" spans="1:33" x14ac:dyDescent="0.2">
      <c r="A147" s="342">
        <v>172.844886</v>
      </c>
      <c r="B147" s="342">
        <v>102.659964</v>
      </c>
      <c r="C147" s="342">
        <v>74.340622999999994</v>
      </c>
      <c r="D147" s="342">
        <v>75.333101999999997</v>
      </c>
      <c r="E147" s="342">
        <v>72.303202999999996</v>
      </c>
      <c r="F147" s="342">
        <v>72.112296000000001</v>
      </c>
      <c r="G147" s="342">
        <v>72.256111000000004</v>
      </c>
      <c r="H147" s="342">
        <v>74.465511000000006</v>
      </c>
      <c r="I147" s="342">
        <v>6.7867759999999997</v>
      </c>
      <c r="J147" s="342">
        <v>181.311522</v>
      </c>
      <c r="K147" s="342">
        <v>52.6</v>
      </c>
      <c r="L147" s="342">
        <v>0.85555700000000001</v>
      </c>
      <c r="M147" s="342">
        <v>74.599999999999994</v>
      </c>
      <c r="N147" s="342">
        <v>29.327186999999999</v>
      </c>
      <c r="O147" s="342">
        <v>181.093366</v>
      </c>
      <c r="P147" s="342">
        <v>0</v>
      </c>
      <c r="Q147" s="342">
        <v>120.35</v>
      </c>
      <c r="R147" s="342">
        <v>0</v>
      </c>
      <c r="S147" s="342">
        <v>4.5049999999999999</v>
      </c>
      <c r="T147" s="342">
        <v>0</v>
      </c>
      <c r="U147" s="342">
        <v>282</v>
      </c>
      <c r="V147" s="342">
        <v>49.273000000000003</v>
      </c>
      <c r="W147" s="342">
        <v>6.4790000000000001</v>
      </c>
      <c r="X147" s="342">
        <v>4.4999999999999998E-2</v>
      </c>
      <c r="Y147" s="342">
        <v>0</v>
      </c>
      <c r="Z147" s="342">
        <v>72.599999999999994</v>
      </c>
      <c r="AA147" s="342">
        <v>54.2</v>
      </c>
      <c r="AB147" s="342">
        <v>56.199753999999999</v>
      </c>
      <c r="AC147" s="342">
        <v>56.419241</v>
      </c>
      <c r="AD147" s="342">
        <v>181.123299</v>
      </c>
      <c r="AE147" s="342">
        <v>13.289379</v>
      </c>
      <c r="AF147" s="342">
        <v>0</v>
      </c>
      <c r="AG147" s="342">
        <v>2.9933000000000001E-2</v>
      </c>
    </row>
    <row r="148" spans="1:33" x14ac:dyDescent="0.2">
      <c r="A148" s="342">
        <v>174.035954</v>
      </c>
      <c r="B148" s="342">
        <v>102.920861</v>
      </c>
      <c r="C148" s="342">
        <v>74.29298</v>
      </c>
      <c r="D148" s="342">
        <v>75.323106999999993</v>
      </c>
      <c r="E148" s="342">
        <v>72.273782999999995</v>
      </c>
      <c r="F148" s="342">
        <v>72.066168000000005</v>
      </c>
      <c r="G148" s="342">
        <v>72.164852999999994</v>
      </c>
      <c r="H148" s="342">
        <v>74.503384999999994</v>
      </c>
      <c r="I148" s="342">
        <v>6.7326180000000004</v>
      </c>
      <c r="J148" s="342">
        <v>181.37678199999999</v>
      </c>
      <c r="K148" s="342">
        <v>52.6</v>
      </c>
      <c r="L148" s="342">
        <v>0.86477800000000005</v>
      </c>
      <c r="M148" s="342">
        <v>74.599999999999994</v>
      </c>
      <c r="N148" s="342">
        <v>29.324659</v>
      </c>
      <c r="O148" s="342">
        <v>181.07491099999999</v>
      </c>
      <c r="P148" s="342">
        <v>0</v>
      </c>
      <c r="Q148" s="342">
        <v>120.4</v>
      </c>
      <c r="R148" s="342">
        <v>0</v>
      </c>
      <c r="S148" s="342">
        <v>4.4870000000000001</v>
      </c>
      <c r="T148" s="342">
        <v>0</v>
      </c>
      <c r="U148" s="342">
        <v>273</v>
      </c>
      <c r="V148" s="342">
        <v>49.3536</v>
      </c>
      <c r="W148" s="342">
        <v>6.4950000000000001</v>
      </c>
      <c r="X148" s="342">
        <v>4.4999999999999998E-2</v>
      </c>
      <c r="Y148" s="342">
        <v>0</v>
      </c>
      <c r="Z148" s="342">
        <v>72.599999999999994</v>
      </c>
      <c r="AA148" s="342">
        <v>54.3</v>
      </c>
      <c r="AB148" s="342">
        <v>55.985624000000001</v>
      </c>
      <c r="AC148" s="342">
        <v>56.393304000000001</v>
      </c>
      <c r="AD148" s="342">
        <v>181.10510600000001</v>
      </c>
      <c r="AE148" s="342">
        <v>13.287175</v>
      </c>
      <c r="AF148" s="342">
        <v>0</v>
      </c>
      <c r="AG148" s="342">
        <v>3.0195E-2</v>
      </c>
    </row>
    <row r="149" spans="1:33" x14ac:dyDescent="0.2">
      <c r="A149" s="342">
        <v>175.22802300000001</v>
      </c>
      <c r="B149" s="342">
        <v>102.992903</v>
      </c>
      <c r="C149" s="342">
        <v>74.290351999999999</v>
      </c>
      <c r="D149" s="342">
        <v>75.323144999999997</v>
      </c>
      <c r="E149" s="342">
        <v>72.272290999999996</v>
      </c>
      <c r="F149" s="342">
        <v>72.121127000000001</v>
      </c>
      <c r="G149" s="342">
        <v>72.194648000000001</v>
      </c>
      <c r="H149" s="342">
        <v>74.473212000000004</v>
      </c>
      <c r="I149" s="342">
        <v>6.8028259999999996</v>
      </c>
      <c r="J149" s="342">
        <v>181.29123799999999</v>
      </c>
      <c r="K149" s="342">
        <v>52.6</v>
      </c>
      <c r="L149" s="342">
        <v>0.86944399999999999</v>
      </c>
      <c r="M149" s="342">
        <v>74.599999999999994</v>
      </c>
      <c r="N149" s="342">
        <v>29.325384</v>
      </c>
      <c r="O149" s="342">
        <v>181.10764499999999</v>
      </c>
      <c r="P149" s="342">
        <v>0</v>
      </c>
      <c r="Q149" s="342">
        <v>120.34</v>
      </c>
      <c r="R149" s="342">
        <v>0</v>
      </c>
      <c r="S149" s="342">
        <v>4.5739999999999998</v>
      </c>
      <c r="T149" s="342">
        <v>0</v>
      </c>
      <c r="U149" s="342">
        <v>304</v>
      </c>
      <c r="V149" s="342">
        <v>49.4773</v>
      </c>
      <c r="W149" s="342">
        <v>6.5990000000000002</v>
      </c>
      <c r="X149" s="342">
        <v>4.4999999999999998E-2</v>
      </c>
      <c r="Y149" s="342">
        <v>0</v>
      </c>
      <c r="Z149" s="342">
        <v>72.599999999999994</v>
      </c>
      <c r="AA149" s="342">
        <v>54.2</v>
      </c>
      <c r="AB149" s="342">
        <v>56.371625999999999</v>
      </c>
      <c r="AC149" s="342">
        <v>56.375580999999997</v>
      </c>
      <c r="AD149" s="342">
        <v>181.137901</v>
      </c>
      <c r="AE149" s="342">
        <v>13.285669</v>
      </c>
      <c r="AF149" s="342">
        <v>0</v>
      </c>
      <c r="AG149" s="342">
        <v>3.0256000000000002E-2</v>
      </c>
    </row>
    <row r="150" spans="1:33" x14ac:dyDescent="0.2">
      <c r="A150" s="342">
        <v>176.42209099999999</v>
      </c>
      <c r="B150" s="342">
        <v>103.576133</v>
      </c>
      <c r="C150" s="342">
        <v>74.264038999999997</v>
      </c>
      <c r="D150" s="342">
        <v>75.365080000000006</v>
      </c>
      <c r="E150" s="342">
        <v>72.242482999999993</v>
      </c>
      <c r="F150" s="342">
        <v>72.063457999999997</v>
      </c>
      <c r="G150" s="342">
        <v>72.084767999999997</v>
      </c>
      <c r="H150" s="342">
        <v>74.541094000000001</v>
      </c>
      <c r="I150" s="342">
        <v>6.769126</v>
      </c>
      <c r="J150" s="342">
        <v>181.37211600000001</v>
      </c>
      <c r="K150" s="342">
        <v>52.6</v>
      </c>
      <c r="L150" s="342">
        <v>0.87644299999999997</v>
      </c>
      <c r="M150" s="342">
        <v>74.599999999999994</v>
      </c>
      <c r="N150" s="342">
        <v>29.325644</v>
      </c>
      <c r="O150" s="342">
        <v>181.119753</v>
      </c>
      <c r="P150" s="342">
        <v>0</v>
      </c>
      <c r="Q150" s="342">
        <v>120.36</v>
      </c>
      <c r="R150" s="342">
        <v>0</v>
      </c>
      <c r="S150" s="342">
        <v>4.5419999999999998</v>
      </c>
      <c r="T150" s="342">
        <v>0</v>
      </c>
      <c r="U150" s="342">
        <v>295</v>
      </c>
      <c r="V150" s="342">
        <v>49.559199999999997</v>
      </c>
      <c r="W150" s="342">
        <v>6.4889999999999999</v>
      </c>
      <c r="X150" s="342">
        <v>4.4999999999999998E-2</v>
      </c>
      <c r="Y150" s="342">
        <v>0</v>
      </c>
      <c r="Z150" s="342">
        <v>72.599999999999994</v>
      </c>
      <c r="AA150" s="342">
        <v>54.2</v>
      </c>
      <c r="AB150" s="342">
        <v>56.519880000000001</v>
      </c>
      <c r="AC150" s="342">
        <v>56.367950999999998</v>
      </c>
      <c r="AD150" s="342">
        <v>181.150496</v>
      </c>
      <c r="AE150" s="342">
        <v>13.285021</v>
      </c>
      <c r="AF150" s="342">
        <v>0</v>
      </c>
      <c r="AG150" s="342">
        <v>3.0742999999999999E-2</v>
      </c>
    </row>
    <row r="151" spans="1:33" x14ac:dyDescent="0.2">
      <c r="A151" s="342">
        <v>177.614159</v>
      </c>
      <c r="B151" s="342">
        <v>104.184209</v>
      </c>
      <c r="C151" s="342">
        <v>74.298098999999993</v>
      </c>
      <c r="D151" s="342">
        <v>75.356093000000001</v>
      </c>
      <c r="E151" s="342">
        <v>72.258711000000005</v>
      </c>
      <c r="F151" s="342">
        <v>72.097277000000005</v>
      </c>
      <c r="G151" s="342">
        <v>72.172918999999993</v>
      </c>
      <c r="H151" s="342">
        <v>74.474913999999998</v>
      </c>
      <c r="I151" s="342">
        <v>6.7635100000000001</v>
      </c>
      <c r="J151" s="342">
        <v>181.288127</v>
      </c>
      <c r="K151" s="342">
        <v>52.6</v>
      </c>
      <c r="L151" s="342">
        <v>0.88282000000000005</v>
      </c>
      <c r="M151" s="342">
        <v>74.599999999999994</v>
      </c>
      <c r="N151" s="342">
        <v>29.32414</v>
      </c>
      <c r="O151" s="342">
        <v>181.079913</v>
      </c>
      <c r="P151" s="342">
        <v>0</v>
      </c>
      <c r="Q151" s="342">
        <v>120.39</v>
      </c>
      <c r="R151" s="342">
        <v>0</v>
      </c>
      <c r="S151" s="342">
        <v>4.5209999999999999</v>
      </c>
      <c r="T151" s="342">
        <v>0</v>
      </c>
      <c r="U151" s="342">
        <v>286</v>
      </c>
      <c r="V151" s="342">
        <v>49.680399999999999</v>
      </c>
      <c r="W151" s="342">
        <v>6.4790000000000001</v>
      </c>
      <c r="X151" s="342">
        <v>5.0999999999999997E-2</v>
      </c>
      <c r="Y151" s="342">
        <v>0</v>
      </c>
      <c r="Z151" s="342">
        <v>72.599999999999994</v>
      </c>
      <c r="AA151" s="342">
        <v>54.2</v>
      </c>
      <c r="AB151" s="342">
        <v>56.056232000000001</v>
      </c>
      <c r="AC151" s="342">
        <v>56.350611999999998</v>
      </c>
      <c r="AD151" s="342">
        <v>181.11110500000001</v>
      </c>
      <c r="AE151" s="342">
        <v>13.283548</v>
      </c>
      <c r="AF151" s="342">
        <v>0</v>
      </c>
      <c r="AG151" s="342">
        <v>3.1192000000000001E-2</v>
      </c>
    </row>
    <row r="152" spans="1:33" x14ac:dyDescent="0.2">
      <c r="A152" s="342">
        <v>178.84522899999999</v>
      </c>
      <c r="B152" s="342">
        <v>104.168212</v>
      </c>
      <c r="C152" s="342">
        <v>74.274654999999996</v>
      </c>
      <c r="D152" s="342">
        <v>75.331520999999995</v>
      </c>
      <c r="E152" s="342">
        <v>72.256758000000005</v>
      </c>
      <c r="F152" s="342">
        <v>72.074596</v>
      </c>
      <c r="G152" s="342">
        <v>72.169842000000003</v>
      </c>
      <c r="H152" s="342">
        <v>74.504801</v>
      </c>
      <c r="I152" s="342">
        <v>6.851216</v>
      </c>
      <c r="J152" s="342">
        <v>181.224098</v>
      </c>
      <c r="K152" s="342">
        <v>52.6</v>
      </c>
      <c r="L152" s="342">
        <v>0.88998500000000003</v>
      </c>
      <c r="M152" s="342">
        <v>74.599999999999994</v>
      </c>
      <c r="N152" s="342">
        <v>29.325488</v>
      </c>
      <c r="O152" s="342">
        <v>181.10426200000001</v>
      </c>
      <c r="P152" s="342">
        <v>0</v>
      </c>
      <c r="Q152" s="342">
        <v>120.39</v>
      </c>
      <c r="R152" s="342">
        <v>0</v>
      </c>
      <c r="S152" s="342">
        <v>4.5430000000000001</v>
      </c>
      <c r="T152" s="342">
        <v>0</v>
      </c>
      <c r="U152" s="342">
        <v>293</v>
      </c>
      <c r="V152" s="342">
        <v>49.762500000000003</v>
      </c>
      <c r="W152" s="342">
        <v>6.5309999999999997</v>
      </c>
      <c r="X152" s="342">
        <v>5.0999999999999997E-2</v>
      </c>
      <c r="Y152" s="342">
        <v>0</v>
      </c>
      <c r="Z152" s="342">
        <v>72.599999999999994</v>
      </c>
      <c r="AA152" s="342">
        <v>54.2</v>
      </c>
      <c r="AB152" s="342">
        <v>56.342945</v>
      </c>
      <c r="AC152" s="342">
        <v>56.338956000000003</v>
      </c>
      <c r="AD152" s="342">
        <v>181.13546400000001</v>
      </c>
      <c r="AE152" s="342">
        <v>13.282558</v>
      </c>
      <c r="AF152" s="342">
        <v>0</v>
      </c>
      <c r="AG152" s="342">
        <v>3.1202000000000001E-2</v>
      </c>
    </row>
    <row r="153" spans="1:33" x14ac:dyDescent="0.2">
      <c r="A153" s="342">
        <v>180.03729799999999</v>
      </c>
      <c r="B153" s="342">
        <v>103.82261699999999</v>
      </c>
      <c r="C153" s="342">
        <v>74.301777999999999</v>
      </c>
      <c r="D153" s="342">
        <v>75.283332000000001</v>
      </c>
      <c r="E153" s="342">
        <v>72.254073000000005</v>
      </c>
      <c r="F153" s="342">
        <v>72.083152999999996</v>
      </c>
      <c r="G153" s="342">
        <v>72.142269999999996</v>
      </c>
      <c r="H153" s="342">
        <v>74.528036999999998</v>
      </c>
      <c r="I153" s="342">
        <v>6.6758040000000003</v>
      </c>
      <c r="J153" s="342">
        <v>181.41436999999999</v>
      </c>
      <c r="K153" s="342">
        <v>52.6</v>
      </c>
      <c r="L153" s="342">
        <v>0.89147900000000002</v>
      </c>
      <c r="M153" s="342">
        <v>74.599999999999994</v>
      </c>
      <c r="N153" s="342">
        <v>29.323440000000002</v>
      </c>
      <c r="O153" s="342">
        <v>181.088491</v>
      </c>
      <c r="P153" s="342">
        <v>0</v>
      </c>
      <c r="Q153" s="342">
        <v>120.4</v>
      </c>
      <c r="R153" s="342">
        <v>0</v>
      </c>
      <c r="S153" s="342">
        <v>4.5579999999999998</v>
      </c>
      <c r="T153" s="342">
        <v>0</v>
      </c>
      <c r="U153" s="342">
        <v>298</v>
      </c>
      <c r="V153" s="342">
        <v>49.844499999999996</v>
      </c>
      <c r="W153" s="342">
        <v>6.5990000000000002</v>
      </c>
      <c r="X153" s="342">
        <v>5.6000000000000001E-2</v>
      </c>
      <c r="Y153" s="342">
        <v>0</v>
      </c>
      <c r="Z153" s="342">
        <v>72.599999999999994</v>
      </c>
      <c r="AA153" s="342">
        <v>54.2</v>
      </c>
      <c r="AB153" s="342">
        <v>56.153751</v>
      </c>
      <c r="AC153" s="342">
        <v>56.322195999999998</v>
      </c>
      <c r="AD153" s="342">
        <v>181.11939000000001</v>
      </c>
      <c r="AE153" s="342">
        <v>13.281134</v>
      </c>
      <c r="AF153" s="342">
        <v>0</v>
      </c>
      <c r="AG153" s="342">
        <v>3.0898999999999999E-2</v>
      </c>
    </row>
    <row r="154" spans="1:33" x14ac:dyDescent="0.2">
      <c r="A154" s="342">
        <v>181.229366</v>
      </c>
      <c r="B154" s="342">
        <v>103.685586</v>
      </c>
      <c r="C154" s="342">
        <v>74.266924000000003</v>
      </c>
      <c r="D154" s="342">
        <v>75.330376999999999</v>
      </c>
      <c r="E154" s="342">
        <v>72.269582999999997</v>
      </c>
      <c r="F154" s="342">
        <v>72.064086000000003</v>
      </c>
      <c r="G154" s="342">
        <v>72.196815999999998</v>
      </c>
      <c r="H154" s="342">
        <v>74.470534999999998</v>
      </c>
      <c r="I154" s="342">
        <v>6.5384120000000001</v>
      </c>
      <c r="J154" s="342">
        <v>181.30471700000001</v>
      </c>
      <c r="K154" s="342">
        <v>52.6</v>
      </c>
      <c r="L154" s="342">
        <v>0.90075899999999998</v>
      </c>
      <c r="M154" s="342">
        <v>74.599999999999994</v>
      </c>
      <c r="N154" s="342">
        <v>29.322144000000002</v>
      </c>
      <c r="O154" s="342">
        <v>181.086062</v>
      </c>
      <c r="P154" s="342">
        <v>0</v>
      </c>
      <c r="Q154" s="342">
        <v>120.4</v>
      </c>
      <c r="R154" s="342">
        <v>0</v>
      </c>
      <c r="S154" s="342">
        <v>4.4880000000000004</v>
      </c>
      <c r="T154" s="342">
        <v>0</v>
      </c>
      <c r="U154" s="342">
        <v>274</v>
      </c>
      <c r="V154" s="342">
        <v>49.963900000000002</v>
      </c>
      <c r="W154" s="342">
        <v>6.4160000000000004</v>
      </c>
      <c r="X154" s="342">
        <v>4.4999999999999998E-2</v>
      </c>
      <c r="Y154" s="342">
        <v>0</v>
      </c>
      <c r="Z154" s="342">
        <v>72.599999999999994</v>
      </c>
      <c r="AA154" s="342">
        <v>54.2</v>
      </c>
      <c r="AB154" s="342">
        <v>56.124307999999999</v>
      </c>
      <c r="AC154" s="342">
        <v>56.306826999999998</v>
      </c>
      <c r="AD154" s="342">
        <v>181.11688899999999</v>
      </c>
      <c r="AE154" s="342">
        <v>13.279828</v>
      </c>
      <c r="AF154" s="342">
        <v>0</v>
      </c>
      <c r="AG154" s="342">
        <v>3.0825999999999999E-2</v>
      </c>
    </row>
    <row r="155" spans="1:33" x14ac:dyDescent="0.2">
      <c r="A155" s="342">
        <v>182.42343399999999</v>
      </c>
      <c r="B155" s="342">
        <v>103.47000800000001</v>
      </c>
      <c r="C155" s="342">
        <v>74.297055</v>
      </c>
      <c r="D155" s="342">
        <v>75.333393999999998</v>
      </c>
      <c r="E155" s="342">
        <v>72.221231000000003</v>
      </c>
      <c r="F155" s="342">
        <v>72.095427999999998</v>
      </c>
      <c r="G155" s="342">
        <v>72.168736999999993</v>
      </c>
      <c r="H155" s="342">
        <v>74.526404999999997</v>
      </c>
      <c r="I155" s="342">
        <v>6.6933020000000001</v>
      </c>
      <c r="J155" s="342">
        <v>181.35293300000001</v>
      </c>
      <c r="K155" s="342">
        <v>52.5</v>
      </c>
      <c r="L155" s="342">
        <v>0.90537299999999998</v>
      </c>
      <c r="M155" s="342">
        <v>74.599999999999994</v>
      </c>
      <c r="N155" s="342">
        <v>29.326498999999998</v>
      </c>
      <c r="O155" s="342">
        <v>181.07439299999999</v>
      </c>
      <c r="P155" s="342">
        <v>0</v>
      </c>
      <c r="Q155" s="342">
        <v>120.39</v>
      </c>
      <c r="R155" s="342">
        <v>0</v>
      </c>
      <c r="S155" s="342">
        <v>4.5229999999999997</v>
      </c>
      <c r="T155" s="342">
        <v>0</v>
      </c>
      <c r="U155" s="342">
        <v>288</v>
      </c>
      <c r="V155" s="342">
        <v>50.044899999999998</v>
      </c>
      <c r="W155" s="342">
        <v>6.5</v>
      </c>
      <c r="X155" s="342">
        <v>4.4999999999999998E-2</v>
      </c>
      <c r="Y155" s="342">
        <v>0</v>
      </c>
      <c r="Z155" s="342">
        <v>72.599999999999994</v>
      </c>
      <c r="AA155" s="342">
        <v>54.2</v>
      </c>
      <c r="AB155" s="342">
        <v>55.984603</v>
      </c>
      <c r="AC155" s="342">
        <v>56.289164999999997</v>
      </c>
      <c r="AD155" s="342">
        <v>181.105019</v>
      </c>
      <c r="AE155" s="342">
        <v>13.278327000000001</v>
      </c>
      <c r="AF155" s="342">
        <v>0</v>
      </c>
      <c r="AG155" s="342">
        <v>3.0627000000000001E-2</v>
      </c>
    </row>
    <row r="156" spans="1:33" x14ac:dyDescent="0.2">
      <c r="A156" s="342">
        <v>183.617502</v>
      </c>
      <c r="B156" s="342">
        <v>103.591106</v>
      </c>
      <c r="C156" s="342">
        <v>74.285279000000003</v>
      </c>
      <c r="D156" s="342">
        <v>75.281181000000004</v>
      </c>
      <c r="E156" s="342">
        <v>72.254334999999998</v>
      </c>
      <c r="F156" s="342">
        <v>72.020506999999995</v>
      </c>
      <c r="G156" s="342">
        <v>72.147328000000002</v>
      </c>
      <c r="H156" s="342">
        <v>74.499086000000005</v>
      </c>
      <c r="I156" s="342">
        <v>6.8170840000000004</v>
      </c>
      <c r="J156" s="342">
        <v>181.28294199999999</v>
      </c>
      <c r="K156" s="342">
        <v>52.5</v>
      </c>
      <c r="L156" s="342">
        <v>0.91190599999999999</v>
      </c>
      <c r="M156" s="342">
        <v>74.599999999999994</v>
      </c>
      <c r="N156" s="342">
        <v>29.324269999999999</v>
      </c>
      <c r="O156" s="342">
        <v>181.067961</v>
      </c>
      <c r="P156" s="342">
        <v>0</v>
      </c>
      <c r="Q156" s="342">
        <v>120.36</v>
      </c>
      <c r="R156" s="342">
        <v>0</v>
      </c>
      <c r="S156" s="342">
        <v>4.5369999999999999</v>
      </c>
      <c r="T156" s="342">
        <v>0</v>
      </c>
      <c r="U156" s="342">
        <v>292</v>
      </c>
      <c r="V156" s="342">
        <v>50.166400000000003</v>
      </c>
      <c r="W156" s="342">
        <v>6.5410000000000004</v>
      </c>
      <c r="X156" s="342">
        <v>4.4999999999999998E-2</v>
      </c>
      <c r="Y156" s="342">
        <v>0</v>
      </c>
      <c r="Z156" s="342">
        <v>72.599999999999994</v>
      </c>
      <c r="AA156" s="342">
        <v>54.2</v>
      </c>
      <c r="AB156" s="342">
        <v>55.910161000000002</v>
      </c>
      <c r="AC156" s="342">
        <v>56.275612000000002</v>
      </c>
      <c r="AD156" s="342">
        <v>181.09869499999999</v>
      </c>
      <c r="AE156" s="342">
        <v>13.277176000000001</v>
      </c>
      <c r="AF156" s="342">
        <v>0</v>
      </c>
      <c r="AG156" s="342">
        <v>3.0734000000000001E-2</v>
      </c>
    </row>
    <row r="157" spans="1:33" x14ac:dyDescent="0.2">
      <c r="A157" s="342">
        <v>184.845572</v>
      </c>
      <c r="B157" s="342">
        <v>103.498453</v>
      </c>
      <c r="C157" s="342">
        <v>74.262966000000006</v>
      </c>
      <c r="D157" s="342">
        <v>75.301754000000003</v>
      </c>
      <c r="E157" s="342">
        <v>72.228644000000003</v>
      </c>
      <c r="F157" s="342">
        <v>72.096230000000006</v>
      </c>
      <c r="G157" s="342">
        <v>72.139532000000003</v>
      </c>
      <c r="H157" s="342">
        <v>74.511604000000005</v>
      </c>
      <c r="I157" s="342">
        <v>6.7180260000000001</v>
      </c>
      <c r="J157" s="342">
        <v>181.34673799999999</v>
      </c>
      <c r="K157" s="342">
        <v>52.5</v>
      </c>
      <c r="L157" s="342">
        <v>0.91874900000000004</v>
      </c>
      <c r="M157" s="342">
        <v>74.599999999999994</v>
      </c>
      <c r="N157" s="342">
        <v>29.324995999999999</v>
      </c>
      <c r="O157" s="342">
        <v>181.09839199999999</v>
      </c>
      <c r="P157" s="342">
        <v>0</v>
      </c>
      <c r="Q157" s="342">
        <v>120.34</v>
      </c>
      <c r="R157" s="342">
        <v>0</v>
      </c>
      <c r="S157" s="342">
        <v>4.5739999999999998</v>
      </c>
      <c r="T157" s="342">
        <v>0</v>
      </c>
      <c r="U157" s="342">
        <v>305</v>
      </c>
      <c r="V157" s="342">
        <v>50.249000000000002</v>
      </c>
      <c r="W157" s="342">
        <v>6.5830000000000002</v>
      </c>
      <c r="X157" s="342">
        <v>0.04</v>
      </c>
      <c r="Y157" s="342">
        <v>0</v>
      </c>
      <c r="Z157" s="342">
        <v>72.599999999999994</v>
      </c>
      <c r="AA157" s="342">
        <v>54.2</v>
      </c>
      <c r="AB157" s="342">
        <v>56.267750999999997</v>
      </c>
      <c r="AC157" s="342">
        <v>56.272722000000002</v>
      </c>
      <c r="AD157" s="342">
        <v>181.129076</v>
      </c>
      <c r="AE157" s="342">
        <v>13.27693</v>
      </c>
      <c r="AF157" s="342">
        <v>0</v>
      </c>
      <c r="AG157" s="342">
        <v>3.0682999999999998E-2</v>
      </c>
    </row>
    <row r="158" spans="1:33" x14ac:dyDescent="0.2">
      <c r="A158" s="342">
        <v>186.036641</v>
      </c>
      <c r="B158" s="342">
        <v>103.731184</v>
      </c>
      <c r="C158" s="342">
        <v>74.233367999999999</v>
      </c>
      <c r="D158" s="342">
        <v>75.286665999999997</v>
      </c>
      <c r="E158" s="342">
        <v>72.205572000000004</v>
      </c>
      <c r="F158" s="342">
        <v>72.023359999999997</v>
      </c>
      <c r="G158" s="342">
        <v>72.164799000000002</v>
      </c>
      <c r="H158" s="342">
        <v>74.503754000000001</v>
      </c>
      <c r="I158" s="342">
        <v>6.7913769999999998</v>
      </c>
      <c r="J158" s="342">
        <v>181.36770899999999</v>
      </c>
      <c r="K158" s="342">
        <v>52.5</v>
      </c>
      <c r="L158" s="342">
        <v>0.92647500000000005</v>
      </c>
      <c r="M158" s="342">
        <v>74.599999999999994</v>
      </c>
      <c r="N158" s="342">
        <v>29.323906999999998</v>
      </c>
      <c r="O158" s="342">
        <v>181.09678700000001</v>
      </c>
      <c r="P158" s="342">
        <v>0</v>
      </c>
      <c r="Q158" s="342">
        <v>120.34</v>
      </c>
      <c r="R158" s="342">
        <v>0</v>
      </c>
      <c r="S158" s="342">
        <v>4.5460000000000003</v>
      </c>
      <c r="T158" s="342">
        <v>0</v>
      </c>
      <c r="U158" s="342">
        <v>296</v>
      </c>
      <c r="V158" s="342">
        <v>50.329599999999999</v>
      </c>
      <c r="W158" s="342">
        <v>6.6189999999999998</v>
      </c>
      <c r="X158" s="342">
        <v>4.4999999999999998E-2</v>
      </c>
      <c r="Y158" s="342">
        <v>0</v>
      </c>
      <c r="Z158" s="342">
        <v>72.599999999999994</v>
      </c>
      <c r="AA158" s="342">
        <v>54.2</v>
      </c>
      <c r="AB158" s="342">
        <v>56.251354999999997</v>
      </c>
      <c r="AC158" s="342">
        <v>56.269168999999998</v>
      </c>
      <c r="AD158" s="342">
        <v>181.12768299999999</v>
      </c>
      <c r="AE158" s="342">
        <v>13.276629</v>
      </c>
      <c r="AF158" s="342">
        <v>0</v>
      </c>
      <c r="AG158" s="342">
        <v>3.0896E-2</v>
      </c>
    </row>
    <row r="159" spans="1:33" x14ac:dyDescent="0.2">
      <c r="A159" s="342">
        <v>187.22870900000001</v>
      </c>
      <c r="B159" s="342">
        <v>103.834215</v>
      </c>
      <c r="C159" s="342">
        <v>74.327046999999993</v>
      </c>
      <c r="D159" s="342">
        <v>75.315246999999999</v>
      </c>
      <c r="E159" s="342">
        <v>72.272334999999998</v>
      </c>
      <c r="F159" s="342">
        <v>72.093738000000002</v>
      </c>
      <c r="G159" s="342">
        <v>72.199192999999994</v>
      </c>
      <c r="H159" s="342">
        <v>74.561965000000001</v>
      </c>
      <c r="I159" s="342">
        <v>6.6913580000000001</v>
      </c>
      <c r="J159" s="342">
        <v>181.40892600000001</v>
      </c>
      <c r="K159" s="342">
        <v>52.5</v>
      </c>
      <c r="L159" s="342">
        <v>0.93295499999999998</v>
      </c>
      <c r="M159" s="342">
        <v>74.599999999999994</v>
      </c>
      <c r="N159" s="342">
        <v>29.323388000000001</v>
      </c>
      <c r="O159" s="342">
        <v>181.09861900000001</v>
      </c>
      <c r="P159" s="342">
        <v>0</v>
      </c>
      <c r="Q159" s="342">
        <v>120.38</v>
      </c>
      <c r="R159" s="342">
        <v>0</v>
      </c>
      <c r="S159" s="342">
        <v>4.548</v>
      </c>
      <c r="T159" s="342">
        <v>0</v>
      </c>
      <c r="U159" s="342">
        <v>296</v>
      </c>
      <c r="V159" s="342">
        <v>50.452300000000001</v>
      </c>
      <c r="W159" s="342">
        <v>6.5309999999999997</v>
      </c>
      <c r="X159" s="342">
        <v>5.0999999999999997E-2</v>
      </c>
      <c r="Y159" s="342">
        <v>0</v>
      </c>
      <c r="Z159" s="342">
        <v>72.599999999999994</v>
      </c>
      <c r="AA159" s="342">
        <v>54.2</v>
      </c>
      <c r="AB159" s="342">
        <v>56.272768999999997</v>
      </c>
      <c r="AC159" s="342">
        <v>56.261803999999998</v>
      </c>
      <c r="AD159" s="342">
        <v>181.129502</v>
      </c>
      <c r="AE159" s="342">
        <v>13.276002999999999</v>
      </c>
      <c r="AF159" s="342">
        <v>0</v>
      </c>
      <c r="AG159" s="342">
        <v>3.0883000000000001E-2</v>
      </c>
    </row>
    <row r="160" spans="1:33" x14ac:dyDescent="0.2">
      <c r="A160" s="342">
        <v>188.42077699999999</v>
      </c>
      <c r="B160" s="342">
        <v>104.30326599999999</v>
      </c>
      <c r="C160" s="342">
        <v>74.324083000000002</v>
      </c>
      <c r="D160" s="342">
        <v>75.319404000000006</v>
      </c>
      <c r="E160" s="342">
        <v>72.252001000000007</v>
      </c>
      <c r="F160" s="342">
        <v>72.057552000000001</v>
      </c>
      <c r="G160" s="342">
        <v>72.137613999999999</v>
      </c>
      <c r="H160" s="342">
        <v>74.560072000000005</v>
      </c>
      <c r="I160" s="342">
        <v>6.7963449999999996</v>
      </c>
      <c r="J160" s="342">
        <v>181.29305199999999</v>
      </c>
      <c r="K160" s="342">
        <v>52.5</v>
      </c>
      <c r="L160" s="342">
        <v>0.93850299999999998</v>
      </c>
      <c r="M160" s="342">
        <v>74.599999999999994</v>
      </c>
      <c r="N160" s="342">
        <v>29.326084000000002</v>
      </c>
      <c r="O160" s="342">
        <v>181.09991600000001</v>
      </c>
      <c r="P160" s="342">
        <v>0</v>
      </c>
      <c r="Q160" s="342">
        <v>120.38</v>
      </c>
      <c r="R160" s="342">
        <v>0</v>
      </c>
      <c r="S160" s="342">
        <v>4.54</v>
      </c>
      <c r="T160" s="342">
        <v>0</v>
      </c>
      <c r="U160" s="342">
        <v>293</v>
      </c>
      <c r="V160" s="342">
        <v>50.533099999999997</v>
      </c>
      <c r="W160" s="342">
        <v>6.5519999999999996</v>
      </c>
      <c r="X160" s="342">
        <v>4.4999999999999998E-2</v>
      </c>
      <c r="Y160" s="342">
        <v>0</v>
      </c>
      <c r="Z160" s="342">
        <v>72.599999999999994</v>
      </c>
      <c r="AA160" s="342">
        <v>54.2</v>
      </c>
      <c r="AB160" s="342">
        <v>56.292506000000003</v>
      </c>
      <c r="AC160" s="342">
        <v>56.254722999999998</v>
      </c>
      <c r="AD160" s="342">
        <v>181.131179</v>
      </c>
      <c r="AE160" s="342">
        <v>13.275401</v>
      </c>
      <c r="AF160" s="342">
        <v>0</v>
      </c>
      <c r="AG160" s="342">
        <v>3.1261999999999998E-2</v>
      </c>
    </row>
    <row r="161" spans="1:33" x14ac:dyDescent="0.2">
      <c r="A161" s="342">
        <v>189.61184499999999</v>
      </c>
      <c r="B161" s="342">
        <v>104.68497499999999</v>
      </c>
      <c r="C161" s="342">
        <v>74.303287999999995</v>
      </c>
      <c r="D161" s="342">
        <v>75.330798000000001</v>
      </c>
      <c r="E161" s="342">
        <v>72.310159999999996</v>
      </c>
      <c r="F161" s="342">
        <v>72.093778</v>
      </c>
      <c r="G161" s="342">
        <v>72.228226000000006</v>
      </c>
      <c r="H161" s="342">
        <v>74.536393000000004</v>
      </c>
      <c r="I161" s="342">
        <v>6.6876850000000001</v>
      </c>
      <c r="J161" s="342">
        <v>181.393373</v>
      </c>
      <c r="K161" s="342">
        <v>52.5</v>
      </c>
      <c r="L161" s="342">
        <v>0.94638299999999997</v>
      </c>
      <c r="M161" s="342">
        <v>74.599999999999994</v>
      </c>
      <c r="N161" s="342">
        <v>29.323284999999998</v>
      </c>
      <c r="O161" s="342">
        <v>181.082245</v>
      </c>
      <c r="P161" s="342">
        <v>0</v>
      </c>
      <c r="Q161" s="342">
        <v>120.37</v>
      </c>
      <c r="R161" s="342">
        <v>0</v>
      </c>
      <c r="S161" s="342">
        <v>4.54</v>
      </c>
      <c r="T161" s="342">
        <v>0</v>
      </c>
      <c r="U161" s="342">
        <v>294</v>
      </c>
      <c r="V161" s="342">
        <v>50.655999999999999</v>
      </c>
      <c r="W161" s="342">
        <v>6.5209999999999999</v>
      </c>
      <c r="X161" s="342">
        <v>4.4999999999999998E-2</v>
      </c>
      <c r="Y161" s="342">
        <v>0</v>
      </c>
      <c r="Z161" s="342">
        <v>72.599999999999994</v>
      </c>
      <c r="AA161" s="342">
        <v>54.2</v>
      </c>
      <c r="AB161" s="342">
        <v>56.088549</v>
      </c>
      <c r="AC161" s="342">
        <v>56.246094999999997</v>
      </c>
      <c r="AD161" s="342">
        <v>181.11385100000001</v>
      </c>
      <c r="AE161" s="342">
        <v>13.274668</v>
      </c>
      <c r="AF161" s="342">
        <v>0</v>
      </c>
      <c r="AG161" s="342">
        <v>3.1605000000000001E-2</v>
      </c>
    </row>
    <row r="162" spans="1:33" x14ac:dyDescent="0.2">
      <c r="A162" s="342">
        <v>190.84491600000001</v>
      </c>
      <c r="B162" s="342">
        <v>104.906339</v>
      </c>
      <c r="C162" s="342">
        <v>74.294674999999998</v>
      </c>
      <c r="D162" s="342">
        <v>75.291640000000001</v>
      </c>
      <c r="E162" s="342">
        <v>72.251148000000001</v>
      </c>
      <c r="F162" s="342">
        <v>72.029931000000005</v>
      </c>
      <c r="G162" s="342">
        <v>72.171403999999995</v>
      </c>
      <c r="H162" s="342">
        <v>74.477431999999993</v>
      </c>
      <c r="I162" s="342">
        <v>6.767074</v>
      </c>
      <c r="J162" s="342">
        <v>181.32876099999999</v>
      </c>
      <c r="K162" s="342">
        <v>52.5</v>
      </c>
      <c r="L162" s="342">
        <v>0.95460599999999995</v>
      </c>
      <c r="M162" s="342">
        <v>74.599999999999994</v>
      </c>
      <c r="N162" s="342">
        <v>29.323740000000001</v>
      </c>
      <c r="O162" s="342">
        <v>181.101843</v>
      </c>
      <c r="P162" s="342">
        <v>0</v>
      </c>
      <c r="Q162" s="342">
        <v>120.36</v>
      </c>
      <c r="R162" s="342">
        <v>0</v>
      </c>
      <c r="S162" s="342">
        <v>4.508</v>
      </c>
      <c r="T162" s="342">
        <v>0</v>
      </c>
      <c r="U162" s="342">
        <v>283</v>
      </c>
      <c r="V162" s="342">
        <v>50.735599999999998</v>
      </c>
      <c r="W162" s="342">
        <v>6.51</v>
      </c>
      <c r="X162" s="342">
        <v>5.6000000000000001E-2</v>
      </c>
      <c r="Y162" s="342">
        <v>0</v>
      </c>
      <c r="Z162" s="342">
        <v>72.599999999999994</v>
      </c>
      <c r="AA162" s="342">
        <v>54.2</v>
      </c>
      <c r="AB162" s="342">
        <v>56.321621</v>
      </c>
      <c r="AC162" s="342">
        <v>56.252380000000002</v>
      </c>
      <c r="AD162" s="342">
        <v>181.13365200000001</v>
      </c>
      <c r="AE162" s="342">
        <v>13.275202</v>
      </c>
      <c r="AF162" s="342">
        <v>0</v>
      </c>
      <c r="AG162" s="342">
        <v>3.1809999999999998E-2</v>
      </c>
    </row>
    <row r="163" spans="1:33" x14ac:dyDescent="0.2">
      <c r="A163" s="342">
        <v>192.03598400000001</v>
      </c>
      <c r="B163" s="342">
        <v>104.737606</v>
      </c>
      <c r="C163" s="342">
        <v>74.273802000000003</v>
      </c>
      <c r="D163" s="342">
        <v>75.332505999999995</v>
      </c>
      <c r="E163" s="342">
        <v>72.252004999999997</v>
      </c>
      <c r="F163" s="342">
        <v>72.019745999999998</v>
      </c>
      <c r="G163" s="342">
        <v>72.143715999999998</v>
      </c>
      <c r="H163" s="342">
        <v>74.523120000000006</v>
      </c>
      <c r="I163" s="342">
        <v>6.7870559999999998</v>
      </c>
      <c r="J163" s="342">
        <v>181.26738900000001</v>
      </c>
      <c r="K163" s="342">
        <v>52.5</v>
      </c>
      <c r="L163" s="342">
        <v>0.96302600000000005</v>
      </c>
      <c r="M163" s="342">
        <v>74.599999999999994</v>
      </c>
      <c r="N163" s="342">
        <v>29.326681000000001</v>
      </c>
      <c r="O163" s="342">
        <v>181.105243</v>
      </c>
      <c r="P163" s="342">
        <v>0</v>
      </c>
      <c r="Q163" s="342">
        <v>120.36</v>
      </c>
      <c r="R163" s="342">
        <v>0</v>
      </c>
      <c r="S163" s="342">
        <v>4.5179999999999998</v>
      </c>
      <c r="T163" s="342">
        <v>0</v>
      </c>
      <c r="U163" s="342">
        <v>287</v>
      </c>
      <c r="V163" s="342">
        <v>50.816400000000002</v>
      </c>
      <c r="W163" s="342">
        <v>6.5519999999999996</v>
      </c>
      <c r="X163" s="342">
        <v>4.4999999999999998E-2</v>
      </c>
      <c r="Y163" s="342">
        <v>0</v>
      </c>
      <c r="Z163" s="342">
        <v>72.599999999999994</v>
      </c>
      <c r="AA163" s="342">
        <v>54.2</v>
      </c>
      <c r="AB163" s="342">
        <v>56.360118999999997</v>
      </c>
      <c r="AC163" s="342">
        <v>56.249074</v>
      </c>
      <c r="AD163" s="342">
        <v>181.136923</v>
      </c>
      <c r="AE163" s="342">
        <v>13.274921000000001</v>
      </c>
      <c r="AF163" s="342">
        <v>0</v>
      </c>
      <c r="AG163" s="342">
        <v>3.1681000000000001E-2</v>
      </c>
    </row>
    <row r="164" spans="1:33" x14ac:dyDescent="0.2">
      <c r="A164" s="342">
        <v>193.22805199999999</v>
      </c>
      <c r="B164" s="342">
        <v>104.957931</v>
      </c>
      <c r="C164" s="342">
        <v>74.287790999999999</v>
      </c>
      <c r="D164" s="342">
        <v>75.339573000000001</v>
      </c>
      <c r="E164" s="342">
        <v>72.252013000000005</v>
      </c>
      <c r="F164" s="342">
        <v>72.069543999999993</v>
      </c>
      <c r="G164" s="342">
        <v>72.160762000000005</v>
      </c>
      <c r="H164" s="342">
        <v>74.511921000000001</v>
      </c>
      <c r="I164" s="342">
        <v>6.7302419999999996</v>
      </c>
      <c r="J164" s="342">
        <v>181.243799</v>
      </c>
      <c r="K164" s="342">
        <v>52.6</v>
      </c>
      <c r="L164" s="342">
        <v>0.96955800000000003</v>
      </c>
      <c r="M164" s="342">
        <v>74.599999999999994</v>
      </c>
      <c r="N164" s="342">
        <v>29.324269999999999</v>
      </c>
      <c r="O164" s="342">
        <v>181.11380299999999</v>
      </c>
      <c r="P164" s="342">
        <v>0</v>
      </c>
      <c r="Q164" s="342">
        <v>120.4</v>
      </c>
      <c r="R164" s="342">
        <v>0</v>
      </c>
      <c r="S164" s="342">
        <v>4.5449999999999999</v>
      </c>
      <c r="T164" s="342">
        <v>0</v>
      </c>
      <c r="U164" s="342">
        <v>294</v>
      </c>
      <c r="V164" s="342">
        <v>50.939100000000003</v>
      </c>
      <c r="W164" s="342">
        <v>6.5730000000000004</v>
      </c>
      <c r="X164" s="342">
        <v>4.4999999999999998E-2</v>
      </c>
      <c r="Y164" s="342">
        <v>0</v>
      </c>
      <c r="Z164" s="342">
        <v>72.599999999999994</v>
      </c>
      <c r="AA164" s="342">
        <v>54.2</v>
      </c>
      <c r="AB164" s="342">
        <v>56.463023</v>
      </c>
      <c r="AC164" s="342">
        <v>56.250176000000003</v>
      </c>
      <c r="AD164" s="342">
        <v>181.14566600000001</v>
      </c>
      <c r="AE164" s="342">
        <v>13.275015</v>
      </c>
      <c r="AF164" s="342">
        <v>0</v>
      </c>
      <c r="AG164" s="342">
        <v>3.1863000000000002E-2</v>
      </c>
    </row>
    <row r="165" spans="1:33" x14ac:dyDescent="0.2">
      <c r="A165" s="342">
        <v>194.41911999999999</v>
      </c>
      <c r="B165" s="342">
        <v>105.37986100000001</v>
      </c>
      <c r="C165" s="342">
        <v>74.286124999999998</v>
      </c>
      <c r="D165" s="342">
        <v>75.357082000000005</v>
      </c>
      <c r="E165" s="342">
        <v>72.250608</v>
      </c>
      <c r="F165" s="342">
        <v>72.066353000000007</v>
      </c>
      <c r="G165" s="342">
        <v>72.150164000000004</v>
      </c>
      <c r="H165" s="342">
        <v>74.585481000000001</v>
      </c>
      <c r="I165" s="342">
        <v>6.8842670000000004</v>
      </c>
      <c r="J165" s="342">
        <v>181.24950200000001</v>
      </c>
      <c r="K165" s="342">
        <v>52.6</v>
      </c>
      <c r="L165" s="342">
        <v>0.97282500000000005</v>
      </c>
      <c r="M165" s="342">
        <v>74.599999999999994</v>
      </c>
      <c r="N165" s="342">
        <v>29.327666000000001</v>
      </c>
      <c r="O165" s="342">
        <v>181.10081299999999</v>
      </c>
      <c r="P165" s="342">
        <v>0</v>
      </c>
      <c r="Q165" s="342">
        <v>120.37</v>
      </c>
      <c r="R165" s="342">
        <v>0</v>
      </c>
      <c r="S165" s="342">
        <v>4.55</v>
      </c>
      <c r="T165" s="342">
        <v>0</v>
      </c>
      <c r="U165" s="342">
        <v>296</v>
      </c>
      <c r="V165" s="342">
        <v>51.018599999999999</v>
      </c>
      <c r="W165" s="342">
        <v>6.5830000000000002</v>
      </c>
      <c r="X165" s="342">
        <v>5.0999999999999997E-2</v>
      </c>
      <c r="Y165" s="342">
        <v>0</v>
      </c>
      <c r="Z165" s="342">
        <v>72.599999999999994</v>
      </c>
      <c r="AA165" s="342">
        <v>54.2</v>
      </c>
      <c r="AB165" s="342">
        <v>56.314866000000002</v>
      </c>
      <c r="AC165" s="342">
        <v>56.259419999999999</v>
      </c>
      <c r="AD165" s="342">
        <v>181.13307800000001</v>
      </c>
      <c r="AE165" s="342">
        <v>13.2758</v>
      </c>
      <c r="AF165" s="342">
        <v>0</v>
      </c>
      <c r="AG165" s="342">
        <v>3.2265000000000002E-2</v>
      </c>
    </row>
    <row r="166" spans="1:33" x14ac:dyDescent="0.2">
      <c r="A166" s="342">
        <v>195.611188</v>
      </c>
      <c r="B166" s="342">
        <v>105.837419</v>
      </c>
      <c r="C166" s="342">
        <v>74.261893999999998</v>
      </c>
      <c r="D166" s="342">
        <v>75.262056999999999</v>
      </c>
      <c r="E166" s="342">
        <v>72.257643000000002</v>
      </c>
      <c r="F166" s="342">
        <v>72.050135999999995</v>
      </c>
      <c r="G166" s="342">
        <v>72.211499000000003</v>
      </c>
      <c r="H166" s="342">
        <v>74.478882999999996</v>
      </c>
      <c r="I166" s="342">
        <v>6.844735</v>
      </c>
      <c r="J166" s="342">
        <v>181.32156699999999</v>
      </c>
      <c r="K166" s="342">
        <v>52.6</v>
      </c>
      <c r="L166" s="342">
        <v>0.98044600000000004</v>
      </c>
      <c r="M166" s="342">
        <v>74.599999999999994</v>
      </c>
      <c r="N166" s="342">
        <v>29.325125</v>
      </c>
      <c r="O166" s="342">
        <v>181.08808300000001</v>
      </c>
      <c r="P166" s="342">
        <v>0</v>
      </c>
      <c r="Q166" s="342">
        <v>120.4</v>
      </c>
      <c r="R166" s="342">
        <v>0</v>
      </c>
      <c r="S166" s="342">
        <v>4.5170000000000003</v>
      </c>
      <c r="T166" s="342">
        <v>0</v>
      </c>
      <c r="U166" s="342">
        <v>285</v>
      </c>
      <c r="V166" s="342">
        <v>51.139000000000003</v>
      </c>
      <c r="W166" s="342">
        <v>6.5519999999999996</v>
      </c>
      <c r="X166" s="342">
        <v>4.4999999999999998E-2</v>
      </c>
      <c r="Y166" s="342">
        <v>0</v>
      </c>
      <c r="Z166" s="342">
        <v>72.599999999999994</v>
      </c>
      <c r="AA166" s="342">
        <v>54.2</v>
      </c>
      <c r="AB166" s="342">
        <v>56.170811</v>
      </c>
      <c r="AC166" s="342">
        <v>56.256731000000002</v>
      </c>
      <c r="AD166" s="342">
        <v>181.12083999999999</v>
      </c>
      <c r="AE166" s="342">
        <v>13.275572</v>
      </c>
      <c r="AF166" s="342">
        <v>0</v>
      </c>
      <c r="AG166" s="342">
        <v>3.2757000000000001E-2</v>
      </c>
    </row>
    <row r="167" spans="1:33" x14ac:dyDescent="0.2">
      <c r="A167" s="342">
        <v>196.846259</v>
      </c>
      <c r="B167" s="342">
        <v>105.75526600000001</v>
      </c>
      <c r="C167" s="342">
        <v>74.309400999999994</v>
      </c>
      <c r="D167" s="342">
        <v>75.333965000000006</v>
      </c>
      <c r="E167" s="342">
        <v>72.251926999999995</v>
      </c>
      <c r="F167" s="342">
        <v>72.031531000000001</v>
      </c>
      <c r="G167" s="342">
        <v>72.195790000000002</v>
      </c>
      <c r="H167" s="342">
        <v>74.495795000000001</v>
      </c>
      <c r="I167" s="342">
        <v>6.7756939999999997</v>
      </c>
      <c r="J167" s="342">
        <v>181.304134</v>
      </c>
      <c r="K167" s="342">
        <v>52.6</v>
      </c>
      <c r="L167" s="342">
        <v>0.98834500000000003</v>
      </c>
      <c r="M167" s="342">
        <v>74.599999999999994</v>
      </c>
      <c r="N167" s="342">
        <v>29.325068999999999</v>
      </c>
      <c r="O167" s="342">
        <v>181.07080300000001</v>
      </c>
      <c r="P167" s="342">
        <v>0</v>
      </c>
      <c r="Q167" s="342">
        <v>120.4</v>
      </c>
      <c r="R167" s="342">
        <v>0</v>
      </c>
      <c r="S167" s="342">
        <v>4.5190000000000001</v>
      </c>
      <c r="T167" s="342">
        <v>0</v>
      </c>
      <c r="U167" s="342">
        <v>286</v>
      </c>
      <c r="V167" s="342">
        <v>51.220799999999997</v>
      </c>
      <c r="W167" s="342">
        <v>6.5</v>
      </c>
      <c r="X167" s="342">
        <v>0.04</v>
      </c>
      <c r="Y167" s="342">
        <v>0</v>
      </c>
      <c r="Z167" s="342">
        <v>72.599999999999994</v>
      </c>
      <c r="AA167" s="342">
        <v>54.2</v>
      </c>
      <c r="AB167" s="342">
        <v>55.965846999999997</v>
      </c>
      <c r="AC167" s="342">
        <v>56.252191000000003</v>
      </c>
      <c r="AD167" s="342">
        <v>181.10342600000001</v>
      </c>
      <c r="AE167" s="342">
        <v>13.275186</v>
      </c>
      <c r="AF167" s="342">
        <v>0</v>
      </c>
      <c r="AG167" s="342">
        <v>3.2622999999999999E-2</v>
      </c>
    </row>
    <row r="168" spans="1:33" x14ac:dyDescent="0.2">
      <c r="A168" s="342">
        <v>198.037327</v>
      </c>
      <c r="B168" s="342">
        <v>105.39155100000001</v>
      </c>
      <c r="C168" s="342">
        <v>74.305132</v>
      </c>
      <c r="D168" s="342">
        <v>75.290304000000006</v>
      </c>
      <c r="E168" s="342">
        <v>72.290493999999995</v>
      </c>
      <c r="F168" s="342">
        <v>72.059438</v>
      </c>
      <c r="G168" s="342">
        <v>72.160679999999999</v>
      </c>
      <c r="H168" s="342">
        <v>74.572165999999996</v>
      </c>
      <c r="I168" s="342">
        <v>6.8073629999999996</v>
      </c>
      <c r="J168" s="342">
        <v>181.337639</v>
      </c>
      <c r="K168" s="342">
        <v>52.6</v>
      </c>
      <c r="L168" s="342">
        <v>0.99356299999999997</v>
      </c>
      <c r="M168" s="342">
        <v>74.599999999999994</v>
      </c>
      <c r="N168" s="342">
        <v>29.326525</v>
      </c>
      <c r="O168" s="342">
        <v>181.06314</v>
      </c>
      <c r="P168" s="342">
        <v>0</v>
      </c>
      <c r="Q168" s="342">
        <v>120.39</v>
      </c>
      <c r="R168" s="342">
        <v>0</v>
      </c>
      <c r="S168" s="342">
        <v>4.5289999999999999</v>
      </c>
      <c r="T168" s="342">
        <v>0</v>
      </c>
      <c r="U168" s="342">
        <v>291</v>
      </c>
      <c r="V168" s="342">
        <v>51.301400000000001</v>
      </c>
      <c r="W168" s="342">
        <v>6.4889999999999999</v>
      </c>
      <c r="X168" s="342">
        <v>4.4999999999999998E-2</v>
      </c>
      <c r="Y168" s="342">
        <v>0</v>
      </c>
      <c r="Z168" s="342">
        <v>72.599999999999994</v>
      </c>
      <c r="AA168" s="342">
        <v>54.2</v>
      </c>
      <c r="AB168" s="342">
        <v>55.871355999999999</v>
      </c>
      <c r="AC168" s="342">
        <v>56.250577</v>
      </c>
      <c r="AD168" s="342">
        <v>181.09539799999999</v>
      </c>
      <c r="AE168" s="342">
        <v>13.275048999999999</v>
      </c>
      <c r="AF168" s="342">
        <v>0</v>
      </c>
      <c r="AG168" s="342">
        <v>3.2258000000000002E-2</v>
      </c>
    </row>
    <row r="169" spans="1:33" x14ac:dyDescent="0.2">
      <c r="A169" s="342">
        <v>199.22839500000001</v>
      </c>
      <c r="B169" s="342">
        <v>105.202397</v>
      </c>
      <c r="C169" s="342">
        <v>74.317494999999994</v>
      </c>
      <c r="D169" s="342">
        <v>75.365228999999999</v>
      </c>
      <c r="E169" s="342">
        <v>72.273988000000003</v>
      </c>
      <c r="F169" s="342">
        <v>72.059745000000007</v>
      </c>
      <c r="G169" s="342">
        <v>72.163310999999993</v>
      </c>
      <c r="H169" s="342">
        <v>74.559258</v>
      </c>
      <c r="I169" s="342">
        <v>6.7397470000000004</v>
      </c>
      <c r="J169" s="342">
        <v>181.35293300000001</v>
      </c>
      <c r="K169" s="342">
        <v>52.6</v>
      </c>
      <c r="L169" s="342">
        <v>0.99797000000000002</v>
      </c>
      <c r="M169" s="342">
        <v>74.599999999999994</v>
      </c>
      <c r="N169" s="342">
        <v>29.323803000000002</v>
      </c>
      <c r="O169" s="342">
        <v>181.07987</v>
      </c>
      <c r="P169" s="342">
        <v>0</v>
      </c>
      <c r="Q169" s="342">
        <v>120.38</v>
      </c>
      <c r="R169" s="342">
        <v>0</v>
      </c>
      <c r="S169" s="342">
        <v>4.5209999999999999</v>
      </c>
      <c r="T169" s="342">
        <v>0</v>
      </c>
      <c r="U169" s="342">
        <v>287</v>
      </c>
      <c r="V169" s="342">
        <v>51.421999999999997</v>
      </c>
      <c r="W169" s="342">
        <v>6.4630000000000001</v>
      </c>
      <c r="X169" s="342">
        <v>4.4999999999999998E-2</v>
      </c>
      <c r="Y169" s="342">
        <v>0</v>
      </c>
      <c r="Z169" s="342">
        <v>72.599999999999994</v>
      </c>
      <c r="AA169" s="342">
        <v>54.2</v>
      </c>
      <c r="AB169" s="342">
        <v>56.065964000000001</v>
      </c>
      <c r="AC169" s="342">
        <v>56.246181</v>
      </c>
      <c r="AD169" s="342">
        <v>181.111932</v>
      </c>
      <c r="AE169" s="342">
        <v>13.274675999999999</v>
      </c>
      <c r="AF169" s="342">
        <v>0</v>
      </c>
      <c r="AG169" s="342">
        <v>3.2060999999999999E-2</v>
      </c>
    </row>
    <row r="170" spans="1:33" x14ac:dyDescent="0.2">
      <c r="A170" s="342">
        <v>200.41946300000001</v>
      </c>
      <c r="B170" s="342">
        <v>104.859117</v>
      </c>
      <c r="C170" s="342">
        <v>74.339500999999998</v>
      </c>
      <c r="D170" s="342">
        <v>75.320063000000005</v>
      </c>
      <c r="E170" s="342">
        <v>72.277912000000001</v>
      </c>
      <c r="F170" s="342">
        <v>72.040110999999996</v>
      </c>
      <c r="G170" s="342">
        <v>72.111941000000002</v>
      </c>
      <c r="H170" s="342">
        <v>74.583330000000004</v>
      </c>
      <c r="I170" s="342">
        <v>6.7965609999999996</v>
      </c>
      <c r="J170" s="342">
        <v>181.27231399999999</v>
      </c>
      <c r="K170" s="342">
        <v>52.6</v>
      </c>
      <c r="L170" s="342">
        <v>1.0045029999999999</v>
      </c>
      <c r="M170" s="342">
        <v>74.599999999999994</v>
      </c>
      <c r="N170" s="342">
        <v>29.324839999999998</v>
      </c>
      <c r="O170" s="342">
        <v>181.06090699999999</v>
      </c>
      <c r="P170" s="342">
        <v>0</v>
      </c>
      <c r="Q170" s="342">
        <v>120.38</v>
      </c>
      <c r="R170" s="342">
        <v>0</v>
      </c>
      <c r="S170" s="342">
        <v>4.5060000000000002</v>
      </c>
      <c r="T170" s="342">
        <v>0</v>
      </c>
      <c r="U170" s="342">
        <v>283</v>
      </c>
      <c r="V170" s="342">
        <v>51.5017</v>
      </c>
      <c r="W170" s="342">
        <v>6.4420000000000002</v>
      </c>
      <c r="X170" s="342">
        <v>5.0999999999999997E-2</v>
      </c>
      <c r="Y170" s="342">
        <v>0</v>
      </c>
      <c r="Z170" s="342">
        <v>72.599999999999994</v>
      </c>
      <c r="AA170" s="342">
        <v>54.2</v>
      </c>
      <c r="AB170" s="342">
        <v>55.838768999999999</v>
      </c>
      <c r="AC170" s="342">
        <v>56.240282000000001</v>
      </c>
      <c r="AD170" s="342">
        <v>181.09262899999999</v>
      </c>
      <c r="AE170" s="342">
        <v>13.274174</v>
      </c>
      <c r="AF170" s="342">
        <v>0</v>
      </c>
      <c r="AG170" s="342">
        <v>3.1722E-2</v>
      </c>
    </row>
    <row r="171" spans="1:33" x14ac:dyDescent="0.2">
      <c r="A171" s="342">
        <v>201.61153200000001</v>
      </c>
      <c r="B171" s="342">
        <v>104.378474</v>
      </c>
      <c r="C171" s="342">
        <v>74.304327000000001</v>
      </c>
      <c r="D171" s="342">
        <v>75.299145999999993</v>
      </c>
      <c r="E171" s="342">
        <v>72.256090999999998</v>
      </c>
      <c r="F171" s="342">
        <v>72.014988000000002</v>
      </c>
      <c r="G171" s="342">
        <v>72.127377999999993</v>
      </c>
      <c r="H171" s="342">
        <v>74.545468</v>
      </c>
      <c r="I171" s="342">
        <v>6.8780029999999996</v>
      </c>
      <c r="J171" s="342">
        <v>181.24535499999999</v>
      </c>
      <c r="K171" s="342">
        <v>52.6</v>
      </c>
      <c r="L171" s="342">
        <v>1.0082359999999999</v>
      </c>
      <c r="M171" s="342">
        <v>74.599999999999994</v>
      </c>
      <c r="N171" s="342">
        <v>29.324088</v>
      </c>
      <c r="O171" s="342">
        <v>181.06220099999999</v>
      </c>
      <c r="P171" s="342">
        <v>0</v>
      </c>
      <c r="Q171" s="342">
        <v>120.36</v>
      </c>
      <c r="R171" s="342">
        <v>0</v>
      </c>
      <c r="S171" s="342">
        <v>4.5620000000000003</v>
      </c>
      <c r="T171" s="342">
        <v>0</v>
      </c>
      <c r="U171" s="342">
        <v>302</v>
      </c>
      <c r="V171" s="342">
        <v>51.623600000000003</v>
      </c>
      <c r="W171" s="342">
        <v>6.5259999999999998</v>
      </c>
      <c r="X171" s="342">
        <v>5.0999999999999997E-2</v>
      </c>
      <c r="Y171" s="342">
        <v>0</v>
      </c>
      <c r="Z171" s="342">
        <v>72.599999999999994</v>
      </c>
      <c r="AA171" s="342">
        <v>54.3</v>
      </c>
      <c r="AB171" s="342">
        <v>55.849553999999998</v>
      </c>
      <c r="AC171" s="342">
        <v>56.234079000000001</v>
      </c>
      <c r="AD171" s="342">
        <v>181.093546</v>
      </c>
      <c r="AE171" s="342">
        <v>13.273647</v>
      </c>
      <c r="AF171" s="342">
        <v>0</v>
      </c>
      <c r="AG171" s="342">
        <v>3.1343999999999997E-2</v>
      </c>
    </row>
    <row r="172" spans="1:33" x14ac:dyDescent="0.2">
      <c r="A172" s="342">
        <v>202.84560200000001</v>
      </c>
      <c r="B172" s="342">
        <v>104.038669</v>
      </c>
      <c r="C172" s="342">
        <v>74.267059000000003</v>
      </c>
      <c r="D172" s="342">
        <v>75.313214000000002</v>
      </c>
      <c r="E172" s="342">
        <v>72.293746999999996</v>
      </c>
      <c r="F172" s="342">
        <v>72.047017999999994</v>
      </c>
      <c r="G172" s="342">
        <v>72.189232000000004</v>
      </c>
      <c r="H172" s="342">
        <v>74.440997999999993</v>
      </c>
      <c r="I172" s="342">
        <v>6.9158609999999996</v>
      </c>
      <c r="J172" s="342">
        <v>181.12115900000001</v>
      </c>
      <c r="K172" s="342">
        <v>52.6</v>
      </c>
      <c r="L172" s="342">
        <v>1.01573</v>
      </c>
      <c r="M172" s="342">
        <v>74.599999999999994</v>
      </c>
      <c r="N172" s="342">
        <v>29.323173000000001</v>
      </c>
      <c r="O172" s="342">
        <v>181.07210799999999</v>
      </c>
      <c r="P172" s="342">
        <v>0</v>
      </c>
      <c r="Q172" s="342">
        <v>120.34</v>
      </c>
      <c r="R172" s="342">
        <v>0</v>
      </c>
      <c r="S172" s="342">
        <v>4.57</v>
      </c>
      <c r="T172" s="342">
        <v>0</v>
      </c>
      <c r="U172" s="342">
        <v>304</v>
      </c>
      <c r="V172" s="342">
        <v>51.704500000000003</v>
      </c>
      <c r="W172" s="342">
        <v>6.593</v>
      </c>
      <c r="X172" s="342">
        <v>4.4999999999999998E-2</v>
      </c>
      <c r="Y172" s="342">
        <v>0</v>
      </c>
      <c r="Z172" s="342">
        <v>72.599999999999994</v>
      </c>
      <c r="AA172" s="342">
        <v>54.2</v>
      </c>
      <c r="AB172" s="342">
        <v>55.963348000000003</v>
      </c>
      <c r="AC172" s="342">
        <v>56.226292999999998</v>
      </c>
      <c r="AD172" s="342">
        <v>181.10321300000001</v>
      </c>
      <c r="AE172" s="342">
        <v>13.272986</v>
      </c>
      <c r="AF172" s="342">
        <v>0</v>
      </c>
      <c r="AG172" s="342">
        <v>3.1106000000000002E-2</v>
      </c>
    </row>
    <row r="173" spans="1:33" x14ac:dyDescent="0.2">
      <c r="A173" s="342">
        <v>204.03567000000001</v>
      </c>
      <c r="B173" s="342">
        <v>104.12315099999999</v>
      </c>
      <c r="C173" s="342">
        <v>74.325793000000004</v>
      </c>
      <c r="D173" s="342">
        <v>75.366917000000001</v>
      </c>
      <c r="E173" s="342">
        <v>72.246593000000004</v>
      </c>
      <c r="F173" s="342">
        <v>72.104598999999993</v>
      </c>
      <c r="G173" s="342">
        <v>72.227832000000006</v>
      </c>
      <c r="H173" s="342">
        <v>74.537875</v>
      </c>
      <c r="I173" s="342">
        <v>6.8689299999999998</v>
      </c>
      <c r="J173" s="342">
        <v>181.22565299999999</v>
      </c>
      <c r="K173" s="342">
        <v>52.6</v>
      </c>
      <c r="L173" s="342">
        <v>1.0242560000000001</v>
      </c>
      <c r="M173" s="342">
        <v>74.599999999999994</v>
      </c>
      <c r="N173" s="342">
        <v>29.321807</v>
      </c>
      <c r="O173" s="342">
        <v>181.06783999999999</v>
      </c>
      <c r="P173" s="342">
        <v>0</v>
      </c>
      <c r="Q173" s="342">
        <v>120.35</v>
      </c>
      <c r="R173" s="342">
        <v>0</v>
      </c>
      <c r="S173" s="342">
        <v>4.5270000000000001</v>
      </c>
      <c r="T173" s="342">
        <v>0</v>
      </c>
      <c r="U173" s="342">
        <v>291</v>
      </c>
      <c r="V173" s="342">
        <v>51.784199999999998</v>
      </c>
      <c r="W173" s="342">
        <v>6.5309999999999997</v>
      </c>
      <c r="X173" s="342">
        <v>4.4999999999999998E-2</v>
      </c>
      <c r="Y173" s="342">
        <v>0</v>
      </c>
      <c r="Z173" s="342">
        <v>72.599999999999994</v>
      </c>
      <c r="AA173" s="342">
        <v>54.2</v>
      </c>
      <c r="AB173" s="342">
        <v>55.913212999999999</v>
      </c>
      <c r="AC173" s="342">
        <v>56.217509</v>
      </c>
      <c r="AD173" s="342">
        <v>181.09895399999999</v>
      </c>
      <c r="AE173" s="342">
        <v>13.27224</v>
      </c>
      <c r="AF173" s="342">
        <v>0</v>
      </c>
      <c r="AG173" s="342">
        <v>3.1113999999999999E-2</v>
      </c>
    </row>
    <row r="174" spans="1:33" x14ac:dyDescent="0.2">
      <c r="A174" s="342">
        <v>205.229738</v>
      </c>
      <c r="B174" s="342">
        <v>104.489283</v>
      </c>
      <c r="C174" s="342">
        <v>74.295929000000001</v>
      </c>
      <c r="D174" s="342">
        <v>75.330291000000003</v>
      </c>
      <c r="E174" s="342">
        <v>72.262226999999996</v>
      </c>
      <c r="F174" s="342">
        <v>72.087902</v>
      </c>
      <c r="G174" s="342">
        <v>72.234007000000005</v>
      </c>
      <c r="H174" s="342">
        <v>74.552282000000005</v>
      </c>
      <c r="I174" s="342">
        <v>6.7656700000000001</v>
      </c>
      <c r="J174" s="342">
        <v>181.24431799999999</v>
      </c>
      <c r="K174" s="342">
        <v>52.6</v>
      </c>
      <c r="L174" s="342">
        <v>1.0297000000000001</v>
      </c>
      <c r="M174" s="342">
        <v>74.599999999999994</v>
      </c>
      <c r="N174" s="342">
        <v>29.3216</v>
      </c>
      <c r="O174" s="342">
        <v>181.069616</v>
      </c>
      <c r="P174" s="342">
        <v>0</v>
      </c>
      <c r="Q174" s="342">
        <v>120.39</v>
      </c>
      <c r="R174" s="342">
        <v>0</v>
      </c>
      <c r="S174" s="342">
        <v>4.5339999999999998</v>
      </c>
      <c r="T174" s="342">
        <v>0</v>
      </c>
      <c r="U174" s="342">
        <v>292</v>
      </c>
      <c r="V174" s="342">
        <v>51.905799999999999</v>
      </c>
      <c r="W174" s="342">
        <v>6.5149999999999997</v>
      </c>
      <c r="X174" s="342">
        <v>4.4999999999999998E-2</v>
      </c>
      <c r="Y174" s="342">
        <v>0</v>
      </c>
      <c r="Z174" s="342">
        <v>72.599999999999994</v>
      </c>
      <c r="AA174" s="342">
        <v>54.2</v>
      </c>
      <c r="AB174" s="342">
        <v>55.938012000000001</v>
      </c>
      <c r="AC174" s="342">
        <v>56.207622000000001</v>
      </c>
      <c r="AD174" s="342">
        <v>181.10106099999999</v>
      </c>
      <c r="AE174" s="342">
        <v>13.2714</v>
      </c>
      <c r="AF174" s="342">
        <v>0</v>
      </c>
      <c r="AG174" s="342">
        <v>3.1445000000000001E-2</v>
      </c>
    </row>
    <row r="175" spans="1:33" x14ac:dyDescent="0.2">
      <c r="A175" s="342">
        <v>206.420806</v>
      </c>
      <c r="B175" s="342">
        <v>104.859816</v>
      </c>
      <c r="C175" s="342">
        <v>74.339872</v>
      </c>
      <c r="D175" s="342">
        <v>75.338639999999998</v>
      </c>
      <c r="E175" s="342">
        <v>72.299611999999996</v>
      </c>
      <c r="F175" s="342">
        <v>72.036186000000001</v>
      </c>
      <c r="G175" s="342">
        <v>72.227321000000003</v>
      </c>
      <c r="H175" s="342">
        <v>74.541816999999995</v>
      </c>
      <c r="I175" s="342">
        <v>6.8205400000000003</v>
      </c>
      <c r="J175" s="342">
        <v>181.21347</v>
      </c>
      <c r="K175" s="342">
        <v>52.6</v>
      </c>
      <c r="L175" s="342">
        <v>1.035973</v>
      </c>
      <c r="M175" s="342">
        <v>74.599999999999994</v>
      </c>
      <c r="N175" s="342">
        <v>29.322948</v>
      </c>
      <c r="O175" s="342">
        <v>181.06531699999999</v>
      </c>
      <c r="P175" s="342">
        <v>0</v>
      </c>
      <c r="Q175" s="342">
        <v>120.39</v>
      </c>
      <c r="R175" s="342">
        <v>0</v>
      </c>
      <c r="S175" s="342">
        <v>4.5129999999999999</v>
      </c>
      <c r="T175" s="342">
        <v>0</v>
      </c>
      <c r="U175" s="342">
        <v>285</v>
      </c>
      <c r="V175" s="342">
        <v>51.986199999999997</v>
      </c>
      <c r="W175" s="342">
        <v>6.484</v>
      </c>
      <c r="X175" s="342">
        <v>0.04</v>
      </c>
      <c r="Y175" s="342">
        <v>0</v>
      </c>
      <c r="Z175" s="342">
        <v>72.599999999999994</v>
      </c>
      <c r="AA175" s="342">
        <v>54.2</v>
      </c>
      <c r="AB175" s="342">
        <v>55.890678000000001</v>
      </c>
      <c r="AC175" s="342">
        <v>56.194865</v>
      </c>
      <c r="AD175" s="342">
        <v>181.097039</v>
      </c>
      <c r="AE175" s="342">
        <v>13.270315999999999</v>
      </c>
      <c r="AF175" s="342">
        <v>0</v>
      </c>
      <c r="AG175" s="342">
        <v>3.1722E-2</v>
      </c>
    </row>
    <row r="176" spans="1:33" x14ac:dyDescent="0.2">
      <c r="A176" s="342">
        <v>207.61387500000001</v>
      </c>
      <c r="B176" s="342">
        <v>105.320043</v>
      </c>
      <c r="C176" s="342">
        <v>74.296835000000002</v>
      </c>
      <c r="D176" s="342">
        <v>75.298835999999994</v>
      </c>
      <c r="E176" s="342">
        <v>72.300962999999996</v>
      </c>
      <c r="F176" s="342">
        <v>72.070787999999993</v>
      </c>
      <c r="G176" s="342">
        <v>72.195905999999994</v>
      </c>
      <c r="H176" s="342">
        <v>74.552458999999999</v>
      </c>
      <c r="I176" s="342">
        <v>6.8052020000000004</v>
      </c>
      <c r="J176" s="342">
        <v>181.24742800000001</v>
      </c>
      <c r="K176" s="342">
        <v>52.6</v>
      </c>
      <c r="L176" s="342">
        <v>1.0430759999999999</v>
      </c>
      <c r="M176" s="342">
        <v>74.599999999999994</v>
      </c>
      <c r="N176" s="342">
        <v>29.323336999999999</v>
      </c>
      <c r="O176" s="342">
        <v>181.06222199999999</v>
      </c>
      <c r="P176" s="342">
        <v>0</v>
      </c>
      <c r="Q176" s="342">
        <v>120.37</v>
      </c>
      <c r="R176" s="342">
        <v>0</v>
      </c>
      <c r="S176" s="342">
        <v>4.5439999999999996</v>
      </c>
      <c r="T176" s="342">
        <v>0</v>
      </c>
      <c r="U176" s="342">
        <v>295</v>
      </c>
      <c r="V176" s="342">
        <v>52.108899999999998</v>
      </c>
      <c r="W176" s="342">
        <v>6.5049999999999999</v>
      </c>
      <c r="X176" s="342">
        <v>4.4999999999999998E-2</v>
      </c>
      <c r="Y176" s="342">
        <v>0</v>
      </c>
      <c r="Z176" s="342">
        <v>72.599999999999994</v>
      </c>
      <c r="AA176" s="342">
        <v>54.2</v>
      </c>
      <c r="AB176" s="342">
        <v>55.859820999999997</v>
      </c>
      <c r="AC176" s="342">
        <v>56.183304999999997</v>
      </c>
      <c r="AD176" s="342">
        <v>181.09441799999999</v>
      </c>
      <c r="AE176" s="342">
        <v>13.269334000000001</v>
      </c>
      <c r="AF176" s="342">
        <v>0</v>
      </c>
      <c r="AG176" s="342">
        <v>3.2196000000000002E-2</v>
      </c>
    </row>
    <row r="177" spans="1:33" x14ac:dyDescent="0.2">
      <c r="A177" s="342">
        <v>208.845945</v>
      </c>
      <c r="B177" s="342">
        <v>105.702589</v>
      </c>
      <c r="C177" s="342">
        <v>74.334671</v>
      </c>
      <c r="D177" s="342">
        <v>75.350707999999997</v>
      </c>
      <c r="E177" s="342">
        <v>72.249505999999997</v>
      </c>
      <c r="F177" s="342">
        <v>72.078924999999998</v>
      </c>
      <c r="G177" s="342">
        <v>72.222532000000001</v>
      </c>
      <c r="H177" s="342">
        <v>74.460331999999994</v>
      </c>
      <c r="I177" s="342">
        <v>6.7978579999999997</v>
      </c>
      <c r="J177" s="342">
        <v>181.212524</v>
      </c>
      <c r="K177" s="342">
        <v>52.6</v>
      </c>
      <c r="L177" s="342">
        <v>1.051833</v>
      </c>
      <c r="M177" s="342">
        <v>74.599999999999994</v>
      </c>
      <c r="N177" s="342">
        <v>29.323443999999999</v>
      </c>
      <c r="O177" s="342">
        <v>181.060652</v>
      </c>
      <c r="P177" s="342">
        <v>0</v>
      </c>
      <c r="Q177" s="342">
        <v>120.39</v>
      </c>
      <c r="R177" s="342">
        <v>0</v>
      </c>
      <c r="S177" s="342">
        <v>4.5380000000000003</v>
      </c>
      <c r="T177" s="342">
        <v>0</v>
      </c>
      <c r="U177" s="342">
        <v>294</v>
      </c>
      <c r="V177" s="342">
        <v>52.189799999999998</v>
      </c>
      <c r="W177" s="342">
        <v>6.5149999999999997</v>
      </c>
      <c r="X177" s="342">
        <v>4.4999999999999998E-2</v>
      </c>
      <c r="Y177" s="342">
        <v>0</v>
      </c>
      <c r="Z177" s="342">
        <v>72.599999999999994</v>
      </c>
      <c r="AA177" s="342">
        <v>54.2</v>
      </c>
      <c r="AB177" s="342">
        <v>55.845426000000003</v>
      </c>
      <c r="AC177" s="342">
        <v>56.175868999999999</v>
      </c>
      <c r="AD177" s="342">
        <v>181.09319500000001</v>
      </c>
      <c r="AE177" s="342">
        <v>13.268701999999999</v>
      </c>
      <c r="AF177" s="342">
        <v>0</v>
      </c>
      <c r="AG177" s="342">
        <v>3.2542000000000001E-2</v>
      </c>
    </row>
    <row r="178" spans="1:33" x14ac:dyDescent="0.2">
      <c r="A178" s="342">
        <v>210.037014</v>
      </c>
      <c r="B178" s="342">
        <v>105.82816699999999</v>
      </c>
      <c r="C178" s="342">
        <v>74.298062000000002</v>
      </c>
      <c r="D178" s="342">
        <v>75.314048999999997</v>
      </c>
      <c r="E178" s="342">
        <v>72.273466999999997</v>
      </c>
      <c r="F178" s="342">
        <v>72.113041999999993</v>
      </c>
      <c r="G178" s="342">
        <v>72.254669000000007</v>
      </c>
      <c r="H178" s="342">
        <v>74.491629000000003</v>
      </c>
      <c r="I178" s="342">
        <v>6.7810079999999999</v>
      </c>
      <c r="J178" s="342">
        <v>181.23705899999999</v>
      </c>
      <c r="K178" s="342">
        <v>52.6</v>
      </c>
      <c r="L178" s="342">
        <v>1.060341</v>
      </c>
      <c r="M178" s="342">
        <v>74.599999999999994</v>
      </c>
      <c r="N178" s="342">
        <v>29.323672999999999</v>
      </c>
      <c r="O178" s="342">
        <v>181.04946899999999</v>
      </c>
      <c r="P178" s="342">
        <v>0</v>
      </c>
      <c r="Q178" s="342">
        <v>120.38</v>
      </c>
      <c r="R178" s="342">
        <v>0</v>
      </c>
      <c r="S178" s="342">
        <v>4.5720000000000001</v>
      </c>
      <c r="T178" s="342">
        <v>0</v>
      </c>
      <c r="U178" s="342">
        <v>304</v>
      </c>
      <c r="V178" s="342">
        <v>52.270899999999997</v>
      </c>
      <c r="W178" s="342">
        <v>6.5830000000000002</v>
      </c>
      <c r="X178" s="342">
        <v>4.4999999999999998E-2</v>
      </c>
      <c r="Y178" s="342">
        <v>0</v>
      </c>
      <c r="Z178" s="342">
        <v>72.599999999999994</v>
      </c>
      <c r="AA178" s="342">
        <v>54.2</v>
      </c>
      <c r="AB178" s="342">
        <v>55.715769000000002</v>
      </c>
      <c r="AC178" s="342">
        <v>56.160674</v>
      </c>
      <c r="AD178" s="342">
        <v>181.082179</v>
      </c>
      <c r="AE178" s="342">
        <v>13.267410999999999</v>
      </c>
      <c r="AF178" s="342">
        <v>0</v>
      </c>
      <c r="AG178" s="342">
        <v>3.2710999999999997E-2</v>
      </c>
    </row>
    <row r="179" spans="1:33" x14ac:dyDescent="0.2">
      <c r="A179" s="342">
        <v>211.227081</v>
      </c>
      <c r="B179" s="342">
        <v>106.26472800000001</v>
      </c>
      <c r="C179" s="342">
        <v>74.319807999999995</v>
      </c>
      <c r="D179" s="342">
        <v>75.314466999999993</v>
      </c>
      <c r="E179" s="342">
        <v>72.298602000000002</v>
      </c>
      <c r="F179" s="342">
        <v>72.055232000000004</v>
      </c>
      <c r="G179" s="342">
        <v>72.224024</v>
      </c>
      <c r="H179" s="342">
        <v>74.484105</v>
      </c>
      <c r="I179" s="342">
        <v>6.8352300000000001</v>
      </c>
      <c r="J179" s="342">
        <v>181.17225300000001</v>
      </c>
      <c r="K179" s="342">
        <v>52.6</v>
      </c>
      <c r="L179" s="342">
        <v>1.06874</v>
      </c>
      <c r="M179" s="342">
        <v>74.599999999999994</v>
      </c>
      <c r="N179" s="342">
        <v>29.323647999999999</v>
      </c>
      <c r="O179" s="342">
        <v>181.05028200000001</v>
      </c>
      <c r="P179" s="342">
        <v>0</v>
      </c>
      <c r="Q179" s="342">
        <v>120.39</v>
      </c>
      <c r="R179" s="342">
        <v>0</v>
      </c>
      <c r="S179" s="342">
        <v>4.5190000000000001</v>
      </c>
      <c r="T179" s="342">
        <v>0</v>
      </c>
      <c r="U179" s="342">
        <v>287</v>
      </c>
      <c r="V179" s="342">
        <v>52.390900000000002</v>
      </c>
      <c r="W179" s="342">
        <v>6.4530000000000003</v>
      </c>
      <c r="X179" s="342">
        <v>0.04</v>
      </c>
      <c r="Y179" s="342">
        <v>0</v>
      </c>
      <c r="Z179" s="342">
        <v>72.599999999999994</v>
      </c>
      <c r="AA179" s="342">
        <v>54.2</v>
      </c>
      <c r="AB179" s="342">
        <v>55.730643000000001</v>
      </c>
      <c r="AC179" s="342">
        <v>56.149014999999999</v>
      </c>
      <c r="AD179" s="342">
        <v>181.08344299999999</v>
      </c>
      <c r="AE179" s="342">
        <v>13.26642</v>
      </c>
      <c r="AF179" s="342">
        <v>0</v>
      </c>
      <c r="AG179" s="342">
        <v>3.3160000000000002E-2</v>
      </c>
    </row>
    <row r="180" spans="1:33" x14ac:dyDescent="0.2">
      <c r="A180" s="342">
        <v>212.418149</v>
      </c>
      <c r="B180" s="342">
        <v>106.430133</v>
      </c>
      <c r="C180" s="342">
        <v>74.276617000000002</v>
      </c>
      <c r="D180" s="342">
        <v>75.324449000000001</v>
      </c>
      <c r="E180" s="342">
        <v>72.256587999999994</v>
      </c>
      <c r="F180" s="342">
        <v>72.057668000000007</v>
      </c>
      <c r="G180" s="342">
        <v>72.138270000000006</v>
      </c>
      <c r="H180" s="342">
        <v>74.493915000000001</v>
      </c>
      <c r="I180" s="342">
        <v>6.8836190000000004</v>
      </c>
      <c r="J180" s="342">
        <v>181.20206400000001</v>
      </c>
      <c r="K180" s="342">
        <v>52.6</v>
      </c>
      <c r="L180" s="342">
        <v>1.0756349999999999</v>
      </c>
      <c r="M180" s="342">
        <v>74.599999999999994</v>
      </c>
      <c r="N180" s="342">
        <v>29.324373000000001</v>
      </c>
      <c r="O180" s="342">
        <v>181.02067099999999</v>
      </c>
      <c r="P180" s="342">
        <v>0</v>
      </c>
      <c r="Q180" s="342">
        <v>120.4</v>
      </c>
      <c r="R180" s="342">
        <v>0</v>
      </c>
      <c r="S180" s="342">
        <v>4.4889999999999999</v>
      </c>
      <c r="T180" s="342">
        <v>0</v>
      </c>
      <c r="U180" s="342">
        <v>277</v>
      </c>
      <c r="V180" s="342">
        <v>52.471499999999999</v>
      </c>
      <c r="W180" s="342">
        <v>6.4320000000000004</v>
      </c>
      <c r="X180" s="342">
        <v>0.04</v>
      </c>
      <c r="Y180" s="342">
        <v>0</v>
      </c>
      <c r="Z180" s="342">
        <v>72.599999999999994</v>
      </c>
      <c r="AA180" s="342">
        <v>54.2</v>
      </c>
      <c r="AB180" s="342">
        <v>55.384793999999999</v>
      </c>
      <c r="AC180" s="342">
        <v>56.131886999999999</v>
      </c>
      <c r="AD180" s="342">
        <v>181.05405999999999</v>
      </c>
      <c r="AE180" s="342">
        <v>13.264965</v>
      </c>
      <c r="AF180" s="342">
        <v>0</v>
      </c>
      <c r="AG180" s="342">
        <v>3.3389000000000002E-2</v>
      </c>
    </row>
    <row r="181" spans="1:33" x14ac:dyDescent="0.2">
      <c r="A181" s="342">
        <v>213.61121800000001</v>
      </c>
      <c r="B181" s="342">
        <v>106.64746700000001</v>
      </c>
      <c r="C181" s="342">
        <v>74.332409999999996</v>
      </c>
      <c r="D181" s="342">
        <v>75.319731000000004</v>
      </c>
      <c r="E181" s="342">
        <v>72.256573000000003</v>
      </c>
      <c r="F181" s="342">
        <v>72.087152000000003</v>
      </c>
      <c r="G181" s="342">
        <v>72.193141999999995</v>
      </c>
      <c r="H181" s="342">
        <v>74.489289999999997</v>
      </c>
      <c r="I181" s="342">
        <v>6.7777669999999999</v>
      </c>
      <c r="J181" s="342">
        <v>181.21554399999999</v>
      </c>
      <c r="K181" s="342">
        <v>52.6</v>
      </c>
      <c r="L181" s="342">
        <v>1.0796269999999999</v>
      </c>
      <c r="M181" s="342">
        <v>74.599999999999994</v>
      </c>
      <c r="N181" s="342">
        <v>29.325099000000002</v>
      </c>
      <c r="O181" s="342">
        <v>181.00082499999999</v>
      </c>
      <c r="P181" s="342">
        <v>0</v>
      </c>
      <c r="Q181" s="342">
        <v>120.36</v>
      </c>
      <c r="R181" s="342">
        <v>0</v>
      </c>
      <c r="S181" s="342">
        <v>4.5570000000000004</v>
      </c>
      <c r="T181" s="342">
        <v>0</v>
      </c>
      <c r="U181" s="342">
        <v>300</v>
      </c>
      <c r="V181" s="342">
        <v>52.595500000000001</v>
      </c>
      <c r="W181" s="342">
        <v>6.5359999999999996</v>
      </c>
      <c r="X181" s="342">
        <v>4.4999999999999998E-2</v>
      </c>
      <c r="Y181" s="342">
        <v>0</v>
      </c>
      <c r="Z181" s="342">
        <v>72.599999999999994</v>
      </c>
      <c r="AA181" s="342">
        <v>54.2</v>
      </c>
      <c r="AB181" s="342">
        <v>55.153450999999997</v>
      </c>
      <c r="AC181" s="342">
        <v>56.115456000000002</v>
      </c>
      <c r="AD181" s="342">
        <v>181.03440499999999</v>
      </c>
      <c r="AE181" s="342">
        <v>13.263569</v>
      </c>
      <c r="AF181" s="342">
        <v>0</v>
      </c>
      <c r="AG181" s="342">
        <v>3.3579999999999999E-2</v>
      </c>
    </row>
    <row r="182" spans="1:33" x14ac:dyDescent="0.2">
      <c r="A182" s="342">
        <v>214.84628900000001</v>
      </c>
      <c r="B182" s="342">
        <v>107.35924300000001</v>
      </c>
      <c r="C182" s="342">
        <v>74.321791000000005</v>
      </c>
      <c r="D182" s="342">
        <v>75.337098999999995</v>
      </c>
      <c r="E182" s="342">
        <v>72.296136000000004</v>
      </c>
      <c r="F182" s="342">
        <v>72.081540000000004</v>
      </c>
      <c r="G182" s="342">
        <v>72.167501000000001</v>
      </c>
      <c r="H182" s="342">
        <v>74.481333000000006</v>
      </c>
      <c r="I182" s="342">
        <v>6.8499840000000001</v>
      </c>
      <c r="J182" s="342">
        <v>181.214001</v>
      </c>
      <c r="K182" s="342">
        <v>52.6</v>
      </c>
      <c r="L182" s="342">
        <v>1.089019</v>
      </c>
      <c r="M182" s="342">
        <v>74.599999999999994</v>
      </c>
      <c r="N182" s="342">
        <v>29.325759000000001</v>
      </c>
      <c r="O182" s="342">
        <v>180.998897</v>
      </c>
      <c r="P182" s="342">
        <v>0</v>
      </c>
      <c r="Q182" s="342">
        <v>120.38</v>
      </c>
      <c r="R182" s="342">
        <v>0</v>
      </c>
      <c r="S182" s="342">
        <v>4.5430000000000001</v>
      </c>
      <c r="T182" s="342">
        <v>0</v>
      </c>
      <c r="U182" s="342">
        <v>295</v>
      </c>
      <c r="V182" s="342">
        <v>52.677900000000001</v>
      </c>
      <c r="W182" s="342">
        <v>6.5259999999999998</v>
      </c>
      <c r="X182" s="342">
        <v>5.0999999999999997E-2</v>
      </c>
      <c r="Y182" s="342">
        <v>0</v>
      </c>
      <c r="Z182" s="342">
        <v>72.599999999999994</v>
      </c>
      <c r="AA182" s="342">
        <v>54.2</v>
      </c>
      <c r="AB182" s="342">
        <v>55.140732999999997</v>
      </c>
      <c r="AC182" s="342">
        <v>56.097898000000001</v>
      </c>
      <c r="AD182" s="342">
        <v>181.03332399999999</v>
      </c>
      <c r="AE182" s="342">
        <v>13.262077</v>
      </c>
      <c r="AF182" s="342">
        <v>0</v>
      </c>
      <c r="AG182" s="342">
        <v>3.4426999999999999E-2</v>
      </c>
    </row>
    <row r="183" spans="1:33" x14ac:dyDescent="0.2">
      <c r="A183" s="342">
        <v>216.03835699999999</v>
      </c>
      <c r="B183" s="342">
        <v>107.624959</v>
      </c>
      <c r="C183" s="342">
        <v>74.323667</v>
      </c>
      <c r="D183" s="342">
        <v>75.300487000000004</v>
      </c>
      <c r="E183" s="342">
        <v>72.253304999999997</v>
      </c>
      <c r="F183" s="342">
        <v>72.043385999999998</v>
      </c>
      <c r="G183" s="342">
        <v>72.122268000000005</v>
      </c>
      <c r="H183" s="342">
        <v>74.480395000000001</v>
      </c>
      <c r="I183" s="342">
        <v>6.7190089999999998</v>
      </c>
      <c r="J183" s="342">
        <v>181.345934</v>
      </c>
      <c r="K183" s="342">
        <v>52.6</v>
      </c>
      <c r="L183" s="342">
        <v>1.094041</v>
      </c>
      <c r="M183" s="342">
        <v>74.599999999999994</v>
      </c>
      <c r="N183" s="342">
        <v>29.324762</v>
      </c>
      <c r="O183" s="342">
        <v>181.019699</v>
      </c>
      <c r="P183" s="342">
        <v>0</v>
      </c>
      <c r="Q183" s="342">
        <v>120.36</v>
      </c>
      <c r="R183" s="342">
        <v>0</v>
      </c>
      <c r="S183" s="342">
        <v>4.5540000000000003</v>
      </c>
      <c r="T183" s="342">
        <v>0</v>
      </c>
      <c r="U183" s="342">
        <v>300</v>
      </c>
      <c r="V183" s="342">
        <v>52.759099999999997</v>
      </c>
      <c r="W183" s="342">
        <v>6.5730000000000004</v>
      </c>
      <c r="X183" s="342">
        <v>0.04</v>
      </c>
      <c r="Y183" s="342">
        <v>0</v>
      </c>
      <c r="Z183" s="342">
        <v>72.599999999999994</v>
      </c>
      <c r="AA183" s="342">
        <v>54.2</v>
      </c>
      <c r="AB183" s="342">
        <v>55.389327999999999</v>
      </c>
      <c r="AC183" s="342">
        <v>56.085265999999997</v>
      </c>
      <c r="AD183" s="342">
        <v>181.05444499999999</v>
      </c>
      <c r="AE183" s="342">
        <v>13.261004</v>
      </c>
      <c r="AF183" s="342">
        <v>0</v>
      </c>
      <c r="AG183" s="342">
        <v>3.4744999999999998E-2</v>
      </c>
    </row>
    <row r="184" spans="1:33" x14ac:dyDescent="0.2">
      <c r="A184" s="342">
        <v>217.230425</v>
      </c>
      <c r="B184" s="342">
        <v>107.68604000000001</v>
      </c>
      <c r="C184" s="342">
        <v>74.300240000000002</v>
      </c>
      <c r="D184" s="342">
        <v>75.341532999999998</v>
      </c>
      <c r="E184" s="342">
        <v>72.261005999999995</v>
      </c>
      <c r="F184" s="342">
        <v>72.082655000000003</v>
      </c>
      <c r="G184" s="342">
        <v>72.160381000000001</v>
      </c>
      <c r="H184" s="342">
        <v>74.547072999999997</v>
      </c>
      <c r="I184" s="342">
        <v>6.8255090000000003</v>
      </c>
      <c r="J184" s="342">
        <v>181.19791599999999</v>
      </c>
      <c r="K184" s="342">
        <v>52.6</v>
      </c>
      <c r="L184" s="342">
        <v>1.101143</v>
      </c>
      <c r="M184" s="342">
        <v>74.599999999999994</v>
      </c>
      <c r="N184" s="342">
        <v>29.327458</v>
      </c>
      <c r="O184" s="342">
        <v>181.02893900000001</v>
      </c>
      <c r="P184" s="342">
        <v>0</v>
      </c>
      <c r="Q184" s="342">
        <v>120.38</v>
      </c>
      <c r="R184" s="342">
        <v>0</v>
      </c>
      <c r="S184" s="342">
        <v>4.5179999999999998</v>
      </c>
      <c r="T184" s="342">
        <v>0</v>
      </c>
      <c r="U184" s="342">
        <v>286</v>
      </c>
      <c r="V184" s="342">
        <v>52.879199999999997</v>
      </c>
      <c r="W184" s="342">
        <v>6.5149999999999997</v>
      </c>
      <c r="X184" s="342">
        <v>4.4999999999999998E-2</v>
      </c>
      <c r="Y184" s="342">
        <v>0</v>
      </c>
      <c r="Z184" s="342">
        <v>72.599999999999994</v>
      </c>
      <c r="AA184" s="342">
        <v>54.2</v>
      </c>
      <c r="AB184" s="342">
        <v>55.499234000000001</v>
      </c>
      <c r="AC184" s="342">
        <v>56.069721000000001</v>
      </c>
      <c r="AD184" s="342">
        <v>181.063782</v>
      </c>
      <c r="AE184" s="342">
        <v>13.259683000000001</v>
      </c>
      <c r="AF184" s="342">
        <v>0</v>
      </c>
      <c r="AG184" s="342">
        <v>3.4842999999999999E-2</v>
      </c>
    </row>
    <row r="185" spans="1:33" x14ac:dyDescent="0.2">
      <c r="A185" s="342">
        <v>218.42349300000001</v>
      </c>
      <c r="B185" s="342">
        <v>107.418042</v>
      </c>
      <c r="C185" s="342">
        <v>74.283458999999993</v>
      </c>
      <c r="D185" s="342">
        <v>75.338858999999999</v>
      </c>
      <c r="E185" s="342">
        <v>72.341138000000001</v>
      </c>
      <c r="F185" s="342">
        <v>72.099361999999999</v>
      </c>
      <c r="G185" s="342">
        <v>72.113803000000004</v>
      </c>
      <c r="H185" s="342">
        <v>74.516231000000005</v>
      </c>
      <c r="I185" s="342">
        <v>6.7237609999999997</v>
      </c>
      <c r="J185" s="342">
        <v>181.26401899999999</v>
      </c>
      <c r="K185" s="342">
        <v>52.6</v>
      </c>
      <c r="L185" s="342">
        <v>1.107054</v>
      </c>
      <c r="M185" s="342">
        <v>74.599999999999994</v>
      </c>
      <c r="N185" s="342">
        <v>29.326498999999998</v>
      </c>
      <c r="O185" s="342">
        <v>181.00869499999999</v>
      </c>
      <c r="P185" s="342">
        <v>0</v>
      </c>
      <c r="Q185" s="342">
        <v>120.4</v>
      </c>
      <c r="R185" s="342">
        <v>0</v>
      </c>
      <c r="S185" s="342">
        <v>4.5060000000000002</v>
      </c>
      <c r="T185" s="342">
        <v>0</v>
      </c>
      <c r="U185" s="342">
        <v>282</v>
      </c>
      <c r="V185" s="342">
        <v>52.959699999999998</v>
      </c>
      <c r="W185" s="342">
        <v>6.4630000000000001</v>
      </c>
      <c r="X185" s="342">
        <v>5.0999999999999997E-2</v>
      </c>
      <c r="Y185" s="342">
        <v>0</v>
      </c>
      <c r="Z185" s="342">
        <v>72.599999999999994</v>
      </c>
      <c r="AA185" s="342">
        <v>54.2</v>
      </c>
      <c r="AB185" s="342">
        <v>55.257347000000003</v>
      </c>
      <c r="AC185" s="342">
        <v>56.051527999999998</v>
      </c>
      <c r="AD185" s="342">
        <v>181.04323199999999</v>
      </c>
      <c r="AE185" s="342">
        <v>13.258138000000001</v>
      </c>
      <c r="AF185" s="342">
        <v>0</v>
      </c>
      <c r="AG185" s="342">
        <v>3.4535999999999997E-2</v>
      </c>
    </row>
    <row r="186" spans="1:33" x14ac:dyDescent="0.2">
      <c r="A186" s="342">
        <v>219.61656099999999</v>
      </c>
      <c r="B186" s="342">
        <v>107.219711</v>
      </c>
      <c r="C186" s="342">
        <v>74.275931999999997</v>
      </c>
      <c r="D186" s="342">
        <v>75.283069999999995</v>
      </c>
      <c r="E186" s="342">
        <v>72.267188000000004</v>
      </c>
      <c r="F186" s="342">
        <v>72.113494000000003</v>
      </c>
      <c r="G186" s="342">
        <v>72.139527999999999</v>
      </c>
      <c r="H186" s="342">
        <v>74.486686000000006</v>
      </c>
      <c r="I186" s="342">
        <v>6.6883330000000001</v>
      </c>
      <c r="J186" s="342">
        <v>181.299533</v>
      </c>
      <c r="K186" s="342">
        <v>52.6</v>
      </c>
      <c r="L186" s="342">
        <v>1.113016</v>
      </c>
      <c r="M186" s="342">
        <v>74.599999999999994</v>
      </c>
      <c r="N186" s="342">
        <v>29.324659</v>
      </c>
      <c r="O186" s="342">
        <v>181.01910699999999</v>
      </c>
      <c r="P186" s="342">
        <v>0</v>
      </c>
      <c r="Q186" s="342">
        <v>120.37</v>
      </c>
      <c r="R186" s="342">
        <v>0</v>
      </c>
      <c r="S186" s="342">
        <v>4.5659999999999998</v>
      </c>
      <c r="T186" s="342">
        <v>0</v>
      </c>
      <c r="U186" s="342">
        <v>303</v>
      </c>
      <c r="V186" s="342">
        <v>53.082299999999996</v>
      </c>
      <c r="W186" s="342">
        <v>6.5620000000000003</v>
      </c>
      <c r="X186" s="342">
        <v>4.4999999999999998E-2</v>
      </c>
      <c r="Y186" s="342">
        <v>0</v>
      </c>
      <c r="Z186" s="342">
        <v>72.599999999999994</v>
      </c>
      <c r="AA186" s="342">
        <v>54.2</v>
      </c>
      <c r="AB186" s="342">
        <v>55.377184999999997</v>
      </c>
      <c r="AC186" s="342">
        <v>56.034089000000002</v>
      </c>
      <c r="AD186" s="342">
        <v>181.05341300000001</v>
      </c>
      <c r="AE186" s="342">
        <v>13.256656</v>
      </c>
      <c r="AF186" s="342">
        <v>0</v>
      </c>
      <c r="AG186" s="342">
        <v>3.4306000000000003E-2</v>
      </c>
    </row>
    <row r="187" spans="1:33" x14ac:dyDescent="0.2">
      <c r="A187" s="342">
        <v>220.846632</v>
      </c>
      <c r="B187" s="342">
        <v>107.284156</v>
      </c>
      <c r="C187" s="342">
        <v>74.309213999999997</v>
      </c>
      <c r="D187" s="342">
        <v>75.352774999999994</v>
      </c>
      <c r="E187" s="342">
        <v>72.282580999999993</v>
      </c>
      <c r="F187" s="342">
        <v>72.057818999999995</v>
      </c>
      <c r="G187" s="342">
        <v>72.214399999999998</v>
      </c>
      <c r="H187" s="342">
        <v>74.484058000000005</v>
      </c>
      <c r="I187" s="342">
        <v>6.7695369999999997</v>
      </c>
      <c r="J187" s="342">
        <v>181.10367500000001</v>
      </c>
      <c r="K187" s="342">
        <v>52.6</v>
      </c>
      <c r="L187" s="342">
        <v>1.1160600000000001</v>
      </c>
      <c r="M187" s="342">
        <v>74.599999999999994</v>
      </c>
      <c r="N187" s="342">
        <v>29.326276</v>
      </c>
      <c r="O187" s="342">
        <v>181.02083099999999</v>
      </c>
      <c r="P187" s="342">
        <v>0</v>
      </c>
      <c r="Q187" s="342">
        <v>120.35</v>
      </c>
      <c r="R187" s="342">
        <v>0</v>
      </c>
      <c r="S187" s="342">
        <v>4.5419999999999998</v>
      </c>
      <c r="T187" s="342">
        <v>0</v>
      </c>
      <c r="U187" s="342">
        <v>296</v>
      </c>
      <c r="V187" s="342">
        <v>53.1629</v>
      </c>
      <c r="W187" s="342">
        <v>6.5359999999999996</v>
      </c>
      <c r="X187" s="342">
        <v>4.4999999999999998E-2</v>
      </c>
      <c r="Y187" s="342">
        <v>0</v>
      </c>
      <c r="Z187" s="342">
        <v>72.599999999999994</v>
      </c>
      <c r="AA187" s="342">
        <v>54.3</v>
      </c>
      <c r="AB187" s="342">
        <v>55.397993999999997</v>
      </c>
      <c r="AC187" s="342">
        <v>56.021099999999997</v>
      </c>
      <c r="AD187" s="342">
        <v>181.055181</v>
      </c>
      <c r="AE187" s="342">
        <v>13.255553000000001</v>
      </c>
      <c r="AF187" s="342">
        <v>0</v>
      </c>
      <c r="AG187" s="342">
        <v>3.4349999999999999E-2</v>
      </c>
    </row>
    <row r="188" spans="1:33" x14ac:dyDescent="0.2">
      <c r="A188" s="342">
        <v>222.03970000000001</v>
      </c>
      <c r="B188" s="342">
        <v>106.964409</v>
      </c>
      <c r="C188" s="342">
        <v>74.320007000000004</v>
      </c>
      <c r="D188" s="342">
        <v>75.329616999999999</v>
      </c>
      <c r="E188" s="342">
        <v>72.234365999999994</v>
      </c>
      <c r="F188" s="342">
        <v>72.110898000000006</v>
      </c>
      <c r="G188" s="342">
        <v>72.215736000000007</v>
      </c>
      <c r="H188" s="342">
        <v>74.499466999999996</v>
      </c>
      <c r="I188" s="342">
        <v>6.7557330000000002</v>
      </c>
      <c r="J188" s="342">
        <v>181.22928300000001</v>
      </c>
      <c r="K188" s="342">
        <v>52.6</v>
      </c>
      <c r="L188" s="342">
        <v>1.1255630000000001</v>
      </c>
      <c r="M188" s="342">
        <v>74.599999999999994</v>
      </c>
      <c r="N188" s="342">
        <v>29.324062000000001</v>
      </c>
      <c r="O188" s="342">
        <v>180.98681400000001</v>
      </c>
      <c r="P188" s="342">
        <v>0</v>
      </c>
      <c r="Q188" s="342">
        <v>120.37</v>
      </c>
      <c r="R188" s="342">
        <v>0</v>
      </c>
      <c r="S188" s="342">
        <v>4.5359999999999996</v>
      </c>
      <c r="T188" s="342">
        <v>0</v>
      </c>
      <c r="U188" s="342">
        <v>294</v>
      </c>
      <c r="V188" s="342">
        <v>53.244799999999998</v>
      </c>
      <c r="W188" s="342">
        <v>6.4889999999999999</v>
      </c>
      <c r="X188" s="342">
        <v>4.4999999999999998E-2</v>
      </c>
      <c r="Y188" s="342">
        <v>0</v>
      </c>
      <c r="Z188" s="342">
        <v>72.599999999999994</v>
      </c>
      <c r="AA188" s="342">
        <v>54.3</v>
      </c>
      <c r="AB188" s="342">
        <v>54.993020000000001</v>
      </c>
      <c r="AC188" s="342">
        <v>56.003267000000001</v>
      </c>
      <c r="AD188" s="342">
        <v>181.02077399999999</v>
      </c>
      <c r="AE188" s="342">
        <v>13.254038</v>
      </c>
      <c r="AF188" s="342">
        <v>0</v>
      </c>
      <c r="AG188" s="342">
        <v>3.3959999999999997E-2</v>
      </c>
    </row>
    <row r="189" spans="1:33" x14ac:dyDescent="0.2">
      <c r="A189" s="342">
        <v>223.23276799999999</v>
      </c>
      <c r="B189" s="342">
        <v>106.964382</v>
      </c>
      <c r="C189" s="342">
        <v>74.332683000000003</v>
      </c>
      <c r="D189" s="342">
        <v>75.311869999999999</v>
      </c>
      <c r="E189" s="342">
        <v>72.290541000000005</v>
      </c>
      <c r="F189" s="342">
        <v>72.112717000000004</v>
      </c>
      <c r="G189" s="342">
        <v>72.173280000000005</v>
      </c>
      <c r="H189" s="342">
        <v>74.566325000000006</v>
      </c>
      <c r="I189" s="342">
        <v>7.0257630000000004</v>
      </c>
      <c r="J189" s="342">
        <v>181.02967799999999</v>
      </c>
      <c r="K189" s="342">
        <v>52.6</v>
      </c>
      <c r="L189" s="342">
        <v>1.1323030000000001</v>
      </c>
      <c r="M189" s="342">
        <v>74.599999999999994</v>
      </c>
      <c r="N189" s="342">
        <v>29.323311</v>
      </c>
      <c r="O189" s="342">
        <v>181.02328600000001</v>
      </c>
      <c r="P189" s="342">
        <v>0</v>
      </c>
      <c r="Q189" s="342">
        <v>120.37</v>
      </c>
      <c r="R189" s="342">
        <v>0</v>
      </c>
      <c r="S189" s="342">
        <v>4.5460000000000003</v>
      </c>
      <c r="T189" s="342">
        <v>0</v>
      </c>
      <c r="U189" s="342">
        <v>297</v>
      </c>
      <c r="V189" s="342">
        <v>53.366599999999998</v>
      </c>
      <c r="W189" s="342">
        <v>6.5410000000000004</v>
      </c>
      <c r="X189" s="342">
        <v>4.4999999999999998E-2</v>
      </c>
      <c r="Y189" s="342">
        <v>0</v>
      </c>
      <c r="Z189" s="342">
        <v>72.599999999999994</v>
      </c>
      <c r="AA189" s="342">
        <v>54.3</v>
      </c>
      <c r="AB189" s="342">
        <v>55.422153000000002</v>
      </c>
      <c r="AC189" s="342">
        <v>55.989187999999999</v>
      </c>
      <c r="AD189" s="342">
        <v>181.05723399999999</v>
      </c>
      <c r="AE189" s="342">
        <v>13.252841</v>
      </c>
      <c r="AF189" s="342">
        <v>0</v>
      </c>
      <c r="AG189" s="342">
        <v>3.3946999999999998E-2</v>
      </c>
    </row>
    <row r="190" spans="1:33" x14ac:dyDescent="0.2">
      <c r="A190" s="342">
        <v>224.425837</v>
      </c>
      <c r="B190" s="342">
        <v>106.89944800000001</v>
      </c>
      <c r="C190" s="342">
        <v>74.283011000000002</v>
      </c>
      <c r="D190" s="342">
        <v>75.296238000000002</v>
      </c>
      <c r="E190" s="342">
        <v>72.243397000000002</v>
      </c>
      <c r="F190" s="342">
        <v>72.110685000000004</v>
      </c>
      <c r="G190" s="342">
        <v>72.140266999999994</v>
      </c>
      <c r="H190" s="342">
        <v>74.504779999999997</v>
      </c>
      <c r="I190" s="342">
        <v>6.8255090000000003</v>
      </c>
      <c r="J190" s="342">
        <v>181.12455499999999</v>
      </c>
      <c r="K190" s="342">
        <v>52.7</v>
      </c>
      <c r="L190" s="342">
        <v>1.1382129999999999</v>
      </c>
      <c r="M190" s="342">
        <v>74.599999999999994</v>
      </c>
      <c r="N190" s="342">
        <v>29.32274</v>
      </c>
      <c r="O190" s="342">
        <v>181.030868</v>
      </c>
      <c r="P190" s="342">
        <v>0</v>
      </c>
      <c r="Q190" s="342">
        <v>120.37</v>
      </c>
      <c r="R190" s="342">
        <v>0</v>
      </c>
      <c r="S190" s="342">
        <v>4.524</v>
      </c>
      <c r="T190" s="342">
        <v>0</v>
      </c>
      <c r="U190" s="342">
        <v>289</v>
      </c>
      <c r="V190" s="342">
        <v>53.446899999999999</v>
      </c>
      <c r="W190" s="342">
        <v>6.4630000000000001</v>
      </c>
      <c r="X190" s="342">
        <v>4.4999999999999998E-2</v>
      </c>
      <c r="Y190" s="342">
        <v>0</v>
      </c>
      <c r="Z190" s="342">
        <v>72.599999999999994</v>
      </c>
      <c r="AA190" s="342">
        <v>54.3</v>
      </c>
      <c r="AB190" s="342">
        <v>55.511090000000003</v>
      </c>
      <c r="AC190" s="342">
        <v>55.980269999999997</v>
      </c>
      <c r="AD190" s="342">
        <v>181.06478999999999</v>
      </c>
      <c r="AE190" s="342">
        <v>13.252084</v>
      </c>
      <c r="AF190" s="342">
        <v>0</v>
      </c>
      <c r="AG190" s="342">
        <v>3.3921E-2</v>
      </c>
    </row>
    <row r="191" spans="1:33" x14ac:dyDescent="0.2">
      <c r="A191" s="342">
        <v>225.61790500000001</v>
      </c>
      <c r="B191" s="342">
        <v>106.710471</v>
      </c>
      <c r="C191" s="342">
        <v>74.376088999999993</v>
      </c>
      <c r="D191" s="342">
        <v>75.315791000000004</v>
      </c>
      <c r="E191" s="342">
        <v>72.275079000000005</v>
      </c>
      <c r="F191" s="342">
        <v>72.150540000000007</v>
      </c>
      <c r="G191" s="342">
        <v>72.207982999999999</v>
      </c>
      <c r="H191" s="342">
        <v>74.523415999999997</v>
      </c>
      <c r="I191" s="342">
        <v>6.8535919999999999</v>
      </c>
      <c r="J191" s="342">
        <v>181.156958</v>
      </c>
      <c r="K191" s="342">
        <v>52.7</v>
      </c>
      <c r="L191" s="342">
        <v>1.143761</v>
      </c>
      <c r="M191" s="342">
        <v>74.599999999999994</v>
      </c>
      <c r="N191" s="342">
        <v>29.322481</v>
      </c>
      <c r="O191" s="342">
        <v>180.971284</v>
      </c>
      <c r="P191" s="342">
        <v>0</v>
      </c>
      <c r="Q191" s="342">
        <v>120.38</v>
      </c>
      <c r="R191" s="342">
        <v>0</v>
      </c>
      <c r="S191" s="342">
        <v>4.5110000000000001</v>
      </c>
      <c r="T191" s="342">
        <v>0</v>
      </c>
      <c r="U191" s="342">
        <v>286</v>
      </c>
      <c r="V191" s="342">
        <v>53.567999999999998</v>
      </c>
      <c r="W191" s="342">
        <v>6.4420000000000002</v>
      </c>
      <c r="X191" s="342">
        <v>4.4999999999999998E-2</v>
      </c>
      <c r="Y191" s="342">
        <v>0</v>
      </c>
      <c r="Z191" s="342">
        <v>72.599999999999994</v>
      </c>
      <c r="AA191" s="342">
        <v>54.3</v>
      </c>
      <c r="AB191" s="342">
        <v>54.806077999999999</v>
      </c>
      <c r="AC191" s="342">
        <v>55.961125000000003</v>
      </c>
      <c r="AD191" s="342">
        <v>181.00489200000001</v>
      </c>
      <c r="AE191" s="342">
        <v>13.250457000000001</v>
      </c>
      <c r="AF191" s="342">
        <v>0</v>
      </c>
      <c r="AG191" s="342">
        <v>3.3607999999999999E-2</v>
      </c>
    </row>
    <row r="192" spans="1:33" x14ac:dyDescent="0.2">
      <c r="A192" s="342">
        <v>226.84697499999999</v>
      </c>
      <c r="B192" s="342">
        <v>106.728875</v>
      </c>
      <c r="C192" s="342">
        <v>74.310169999999999</v>
      </c>
      <c r="D192" s="342">
        <v>75.286534000000003</v>
      </c>
      <c r="E192" s="342">
        <v>72.289582999999993</v>
      </c>
      <c r="F192" s="342">
        <v>72.117794000000004</v>
      </c>
      <c r="G192" s="342">
        <v>72.216628</v>
      </c>
      <c r="H192" s="342">
        <v>74.570206999999996</v>
      </c>
      <c r="I192" s="342">
        <v>6.8132489999999999</v>
      </c>
      <c r="J192" s="342">
        <v>181.25118699999999</v>
      </c>
      <c r="K192" s="342">
        <v>52.7</v>
      </c>
      <c r="L192" s="342">
        <v>1.153</v>
      </c>
      <c r="M192" s="342">
        <v>74.599999999999994</v>
      </c>
      <c r="N192" s="342">
        <v>29.322385000000001</v>
      </c>
      <c r="O192" s="342">
        <v>180.99042600000001</v>
      </c>
      <c r="P192" s="342">
        <v>0</v>
      </c>
      <c r="Q192" s="342">
        <v>120.36</v>
      </c>
      <c r="R192" s="342">
        <v>0</v>
      </c>
      <c r="S192" s="342">
        <v>4.5279999999999996</v>
      </c>
      <c r="T192" s="342">
        <v>0</v>
      </c>
      <c r="U192" s="342">
        <v>291</v>
      </c>
      <c r="V192" s="342">
        <v>53.648200000000003</v>
      </c>
      <c r="W192" s="342">
        <v>6.5049999999999999</v>
      </c>
      <c r="X192" s="342">
        <v>4.4999999999999998E-2</v>
      </c>
      <c r="Y192" s="342">
        <v>0</v>
      </c>
      <c r="Z192" s="342">
        <v>72.599999999999994</v>
      </c>
      <c r="AA192" s="342">
        <v>54.2</v>
      </c>
      <c r="AB192" s="342">
        <v>55.032418</v>
      </c>
      <c r="AC192" s="342">
        <v>55.941676000000001</v>
      </c>
      <c r="AD192" s="342">
        <v>181.02412200000001</v>
      </c>
      <c r="AE192" s="342">
        <v>13.248805000000001</v>
      </c>
      <c r="AF192" s="342">
        <v>0</v>
      </c>
      <c r="AG192" s="342">
        <v>3.3695999999999997E-2</v>
      </c>
    </row>
    <row r="193" spans="1:33" x14ac:dyDescent="0.2">
      <c r="A193" s="342">
        <v>228.03804299999999</v>
      </c>
      <c r="B193" s="342">
        <v>106.863708</v>
      </c>
      <c r="C193" s="342">
        <v>74.356222000000002</v>
      </c>
      <c r="D193" s="342">
        <v>75.332510999999997</v>
      </c>
      <c r="E193" s="342">
        <v>72.275188</v>
      </c>
      <c r="F193" s="342">
        <v>72.091340000000002</v>
      </c>
      <c r="G193" s="342">
        <v>72.210680999999994</v>
      </c>
      <c r="H193" s="342">
        <v>74.534943999999996</v>
      </c>
      <c r="I193" s="342">
        <v>6.6783960000000002</v>
      </c>
      <c r="J193" s="342">
        <v>181.31560500000001</v>
      </c>
      <c r="K193" s="342">
        <v>52.7</v>
      </c>
      <c r="L193" s="342">
        <v>1.1599889999999999</v>
      </c>
      <c r="M193" s="342">
        <v>74.599999999999994</v>
      </c>
      <c r="N193" s="342">
        <v>29.325669999999999</v>
      </c>
      <c r="O193" s="342">
        <v>180.97252</v>
      </c>
      <c r="P193" s="342">
        <v>0</v>
      </c>
      <c r="Q193" s="342">
        <v>120.38</v>
      </c>
      <c r="R193" s="342">
        <v>0</v>
      </c>
      <c r="S193" s="342">
        <v>4.524</v>
      </c>
      <c r="T193" s="342">
        <v>0</v>
      </c>
      <c r="U193" s="342">
        <v>290</v>
      </c>
      <c r="V193" s="342">
        <v>53.7286</v>
      </c>
      <c r="W193" s="342">
        <v>6.4630000000000001</v>
      </c>
      <c r="X193" s="342">
        <v>5.0999999999999997E-2</v>
      </c>
      <c r="Y193" s="342">
        <v>0</v>
      </c>
      <c r="Z193" s="342">
        <v>72.599999999999994</v>
      </c>
      <c r="AA193" s="342">
        <v>54.2</v>
      </c>
      <c r="AB193" s="342">
        <v>54.822958</v>
      </c>
      <c r="AC193" s="342">
        <v>55.919727999999999</v>
      </c>
      <c r="AD193" s="342">
        <v>181.006326</v>
      </c>
      <c r="AE193" s="342">
        <v>13.24694</v>
      </c>
      <c r="AF193" s="342">
        <v>0</v>
      </c>
      <c r="AG193" s="342">
        <v>3.3806000000000003E-2</v>
      </c>
    </row>
    <row r="194" spans="1:33" x14ac:dyDescent="0.2">
      <c r="A194" s="342">
        <v>229.23011099999999</v>
      </c>
      <c r="B194" s="342">
        <v>106.723489</v>
      </c>
      <c r="C194" s="342">
        <v>74.303550999999999</v>
      </c>
      <c r="D194" s="342">
        <v>75.292587999999995</v>
      </c>
      <c r="E194" s="342">
        <v>72.268144000000007</v>
      </c>
      <c r="F194" s="342">
        <v>72.043683999999999</v>
      </c>
      <c r="G194" s="342">
        <v>72.228742999999994</v>
      </c>
      <c r="H194" s="342">
        <v>74.512114999999994</v>
      </c>
      <c r="I194" s="342">
        <v>6.8561839999999998</v>
      </c>
      <c r="J194" s="342">
        <v>181.223839</v>
      </c>
      <c r="K194" s="342">
        <v>52.7</v>
      </c>
      <c r="L194" s="342">
        <v>1.1669879999999999</v>
      </c>
      <c r="M194" s="342">
        <v>74.599999999999994</v>
      </c>
      <c r="N194" s="342">
        <v>29.326525</v>
      </c>
      <c r="O194" s="342">
        <v>180.992008</v>
      </c>
      <c r="P194" s="342">
        <v>0</v>
      </c>
      <c r="Q194" s="342">
        <v>120.39</v>
      </c>
      <c r="R194" s="342">
        <v>0</v>
      </c>
      <c r="S194" s="342">
        <v>4.5039999999999996</v>
      </c>
      <c r="T194" s="342">
        <v>0</v>
      </c>
      <c r="U194" s="342">
        <v>282</v>
      </c>
      <c r="V194" s="342">
        <v>53.847700000000003</v>
      </c>
      <c r="W194" s="342">
        <v>6.4219999999999997</v>
      </c>
      <c r="X194" s="342">
        <v>4.4999999999999998E-2</v>
      </c>
      <c r="Y194" s="342">
        <v>0</v>
      </c>
      <c r="Z194" s="342">
        <v>72.599999999999994</v>
      </c>
      <c r="AA194" s="342">
        <v>54.2</v>
      </c>
      <c r="AB194" s="342">
        <v>55.05104</v>
      </c>
      <c r="AC194" s="342">
        <v>55.901705</v>
      </c>
      <c r="AD194" s="342">
        <v>181.02570399999999</v>
      </c>
      <c r="AE194" s="342">
        <v>13.245409</v>
      </c>
      <c r="AF194" s="342">
        <v>0</v>
      </c>
      <c r="AG194" s="342">
        <v>3.3695999999999997E-2</v>
      </c>
    </row>
    <row r="195" spans="1:33" x14ac:dyDescent="0.2">
      <c r="A195" s="342">
        <v>230.422179</v>
      </c>
      <c r="B195" s="342">
        <v>106.605141</v>
      </c>
      <c r="C195" s="342">
        <v>74.294689000000005</v>
      </c>
      <c r="D195" s="342">
        <v>75.310303000000005</v>
      </c>
      <c r="E195" s="342">
        <v>72.329759999999993</v>
      </c>
      <c r="F195" s="342">
        <v>72.106821999999994</v>
      </c>
      <c r="G195" s="342">
        <v>72.237088999999997</v>
      </c>
      <c r="H195" s="342">
        <v>74.503586999999996</v>
      </c>
      <c r="I195" s="342">
        <v>6.7663180000000001</v>
      </c>
      <c r="J195" s="342">
        <v>181.13959</v>
      </c>
      <c r="K195" s="342">
        <v>52.7</v>
      </c>
      <c r="L195" s="342">
        <v>1.17492</v>
      </c>
      <c r="M195" s="342">
        <v>74.599999999999994</v>
      </c>
      <c r="N195" s="342">
        <v>29.325202999999998</v>
      </c>
      <c r="O195" s="342">
        <v>180.97964099999999</v>
      </c>
      <c r="P195" s="342">
        <v>0</v>
      </c>
      <c r="Q195" s="342">
        <v>120.38</v>
      </c>
      <c r="R195" s="342">
        <v>0</v>
      </c>
      <c r="S195" s="342">
        <v>4.5229999999999997</v>
      </c>
      <c r="T195" s="342">
        <v>0</v>
      </c>
      <c r="U195" s="342">
        <v>290</v>
      </c>
      <c r="V195" s="342">
        <v>53.927700000000002</v>
      </c>
      <c r="W195" s="342">
        <v>6.4889999999999999</v>
      </c>
      <c r="X195" s="342">
        <v>4.4999999999999998E-2</v>
      </c>
      <c r="Y195" s="342">
        <v>0</v>
      </c>
      <c r="Z195" s="342">
        <v>72.599999999999994</v>
      </c>
      <c r="AA195" s="342">
        <v>54.3</v>
      </c>
      <c r="AB195" s="342">
        <v>54.903981999999999</v>
      </c>
      <c r="AC195" s="342">
        <v>55.88156</v>
      </c>
      <c r="AD195" s="342">
        <v>181.01320999999999</v>
      </c>
      <c r="AE195" s="342">
        <v>13.243696999999999</v>
      </c>
      <c r="AF195" s="342">
        <v>0</v>
      </c>
      <c r="AG195" s="342">
        <v>3.3569000000000002E-2</v>
      </c>
    </row>
    <row r="196" spans="1:33" x14ac:dyDescent="0.2">
      <c r="A196" s="342">
        <v>231.613247</v>
      </c>
      <c r="B196" s="342">
        <v>106.549936</v>
      </c>
      <c r="C196" s="342">
        <v>74.364498999999995</v>
      </c>
      <c r="D196" s="342">
        <v>75.334102000000001</v>
      </c>
      <c r="E196" s="342">
        <v>72.296942999999999</v>
      </c>
      <c r="F196" s="342">
        <v>72.143776000000003</v>
      </c>
      <c r="G196" s="342">
        <v>72.252315999999993</v>
      </c>
      <c r="H196" s="342">
        <v>74.557289999999995</v>
      </c>
      <c r="I196" s="342">
        <v>6.8034739999999996</v>
      </c>
      <c r="J196" s="342">
        <v>181.24017000000001</v>
      </c>
      <c r="K196" s="342">
        <v>52.7</v>
      </c>
      <c r="L196" s="342">
        <v>1.1819710000000001</v>
      </c>
      <c r="M196" s="342">
        <v>74.599999999999994</v>
      </c>
      <c r="N196" s="342">
        <v>29.324632999999999</v>
      </c>
      <c r="O196" s="342">
        <v>180.968039</v>
      </c>
      <c r="P196" s="342">
        <v>0</v>
      </c>
      <c r="Q196" s="342">
        <v>120.4</v>
      </c>
      <c r="R196" s="342">
        <v>0</v>
      </c>
      <c r="S196" s="342">
        <v>4.4889999999999999</v>
      </c>
      <c r="T196" s="342">
        <v>0</v>
      </c>
      <c r="U196" s="342">
        <v>276</v>
      </c>
      <c r="V196" s="342">
        <v>54.046399999999998</v>
      </c>
      <c r="W196" s="342">
        <v>6.4009999999999998</v>
      </c>
      <c r="X196" s="342">
        <v>5.0999999999999997E-2</v>
      </c>
      <c r="Y196" s="342">
        <v>0</v>
      </c>
      <c r="Z196" s="342">
        <v>72.599999999999994</v>
      </c>
      <c r="AA196" s="342">
        <v>54.3</v>
      </c>
      <c r="AB196" s="342">
        <v>54.765853999999997</v>
      </c>
      <c r="AC196" s="342">
        <v>55.859447000000003</v>
      </c>
      <c r="AD196" s="342">
        <v>181.001474</v>
      </c>
      <c r="AE196" s="342">
        <v>13.241819</v>
      </c>
      <c r="AF196" s="342">
        <v>0</v>
      </c>
      <c r="AG196" s="342">
        <v>3.3436E-2</v>
      </c>
    </row>
    <row r="197" spans="1:33" x14ac:dyDescent="0.2">
      <c r="A197" s="342">
        <v>232.847318</v>
      </c>
      <c r="B197" s="342">
        <v>106.182407</v>
      </c>
      <c r="C197" s="342">
        <v>74.309684000000004</v>
      </c>
      <c r="D197" s="342">
        <v>75.298880999999994</v>
      </c>
      <c r="E197" s="342">
        <v>72.320362000000003</v>
      </c>
      <c r="F197" s="342">
        <v>72.048852999999994</v>
      </c>
      <c r="G197" s="342">
        <v>72.254273999999995</v>
      </c>
      <c r="H197" s="342">
        <v>74.535325999999998</v>
      </c>
      <c r="I197" s="342">
        <v>6.7921110000000002</v>
      </c>
      <c r="J197" s="342">
        <v>181.24306000000001</v>
      </c>
      <c r="K197" s="342">
        <v>52.7</v>
      </c>
      <c r="L197" s="342">
        <v>1.1886589999999999</v>
      </c>
      <c r="M197" s="342">
        <v>74.599999999999994</v>
      </c>
      <c r="N197" s="342">
        <v>29.324010000000001</v>
      </c>
      <c r="O197" s="342">
        <v>180.97581</v>
      </c>
      <c r="P197" s="342">
        <v>0</v>
      </c>
      <c r="Q197" s="342">
        <v>120.37</v>
      </c>
      <c r="R197" s="342">
        <v>0</v>
      </c>
      <c r="S197" s="342">
        <v>4.5359999999999996</v>
      </c>
      <c r="T197" s="342">
        <v>0</v>
      </c>
      <c r="U197" s="342">
        <v>295</v>
      </c>
      <c r="V197" s="342">
        <v>54.126899999999999</v>
      </c>
      <c r="W197" s="342">
        <v>6.484</v>
      </c>
      <c r="X197" s="342">
        <v>4.4999999999999998E-2</v>
      </c>
      <c r="Y197" s="342">
        <v>0</v>
      </c>
      <c r="Z197" s="342">
        <v>72.599999999999994</v>
      </c>
      <c r="AA197" s="342">
        <v>54.3</v>
      </c>
      <c r="AB197" s="342">
        <v>54.853133999999997</v>
      </c>
      <c r="AC197" s="342">
        <v>55.837431000000002</v>
      </c>
      <c r="AD197" s="342">
        <v>181.00889000000001</v>
      </c>
      <c r="AE197" s="342">
        <v>13.239948</v>
      </c>
      <c r="AF197" s="342">
        <v>0</v>
      </c>
      <c r="AG197" s="342">
        <v>3.3079999999999998E-2</v>
      </c>
    </row>
    <row r="198" spans="1:33" x14ac:dyDescent="0.2">
      <c r="A198" s="342">
        <v>234.03938600000001</v>
      </c>
      <c r="B198" s="342">
        <v>106.010071</v>
      </c>
      <c r="C198" s="342">
        <v>74.312291000000002</v>
      </c>
      <c r="D198" s="342">
        <v>75.279245000000003</v>
      </c>
      <c r="E198" s="342">
        <v>72.254705000000001</v>
      </c>
      <c r="F198" s="342">
        <v>72.128045999999998</v>
      </c>
      <c r="G198" s="342">
        <v>72.175336999999999</v>
      </c>
      <c r="H198" s="342">
        <v>74.513622999999995</v>
      </c>
      <c r="I198" s="342">
        <v>6.8522959999999999</v>
      </c>
      <c r="J198" s="342">
        <v>181.045491</v>
      </c>
      <c r="K198" s="342">
        <v>52.7</v>
      </c>
      <c r="L198" s="342">
        <v>1.1956070000000001</v>
      </c>
      <c r="M198" s="342">
        <v>74.599999999999994</v>
      </c>
      <c r="N198" s="342">
        <v>29.324528999999998</v>
      </c>
      <c r="O198" s="342">
        <v>180.97354799999999</v>
      </c>
      <c r="P198" s="342">
        <v>0</v>
      </c>
      <c r="Q198" s="342">
        <v>120.36</v>
      </c>
      <c r="R198" s="342">
        <v>0</v>
      </c>
      <c r="S198" s="342">
        <v>4.5279999999999996</v>
      </c>
      <c r="T198" s="342">
        <v>0</v>
      </c>
      <c r="U198" s="342">
        <v>291</v>
      </c>
      <c r="V198" s="342">
        <v>54.207299999999996</v>
      </c>
      <c r="W198" s="342">
        <v>6.5670000000000002</v>
      </c>
      <c r="X198" s="342">
        <v>5.0999999999999997E-2</v>
      </c>
      <c r="Y198" s="342">
        <v>0</v>
      </c>
      <c r="Z198" s="342">
        <v>72.599999999999994</v>
      </c>
      <c r="AA198" s="342">
        <v>54.3</v>
      </c>
      <c r="AB198" s="342">
        <v>54.824275</v>
      </c>
      <c r="AC198" s="342">
        <v>55.812029000000003</v>
      </c>
      <c r="AD198" s="342">
        <v>181.006438</v>
      </c>
      <c r="AE198" s="342">
        <v>13.23779</v>
      </c>
      <c r="AF198" s="342">
        <v>0</v>
      </c>
      <c r="AG198" s="342">
        <v>3.2890000000000003E-2</v>
      </c>
    </row>
    <row r="199" spans="1:33" x14ac:dyDescent="0.2">
      <c r="A199" s="342">
        <v>235.23145400000001</v>
      </c>
      <c r="B199" s="342">
        <v>105.940158</v>
      </c>
      <c r="C199" s="342">
        <v>74.292064999999994</v>
      </c>
      <c r="D199" s="342">
        <v>75.311513000000005</v>
      </c>
      <c r="E199" s="342">
        <v>72.328945000000004</v>
      </c>
      <c r="F199" s="342">
        <v>72.075851</v>
      </c>
      <c r="G199" s="342">
        <v>72.227401999999998</v>
      </c>
      <c r="H199" s="342">
        <v>74.549403999999996</v>
      </c>
      <c r="I199" s="342">
        <v>6.9028460000000003</v>
      </c>
      <c r="J199" s="342">
        <v>181.07711699999999</v>
      </c>
      <c r="K199" s="342">
        <v>52.8</v>
      </c>
      <c r="L199" s="342">
        <v>1.20048</v>
      </c>
      <c r="M199" s="342">
        <v>74.599999999999994</v>
      </c>
      <c r="N199" s="342">
        <v>29.324114000000002</v>
      </c>
      <c r="O199" s="342">
        <v>180.97989799999999</v>
      </c>
      <c r="P199" s="342">
        <v>0</v>
      </c>
      <c r="Q199" s="342">
        <v>120.37</v>
      </c>
      <c r="R199" s="342">
        <v>0</v>
      </c>
      <c r="S199" s="342">
        <v>4.5659999999999998</v>
      </c>
      <c r="T199" s="342">
        <v>0</v>
      </c>
      <c r="U199" s="342">
        <v>303</v>
      </c>
      <c r="V199" s="342">
        <v>54.3294</v>
      </c>
      <c r="W199" s="342">
        <v>6.609</v>
      </c>
      <c r="X199" s="342">
        <v>0.04</v>
      </c>
      <c r="Y199" s="342">
        <v>0</v>
      </c>
      <c r="Z199" s="342">
        <v>72.599999999999994</v>
      </c>
      <c r="AA199" s="342">
        <v>54.3</v>
      </c>
      <c r="AB199" s="342">
        <v>54.898370999999997</v>
      </c>
      <c r="AC199" s="342">
        <v>55.789696999999997</v>
      </c>
      <c r="AD199" s="342">
        <v>181.012733</v>
      </c>
      <c r="AE199" s="342">
        <v>13.235893000000001</v>
      </c>
      <c r="AF199" s="342">
        <v>0</v>
      </c>
      <c r="AG199" s="342">
        <v>3.2835000000000003E-2</v>
      </c>
    </row>
    <row r="200" spans="1:33" x14ac:dyDescent="0.2">
      <c r="A200" s="342">
        <v>236.42452299999999</v>
      </c>
      <c r="B200" s="342">
        <v>106.384614</v>
      </c>
      <c r="C200" s="342">
        <v>74.291083</v>
      </c>
      <c r="D200" s="342">
        <v>75.350877999999994</v>
      </c>
      <c r="E200" s="342">
        <v>72.329482999999996</v>
      </c>
      <c r="F200" s="342">
        <v>72.090862999999999</v>
      </c>
      <c r="G200" s="342">
        <v>72.174473000000006</v>
      </c>
      <c r="H200" s="342">
        <v>74.462385999999995</v>
      </c>
      <c r="I200" s="342">
        <v>6.8708739999999997</v>
      </c>
      <c r="J200" s="342">
        <v>181.204656</v>
      </c>
      <c r="K200" s="342">
        <v>52.8</v>
      </c>
      <c r="L200" s="342">
        <v>1.2070650000000001</v>
      </c>
      <c r="M200" s="342">
        <v>74.599999999999994</v>
      </c>
      <c r="N200" s="342">
        <v>29.324217999999998</v>
      </c>
      <c r="O200" s="342">
        <v>180.97671199999999</v>
      </c>
      <c r="P200" s="342">
        <v>0</v>
      </c>
      <c r="Q200" s="342">
        <v>120.36</v>
      </c>
      <c r="R200" s="342">
        <v>0</v>
      </c>
      <c r="S200" s="342">
        <v>4.5460000000000003</v>
      </c>
      <c r="T200" s="342">
        <v>0</v>
      </c>
      <c r="U200" s="342">
        <v>298</v>
      </c>
      <c r="V200" s="342">
        <v>54.409399999999998</v>
      </c>
      <c r="W200" s="342">
        <v>6.5259999999999998</v>
      </c>
      <c r="X200" s="342">
        <v>4.4999999999999998E-2</v>
      </c>
      <c r="Y200" s="342">
        <v>0</v>
      </c>
      <c r="Z200" s="342">
        <v>72.599999999999994</v>
      </c>
      <c r="AA200" s="342">
        <v>54.3</v>
      </c>
      <c r="AB200" s="342">
        <v>54.866610999999999</v>
      </c>
      <c r="AC200" s="342">
        <v>55.773847000000004</v>
      </c>
      <c r="AD200" s="342">
        <v>181.01003499999999</v>
      </c>
      <c r="AE200" s="342">
        <v>13.234546</v>
      </c>
      <c r="AF200" s="342">
        <v>0</v>
      </c>
      <c r="AG200" s="342">
        <v>3.3322999999999998E-2</v>
      </c>
    </row>
    <row r="201" spans="1:33" x14ac:dyDescent="0.2">
      <c r="A201" s="342">
        <v>237.61859100000001</v>
      </c>
      <c r="B201" s="342">
        <v>106.666884</v>
      </c>
      <c r="C201" s="342">
        <v>74.306179</v>
      </c>
      <c r="D201" s="342">
        <v>75.311654000000004</v>
      </c>
      <c r="E201" s="342">
        <v>72.2697</v>
      </c>
      <c r="F201" s="342">
        <v>72.061680999999993</v>
      </c>
      <c r="G201" s="342">
        <v>72.23115</v>
      </c>
      <c r="H201" s="342">
        <v>74.531572999999995</v>
      </c>
      <c r="I201" s="342">
        <v>6.768046</v>
      </c>
      <c r="J201" s="342">
        <v>181.232912</v>
      </c>
      <c r="K201" s="342">
        <v>52.8</v>
      </c>
      <c r="L201" s="342">
        <v>1.21536</v>
      </c>
      <c r="M201" s="342">
        <v>74.599999999999994</v>
      </c>
      <c r="N201" s="342">
        <v>29.324607</v>
      </c>
      <c r="O201" s="342">
        <v>180.962165</v>
      </c>
      <c r="P201" s="342">
        <v>0</v>
      </c>
      <c r="Q201" s="342">
        <v>120.38</v>
      </c>
      <c r="R201" s="342">
        <v>0</v>
      </c>
      <c r="S201" s="342">
        <v>4.5220000000000002</v>
      </c>
      <c r="T201" s="342">
        <v>0</v>
      </c>
      <c r="U201" s="342">
        <v>289</v>
      </c>
      <c r="V201" s="342">
        <v>54.529800000000002</v>
      </c>
      <c r="W201" s="342">
        <v>6.4690000000000003</v>
      </c>
      <c r="X201" s="342">
        <v>5.0999999999999997E-2</v>
      </c>
      <c r="Y201" s="342">
        <v>0</v>
      </c>
      <c r="Z201" s="342">
        <v>72.599999999999994</v>
      </c>
      <c r="AA201" s="342">
        <v>54.3</v>
      </c>
      <c r="AB201" s="342">
        <v>54.698987000000002</v>
      </c>
      <c r="AC201" s="342">
        <v>55.746141999999999</v>
      </c>
      <c r="AD201" s="342">
        <v>180.99579299999999</v>
      </c>
      <c r="AE201" s="342">
        <v>13.232192</v>
      </c>
      <c r="AF201" s="342">
        <v>0</v>
      </c>
      <c r="AG201" s="342">
        <v>3.3627999999999998E-2</v>
      </c>
    </row>
    <row r="202" spans="1:33" x14ac:dyDescent="0.2">
      <c r="A202" s="342">
        <v>238.84766099999999</v>
      </c>
      <c r="B202" s="342">
        <v>106.57037099999999</v>
      </c>
      <c r="C202" s="342">
        <v>74.291480000000007</v>
      </c>
      <c r="D202" s="342">
        <v>75.296581000000003</v>
      </c>
      <c r="E202" s="342">
        <v>72.331579000000005</v>
      </c>
      <c r="F202" s="342">
        <v>72.078344000000001</v>
      </c>
      <c r="G202" s="342">
        <v>72.228717000000003</v>
      </c>
      <c r="H202" s="342">
        <v>74.549432999999993</v>
      </c>
      <c r="I202" s="342">
        <v>6.8233050000000004</v>
      </c>
      <c r="J202" s="342">
        <v>181.230255</v>
      </c>
      <c r="K202" s="342">
        <v>52.8</v>
      </c>
      <c r="L202" s="342">
        <v>1.219689</v>
      </c>
      <c r="M202" s="342">
        <v>74.599999999999994</v>
      </c>
      <c r="N202" s="342">
        <v>29.322410000000001</v>
      </c>
      <c r="O202" s="342">
        <v>180.96626900000001</v>
      </c>
      <c r="P202" s="342">
        <v>0</v>
      </c>
      <c r="Q202" s="342">
        <v>120.39</v>
      </c>
      <c r="R202" s="342">
        <v>0</v>
      </c>
      <c r="S202" s="342">
        <v>4.508</v>
      </c>
      <c r="T202" s="342">
        <v>0</v>
      </c>
      <c r="U202" s="342">
        <v>285</v>
      </c>
      <c r="V202" s="342">
        <v>54.609099999999998</v>
      </c>
      <c r="W202" s="342">
        <v>6.4269999999999996</v>
      </c>
      <c r="X202" s="342">
        <v>4.4999999999999998E-2</v>
      </c>
      <c r="Y202" s="342">
        <v>0</v>
      </c>
      <c r="Z202" s="342">
        <v>72.599999999999994</v>
      </c>
      <c r="AA202" s="342">
        <v>54.3</v>
      </c>
      <c r="AB202" s="342">
        <v>54.746164999999998</v>
      </c>
      <c r="AC202" s="342">
        <v>55.724286999999997</v>
      </c>
      <c r="AD202" s="342">
        <v>180.99980199999999</v>
      </c>
      <c r="AE202" s="342">
        <v>13.230335</v>
      </c>
      <c r="AF202" s="342">
        <v>0</v>
      </c>
      <c r="AG202" s="342">
        <v>3.3533E-2</v>
      </c>
    </row>
    <row r="203" spans="1:33" x14ac:dyDescent="0.2">
      <c r="A203" s="342">
        <v>240.03872999999999</v>
      </c>
      <c r="B203" s="342">
        <v>106.310187</v>
      </c>
      <c r="C203" s="342">
        <v>74.274252000000004</v>
      </c>
      <c r="D203" s="342">
        <v>75.278553000000002</v>
      </c>
      <c r="E203" s="342">
        <v>72.304811000000001</v>
      </c>
      <c r="F203" s="342">
        <v>72.082048</v>
      </c>
      <c r="G203" s="342">
        <v>72.196693999999994</v>
      </c>
      <c r="H203" s="342">
        <v>74.496375999999998</v>
      </c>
      <c r="I203" s="342">
        <v>6.8330700000000002</v>
      </c>
      <c r="J203" s="342">
        <v>181.044454</v>
      </c>
      <c r="K203" s="342">
        <v>52.8</v>
      </c>
      <c r="L203" s="342">
        <v>1.224329</v>
      </c>
      <c r="M203" s="342">
        <v>74.599999999999994</v>
      </c>
      <c r="N203" s="342">
        <v>29.322662999999999</v>
      </c>
      <c r="O203" s="342">
        <v>180.95117999999999</v>
      </c>
      <c r="P203" s="342">
        <v>0</v>
      </c>
      <c r="Q203" s="342">
        <v>120.35</v>
      </c>
      <c r="R203" s="342">
        <v>0</v>
      </c>
      <c r="S203" s="342">
        <v>4.5490000000000004</v>
      </c>
      <c r="T203" s="342">
        <v>0</v>
      </c>
      <c r="U203" s="342">
        <v>299</v>
      </c>
      <c r="V203" s="342">
        <v>54.691400000000002</v>
      </c>
      <c r="W203" s="342">
        <v>6.5209999999999999</v>
      </c>
      <c r="X203" s="342">
        <v>4.4999999999999998E-2</v>
      </c>
      <c r="Y203" s="342">
        <v>0</v>
      </c>
      <c r="Z203" s="342">
        <v>72.599999999999994</v>
      </c>
      <c r="AA203" s="342">
        <v>54.3</v>
      </c>
      <c r="AB203" s="342">
        <v>54.565322000000002</v>
      </c>
      <c r="AC203" s="342">
        <v>55.690098999999996</v>
      </c>
      <c r="AD203" s="342">
        <v>180.98443700000001</v>
      </c>
      <c r="AE203" s="342">
        <v>13.227430999999999</v>
      </c>
      <c r="AF203" s="342">
        <v>0</v>
      </c>
      <c r="AG203" s="342">
        <v>3.3257000000000002E-2</v>
      </c>
    </row>
    <row r="204" spans="1:33" x14ac:dyDescent="0.2">
      <c r="A204" s="342">
        <v>241.22979699999999</v>
      </c>
      <c r="B204" s="342">
        <v>106.391238</v>
      </c>
      <c r="C204" s="342">
        <v>74.304195000000007</v>
      </c>
      <c r="D204" s="342">
        <v>75.356223999999997</v>
      </c>
      <c r="E204" s="342">
        <v>72.325047999999995</v>
      </c>
      <c r="F204" s="342">
        <v>72.084142</v>
      </c>
      <c r="G204" s="342">
        <v>72.261331999999996</v>
      </c>
      <c r="H204" s="342">
        <v>74.549723999999998</v>
      </c>
      <c r="I204" s="342">
        <v>6.8058509999999997</v>
      </c>
      <c r="J204" s="342">
        <v>181.25028</v>
      </c>
      <c r="K204" s="342">
        <v>52.8</v>
      </c>
      <c r="L204" s="342">
        <v>1.2307060000000001</v>
      </c>
      <c r="M204" s="342">
        <v>74.599999999999994</v>
      </c>
      <c r="N204" s="342">
        <v>29.320848000000002</v>
      </c>
      <c r="O204" s="342">
        <v>180.96300199999999</v>
      </c>
      <c r="P204" s="342">
        <v>0</v>
      </c>
      <c r="Q204" s="342">
        <v>120.38</v>
      </c>
      <c r="R204" s="342">
        <v>0</v>
      </c>
      <c r="S204" s="342">
        <v>4.4960000000000004</v>
      </c>
      <c r="T204" s="342">
        <v>0</v>
      </c>
      <c r="U204" s="342">
        <v>281</v>
      </c>
      <c r="V204" s="342">
        <v>54.812199999999997</v>
      </c>
      <c r="W204" s="342">
        <v>6.4320000000000004</v>
      </c>
      <c r="X204" s="342">
        <v>0.04</v>
      </c>
      <c r="Y204" s="342">
        <v>0</v>
      </c>
      <c r="Z204" s="342">
        <v>72.599999999999994</v>
      </c>
      <c r="AA204" s="342">
        <v>54.3</v>
      </c>
      <c r="AB204" s="342">
        <v>54.705177999999997</v>
      </c>
      <c r="AC204" s="342">
        <v>55.658203999999998</v>
      </c>
      <c r="AD204" s="342">
        <v>180.996319</v>
      </c>
      <c r="AE204" s="342">
        <v>13.224721000000001</v>
      </c>
      <c r="AF204" s="342">
        <v>0</v>
      </c>
      <c r="AG204" s="342">
        <v>3.3316999999999999E-2</v>
      </c>
    </row>
    <row r="205" spans="1:33" x14ac:dyDescent="0.2">
      <c r="A205" s="342">
        <v>242.42086599999999</v>
      </c>
      <c r="B205" s="342">
        <v>106.478979</v>
      </c>
      <c r="C205" s="342">
        <v>74.303954000000004</v>
      </c>
      <c r="D205" s="342">
        <v>75.286865000000006</v>
      </c>
      <c r="E205" s="342">
        <v>72.352458999999996</v>
      </c>
      <c r="F205" s="342">
        <v>72.134286000000003</v>
      </c>
      <c r="G205" s="342">
        <v>72.262879999999996</v>
      </c>
      <c r="H205" s="342">
        <v>74.485517000000002</v>
      </c>
      <c r="I205" s="342">
        <v>6.7341300000000004</v>
      </c>
      <c r="J205" s="342">
        <v>181.016199</v>
      </c>
      <c r="K205" s="342">
        <v>52.8</v>
      </c>
      <c r="L205" s="342">
        <v>1.2365649999999999</v>
      </c>
      <c r="M205" s="342">
        <v>74.599999999999994</v>
      </c>
      <c r="N205" s="342">
        <v>29.323622</v>
      </c>
      <c r="O205" s="342">
        <v>180.93059299999999</v>
      </c>
      <c r="P205" s="342">
        <v>0</v>
      </c>
      <c r="Q205" s="342">
        <v>120.38</v>
      </c>
      <c r="R205" s="342">
        <v>0</v>
      </c>
      <c r="S205" s="342">
        <v>4.5119999999999996</v>
      </c>
      <c r="T205" s="342">
        <v>0</v>
      </c>
      <c r="U205" s="342">
        <v>287</v>
      </c>
      <c r="V205" s="342">
        <v>54.8934</v>
      </c>
      <c r="W205" s="342">
        <v>6.4530000000000003</v>
      </c>
      <c r="X205" s="342">
        <v>4.4999999999999998E-2</v>
      </c>
      <c r="Y205" s="342">
        <v>0</v>
      </c>
      <c r="Z205" s="342">
        <v>72.599999999999994</v>
      </c>
      <c r="AA205" s="342">
        <v>54.3</v>
      </c>
      <c r="AB205" s="342">
        <v>54.32488</v>
      </c>
      <c r="AC205" s="342">
        <v>55.626077000000002</v>
      </c>
      <c r="AD205" s="342">
        <v>180.964009</v>
      </c>
      <c r="AE205" s="342">
        <v>13.221990999999999</v>
      </c>
      <c r="AF205" s="342">
        <v>0</v>
      </c>
      <c r="AG205" s="342">
        <v>3.3416000000000001E-2</v>
      </c>
    </row>
    <row r="206" spans="1:33" x14ac:dyDescent="0.2">
      <c r="A206" s="342">
        <v>243.61193399999999</v>
      </c>
      <c r="B206" s="342">
        <v>106.724538</v>
      </c>
      <c r="C206" s="342">
        <v>74.288892000000004</v>
      </c>
      <c r="D206" s="342">
        <v>75.319981999999996</v>
      </c>
      <c r="E206" s="342">
        <v>72.281514999999999</v>
      </c>
      <c r="F206" s="342">
        <v>72.159868000000003</v>
      </c>
      <c r="G206" s="342">
        <v>72.253253000000001</v>
      </c>
      <c r="H206" s="342">
        <v>74.564375999999996</v>
      </c>
      <c r="I206" s="342">
        <v>6.8570479999999998</v>
      </c>
      <c r="J206" s="342">
        <v>181.155922</v>
      </c>
      <c r="K206" s="342">
        <v>52.8</v>
      </c>
      <c r="L206" s="342">
        <v>1.243512</v>
      </c>
      <c r="M206" s="342">
        <v>74.599999999999994</v>
      </c>
      <c r="N206" s="342">
        <v>29.325358000000001</v>
      </c>
      <c r="O206" s="342">
        <v>180.94172900000001</v>
      </c>
      <c r="P206" s="342">
        <v>0</v>
      </c>
      <c r="Q206" s="342">
        <v>120.37</v>
      </c>
      <c r="R206" s="342">
        <v>0</v>
      </c>
      <c r="S206" s="342">
        <v>4.5449999999999999</v>
      </c>
      <c r="T206" s="342">
        <v>0</v>
      </c>
      <c r="U206" s="342">
        <v>297</v>
      </c>
      <c r="V206" s="342">
        <v>55.016800000000003</v>
      </c>
      <c r="W206" s="342">
        <v>6.51</v>
      </c>
      <c r="X206" s="342">
        <v>4.4999999999999998E-2</v>
      </c>
      <c r="Y206" s="342">
        <v>0</v>
      </c>
      <c r="Z206" s="342">
        <v>72.599999999999994</v>
      </c>
      <c r="AA206" s="342">
        <v>54.3</v>
      </c>
      <c r="AB206" s="342">
        <v>54.459437000000001</v>
      </c>
      <c r="AC206" s="342">
        <v>55.595860999999999</v>
      </c>
      <c r="AD206" s="342">
        <v>180.97544099999999</v>
      </c>
      <c r="AE206" s="342">
        <v>13.219424</v>
      </c>
      <c r="AF206" s="342">
        <v>0</v>
      </c>
      <c r="AG206" s="342">
        <v>3.3711999999999999E-2</v>
      </c>
    </row>
    <row r="207" spans="1:33" x14ac:dyDescent="0.2">
      <c r="A207" s="342">
        <v>244.848004</v>
      </c>
      <c r="B207" s="342">
        <v>107.287414</v>
      </c>
      <c r="C207" s="342">
        <v>74.301443000000006</v>
      </c>
      <c r="D207" s="342">
        <v>75.241530999999995</v>
      </c>
      <c r="E207" s="342">
        <v>72.248016000000007</v>
      </c>
      <c r="F207" s="342">
        <v>72.072052999999997</v>
      </c>
      <c r="G207" s="342">
        <v>72.238583000000006</v>
      </c>
      <c r="H207" s="342">
        <v>74.508464000000004</v>
      </c>
      <c r="I207" s="342">
        <v>6.7713840000000003</v>
      </c>
      <c r="J207" s="342">
        <v>181.091115</v>
      </c>
      <c r="K207" s="342">
        <v>52.8</v>
      </c>
      <c r="L207" s="342">
        <v>1.2515069999999999</v>
      </c>
      <c r="M207" s="342">
        <v>74.599999999999994</v>
      </c>
      <c r="N207" s="342">
        <v>29.324034999999999</v>
      </c>
      <c r="O207" s="342">
        <v>180.95762300000001</v>
      </c>
      <c r="P207" s="342">
        <v>0</v>
      </c>
      <c r="Q207" s="342">
        <v>120.38</v>
      </c>
      <c r="R207" s="342">
        <v>0</v>
      </c>
      <c r="S207" s="342">
        <v>4.54</v>
      </c>
      <c r="T207" s="342">
        <v>0</v>
      </c>
      <c r="U207" s="342">
        <v>296</v>
      </c>
      <c r="V207" s="342">
        <v>55.096899999999998</v>
      </c>
      <c r="W207" s="342">
        <v>6.5309999999999997</v>
      </c>
      <c r="X207" s="342">
        <v>4.4999999999999998E-2</v>
      </c>
      <c r="Y207" s="342">
        <v>0</v>
      </c>
      <c r="Z207" s="342">
        <v>72.599999999999994</v>
      </c>
      <c r="AA207" s="342">
        <v>54.3</v>
      </c>
      <c r="AB207" s="342">
        <v>54.654153000000001</v>
      </c>
      <c r="AC207" s="342">
        <v>55.570101000000001</v>
      </c>
      <c r="AD207" s="342">
        <v>180.991984</v>
      </c>
      <c r="AE207" s="342">
        <v>13.217236</v>
      </c>
      <c r="AF207" s="342">
        <v>0</v>
      </c>
      <c r="AG207" s="342">
        <v>3.4361999999999997E-2</v>
      </c>
    </row>
    <row r="208" spans="1:33" x14ac:dyDescent="0.2">
      <c r="A208" s="342">
        <v>246.04307299999999</v>
      </c>
      <c r="B208" s="342">
        <v>107.531916</v>
      </c>
      <c r="C208" s="342">
        <v>74.322267999999994</v>
      </c>
      <c r="D208" s="342">
        <v>75.346648999999999</v>
      </c>
      <c r="E208" s="342">
        <v>72.284159000000002</v>
      </c>
      <c r="F208" s="342">
        <v>72.049004999999994</v>
      </c>
      <c r="G208" s="342">
        <v>72.224788000000004</v>
      </c>
      <c r="H208" s="342">
        <v>74.572129000000004</v>
      </c>
      <c r="I208" s="342">
        <v>6.9389219999999998</v>
      </c>
      <c r="J208" s="342">
        <v>181.19921199999999</v>
      </c>
      <c r="K208" s="342">
        <v>52.8</v>
      </c>
      <c r="L208" s="342">
        <v>1.2585999999999999</v>
      </c>
      <c r="M208" s="342">
        <v>74.599999999999994</v>
      </c>
      <c r="N208" s="342">
        <v>29.326395000000002</v>
      </c>
      <c r="O208" s="342">
        <v>180.93979999999999</v>
      </c>
      <c r="P208" s="342">
        <v>0</v>
      </c>
      <c r="Q208" s="342">
        <v>120.38</v>
      </c>
      <c r="R208" s="342">
        <v>0</v>
      </c>
      <c r="S208" s="342">
        <v>4.5529999999999999</v>
      </c>
      <c r="T208" s="342">
        <v>0</v>
      </c>
      <c r="U208" s="342">
        <v>300</v>
      </c>
      <c r="V208" s="342">
        <v>55.177399999999999</v>
      </c>
      <c r="W208" s="342">
        <v>6.5570000000000004</v>
      </c>
      <c r="X208" s="342">
        <v>5.0999999999999997E-2</v>
      </c>
      <c r="Y208" s="342">
        <v>0</v>
      </c>
      <c r="Z208" s="342">
        <v>72.599999999999994</v>
      </c>
      <c r="AA208" s="342">
        <v>54.3</v>
      </c>
      <c r="AB208" s="342">
        <v>54.447586999999999</v>
      </c>
      <c r="AC208" s="342">
        <v>55.544466999999997</v>
      </c>
      <c r="AD208" s="342">
        <v>180.974434</v>
      </c>
      <c r="AE208" s="342">
        <v>13.215058000000001</v>
      </c>
      <c r="AF208" s="342">
        <v>0</v>
      </c>
      <c r="AG208" s="342">
        <v>3.4633999999999998E-2</v>
      </c>
    </row>
    <row r="209" spans="1:33" x14ac:dyDescent="0.2">
      <c r="A209" s="342">
        <v>247.235141</v>
      </c>
      <c r="B209" s="342">
        <v>107.21932099999999</v>
      </c>
      <c r="C209" s="342">
        <v>74.277502999999996</v>
      </c>
      <c r="D209" s="342">
        <v>75.258025000000004</v>
      </c>
      <c r="E209" s="342">
        <v>72.247433999999998</v>
      </c>
      <c r="F209" s="342">
        <v>72.102294999999998</v>
      </c>
      <c r="G209" s="342">
        <v>72.218790999999996</v>
      </c>
      <c r="H209" s="342">
        <v>74.519390999999999</v>
      </c>
      <c r="I209" s="342">
        <v>6.844087</v>
      </c>
      <c r="J209" s="342">
        <v>181.18158500000001</v>
      </c>
      <c r="K209" s="342">
        <v>52.8</v>
      </c>
      <c r="L209" s="342">
        <v>1.265495</v>
      </c>
      <c r="M209" s="342">
        <v>74.599999999999994</v>
      </c>
      <c r="N209" s="342">
        <v>29.324788000000002</v>
      </c>
      <c r="O209" s="342">
        <v>180.95337900000001</v>
      </c>
      <c r="P209" s="342">
        <v>0</v>
      </c>
      <c r="Q209" s="342">
        <v>120.4</v>
      </c>
      <c r="R209" s="342">
        <v>0</v>
      </c>
      <c r="S209" s="342">
        <v>4.49</v>
      </c>
      <c r="T209" s="342">
        <v>0</v>
      </c>
      <c r="U209" s="342">
        <v>278</v>
      </c>
      <c r="V209" s="342">
        <v>55.296599999999998</v>
      </c>
      <c r="W209" s="342">
        <v>6.4160000000000004</v>
      </c>
      <c r="X209" s="342">
        <v>5.0999999999999997E-2</v>
      </c>
      <c r="Y209" s="342">
        <v>0</v>
      </c>
      <c r="Z209" s="342">
        <v>72.599999999999994</v>
      </c>
      <c r="AA209" s="342">
        <v>54.3</v>
      </c>
      <c r="AB209" s="342">
        <v>54.603529999999999</v>
      </c>
      <c r="AC209" s="342">
        <v>55.514999000000003</v>
      </c>
      <c r="AD209" s="342">
        <v>180.987683</v>
      </c>
      <c r="AE209" s="342">
        <v>13.212554000000001</v>
      </c>
      <c r="AF209" s="342">
        <v>0</v>
      </c>
      <c r="AG209" s="342">
        <v>3.4304000000000001E-2</v>
      </c>
    </row>
    <row r="210" spans="1:33" x14ac:dyDescent="0.2">
      <c r="A210" s="342">
        <v>248.42820900000001</v>
      </c>
      <c r="B210" s="342">
        <v>107.240753</v>
      </c>
      <c r="C210" s="342">
        <v>74.286783999999997</v>
      </c>
      <c r="D210" s="342">
        <v>75.337190000000007</v>
      </c>
      <c r="E210" s="342">
        <v>72.279534999999996</v>
      </c>
      <c r="F210" s="342">
        <v>72.071656000000004</v>
      </c>
      <c r="G210" s="342">
        <v>72.251412999999999</v>
      </c>
      <c r="H210" s="342">
        <v>74.515027000000003</v>
      </c>
      <c r="I210" s="342">
        <v>6.8717379999999997</v>
      </c>
      <c r="J210" s="342">
        <v>181.175623</v>
      </c>
      <c r="K210" s="342">
        <v>52.8</v>
      </c>
      <c r="L210" s="342">
        <v>1.2723390000000001</v>
      </c>
      <c r="M210" s="342">
        <v>74.599999999999994</v>
      </c>
      <c r="N210" s="342">
        <v>29.324918</v>
      </c>
      <c r="O210" s="342">
        <v>180.941157</v>
      </c>
      <c r="P210" s="342">
        <v>0</v>
      </c>
      <c r="Q210" s="342">
        <v>120.39</v>
      </c>
      <c r="R210" s="342">
        <v>0</v>
      </c>
      <c r="S210" s="342">
        <v>4.4969999999999999</v>
      </c>
      <c r="T210" s="342">
        <v>0</v>
      </c>
      <c r="U210" s="342">
        <v>282</v>
      </c>
      <c r="V210" s="342">
        <v>55.376199999999997</v>
      </c>
      <c r="W210" s="342">
        <v>6.4420000000000002</v>
      </c>
      <c r="X210" s="342">
        <v>4.4999999999999998E-2</v>
      </c>
      <c r="Y210" s="342">
        <v>0</v>
      </c>
      <c r="Z210" s="342">
        <v>72.599999999999994</v>
      </c>
      <c r="AA210" s="342">
        <v>54.3</v>
      </c>
      <c r="AB210" s="342">
        <v>54.459867000000003</v>
      </c>
      <c r="AC210" s="342">
        <v>55.480665000000002</v>
      </c>
      <c r="AD210" s="342">
        <v>180.97547800000001</v>
      </c>
      <c r="AE210" s="342">
        <v>13.209637000000001</v>
      </c>
      <c r="AF210" s="342">
        <v>0</v>
      </c>
      <c r="AG210" s="342">
        <v>3.4320999999999997E-2</v>
      </c>
    </row>
    <row r="211" spans="1:33" x14ac:dyDescent="0.2">
      <c r="A211" s="342">
        <v>249.62027699999999</v>
      </c>
      <c r="B211" s="342">
        <v>107.230671</v>
      </c>
      <c r="C211" s="342">
        <v>74.316473000000002</v>
      </c>
      <c r="D211" s="342">
        <v>75.315837000000002</v>
      </c>
      <c r="E211" s="342">
        <v>72.289585000000002</v>
      </c>
      <c r="F211" s="342">
        <v>72.079317000000003</v>
      </c>
      <c r="G211" s="342">
        <v>72.260782000000006</v>
      </c>
      <c r="H211" s="342">
        <v>74.561468000000005</v>
      </c>
      <c r="I211" s="342">
        <v>6.6937340000000001</v>
      </c>
      <c r="J211" s="342">
        <v>181.29175599999999</v>
      </c>
      <c r="K211" s="342">
        <v>52.8</v>
      </c>
      <c r="L211" s="342">
        <v>1.2795970000000001</v>
      </c>
      <c r="M211" s="342">
        <v>74.599999999999994</v>
      </c>
      <c r="N211" s="342">
        <v>29.322921999999998</v>
      </c>
      <c r="O211" s="342">
        <v>180.941971</v>
      </c>
      <c r="P211" s="342">
        <v>0</v>
      </c>
      <c r="Q211" s="342">
        <v>120.4</v>
      </c>
      <c r="R211" s="342">
        <v>0</v>
      </c>
      <c r="S211" s="342">
        <v>4.5190000000000001</v>
      </c>
      <c r="T211" s="342">
        <v>0</v>
      </c>
      <c r="U211" s="342">
        <v>287</v>
      </c>
      <c r="V211" s="342">
        <v>55.497900000000001</v>
      </c>
      <c r="W211" s="342">
        <v>6.5309999999999997</v>
      </c>
      <c r="X211" s="342">
        <v>4.4999999999999998E-2</v>
      </c>
      <c r="Y211" s="342">
        <v>0</v>
      </c>
      <c r="Z211" s="342">
        <v>72.599999999999994</v>
      </c>
      <c r="AA211" s="342">
        <v>54.3</v>
      </c>
      <c r="AB211" s="342">
        <v>54.468949000000002</v>
      </c>
      <c r="AC211" s="342">
        <v>55.454211000000001</v>
      </c>
      <c r="AD211" s="342">
        <v>180.976249</v>
      </c>
      <c r="AE211" s="342">
        <v>13.20739</v>
      </c>
      <c r="AF211" s="342">
        <v>0</v>
      </c>
      <c r="AG211" s="342">
        <v>3.4278999999999997E-2</v>
      </c>
    </row>
    <row r="212" spans="1:33" x14ac:dyDescent="0.2">
      <c r="A212" s="342">
        <v>250.84734800000001</v>
      </c>
      <c r="B212" s="342">
        <v>107.046126</v>
      </c>
      <c r="C212" s="342">
        <v>74.276455999999996</v>
      </c>
      <c r="D212" s="342">
        <v>75.313480999999996</v>
      </c>
      <c r="E212" s="342">
        <v>72.311177000000001</v>
      </c>
      <c r="F212" s="342">
        <v>72.085858999999999</v>
      </c>
      <c r="G212" s="342">
        <v>72.203953999999996</v>
      </c>
      <c r="H212" s="342">
        <v>74.514921999999999</v>
      </c>
      <c r="I212" s="342">
        <v>6.636552</v>
      </c>
      <c r="J212" s="342">
        <v>181.16991999999999</v>
      </c>
      <c r="K212" s="342">
        <v>52.8</v>
      </c>
      <c r="L212" s="342">
        <v>1.2883979999999999</v>
      </c>
      <c r="M212" s="342">
        <v>74.599999999999994</v>
      </c>
      <c r="N212" s="342">
        <v>29.321276999999998</v>
      </c>
      <c r="O212" s="342">
        <v>180.93573000000001</v>
      </c>
      <c r="P212" s="342">
        <v>0</v>
      </c>
      <c r="Q212" s="342">
        <v>120.42</v>
      </c>
      <c r="R212" s="342">
        <v>0</v>
      </c>
      <c r="S212" s="342">
        <v>4.5039999999999996</v>
      </c>
      <c r="T212" s="342">
        <v>0</v>
      </c>
      <c r="U212" s="342">
        <v>283</v>
      </c>
      <c r="V212" s="342">
        <v>55.578299999999999</v>
      </c>
      <c r="W212" s="342">
        <v>6.5049999999999999</v>
      </c>
      <c r="X212" s="342">
        <v>4.4999999999999998E-2</v>
      </c>
      <c r="Y212" s="342">
        <v>0</v>
      </c>
      <c r="Z212" s="342">
        <v>72.599999999999994</v>
      </c>
      <c r="AA212" s="342">
        <v>54.3</v>
      </c>
      <c r="AB212" s="342">
        <v>54.393397999999998</v>
      </c>
      <c r="AC212" s="342">
        <v>55.421717999999998</v>
      </c>
      <c r="AD212" s="342">
        <v>180.969831</v>
      </c>
      <c r="AE212" s="342">
        <v>13.204629000000001</v>
      </c>
      <c r="AF212" s="342">
        <v>0</v>
      </c>
      <c r="AG212" s="342">
        <v>3.4099999999999998E-2</v>
      </c>
    </row>
    <row r="213" spans="1:33" x14ac:dyDescent="0.2">
      <c r="A213" s="342">
        <v>252.03941599999999</v>
      </c>
      <c r="B213" s="342">
        <v>107.094684</v>
      </c>
      <c r="C213" s="342">
        <v>74.347524000000007</v>
      </c>
      <c r="D213" s="342">
        <v>75.297529999999995</v>
      </c>
      <c r="E213" s="342">
        <v>72.252199000000005</v>
      </c>
      <c r="F213" s="342">
        <v>72.058054999999996</v>
      </c>
      <c r="G213" s="342">
        <v>72.26491</v>
      </c>
      <c r="H213" s="342">
        <v>74.520612</v>
      </c>
      <c r="I213" s="342">
        <v>6.7077749999999998</v>
      </c>
      <c r="J213" s="342">
        <v>181.307569</v>
      </c>
      <c r="K213" s="342">
        <v>52.8</v>
      </c>
      <c r="L213" s="342">
        <v>1.2972250000000001</v>
      </c>
      <c r="M213" s="342">
        <v>74.599999999999994</v>
      </c>
      <c r="N213" s="342">
        <v>29.322481</v>
      </c>
      <c r="O213" s="342">
        <v>180.92775499999999</v>
      </c>
      <c r="P213" s="342">
        <v>0</v>
      </c>
      <c r="Q213" s="342">
        <v>120.39</v>
      </c>
      <c r="R213" s="342">
        <v>0</v>
      </c>
      <c r="S213" s="342">
        <v>4.5270000000000001</v>
      </c>
      <c r="T213" s="342">
        <v>0</v>
      </c>
      <c r="U213" s="342">
        <v>290</v>
      </c>
      <c r="V213" s="342">
        <v>55.658099999999997</v>
      </c>
      <c r="W213" s="342">
        <v>6.5359999999999996</v>
      </c>
      <c r="X213" s="342">
        <v>5.0999999999999997E-2</v>
      </c>
      <c r="Y213" s="342">
        <v>0</v>
      </c>
      <c r="Z213" s="342">
        <v>72.599999999999994</v>
      </c>
      <c r="AA213" s="342">
        <v>54.3</v>
      </c>
      <c r="AB213" s="342">
        <v>54.299351999999999</v>
      </c>
      <c r="AC213" s="342">
        <v>55.390811999999997</v>
      </c>
      <c r="AD213" s="342">
        <v>180.96184</v>
      </c>
      <c r="AE213" s="342">
        <v>13.202002999999999</v>
      </c>
      <c r="AF213" s="342">
        <v>0</v>
      </c>
      <c r="AG213" s="342">
        <v>3.4085999999999998E-2</v>
      </c>
    </row>
    <row r="214" spans="1:33" x14ac:dyDescent="0.2">
      <c r="A214" s="342">
        <v>253.232484</v>
      </c>
      <c r="B214" s="342">
        <v>107.215476</v>
      </c>
      <c r="C214" s="342">
        <v>74.322297000000006</v>
      </c>
      <c r="D214" s="342">
        <v>75.320400000000006</v>
      </c>
      <c r="E214" s="342">
        <v>72.246542000000005</v>
      </c>
      <c r="F214" s="342">
        <v>72.100966999999997</v>
      </c>
      <c r="G214" s="342">
        <v>72.295832000000004</v>
      </c>
      <c r="H214" s="342">
        <v>74.531880999999998</v>
      </c>
      <c r="I214" s="342">
        <v>6.9017650000000001</v>
      </c>
      <c r="J214" s="342">
        <v>181.118334</v>
      </c>
      <c r="K214" s="342">
        <v>52.8</v>
      </c>
      <c r="L214" s="342">
        <v>1.3024089999999999</v>
      </c>
      <c r="M214" s="342">
        <v>74.599999999999994</v>
      </c>
      <c r="N214" s="342">
        <v>29.321470000000001</v>
      </c>
      <c r="O214" s="342">
        <v>180.938737</v>
      </c>
      <c r="P214" s="342">
        <v>0</v>
      </c>
      <c r="Q214" s="342">
        <v>120.39</v>
      </c>
      <c r="R214" s="342">
        <v>0</v>
      </c>
      <c r="S214" s="342">
        <v>4.5250000000000004</v>
      </c>
      <c r="T214" s="342">
        <v>0</v>
      </c>
      <c r="U214" s="342">
        <v>291</v>
      </c>
      <c r="V214" s="342">
        <v>55.778399999999998</v>
      </c>
      <c r="W214" s="342">
        <v>6.4740000000000002</v>
      </c>
      <c r="X214" s="342">
        <v>5.0999999999999997E-2</v>
      </c>
      <c r="Y214" s="342">
        <v>0</v>
      </c>
      <c r="Z214" s="342">
        <v>72.599999999999994</v>
      </c>
      <c r="AA214" s="342">
        <v>54.3</v>
      </c>
      <c r="AB214" s="342">
        <v>54.430607999999999</v>
      </c>
      <c r="AC214" s="342">
        <v>55.362583000000001</v>
      </c>
      <c r="AD214" s="342">
        <v>180.972992</v>
      </c>
      <c r="AE214" s="342">
        <v>13.199605</v>
      </c>
      <c r="AF214" s="342">
        <v>0</v>
      </c>
      <c r="AG214" s="342">
        <v>3.4255000000000001E-2</v>
      </c>
    </row>
    <row r="215" spans="1:33" x14ac:dyDescent="0.2">
      <c r="A215" s="342">
        <v>254.42855299999999</v>
      </c>
      <c r="B215" s="342">
        <v>107.36666200000001</v>
      </c>
      <c r="C215" s="342">
        <v>74.275116999999995</v>
      </c>
      <c r="D215" s="342">
        <v>75.306712000000005</v>
      </c>
      <c r="E215" s="342">
        <v>72.336680999999999</v>
      </c>
      <c r="F215" s="342">
        <v>72.115803999999997</v>
      </c>
      <c r="G215" s="342">
        <v>72.262011999999999</v>
      </c>
      <c r="H215" s="342">
        <v>74.488643999999994</v>
      </c>
      <c r="I215" s="342">
        <v>6.8304770000000001</v>
      </c>
      <c r="J215" s="342">
        <v>181.08878200000001</v>
      </c>
      <c r="K215" s="342">
        <v>52.8</v>
      </c>
      <c r="L215" s="342">
        <v>1.3063499999999999</v>
      </c>
      <c r="M215" s="342">
        <v>74.599999999999994</v>
      </c>
      <c r="N215" s="342">
        <v>29.323232999999998</v>
      </c>
      <c r="O215" s="342">
        <v>180.94945000000001</v>
      </c>
      <c r="P215" s="342">
        <v>0</v>
      </c>
      <c r="Q215" s="342">
        <v>120.38</v>
      </c>
      <c r="R215" s="342">
        <v>0</v>
      </c>
      <c r="S215" s="342">
        <v>4.5049999999999999</v>
      </c>
      <c r="T215" s="342">
        <v>0</v>
      </c>
      <c r="U215" s="342">
        <v>284</v>
      </c>
      <c r="V215" s="342">
        <v>55.857500000000002</v>
      </c>
      <c r="W215" s="342">
        <v>6.4160000000000004</v>
      </c>
      <c r="X215" s="342">
        <v>4.4999999999999998E-2</v>
      </c>
      <c r="Y215" s="342">
        <v>0</v>
      </c>
      <c r="Z215" s="342">
        <v>72.599999999999994</v>
      </c>
      <c r="AA215" s="342">
        <v>54.4</v>
      </c>
      <c r="AB215" s="342">
        <v>54.559381999999999</v>
      </c>
      <c r="AC215" s="342">
        <v>55.338830000000002</v>
      </c>
      <c r="AD215" s="342">
        <v>180.98393300000001</v>
      </c>
      <c r="AE215" s="342">
        <v>13.197587</v>
      </c>
      <c r="AF215" s="342">
        <v>0</v>
      </c>
      <c r="AG215" s="342">
        <v>3.4483E-2</v>
      </c>
    </row>
    <row r="216" spans="1:33" x14ac:dyDescent="0.2">
      <c r="A216" s="342">
        <v>255.621621</v>
      </c>
      <c r="B216" s="342">
        <v>107.160169</v>
      </c>
      <c r="C216" s="342">
        <v>74.346205999999995</v>
      </c>
      <c r="D216" s="342">
        <v>75.324742999999998</v>
      </c>
      <c r="E216" s="342">
        <v>72.222020999999998</v>
      </c>
      <c r="F216" s="342">
        <v>72.131977000000006</v>
      </c>
      <c r="G216" s="342">
        <v>72.239953</v>
      </c>
      <c r="H216" s="342">
        <v>74.558357000000001</v>
      </c>
      <c r="I216" s="342">
        <v>6.6397279999999999</v>
      </c>
      <c r="J216" s="342">
        <v>181.297718</v>
      </c>
      <c r="K216" s="342">
        <v>53</v>
      </c>
      <c r="L216" s="342">
        <v>1.315526</v>
      </c>
      <c r="M216" s="342">
        <v>74.599999999999994</v>
      </c>
      <c r="N216" s="342">
        <v>29.32471</v>
      </c>
      <c r="O216" s="342">
        <v>180.93736100000001</v>
      </c>
      <c r="P216" s="342">
        <v>0</v>
      </c>
      <c r="Q216" s="342">
        <v>120.36</v>
      </c>
      <c r="R216" s="342">
        <v>0</v>
      </c>
      <c r="S216" s="342">
        <v>4.5129999999999999</v>
      </c>
      <c r="T216" s="342">
        <v>0</v>
      </c>
      <c r="U216" s="342">
        <v>288</v>
      </c>
      <c r="V216" s="342">
        <v>55.978499999999997</v>
      </c>
      <c r="W216" s="342">
        <v>6.5259999999999998</v>
      </c>
      <c r="X216" s="342">
        <v>4.4999999999999998E-2</v>
      </c>
      <c r="Y216" s="342">
        <v>0</v>
      </c>
      <c r="Z216" s="342">
        <v>72.599999999999994</v>
      </c>
      <c r="AA216" s="342">
        <v>54.5</v>
      </c>
      <c r="AB216" s="342">
        <v>54.413355000000003</v>
      </c>
      <c r="AC216" s="342">
        <v>55.313882999999997</v>
      </c>
      <c r="AD216" s="342">
        <v>180.97152600000001</v>
      </c>
      <c r="AE216" s="342">
        <v>13.195467000000001</v>
      </c>
      <c r="AF216" s="342">
        <v>0</v>
      </c>
      <c r="AG216" s="342">
        <v>3.4165000000000001E-2</v>
      </c>
    </row>
    <row r="217" spans="1:33" x14ac:dyDescent="0.2">
      <c r="A217" s="342">
        <v>256.84869099999997</v>
      </c>
      <c r="B217" s="342">
        <v>107.16800600000001</v>
      </c>
      <c r="C217" s="342">
        <v>74.333068999999995</v>
      </c>
      <c r="D217" s="342">
        <v>75.350712999999999</v>
      </c>
      <c r="E217" s="342">
        <v>72.281998999999999</v>
      </c>
      <c r="F217" s="342">
        <v>72.128960000000006</v>
      </c>
      <c r="G217" s="342">
        <v>72.267809</v>
      </c>
      <c r="H217" s="342">
        <v>74.530202000000003</v>
      </c>
      <c r="I217" s="342">
        <v>6.7059179999999996</v>
      </c>
      <c r="J217" s="342">
        <v>181.31472400000001</v>
      </c>
      <c r="K217" s="342">
        <v>53</v>
      </c>
      <c r="L217" s="342">
        <v>1.3221369999999999</v>
      </c>
      <c r="M217" s="342">
        <v>74.599999999999994</v>
      </c>
      <c r="N217" s="342">
        <v>29.324207999999999</v>
      </c>
      <c r="O217" s="342">
        <v>180.932154</v>
      </c>
      <c r="P217" s="342">
        <v>0</v>
      </c>
      <c r="Q217" s="342">
        <v>120.37</v>
      </c>
      <c r="R217" s="342">
        <v>0</v>
      </c>
      <c r="S217" s="342">
        <v>4.5289999999999999</v>
      </c>
      <c r="T217" s="342">
        <v>0</v>
      </c>
      <c r="U217" s="342">
        <v>293</v>
      </c>
      <c r="V217" s="342">
        <v>56.058500000000002</v>
      </c>
      <c r="W217" s="342">
        <v>6.5209999999999999</v>
      </c>
      <c r="X217" s="342">
        <v>4.4999999999999998E-2</v>
      </c>
      <c r="Y217" s="342">
        <v>0</v>
      </c>
      <c r="Z217" s="342">
        <v>72.599999999999994</v>
      </c>
      <c r="AA217" s="342">
        <v>54.5</v>
      </c>
      <c r="AB217" s="342">
        <v>54.352331999999997</v>
      </c>
      <c r="AC217" s="342">
        <v>55.281959000000001</v>
      </c>
      <c r="AD217" s="342">
        <v>180.966342</v>
      </c>
      <c r="AE217" s="342">
        <v>13.192755</v>
      </c>
      <c r="AF217" s="342">
        <v>0</v>
      </c>
      <c r="AG217" s="342">
        <v>3.4187000000000002E-2</v>
      </c>
    </row>
    <row r="218" spans="1:33" x14ac:dyDescent="0.2">
      <c r="A218" s="342">
        <v>258.04175900000001</v>
      </c>
      <c r="B218" s="342">
        <v>107.25448799999999</v>
      </c>
      <c r="C218" s="342">
        <v>74.333027000000001</v>
      </c>
      <c r="D218" s="342">
        <v>75.288494999999998</v>
      </c>
      <c r="E218" s="342">
        <v>72.295233999999994</v>
      </c>
      <c r="F218" s="342">
        <v>72.094842</v>
      </c>
      <c r="G218" s="342">
        <v>72.263306</v>
      </c>
      <c r="H218" s="342">
        <v>74.497857999999994</v>
      </c>
      <c r="I218" s="342">
        <v>6.916023</v>
      </c>
      <c r="J218" s="342">
        <v>181.08618999999999</v>
      </c>
      <c r="K218" s="342">
        <v>53</v>
      </c>
      <c r="L218" s="342">
        <v>1.3283320000000001</v>
      </c>
      <c r="M218" s="342">
        <v>74.599999999999994</v>
      </c>
      <c r="N218" s="342">
        <v>29.324736000000001</v>
      </c>
      <c r="O218" s="342">
        <v>180.959102</v>
      </c>
      <c r="P218" s="342">
        <v>0</v>
      </c>
      <c r="Q218" s="342">
        <v>120.38</v>
      </c>
      <c r="R218" s="342">
        <v>0</v>
      </c>
      <c r="S218" s="342">
        <v>4.5129999999999999</v>
      </c>
      <c r="T218" s="342">
        <v>0</v>
      </c>
      <c r="U218" s="342">
        <v>287</v>
      </c>
      <c r="V218" s="342">
        <v>56.138500000000001</v>
      </c>
      <c r="W218" s="342">
        <v>6.4480000000000004</v>
      </c>
      <c r="X218" s="342">
        <v>5.0999999999999997E-2</v>
      </c>
      <c r="Y218" s="342">
        <v>0</v>
      </c>
      <c r="Z218" s="342">
        <v>72.599999999999994</v>
      </c>
      <c r="AA218" s="342">
        <v>54.5</v>
      </c>
      <c r="AB218" s="342">
        <v>54.670726999999999</v>
      </c>
      <c r="AC218" s="342">
        <v>55.255614999999999</v>
      </c>
      <c r="AD218" s="342">
        <v>180.993392</v>
      </c>
      <c r="AE218" s="342">
        <v>13.190517</v>
      </c>
      <c r="AF218" s="342">
        <v>0</v>
      </c>
      <c r="AG218" s="342">
        <v>3.4290000000000001E-2</v>
      </c>
    </row>
    <row r="219" spans="1:33" x14ac:dyDescent="0.2">
      <c r="A219" s="342">
        <v>259.23782799999998</v>
      </c>
      <c r="B219" s="342">
        <v>107.514045</v>
      </c>
      <c r="C219" s="342">
        <v>74.332431</v>
      </c>
      <c r="D219" s="342">
        <v>75.317127999999997</v>
      </c>
      <c r="E219" s="342">
        <v>72.254936000000001</v>
      </c>
      <c r="F219" s="342">
        <v>72.092427999999998</v>
      </c>
      <c r="G219" s="342">
        <v>72.223726999999997</v>
      </c>
      <c r="H219" s="342">
        <v>74.557137999999995</v>
      </c>
      <c r="I219" s="342">
        <v>6.6652189999999996</v>
      </c>
      <c r="J219" s="342">
        <v>181.20076800000001</v>
      </c>
      <c r="K219" s="342">
        <v>53</v>
      </c>
      <c r="L219" s="342">
        <v>1.3333090000000001</v>
      </c>
      <c r="M219" s="342">
        <v>74.599999999999994</v>
      </c>
      <c r="N219" s="342">
        <v>29.323622</v>
      </c>
      <c r="O219" s="342">
        <v>180.94950399999999</v>
      </c>
      <c r="P219" s="342">
        <v>0</v>
      </c>
      <c r="Q219" s="342">
        <v>120.4</v>
      </c>
      <c r="R219" s="342">
        <v>0</v>
      </c>
      <c r="S219" s="342">
        <v>4.5170000000000003</v>
      </c>
      <c r="T219" s="342">
        <v>0</v>
      </c>
      <c r="U219" s="342">
        <v>288</v>
      </c>
      <c r="V219" s="342">
        <v>56.259099999999997</v>
      </c>
      <c r="W219" s="342">
        <v>6.4740000000000002</v>
      </c>
      <c r="X219" s="342">
        <v>4.4999999999999998E-2</v>
      </c>
      <c r="Y219" s="342">
        <v>0</v>
      </c>
      <c r="Z219" s="342">
        <v>72.599999999999994</v>
      </c>
      <c r="AA219" s="342">
        <v>54.5</v>
      </c>
      <c r="AB219" s="342">
        <v>54.561422999999998</v>
      </c>
      <c r="AC219" s="342">
        <v>55.227093000000004</v>
      </c>
      <c r="AD219" s="342">
        <v>180.984106</v>
      </c>
      <c r="AE219" s="342">
        <v>13.188094</v>
      </c>
      <c r="AF219" s="342">
        <v>0</v>
      </c>
      <c r="AG219" s="342">
        <v>3.4602000000000001E-2</v>
      </c>
    </row>
    <row r="220" spans="1:33" x14ac:dyDescent="0.2">
      <c r="A220" s="342">
        <v>260.43089600000002</v>
      </c>
      <c r="B220" s="342">
        <v>107.475616</v>
      </c>
      <c r="C220" s="342">
        <v>74.333917</v>
      </c>
      <c r="D220" s="342">
        <v>75.30668</v>
      </c>
      <c r="E220" s="342">
        <v>72.271872000000002</v>
      </c>
      <c r="F220" s="342">
        <v>72.074759999999998</v>
      </c>
      <c r="G220" s="342">
        <v>72.215941999999998</v>
      </c>
      <c r="H220" s="342">
        <v>74.526844999999994</v>
      </c>
      <c r="I220" s="342">
        <v>6.8849150000000003</v>
      </c>
      <c r="J220" s="342">
        <v>181.101484</v>
      </c>
      <c r="K220" s="342">
        <v>53</v>
      </c>
      <c r="L220" s="342">
        <v>1.3399460000000001</v>
      </c>
      <c r="M220" s="342">
        <v>74.599999999999994</v>
      </c>
      <c r="N220" s="342">
        <v>29.32414</v>
      </c>
      <c r="O220" s="342">
        <v>180.925848</v>
      </c>
      <c r="P220" s="342">
        <v>0</v>
      </c>
      <c r="Q220" s="342">
        <v>120.37</v>
      </c>
      <c r="R220" s="342">
        <v>0</v>
      </c>
      <c r="S220" s="342">
        <v>4.5579999999999998</v>
      </c>
      <c r="T220" s="342">
        <v>0</v>
      </c>
      <c r="U220" s="342">
        <v>302</v>
      </c>
      <c r="V220" s="342">
        <v>56.339399999999998</v>
      </c>
      <c r="W220" s="342">
        <v>6.5359999999999996</v>
      </c>
      <c r="X220" s="342">
        <v>5.0999999999999997E-2</v>
      </c>
      <c r="Y220" s="342">
        <v>0</v>
      </c>
      <c r="Z220" s="342">
        <v>72.599999999999994</v>
      </c>
      <c r="AA220" s="342">
        <v>54.5</v>
      </c>
      <c r="AB220" s="342">
        <v>54.282426999999998</v>
      </c>
      <c r="AC220" s="342">
        <v>55.193592000000002</v>
      </c>
      <c r="AD220" s="342">
        <v>180.96040199999999</v>
      </c>
      <c r="AE220" s="342">
        <v>13.185248</v>
      </c>
      <c r="AF220" s="342">
        <v>0</v>
      </c>
      <c r="AG220" s="342">
        <v>3.4555000000000002E-2</v>
      </c>
    </row>
    <row r="221" spans="1:33" x14ac:dyDescent="0.2">
      <c r="A221" s="342">
        <v>261.62496399999998</v>
      </c>
      <c r="B221" s="342">
        <v>107.200123</v>
      </c>
      <c r="C221" s="342">
        <v>74.323190999999994</v>
      </c>
      <c r="D221" s="342">
        <v>75.359352999999999</v>
      </c>
      <c r="E221" s="342">
        <v>72.277620999999996</v>
      </c>
      <c r="F221" s="342">
        <v>72.100083999999995</v>
      </c>
      <c r="G221" s="342">
        <v>72.173265999999998</v>
      </c>
      <c r="H221" s="342">
        <v>74.555571999999998</v>
      </c>
      <c r="I221" s="342">
        <v>6.7807919999999999</v>
      </c>
      <c r="J221" s="342">
        <v>181.21113700000001</v>
      </c>
      <c r="K221" s="342">
        <v>53</v>
      </c>
      <c r="L221" s="342">
        <v>1.343108</v>
      </c>
      <c r="M221" s="342">
        <v>74.599999999999994</v>
      </c>
      <c r="N221" s="342">
        <v>29.324346999999999</v>
      </c>
      <c r="O221" s="342">
        <v>180.935304</v>
      </c>
      <c r="P221" s="342">
        <v>0</v>
      </c>
      <c r="Q221" s="342">
        <v>120.39</v>
      </c>
      <c r="R221" s="342">
        <v>0</v>
      </c>
      <c r="S221" s="342">
        <v>4.5110000000000001</v>
      </c>
      <c r="T221" s="342">
        <v>0</v>
      </c>
      <c r="U221" s="342">
        <v>287</v>
      </c>
      <c r="V221" s="342">
        <v>56.457799999999999</v>
      </c>
      <c r="W221" s="342">
        <v>6.4690000000000003</v>
      </c>
      <c r="X221" s="342">
        <v>5.0999999999999997E-2</v>
      </c>
      <c r="Y221" s="342">
        <v>0</v>
      </c>
      <c r="Z221" s="342">
        <v>72.599999999999994</v>
      </c>
      <c r="AA221" s="342">
        <v>54.5</v>
      </c>
      <c r="AB221" s="342">
        <v>54.389972</v>
      </c>
      <c r="AC221" s="342">
        <v>55.165281999999998</v>
      </c>
      <c r="AD221" s="342">
        <v>180.969539</v>
      </c>
      <c r="AE221" s="342">
        <v>13.182842000000001</v>
      </c>
      <c r="AF221" s="342">
        <v>0</v>
      </c>
      <c r="AG221" s="342">
        <v>3.4235000000000002E-2</v>
      </c>
    </row>
    <row r="222" spans="1:33" x14ac:dyDescent="0.2">
      <c r="A222" s="342">
        <v>262.84803399999998</v>
      </c>
      <c r="B222" s="342">
        <v>107.194737</v>
      </c>
      <c r="C222" s="342">
        <v>74.304506000000003</v>
      </c>
      <c r="D222" s="342">
        <v>75.269762</v>
      </c>
      <c r="E222" s="342">
        <v>72.243664999999993</v>
      </c>
      <c r="F222" s="342">
        <v>72.093946000000003</v>
      </c>
      <c r="G222" s="342">
        <v>72.205534999999998</v>
      </c>
      <c r="H222" s="342">
        <v>74.481622000000002</v>
      </c>
      <c r="I222" s="342">
        <v>6.8228949999999999</v>
      </c>
      <c r="J222" s="342">
        <v>181.13716700000001</v>
      </c>
      <c r="K222" s="342">
        <v>53</v>
      </c>
      <c r="L222" s="342">
        <v>1.3508519999999999</v>
      </c>
      <c r="M222" s="342">
        <v>74.599999999999994</v>
      </c>
      <c r="N222" s="342">
        <v>29.322361000000001</v>
      </c>
      <c r="O222" s="342">
        <v>180.918937</v>
      </c>
      <c r="P222" s="342">
        <v>0</v>
      </c>
      <c r="Q222" s="342">
        <v>120.41</v>
      </c>
      <c r="R222" s="342">
        <v>0</v>
      </c>
      <c r="S222" s="342">
        <v>4.5140000000000002</v>
      </c>
      <c r="T222" s="342">
        <v>0</v>
      </c>
      <c r="U222" s="342">
        <v>286</v>
      </c>
      <c r="V222" s="342">
        <v>56.5396</v>
      </c>
      <c r="W222" s="342">
        <v>6.5469999999999997</v>
      </c>
      <c r="X222" s="342">
        <v>4.4999999999999998E-2</v>
      </c>
      <c r="Y222" s="342">
        <v>0</v>
      </c>
      <c r="Z222" s="342">
        <v>72.599999999999994</v>
      </c>
      <c r="AA222" s="342">
        <v>54.5</v>
      </c>
      <c r="AB222" s="342">
        <v>54.197474999999997</v>
      </c>
      <c r="AC222" s="342">
        <v>55.12988</v>
      </c>
      <c r="AD222" s="342">
        <v>180.95318499999999</v>
      </c>
      <c r="AE222" s="342">
        <v>13.179835000000001</v>
      </c>
      <c r="AF222" s="342">
        <v>0</v>
      </c>
      <c r="AG222" s="342">
        <v>3.4248000000000001E-2</v>
      </c>
    </row>
    <row r="223" spans="1:33" x14ac:dyDescent="0.2">
      <c r="A223" s="342">
        <v>264.042102</v>
      </c>
      <c r="B223" s="342">
        <v>107.263668</v>
      </c>
      <c r="C223" s="342">
        <v>74.375057999999996</v>
      </c>
      <c r="D223" s="342">
        <v>75.372864000000007</v>
      </c>
      <c r="E223" s="342">
        <v>72.309775999999999</v>
      </c>
      <c r="F223" s="342">
        <v>72.110693999999995</v>
      </c>
      <c r="G223" s="342">
        <v>72.190845999999993</v>
      </c>
      <c r="H223" s="342">
        <v>74.520981000000006</v>
      </c>
      <c r="I223" s="342">
        <v>6.8421430000000001</v>
      </c>
      <c r="J223" s="342">
        <v>181.11314899999999</v>
      </c>
      <c r="K223" s="342">
        <v>53</v>
      </c>
      <c r="L223" s="342">
        <v>1.359388</v>
      </c>
      <c r="M223" s="342">
        <v>74.599999999999994</v>
      </c>
      <c r="N223" s="342">
        <v>29.320354999999999</v>
      </c>
      <c r="O223" s="342">
        <v>180.91883000000001</v>
      </c>
      <c r="P223" s="342">
        <v>0</v>
      </c>
      <c r="Q223" s="342">
        <v>120.39</v>
      </c>
      <c r="R223" s="342">
        <v>0</v>
      </c>
      <c r="S223" s="342">
        <v>4.516</v>
      </c>
      <c r="T223" s="342">
        <v>0</v>
      </c>
      <c r="U223" s="342">
        <v>288</v>
      </c>
      <c r="V223" s="342">
        <v>56.619500000000002</v>
      </c>
      <c r="W223" s="342">
        <v>6.5209999999999999</v>
      </c>
      <c r="X223" s="342">
        <v>4.4999999999999998E-2</v>
      </c>
      <c r="Y223" s="342">
        <v>0</v>
      </c>
      <c r="Z223" s="342">
        <v>72.599999999999994</v>
      </c>
      <c r="AA223" s="342">
        <v>54.5</v>
      </c>
      <c r="AB223" s="342">
        <v>54.196337</v>
      </c>
      <c r="AC223" s="342">
        <v>55.093817000000001</v>
      </c>
      <c r="AD223" s="342">
        <v>180.95308800000001</v>
      </c>
      <c r="AE223" s="342">
        <v>13.176771</v>
      </c>
      <c r="AF223" s="342">
        <v>0</v>
      </c>
      <c r="AG223" s="342">
        <v>3.4258999999999998E-2</v>
      </c>
    </row>
    <row r="224" spans="1:33" x14ac:dyDescent="0.2">
      <c r="A224" s="342">
        <v>265.23617100000001</v>
      </c>
      <c r="B224" s="342">
        <v>107.43873499999999</v>
      </c>
      <c r="C224" s="342">
        <v>74.356960000000001</v>
      </c>
      <c r="D224" s="342">
        <v>75.335677000000004</v>
      </c>
      <c r="E224" s="342">
        <v>72.312623000000002</v>
      </c>
      <c r="F224" s="342">
        <v>72.102755000000002</v>
      </c>
      <c r="G224" s="342">
        <v>72.263610999999997</v>
      </c>
      <c r="H224" s="342">
        <v>74.573193000000003</v>
      </c>
      <c r="I224" s="342">
        <v>6.8265890000000002</v>
      </c>
      <c r="J224" s="342">
        <v>181.071932</v>
      </c>
      <c r="K224" s="342">
        <v>53</v>
      </c>
      <c r="L224" s="342">
        <v>1.3647800000000001</v>
      </c>
      <c r="M224" s="342">
        <v>74.599999999999994</v>
      </c>
      <c r="N224" s="342">
        <v>29.323361999999999</v>
      </c>
      <c r="O224" s="342">
        <v>180.923271</v>
      </c>
      <c r="P224" s="342">
        <v>0</v>
      </c>
      <c r="Q224" s="342">
        <v>120.38</v>
      </c>
      <c r="R224" s="342">
        <v>0</v>
      </c>
      <c r="S224" s="342">
        <v>4.4980000000000002</v>
      </c>
      <c r="T224" s="342">
        <v>0</v>
      </c>
      <c r="U224" s="342">
        <v>282</v>
      </c>
      <c r="V224" s="342">
        <v>56.738599999999998</v>
      </c>
      <c r="W224" s="342">
        <v>6.4630000000000001</v>
      </c>
      <c r="X224" s="342">
        <v>4.4999999999999998E-2</v>
      </c>
      <c r="Y224" s="342">
        <v>0</v>
      </c>
      <c r="Z224" s="342">
        <v>72.599999999999994</v>
      </c>
      <c r="AA224" s="342">
        <v>54.5</v>
      </c>
      <c r="AB224" s="342">
        <v>54.251294000000001</v>
      </c>
      <c r="AC224" s="342">
        <v>55.056953999999998</v>
      </c>
      <c r="AD224" s="342">
        <v>180.95775699999999</v>
      </c>
      <c r="AE224" s="342">
        <v>13.173639</v>
      </c>
      <c r="AF224" s="342">
        <v>0</v>
      </c>
      <c r="AG224" s="342">
        <v>3.4486999999999997E-2</v>
      </c>
    </row>
    <row r="225" spans="1:33" x14ac:dyDescent="0.2">
      <c r="A225" s="342">
        <v>266.429239</v>
      </c>
      <c r="B225" s="342">
        <v>107.50990899999999</v>
      </c>
      <c r="C225" s="342">
        <v>74.354955000000004</v>
      </c>
      <c r="D225" s="342">
        <v>75.374577000000002</v>
      </c>
      <c r="E225" s="342">
        <v>72.277096999999998</v>
      </c>
      <c r="F225" s="342">
        <v>72.111134000000007</v>
      </c>
      <c r="G225" s="342">
        <v>72.238097999999994</v>
      </c>
      <c r="H225" s="342">
        <v>74.590975999999998</v>
      </c>
      <c r="I225" s="342">
        <v>6.8896680000000003</v>
      </c>
      <c r="J225" s="342">
        <v>181.09033700000001</v>
      </c>
      <c r="K225" s="342">
        <v>53</v>
      </c>
      <c r="L225" s="342">
        <v>1.370431</v>
      </c>
      <c r="M225" s="342">
        <v>74.599999999999994</v>
      </c>
      <c r="N225" s="342">
        <v>29.321625999999998</v>
      </c>
      <c r="O225" s="342">
        <v>180.91879299999999</v>
      </c>
      <c r="P225" s="342">
        <v>0</v>
      </c>
      <c r="Q225" s="342">
        <v>120.37</v>
      </c>
      <c r="R225" s="342">
        <v>0</v>
      </c>
      <c r="S225" s="342">
        <v>4.5359999999999996</v>
      </c>
      <c r="T225" s="342">
        <v>0</v>
      </c>
      <c r="U225" s="342">
        <v>296</v>
      </c>
      <c r="V225" s="342">
        <v>56.818899999999999</v>
      </c>
      <c r="W225" s="342">
        <v>6.5049999999999999</v>
      </c>
      <c r="X225" s="342">
        <v>4.4999999999999998E-2</v>
      </c>
      <c r="Y225" s="342">
        <v>0</v>
      </c>
      <c r="Z225" s="342">
        <v>72.599999999999994</v>
      </c>
      <c r="AA225" s="342">
        <v>54.5</v>
      </c>
      <c r="AB225" s="342">
        <v>54.199623000000003</v>
      </c>
      <c r="AC225" s="342">
        <v>55.021700000000003</v>
      </c>
      <c r="AD225" s="342">
        <v>180.95336699999999</v>
      </c>
      <c r="AE225" s="342">
        <v>13.170643999999999</v>
      </c>
      <c r="AF225" s="342">
        <v>0</v>
      </c>
      <c r="AG225" s="342">
        <v>3.4575000000000002E-2</v>
      </c>
    </row>
    <row r="226" spans="1:33" x14ac:dyDescent="0.2">
      <c r="A226" s="342">
        <v>267.62230699999998</v>
      </c>
      <c r="B226" s="342">
        <v>107.55287</v>
      </c>
      <c r="C226" s="342">
        <v>74.307713000000007</v>
      </c>
      <c r="D226" s="342">
        <v>75.302638000000002</v>
      </c>
      <c r="E226" s="342">
        <v>72.299886000000001</v>
      </c>
      <c r="F226" s="342">
        <v>72.066152000000002</v>
      </c>
      <c r="G226" s="342">
        <v>72.198498999999998</v>
      </c>
      <c r="H226" s="342">
        <v>74.526568999999995</v>
      </c>
      <c r="I226" s="342">
        <v>6.9289839999999998</v>
      </c>
      <c r="J226" s="342">
        <v>180.99909</v>
      </c>
      <c r="K226" s="342">
        <v>53</v>
      </c>
      <c r="L226" s="342">
        <v>1.378001</v>
      </c>
      <c r="M226" s="342">
        <v>74.599999999999994</v>
      </c>
      <c r="N226" s="342">
        <v>29.323336999999999</v>
      </c>
      <c r="O226" s="342">
        <v>180.926086</v>
      </c>
      <c r="P226" s="342">
        <v>0</v>
      </c>
      <c r="Q226" s="342">
        <v>120.38</v>
      </c>
      <c r="R226" s="342">
        <v>0</v>
      </c>
      <c r="S226" s="342">
        <v>4.5250000000000004</v>
      </c>
      <c r="T226" s="342">
        <v>0</v>
      </c>
      <c r="U226" s="342">
        <v>292</v>
      </c>
      <c r="V226" s="342">
        <v>56.939100000000003</v>
      </c>
      <c r="W226" s="342">
        <v>6.5209999999999999</v>
      </c>
      <c r="X226" s="342">
        <v>4.4999999999999998E-2</v>
      </c>
      <c r="Y226" s="342">
        <v>0</v>
      </c>
      <c r="Z226" s="342">
        <v>72.599999999999994</v>
      </c>
      <c r="AA226" s="342">
        <v>54.5</v>
      </c>
      <c r="AB226" s="342">
        <v>54.286639999999998</v>
      </c>
      <c r="AC226" s="342">
        <v>54.990296999999998</v>
      </c>
      <c r="AD226" s="342">
        <v>180.96075999999999</v>
      </c>
      <c r="AE226" s="342">
        <v>13.167975999999999</v>
      </c>
      <c r="AF226" s="342">
        <v>0</v>
      </c>
      <c r="AG226" s="342">
        <v>3.4674000000000003E-2</v>
      </c>
    </row>
    <row r="227" spans="1:33" x14ac:dyDescent="0.2">
      <c r="A227" s="342">
        <v>268.84737699999999</v>
      </c>
      <c r="B227" s="342">
        <v>107.45867200000001</v>
      </c>
      <c r="C227" s="342">
        <v>74.321110000000004</v>
      </c>
      <c r="D227" s="342">
        <v>75.315798000000001</v>
      </c>
      <c r="E227" s="342">
        <v>72.252249000000006</v>
      </c>
      <c r="F227" s="342">
        <v>72.070983999999996</v>
      </c>
      <c r="G227" s="342">
        <v>72.190763000000004</v>
      </c>
      <c r="H227" s="342">
        <v>74.480354000000005</v>
      </c>
      <c r="I227" s="342">
        <v>6.9074470000000003</v>
      </c>
      <c r="J227" s="342">
        <v>181.16770299999999</v>
      </c>
      <c r="K227" s="342">
        <v>53</v>
      </c>
      <c r="L227" s="342">
        <v>1.385969</v>
      </c>
      <c r="M227" s="342">
        <v>74.599999999999994</v>
      </c>
      <c r="N227" s="342">
        <v>29.323837999999999</v>
      </c>
      <c r="O227" s="342">
        <v>180.93344999999999</v>
      </c>
      <c r="P227" s="342">
        <v>0</v>
      </c>
      <c r="Q227" s="342">
        <v>120.39</v>
      </c>
      <c r="R227" s="342">
        <v>0</v>
      </c>
      <c r="S227" s="342">
        <v>4.5190000000000001</v>
      </c>
      <c r="T227" s="342">
        <v>0</v>
      </c>
      <c r="U227" s="342">
        <v>289</v>
      </c>
      <c r="V227" s="342">
        <v>57.0197</v>
      </c>
      <c r="W227" s="342">
        <v>6.4580000000000002</v>
      </c>
      <c r="X227" s="342">
        <v>4.4999999999999998E-2</v>
      </c>
      <c r="Y227" s="342">
        <v>0</v>
      </c>
      <c r="Z227" s="342">
        <v>72.599999999999994</v>
      </c>
      <c r="AA227" s="342">
        <v>54.5</v>
      </c>
      <c r="AB227" s="342">
        <v>54.371823999999997</v>
      </c>
      <c r="AC227" s="342">
        <v>54.963729999999998</v>
      </c>
      <c r="AD227" s="342">
        <v>180.96799799999999</v>
      </c>
      <c r="AE227" s="342">
        <v>13.165718999999999</v>
      </c>
      <c r="AF227" s="342">
        <v>0</v>
      </c>
      <c r="AG227" s="342">
        <v>3.4547000000000001E-2</v>
      </c>
    </row>
    <row r="228" spans="1:33" x14ac:dyDescent="0.2">
      <c r="A228" s="342">
        <v>270.03844500000002</v>
      </c>
      <c r="B228" s="342">
        <v>107.70586900000001</v>
      </c>
      <c r="C228" s="342">
        <v>74.364339000000001</v>
      </c>
      <c r="D228" s="342">
        <v>75.363660999999993</v>
      </c>
      <c r="E228" s="342">
        <v>72.256407999999993</v>
      </c>
      <c r="F228" s="342">
        <v>72.133864000000003</v>
      </c>
      <c r="G228" s="342">
        <v>72.209968000000003</v>
      </c>
      <c r="H228" s="342">
        <v>74.587322999999998</v>
      </c>
      <c r="I228" s="342">
        <v>6.7250569999999996</v>
      </c>
      <c r="J228" s="342">
        <v>181.23913300000001</v>
      </c>
      <c r="K228" s="342">
        <v>53</v>
      </c>
      <c r="L228" s="342">
        <v>1.393243</v>
      </c>
      <c r="M228" s="342">
        <v>74.599999999999994</v>
      </c>
      <c r="N228" s="342">
        <v>29.325851</v>
      </c>
      <c r="O228" s="342">
        <v>180.88429300000001</v>
      </c>
      <c r="P228" s="342">
        <v>0</v>
      </c>
      <c r="Q228" s="342">
        <v>120.39</v>
      </c>
      <c r="R228" s="342">
        <v>0</v>
      </c>
      <c r="S228" s="342">
        <v>4.4909999999999997</v>
      </c>
      <c r="T228" s="342">
        <v>0</v>
      </c>
      <c r="U228" s="342">
        <v>280</v>
      </c>
      <c r="V228" s="342">
        <v>57.099400000000003</v>
      </c>
      <c r="W228" s="342">
        <v>6.4059999999999997</v>
      </c>
      <c r="X228" s="342">
        <v>4.4999999999999998E-2</v>
      </c>
      <c r="Y228" s="342">
        <v>0</v>
      </c>
      <c r="Z228" s="342">
        <v>72.599999999999994</v>
      </c>
      <c r="AA228" s="342">
        <v>54.5</v>
      </c>
      <c r="AB228" s="342">
        <v>53.796235000000003</v>
      </c>
      <c r="AC228" s="342">
        <v>54.929144999999998</v>
      </c>
      <c r="AD228" s="342">
        <v>180.919096</v>
      </c>
      <c r="AE228" s="342">
        <v>13.16278</v>
      </c>
      <c r="AF228" s="342">
        <v>0</v>
      </c>
      <c r="AG228" s="342">
        <v>3.4802E-2</v>
      </c>
    </row>
    <row r="229" spans="1:33" x14ac:dyDescent="0.2">
      <c r="A229" s="342">
        <v>271.23051400000003</v>
      </c>
      <c r="B229" s="342">
        <v>107.799954</v>
      </c>
      <c r="C229" s="342">
        <v>74.376598000000001</v>
      </c>
      <c r="D229" s="342">
        <v>75.336444</v>
      </c>
      <c r="E229" s="342">
        <v>72.250703000000001</v>
      </c>
      <c r="F229" s="342">
        <v>72.124831999999998</v>
      </c>
      <c r="G229" s="342">
        <v>72.241990000000001</v>
      </c>
      <c r="H229" s="342">
        <v>74.582618999999994</v>
      </c>
      <c r="I229" s="342">
        <v>6.92272</v>
      </c>
      <c r="J229" s="342">
        <v>181.054305</v>
      </c>
      <c r="K229" s="342">
        <v>53</v>
      </c>
      <c r="L229" s="342">
        <v>1.400917</v>
      </c>
      <c r="M229" s="342">
        <v>74.599999999999994</v>
      </c>
      <c r="N229" s="342">
        <v>29.324192</v>
      </c>
      <c r="O229" s="342">
        <v>180.905146</v>
      </c>
      <c r="P229" s="342">
        <v>0</v>
      </c>
      <c r="Q229" s="342">
        <v>120.38</v>
      </c>
      <c r="R229" s="342">
        <v>0</v>
      </c>
      <c r="S229" s="342">
        <v>4.4969999999999999</v>
      </c>
      <c r="T229" s="342">
        <v>0</v>
      </c>
      <c r="U229" s="342">
        <v>282</v>
      </c>
      <c r="V229" s="342">
        <v>57.218600000000002</v>
      </c>
      <c r="W229" s="342">
        <v>6.5</v>
      </c>
      <c r="X229" s="342">
        <v>0.04</v>
      </c>
      <c r="Y229" s="342">
        <v>0</v>
      </c>
      <c r="Z229" s="342">
        <v>72.599999999999994</v>
      </c>
      <c r="AA229" s="342">
        <v>54.5</v>
      </c>
      <c r="AB229" s="342">
        <v>54.042870000000001</v>
      </c>
      <c r="AC229" s="342">
        <v>54.895426999999998</v>
      </c>
      <c r="AD229" s="342">
        <v>180.94005000000001</v>
      </c>
      <c r="AE229" s="342">
        <v>13.159915</v>
      </c>
      <c r="AF229" s="342">
        <v>0</v>
      </c>
      <c r="AG229" s="342">
        <v>3.4903999999999998E-2</v>
      </c>
    </row>
    <row r="230" spans="1:33" x14ac:dyDescent="0.2">
      <c r="A230" s="342">
        <v>272.42358200000001</v>
      </c>
      <c r="B230" s="342">
        <v>107.809794</v>
      </c>
      <c r="C230" s="342">
        <v>74.317509000000001</v>
      </c>
      <c r="D230" s="342">
        <v>75.312516000000002</v>
      </c>
      <c r="E230" s="342">
        <v>72.267863000000006</v>
      </c>
      <c r="F230" s="342">
        <v>72.118752000000001</v>
      </c>
      <c r="G230" s="342">
        <v>72.265641000000002</v>
      </c>
      <c r="H230" s="342">
        <v>74.570811000000006</v>
      </c>
      <c r="I230" s="342">
        <v>6.7451480000000004</v>
      </c>
      <c r="J230" s="342">
        <v>181.118334</v>
      </c>
      <c r="K230" s="342">
        <v>53</v>
      </c>
      <c r="L230" s="342">
        <v>1.407397</v>
      </c>
      <c r="M230" s="342">
        <v>74.599999999999994</v>
      </c>
      <c r="N230" s="342">
        <v>29.32357</v>
      </c>
      <c r="O230" s="342">
        <v>180.90731600000001</v>
      </c>
      <c r="P230" s="342">
        <v>0</v>
      </c>
      <c r="Q230" s="342">
        <v>120.37</v>
      </c>
      <c r="R230" s="342">
        <v>0</v>
      </c>
      <c r="S230" s="342">
        <v>4.5119999999999996</v>
      </c>
      <c r="T230" s="342">
        <v>0</v>
      </c>
      <c r="U230" s="342">
        <v>288</v>
      </c>
      <c r="V230" s="342">
        <v>57.2988</v>
      </c>
      <c r="W230" s="342">
        <v>6.4950000000000001</v>
      </c>
      <c r="X230" s="342">
        <v>4.4999999999999998E-2</v>
      </c>
      <c r="Y230" s="342">
        <v>0</v>
      </c>
      <c r="Z230" s="342">
        <v>72.599999999999994</v>
      </c>
      <c r="AA230" s="342">
        <v>54.5</v>
      </c>
      <c r="AB230" s="342">
        <v>54.069262999999999</v>
      </c>
      <c r="AC230" s="342">
        <v>54.865935</v>
      </c>
      <c r="AD230" s="342">
        <v>180.94229200000001</v>
      </c>
      <c r="AE230" s="342">
        <v>13.15741</v>
      </c>
      <c r="AF230" s="342">
        <v>0</v>
      </c>
      <c r="AG230" s="342">
        <v>3.4976E-2</v>
      </c>
    </row>
    <row r="231" spans="1:33" x14ac:dyDescent="0.2">
      <c r="A231" s="342">
        <v>273.61565000000002</v>
      </c>
      <c r="B231" s="342">
        <v>108.061584</v>
      </c>
      <c r="C231" s="342">
        <v>74.343052999999998</v>
      </c>
      <c r="D231" s="342">
        <v>75.345999000000006</v>
      </c>
      <c r="E231" s="342">
        <v>72.204823000000005</v>
      </c>
      <c r="F231" s="342">
        <v>72.123625000000004</v>
      </c>
      <c r="G231" s="342">
        <v>72.256202999999999</v>
      </c>
      <c r="H231" s="342">
        <v>74.492525999999998</v>
      </c>
      <c r="I231" s="342">
        <v>6.767614</v>
      </c>
      <c r="J231" s="342">
        <v>181.100706</v>
      </c>
      <c r="K231" s="342">
        <v>53</v>
      </c>
      <c r="L231" s="342">
        <v>1.413411</v>
      </c>
      <c r="M231" s="342">
        <v>74.599999999999994</v>
      </c>
      <c r="N231" s="342">
        <v>29.32414</v>
      </c>
      <c r="O231" s="342">
        <v>180.87196599999999</v>
      </c>
      <c r="P231" s="342">
        <v>0</v>
      </c>
      <c r="Q231" s="342">
        <v>120.38</v>
      </c>
      <c r="R231" s="342">
        <v>0</v>
      </c>
      <c r="S231" s="342">
        <v>4.5220000000000002</v>
      </c>
      <c r="T231" s="342">
        <v>0</v>
      </c>
      <c r="U231" s="342">
        <v>291</v>
      </c>
      <c r="V231" s="342">
        <v>57.421300000000002</v>
      </c>
      <c r="W231" s="342">
        <v>6.484</v>
      </c>
      <c r="X231" s="342">
        <v>0.04</v>
      </c>
      <c r="Y231" s="342">
        <v>0</v>
      </c>
      <c r="Z231" s="342">
        <v>72.599999999999994</v>
      </c>
      <c r="AA231" s="342">
        <v>54.5</v>
      </c>
      <c r="AB231" s="342">
        <v>53.656500000000001</v>
      </c>
      <c r="AC231" s="342">
        <v>54.829383999999997</v>
      </c>
      <c r="AD231" s="342">
        <v>180.90722400000001</v>
      </c>
      <c r="AE231" s="342">
        <v>13.154304</v>
      </c>
      <c r="AF231" s="342">
        <v>0</v>
      </c>
      <c r="AG231" s="342">
        <v>3.5256999999999997E-2</v>
      </c>
    </row>
    <row r="232" spans="1:33" x14ac:dyDescent="0.2">
      <c r="A232" s="342">
        <v>274.84771999999998</v>
      </c>
      <c r="B232" s="342">
        <v>108.03026699999999</v>
      </c>
      <c r="C232" s="342">
        <v>74.360702000000003</v>
      </c>
      <c r="D232" s="342">
        <v>75.338786999999996</v>
      </c>
      <c r="E232" s="342">
        <v>72.296605999999997</v>
      </c>
      <c r="F232" s="342">
        <v>72.088417000000007</v>
      </c>
      <c r="G232" s="342">
        <v>72.254669000000007</v>
      </c>
      <c r="H232" s="342">
        <v>74.513478000000006</v>
      </c>
      <c r="I232" s="342">
        <v>6.6108989999999999</v>
      </c>
      <c r="J232" s="342">
        <v>181.168442</v>
      </c>
      <c r="K232" s="342">
        <v>53</v>
      </c>
      <c r="L232" s="342">
        <v>1.420201</v>
      </c>
      <c r="M232" s="342">
        <v>74.599999999999994</v>
      </c>
      <c r="N232" s="342">
        <v>29.322852999999999</v>
      </c>
      <c r="O232" s="342">
        <v>180.86733699999999</v>
      </c>
      <c r="P232" s="342">
        <v>0</v>
      </c>
      <c r="Q232" s="342">
        <v>120.38</v>
      </c>
      <c r="R232" s="342">
        <v>0</v>
      </c>
      <c r="S232" s="342">
        <v>4.5190000000000001</v>
      </c>
      <c r="T232" s="342">
        <v>0</v>
      </c>
      <c r="U232" s="342">
        <v>290</v>
      </c>
      <c r="V232" s="342">
        <v>57.500900000000001</v>
      </c>
      <c r="W232" s="342">
        <v>6.4690000000000003</v>
      </c>
      <c r="X232" s="342">
        <v>0.04</v>
      </c>
      <c r="Y232" s="342">
        <v>0</v>
      </c>
      <c r="Z232" s="342">
        <v>72.599999999999994</v>
      </c>
      <c r="AA232" s="342">
        <v>54.5</v>
      </c>
      <c r="AB232" s="342">
        <v>53.601346999999997</v>
      </c>
      <c r="AC232" s="342">
        <v>54.790018000000003</v>
      </c>
      <c r="AD232" s="342">
        <v>180.90253799999999</v>
      </c>
      <c r="AE232" s="342">
        <v>13.15096</v>
      </c>
      <c r="AF232" s="342">
        <v>0</v>
      </c>
      <c r="AG232" s="342">
        <v>3.5201000000000003E-2</v>
      </c>
    </row>
    <row r="233" spans="1:33" x14ac:dyDescent="0.2">
      <c r="A233" s="342">
        <v>276.03878800000001</v>
      </c>
      <c r="B233" s="342">
        <v>108.442536</v>
      </c>
      <c r="C233" s="342">
        <v>74.320121999999998</v>
      </c>
      <c r="D233" s="342">
        <v>75.316451999999998</v>
      </c>
      <c r="E233" s="342">
        <v>72.267232000000007</v>
      </c>
      <c r="F233" s="342">
        <v>72.060188999999994</v>
      </c>
      <c r="G233" s="342">
        <v>72.222648000000007</v>
      </c>
      <c r="H233" s="342">
        <v>74.565815000000001</v>
      </c>
      <c r="I233" s="342">
        <v>6.7231129999999997</v>
      </c>
      <c r="J233" s="342">
        <v>181.14581200000001</v>
      </c>
      <c r="K233" s="342">
        <v>53</v>
      </c>
      <c r="L233" s="342">
        <v>1.426269</v>
      </c>
      <c r="M233" s="342">
        <v>74.599999999999994</v>
      </c>
      <c r="N233" s="342">
        <v>29.323207</v>
      </c>
      <c r="O233" s="342">
        <v>180.84275500000001</v>
      </c>
      <c r="P233" s="342">
        <v>0</v>
      </c>
      <c r="Q233" s="342">
        <v>120.38</v>
      </c>
      <c r="R233" s="342">
        <v>0</v>
      </c>
      <c r="S233" s="342">
        <v>4.5359999999999996</v>
      </c>
      <c r="T233" s="342">
        <v>0</v>
      </c>
      <c r="U233" s="342">
        <v>296</v>
      </c>
      <c r="V233" s="342">
        <v>57.5807</v>
      </c>
      <c r="W233" s="342">
        <v>6.5049999999999999</v>
      </c>
      <c r="X233" s="342">
        <v>0.04</v>
      </c>
      <c r="Y233" s="342">
        <v>0</v>
      </c>
      <c r="Z233" s="342">
        <v>72.599999999999994</v>
      </c>
      <c r="AA233" s="342">
        <v>54.5</v>
      </c>
      <c r="AB233" s="342">
        <v>53.318438999999998</v>
      </c>
      <c r="AC233" s="342">
        <v>54.746771000000003</v>
      </c>
      <c r="AD233" s="342">
        <v>180.878502</v>
      </c>
      <c r="AE233" s="342">
        <v>13.147285999999999</v>
      </c>
      <c r="AF233" s="342">
        <v>0</v>
      </c>
      <c r="AG233" s="342">
        <v>3.5747000000000001E-2</v>
      </c>
    </row>
    <row r="234" spans="1:33" x14ac:dyDescent="0.2">
      <c r="A234" s="342">
        <v>277.23285700000002</v>
      </c>
      <c r="B234" s="342">
        <v>108.434155</v>
      </c>
      <c r="C234" s="342">
        <v>74.405771000000001</v>
      </c>
      <c r="D234" s="342">
        <v>75.335758999999996</v>
      </c>
      <c r="E234" s="342">
        <v>72.273782999999995</v>
      </c>
      <c r="F234" s="342">
        <v>72.115691999999996</v>
      </c>
      <c r="G234" s="342">
        <v>72.263079000000005</v>
      </c>
      <c r="H234" s="342">
        <v>74.559272000000007</v>
      </c>
      <c r="I234" s="342">
        <v>6.7468760000000003</v>
      </c>
      <c r="J234" s="342">
        <v>181.00116399999999</v>
      </c>
      <c r="K234" s="342">
        <v>53.1</v>
      </c>
      <c r="L234" s="342">
        <v>1.433942</v>
      </c>
      <c r="M234" s="342">
        <v>74.599999999999994</v>
      </c>
      <c r="N234" s="342">
        <v>29.323829</v>
      </c>
      <c r="O234" s="342">
        <v>180.85523599999999</v>
      </c>
      <c r="P234" s="342">
        <v>0</v>
      </c>
      <c r="Q234" s="342">
        <v>120.38</v>
      </c>
      <c r="R234" s="342">
        <v>0</v>
      </c>
      <c r="S234" s="342">
        <v>4.5199999999999996</v>
      </c>
      <c r="T234" s="342">
        <v>0</v>
      </c>
      <c r="U234" s="342">
        <v>290</v>
      </c>
      <c r="V234" s="342">
        <v>57.7012</v>
      </c>
      <c r="W234" s="342">
        <v>6.4690000000000003</v>
      </c>
      <c r="X234" s="342">
        <v>5.0999999999999997E-2</v>
      </c>
      <c r="Y234" s="342">
        <v>0</v>
      </c>
      <c r="Z234" s="342">
        <v>72.599999999999994</v>
      </c>
      <c r="AA234" s="342">
        <v>54.5</v>
      </c>
      <c r="AB234" s="342">
        <v>53.464202</v>
      </c>
      <c r="AC234" s="342">
        <v>54.705540999999997</v>
      </c>
      <c r="AD234" s="342">
        <v>180.89088599999999</v>
      </c>
      <c r="AE234" s="342">
        <v>13.143783000000001</v>
      </c>
      <c r="AF234" s="342">
        <v>0</v>
      </c>
      <c r="AG234" s="342">
        <v>3.5650000000000001E-2</v>
      </c>
    </row>
    <row r="235" spans="1:33" x14ac:dyDescent="0.2">
      <c r="A235" s="342">
        <v>278.423925</v>
      </c>
      <c r="B235" s="342">
        <v>108.61310400000001</v>
      </c>
      <c r="C235" s="342">
        <v>74.380701999999999</v>
      </c>
      <c r="D235" s="342">
        <v>75.366281000000001</v>
      </c>
      <c r="E235" s="342">
        <v>72.278783000000004</v>
      </c>
      <c r="F235" s="342">
        <v>72.077719999999999</v>
      </c>
      <c r="G235" s="342">
        <v>72.235919999999993</v>
      </c>
      <c r="H235" s="342">
        <v>74.524299999999997</v>
      </c>
      <c r="I235" s="342">
        <v>6.8812430000000004</v>
      </c>
      <c r="J235" s="342">
        <v>181.00971799999999</v>
      </c>
      <c r="K235" s="342">
        <v>53.1</v>
      </c>
      <c r="L235" s="342">
        <v>1.440631</v>
      </c>
      <c r="M235" s="342">
        <v>74.599999999999994</v>
      </c>
      <c r="N235" s="342">
        <v>29.322714000000001</v>
      </c>
      <c r="O235" s="342">
        <v>180.853036</v>
      </c>
      <c r="P235" s="342">
        <v>0</v>
      </c>
      <c r="Q235" s="342">
        <v>120.38</v>
      </c>
      <c r="R235" s="342">
        <v>0</v>
      </c>
      <c r="S235" s="342">
        <v>4.4960000000000004</v>
      </c>
      <c r="T235" s="342">
        <v>0</v>
      </c>
      <c r="U235" s="342">
        <v>282</v>
      </c>
      <c r="V235" s="342">
        <v>57.780700000000003</v>
      </c>
      <c r="W235" s="342">
        <v>6.4420000000000002</v>
      </c>
      <c r="X235" s="342">
        <v>4.4999999999999998E-2</v>
      </c>
      <c r="Y235" s="342">
        <v>0</v>
      </c>
      <c r="Z235" s="342">
        <v>72.599999999999994</v>
      </c>
      <c r="AA235" s="342">
        <v>54.5</v>
      </c>
      <c r="AB235" s="342">
        <v>53.441183000000002</v>
      </c>
      <c r="AC235" s="342">
        <v>54.664715999999999</v>
      </c>
      <c r="AD235" s="342">
        <v>180.88892999999999</v>
      </c>
      <c r="AE235" s="342">
        <v>13.140314</v>
      </c>
      <c r="AF235" s="342">
        <v>0</v>
      </c>
      <c r="AG235" s="342">
        <v>3.5894000000000002E-2</v>
      </c>
    </row>
    <row r="236" spans="1:33" x14ac:dyDescent="0.2">
      <c r="A236" s="342">
        <v>279.615993</v>
      </c>
      <c r="B236" s="342">
        <v>108.868938</v>
      </c>
      <c r="C236" s="342">
        <v>74.278638000000001</v>
      </c>
      <c r="D236" s="342">
        <v>75.302988999999997</v>
      </c>
      <c r="E236" s="342">
        <v>72.305477999999994</v>
      </c>
      <c r="F236" s="342">
        <v>72.093827000000005</v>
      </c>
      <c r="G236" s="342">
        <v>72.246052000000006</v>
      </c>
      <c r="H236" s="342">
        <v>74.476476000000005</v>
      </c>
      <c r="I236" s="342">
        <v>6.8594249999999999</v>
      </c>
      <c r="J236" s="342">
        <v>180.998053</v>
      </c>
      <c r="K236" s="342">
        <v>53.1</v>
      </c>
      <c r="L236" s="342">
        <v>1.4460740000000001</v>
      </c>
      <c r="M236" s="342">
        <v>74.599999999999994</v>
      </c>
      <c r="N236" s="342">
        <v>29.322247999999998</v>
      </c>
      <c r="O236" s="342">
        <v>180.83674099999999</v>
      </c>
      <c r="P236" s="342">
        <v>0</v>
      </c>
      <c r="Q236" s="342">
        <v>120.36</v>
      </c>
      <c r="R236" s="342">
        <v>0</v>
      </c>
      <c r="S236" s="342">
        <v>4.5220000000000002</v>
      </c>
      <c r="T236" s="342">
        <v>0</v>
      </c>
      <c r="U236" s="342">
        <v>291</v>
      </c>
      <c r="V236" s="342">
        <v>57.901699999999998</v>
      </c>
      <c r="W236" s="342">
        <v>6.4889999999999999</v>
      </c>
      <c r="X236" s="342">
        <v>4.4999999999999998E-2</v>
      </c>
      <c r="Y236" s="342">
        <v>0</v>
      </c>
      <c r="Z236" s="342">
        <v>72.599999999999994</v>
      </c>
      <c r="AA236" s="342">
        <v>54.5</v>
      </c>
      <c r="AB236" s="342">
        <v>53.254264999999997</v>
      </c>
      <c r="AC236" s="342">
        <v>54.621290000000002</v>
      </c>
      <c r="AD236" s="342">
        <v>180.87305000000001</v>
      </c>
      <c r="AE236" s="342">
        <v>13.136625</v>
      </c>
      <c r="AF236" s="342">
        <v>0</v>
      </c>
      <c r="AG236" s="342">
        <v>3.6309000000000001E-2</v>
      </c>
    </row>
    <row r="237" spans="1:33" x14ac:dyDescent="0.2">
      <c r="A237" s="342">
        <v>280.84806300000002</v>
      </c>
      <c r="B237" s="342">
        <v>109.327809</v>
      </c>
      <c r="C237" s="342">
        <v>74.382543999999996</v>
      </c>
      <c r="D237" s="342">
        <v>75.309387000000001</v>
      </c>
      <c r="E237" s="342">
        <v>72.303863000000007</v>
      </c>
      <c r="F237" s="342">
        <v>72.058449999999993</v>
      </c>
      <c r="G237" s="342">
        <v>72.275850000000005</v>
      </c>
      <c r="H237" s="342">
        <v>74.598847000000006</v>
      </c>
      <c r="I237" s="342">
        <v>6.6158250000000001</v>
      </c>
      <c r="J237" s="342">
        <v>181.01846699999999</v>
      </c>
      <c r="K237" s="342">
        <v>53.1</v>
      </c>
      <c r="L237" s="342">
        <v>1.4497040000000001</v>
      </c>
      <c r="M237" s="342">
        <v>74.599999999999994</v>
      </c>
      <c r="N237" s="342">
        <v>29.322582000000001</v>
      </c>
      <c r="O237" s="342">
        <v>180.857451</v>
      </c>
      <c r="P237" s="342">
        <v>0</v>
      </c>
      <c r="Q237" s="342">
        <v>120.36</v>
      </c>
      <c r="R237" s="342">
        <v>0</v>
      </c>
      <c r="S237" s="342">
        <v>4.5209999999999999</v>
      </c>
      <c r="T237" s="342">
        <v>0</v>
      </c>
      <c r="U237" s="342">
        <v>292</v>
      </c>
      <c r="V237" s="342">
        <v>57.981999999999999</v>
      </c>
      <c r="W237" s="342">
        <v>6.4690000000000003</v>
      </c>
      <c r="X237" s="342">
        <v>5.0999999999999997E-2</v>
      </c>
      <c r="Y237" s="342">
        <v>0</v>
      </c>
      <c r="Z237" s="342">
        <v>72.599999999999994</v>
      </c>
      <c r="AA237" s="342">
        <v>54.5</v>
      </c>
      <c r="AB237" s="342">
        <v>53.503314000000003</v>
      </c>
      <c r="AC237" s="342">
        <v>54.582255000000004</v>
      </c>
      <c r="AD237" s="342">
        <v>180.89420899999999</v>
      </c>
      <c r="AE237" s="342">
        <v>13.133308</v>
      </c>
      <c r="AF237" s="342">
        <v>0</v>
      </c>
      <c r="AG237" s="342">
        <v>3.6757999999999999E-2</v>
      </c>
    </row>
    <row r="238" spans="1:33" x14ac:dyDescent="0.2">
      <c r="A238" s="342">
        <v>282.04013200000003</v>
      </c>
      <c r="B238" s="342">
        <v>109.891496</v>
      </c>
      <c r="C238" s="342">
        <v>74.369681999999997</v>
      </c>
      <c r="D238" s="342">
        <v>75.300426999999999</v>
      </c>
      <c r="E238" s="342">
        <v>72.269738000000004</v>
      </c>
      <c r="F238" s="342">
        <v>72.135005000000007</v>
      </c>
      <c r="G238" s="342">
        <v>72.248536999999999</v>
      </c>
      <c r="H238" s="342">
        <v>74.547667000000004</v>
      </c>
      <c r="I238" s="342">
        <v>6.8157880000000004</v>
      </c>
      <c r="J238" s="342">
        <v>181.05223100000001</v>
      </c>
      <c r="K238" s="342">
        <v>53.1</v>
      </c>
      <c r="L238" s="342">
        <v>1.4576880000000001</v>
      </c>
      <c r="M238" s="342">
        <v>74.599999999999994</v>
      </c>
      <c r="N238" s="342">
        <v>29.323466</v>
      </c>
      <c r="O238" s="342">
        <v>180.81993700000001</v>
      </c>
      <c r="P238" s="342">
        <v>0</v>
      </c>
      <c r="Q238" s="342">
        <v>120.38</v>
      </c>
      <c r="R238" s="342">
        <v>0</v>
      </c>
      <c r="S238" s="342">
        <v>4.4880000000000004</v>
      </c>
      <c r="T238" s="342">
        <v>0</v>
      </c>
      <c r="U238" s="342">
        <v>279</v>
      </c>
      <c r="V238" s="342">
        <v>58.059899999999999</v>
      </c>
      <c r="W238" s="342">
        <v>6.4690000000000003</v>
      </c>
      <c r="X238" s="342">
        <v>4.4999999999999998E-2</v>
      </c>
      <c r="Y238" s="342">
        <v>0</v>
      </c>
      <c r="Z238" s="342">
        <v>72.599999999999994</v>
      </c>
      <c r="AA238" s="342">
        <v>54.5</v>
      </c>
      <c r="AB238" s="342">
        <v>53.069716999999997</v>
      </c>
      <c r="AC238" s="342">
        <v>54.538153999999999</v>
      </c>
      <c r="AD238" s="342">
        <v>180.857371</v>
      </c>
      <c r="AE238" s="342">
        <v>13.129562</v>
      </c>
      <c r="AF238" s="342">
        <v>0</v>
      </c>
      <c r="AG238" s="342">
        <v>3.7434000000000002E-2</v>
      </c>
    </row>
    <row r="239" spans="1:33" x14ac:dyDescent="0.2">
      <c r="A239" s="342">
        <v>283.23320000000001</v>
      </c>
      <c r="B239" s="342">
        <v>110.33092499999999</v>
      </c>
      <c r="C239" s="342">
        <v>74.388052999999999</v>
      </c>
      <c r="D239" s="342">
        <v>75.371758999999997</v>
      </c>
      <c r="E239" s="342">
        <v>72.321545</v>
      </c>
      <c r="F239" s="342">
        <v>72.087451000000001</v>
      </c>
      <c r="G239" s="342">
        <v>72.245857000000001</v>
      </c>
      <c r="H239" s="342">
        <v>74.586259999999996</v>
      </c>
      <c r="I239" s="342">
        <v>6.8758419999999996</v>
      </c>
      <c r="J239" s="342">
        <v>181.06934000000001</v>
      </c>
      <c r="K239" s="342">
        <v>53.1</v>
      </c>
      <c r="L239" s="342">
        <v>1.4639610000000001</v>
      </c>
      <c r="M239" s="342">
        <v>74.599999999999994</v>
      </c>
      <c r="N239" s="342">
        <v>29.327251</v>
      </c>
      <c r="O239" s="342">
        <v>180.831481</v>
      </c>
      <c r="P239" s="342">
        <v>0</v>
      </c>
      <c r="Q239" s="342">
        <v>120.36</v>
      </c>
      <c r="R239" s="342">
        <v>0</v>
      </c>
      <c r="S239" s="342">
        <v>4.5270000000000001</v>
      </c>
      <c r="T239" s="342">
        <v>0</v>
      </c>
      <c r="U239" s="342">
        <v>293</v>
      </c>
      <c r="V239" s="342">
        <v>58.178199999999997</v>
      </c>
      <c r="W239" s="342">
        <v>6.5209999999999999</v>
      </c>
      <c r="X239" s="342">
        <v>4.4999999999999998E-2</v>
      </c>
      <c r="Y239" s="342">
        <v>0</v>
      </c>
      <c r="Z239" s="342">
        <v>72.599999999999994</v>
      </c>
      <c r="AA239" s="342">
        <v>54.5</v>
      </c>
      <c r="AB239" s="342">
        <v>53.211244000000001</v>
      </c>
      <c r="AC239" s="342">
        <v>54.496164</v>
      </c>
      <c r="AD239" s="342">
        <v>180.869395</v>
      </c>
      <c r="AE239" s="342">
        <v>13.125994</v>
      </c>
      <c r="AF239" s="342">
        <v>0</v>
      </c>
      <c r="AG239" s="342">
        <v>3.7914000000000003E-2</v>
      </c>
    </row>
    <row r="240" spans="1:33" x14ac:dyDescent="0.2">
      <c r="A240" s="342">
        <v>284.42726900000002</v>
      </c>
      <c r="B240" s="342">
        <v>110.35860700000001</v>
      </c>
      <c r="C240" s="342">
        <v>74.421963000000005</v>
      </c>
      <c r="D240" s="342">
        <v>75.365373000000005</v>
      </c>
      <c r="E240" s="342">
        <v>72.267695000000003</v>
      </c>
      <c r="F240" s="342">
        <v>72.102380999999994</v>
      </c>
      <c r="G240" s="342">
        <v>72.218140000000005</v>
      </c>
      <c r="H240" s="342">
        <v>74.569638999999995</v>
      </c>
      <c r="I240" s="342">
        <v>6.9821260000000001</v>
      </c>
      <c r="J240" s="342">
        <v>181.073228</v>
      </c>
      <c r="K240" s="342">
        <v>53.1</v>
      </c>
      <c r="L240" s="342">
        <v>1.469509</v>
      </c>
      <c r="M240" s="342">
        <v>74.599999999999994</v>
      </c>
      <c r="N240" s="342">
        <v>29.326162</v>
      </c>
      <c r="O240" s="342">
        <v>180.84547900000001</v>
      </c>
      <c r="P240" s="342">
        <v>0</v>
      </c>
      <c r="Q240" s="342">
        <v>120.34</v>
      </c>
      <c r="R240" s="342">
        <v>0</v>
      </c>
      <c r="S240" s="342">
        <v>4.532</v>
      </c>
      <c r="T240" s="342">
        <v>0</v>
      </c>
      <c r="U240" s="342">
        <v>295</v>
      </c>
      <c r="V240" s="342">
        <v>58.258000000000003</v>
      </c>
      <c r="W240" s="342">
        <v>6.5519999999999996</v>
      </c>
      <c r="X240" s="342">
        <v>4.4999999999999998E-2</v>
      </c>
      <c r="Y240" s="342">
        <v>0</v>
      </c>
      <c r="Z240" s="342">
        <v>72.599999999999994</v>
      </c>
      <c r="AA240" s="342">
        <v>54.4</v>
      </c>
      <c r="AB240" s="342">
        <v>53.375964000000003</v>
      </c>
      <c r="AC240" s="342">
        <v>54.462684000000003</v>
      </c>
      <c r="AD240" s="342">
        <v>180.88338899999999</v>
      </c>
      <c r="AE240" s="342">
        <v>13.123150000000001</v>
      </c>
      <c r="AF240" s="342">
        <v>0</v>
      </c>
      <c r="AG240" s="342">
        <v>3.7909999999999999E-2</v>
      </c>
    </row>
    <row r="241" spans="1:33" x14ac:dyDescent="0.2">
      <c r="A241" s="342">
        <v>285.61933699999997</v>
      </c>
      <c r="B241" s="342">
        <v>110.166543</v>
      </c>
      <c r="C241" s="342">
        <v>74.393647000000001</v>
      </c>
      <c r="D241" s="342">
        <v>75.325273999999993</v>
      </c>
      <c r="E241" s="342">
        <v>72.299043999999995</v>
      </c>
      <c r="F241" s="342">
        <v>72.130758999999998</v>
      </c>
      <c r="G241" s="342">
        <v>72.237300000000005</v>
      </c>
      <c r="H241" s="342">
        <v>74.541327999999993</v>
      </c>
      <c r="I241" s="342">
        <v>6.7550850000000002</v>
      </c>
      <c r="J241" s="342">
        <v>181.08904100000001</v>
      </c>
      <c r="K241" s="342">
        <v>53.1</v>
      </c>
      <c r="L241" s="342">
        <v>1.4765079999999999</v>
      </c>
      <c r="M241" s="342">
        <v>74.599999999999994</v>
      </c>
      <c r="N241" s="342">
        <v>29.325747</v>
      </c>
      <c r="O241" s="342">
        <v>180.80951099999999</v>
      </c>
      <c r="P241" s="342">
        <v>0</v>
      </c>
      <c r="Q241" s="342">
        <v>120.4</v>
      </c>
      <c r="R241" s="342">
        <v>0</v>
      </c>
      <c r="S241" s="342">
        <v>4.5190000000000001</v>
      </c>
      <c r="T241" s="342">
        <v>0</v>
      </c>
      <c r="U241" s="342">
        <v>289</v>
      </c>
      <c r="V241" s="342">
        <v>58.3767</v>
      </c>
      <c r="W241" s="342">
        <v>6.4790000000000001</v>
      </c>
      <c r="X241" s="342">
        <v>4.4999999999999998E-2</v>
      </c>
      <c r="Y241" s="342">
        <v>0</v>
      </c>
      <c r="Z241" s="342">
        <v>72.599999999999994</v>
      </c>
      <c r="AA241" s="342">
        <v>54.4</v>
      </c>
      <c r="AB241" s="342">
        <v>52.950418999999997</v>
      </c>
      <c r="AC241" s="342">
        <v>54.425967</v>
      </c>
      <c r="AD241" s="342">
        <v>180.84723500000001</v>
      </c>
      <c r="AE241" s="342">
        <v>13.12003</v>
      </c>
      <c r="AF241" s="342">
        <v>0</v>
      </c>
      <c r="AG241" s="342">
        <v>3.7724000000000001E-2</v>
      </c>
    </row>
    <row r="242" spans="1:33" x14ac:dyDescent="0.2">
      <c r="A242" s="342">
        <v>286.85040700000002</v>
      </c>
      <c r="B242" s="342">
        <v>110.11899699999999</v>
      </c>
      <c r="C242" s="342">
        <v>74.364811000000003</v>
      </c>
      <c r="D242" s="342">
        <v>75.299390000000002</v>
      </c>
      <c r="E242" s="342">
        <v>72.293205</v>
      </c>
      <c r="F242" s="342">
        <v>72.084388000000004</v>
      </c>
      <c r="G242" s="342">
        <v>72.228790000000004</v>
      </c>
      <c r="H242" s="342">
        <v>74.584607000000005</v>
      </c>
      <c r="I242" s="342">
        <v>6.7410110000000003</v>
      </c>
      <c r="J242" s="342">
        <v>181.033489</v>
      </c>
      <c r="K242" s="342">
        <v>53.2</v>
      </c>
      <c r="L242" s="342">
        <v>1.483689</v>
      </c>
      <c r="M242" s="342">
        <v>74.400000000000006</v>
      </c>
      <c r="N242" s="342">
        <v>29.326055</v>
      </c>
      <c r="O242" s="342">
        <v>180.78153</v>
      </c>
      <c r="P242" s="342">
        <v>0</v>
      </c>
      <c r="Q242" s="342">
        <v>120.38</v>
      </c>
      <c r="R242" s="342">
        <v>0</v>
      </c>
      <c r="S242" s="342">
        <v>4.5279999999999996</v>
      </c>
      <c r="T242" s="342">
        <v>0</v>
      </c>
      <c r="U242" s="342">
        <v>293</v>
      </c>
      <c r="V242" s="342">
        <v>58.455599999999997</v>
      </c>
      <c r="W242" s="342">
        <v>6.4950000000000001</v>
      </c>
      <c r="X242" s="342">
        <v>0.04</v>
      </c>
      <c r="Y242" s="342">
        <v>0</v>
      </c>
      <c r="Z242" s="342">
        <v>72.599999999999994</v>
      </c>
      <c r="AA242" s="342">
        <v>54.4</v>
      </c>
      <c r="AB242" s="342">
        <v>52.62079</v>
      </c>
      <c r="AC242" s="342">
        <v>54.383966999999998</v>
      </c>
      <c r="AD242" s="342">
        <v>180.81923</v>
      </c>
      <c r="AE242" s="342">
        <v>13.116462</v>
      </c>
      <c r="AF242" s="342">
        <v>0</v>
      </c>
      <c r="AG242" s="342">
        <v>3.7699000000000003E-2</v>
      </c>
    </row>
    <row r="243" spans="1:33" x14ac:dyDescent="0.2">
      <c r="A243" s="342">
        <v>288.04247500000002</v>
      </c>
      <c r="B243" s="342">
        <v>110.62641499999999</v>
      </c>
      <c r="C243" s="342">
        <v>74.360258000000002</v>
      </c>
      <c r="D243" s="342">
        <v>75.318351000000007</v>
      </c>
      <c r="E243" s="342">
        <v>72.301620999999997</v>
      </c>
      <c r="F243" s="342">
        <v>72.110687999999996</v>
      </c>
      <c r="G243" s="342">
        <v>72.265925999999993</v>
      </c>
      <c r="H243" s="342">
        <v>74.566023999999999</v>
      </c>
      <c r="I243" s="342">
        <v>6.629359</v>
      </c>
      <c r="J243" s="342">
        <v>181.04160300000001</v>
      </c>
      <c r="K243" s="342">
        <v>53.2</v>
      </c>
      <c r="L243" s="342">
        <v>1.49061</v>
      </c>
      <c r="M243" s="342">
        <v>74.400000000000006</v>
      </c>
      <c r="N243" s="342">
        <v>29.325254999999999</v>
      </c>
      <c r="O243" s="342">
        <v>180.79943800000001</v>
      </c>
      <c r="P243" s="342">
        <v>0</v>
      </c>
      <c r="Q243" s="342">
        <v>120.37</v>
      </c>
      <c r="R243" s="342">
        <v>0</v>
      </c>
      <c r="S243" s="342">
        <v>4.532</v>
      </c>
      <c r="T243" s="342">
        <v>0</v>
      </c>
      <c r="U243" s="342">
        <v>295</v>
      </c>
      <c r="V243" s="342">
        <v>58.537300000000002</v>
      </c>
      <c r="W243" s="342">
        <v>6.4790000000000001</v>
      </c>
      <c r="X243" s="342">
        <v>5.0999999999999997E-2</v>
      </c>
      <c r="Y243" s="342">
        <v>0</v>
      </c>
      <c r="Z243" s="342">
        <v>72.599999999999994</v>
      </c>
      <c r="AA243" s="342">
        <v>54.4</v>
      </c>
      <c r="AB243" s="342">
        <v>52.838256999999999</v>
      </c>
      <c r="AC243" s="342">
        <v>54.341450000000002</v>
      </c>
      <c r="AD243" s="342">
        <v>180.837706</v>
      </c>
      <c r="AE243" s="342">
        <v>13.11285</v>
      </c>
      <c r="AF243" s="342">
        <v>0</v>
      </c>
      <c r="AG243" s="342">
        <v>3.8268000000000003E-2</v>
      </c>
    </row>
    <row r="244" spans="1:33" x14ac:dyDescent="0.2">
      <c r="A244" s="342">
        <v>289.23554300000001</v>
      </c>
      <c r="B244" s="342">
        <v>110.849121</v>
      </c>
      <c r="C244" s="342">
        <v>74.378521000000006</v>
      </c>
      <c r="D244" s="342">
        <v>75.352597000000003</v>
      </c>
      <c r="E244" s="342">
        <v>72.269414999999995</v>
      </c>
      <c r="F244" s="342">
        <v>72.084740999999994</v>
      </c>
      <c r="G244" s="342">
        <v>72.240408000000002</v>
      </c>
      <c r="H244" s="342">
        <v>74.565112999999997</v>
      </c>
      <c r="I244" s="342">
        <v>6.9354649999999998</v>
      </c>
      <c r="J244" s="342">
        <v>180.99286799999999</v>
      </c>
      <c r="K244" s="342">
        <v>53.2</v>
      </c>
      <c r="L244" s="342">
        <v>1.4970909999999999</v>
      </c>
      <c r="M244" s="342">
        <v>74.400000000000006</v>
      </c>
      <c r="N244" s="342">
        <v>29.323985</v>
      </c>
      <c r="O244" s="342">
        <v>180.80147299999999</v>
      </c>
      <c r="P244" s="342">
        <v>0</v>
      </c>
      <c r="Q244" s="342">
        <v>120.38</v>
      </c>
      <c r="R244" s="342">
        <v>0</v>
      </c>
      <c r="S244" s="342">
        <v>4.4880000000000004</v>
      </c>
      <c r="T244" s="342">
        <v>0</v>
      </c>
      <c r="U244" s="342">
        <v>279</v>
      </c>
      <c r="V244" s="342">
        <v>58.656300000000002</v>
      </c>
      <c r="W244" s="342">
        <v>6.4009999999999998</v>
      </c>
      <c r="X244" s="342">
        <v>4.4999999999999998E-2</v>
      </c>
      <c r="Y244" s="342">
        <v>0</v>
      </c>
      <c r="Z244" s="342">
        <v>72.599999999999994</v>
      </c>
      <c r="AA244" s="342">
        <v>54.4</v>
      </c>
      <c r="AB244" s="342">
        <v>52.864826999999998</v>
      </c>
      <c r="AC244" s="342">
        <v>54.297542999999997</v>
      </c>
      <c r="AD244" s="342">
        <v>180.83996300000001</v>
      </c>
      <c r="AE244" s="342">
        <v>13.109119</v>
      </c>
      <c r="AF244" s="342">
        <v>0</v>
      </c>
      <c r="AG244" s="342">
        <v>3.8490000000000003E-2</v>
      </c>
    </row>
    <row r="245" spans="1:33" x14ac:dyDescent="0.2">
      <c r="A245" s="342">
        <v>290.42761100000001</v>
      </c>
      <c r="B245" s="342">
        <v>111.104091</v>
      </c>
      <c r="C245" s="342">
        <v>74.341821999999993</v>
      </c>
      <c r="D245" s="342">
        <v>75.330496999999994</v>
      </c>
      <c r="E245" s="342">
        <v>72.30735</v>
      </c>
      <c r="F245" s="342">
        <v>72.085078999999993</v>
      </c>
      <c r="G245" s="342">
        <v>72.255027999999996</v>
      </c>
      <c r="H245" s="342">
        <v>74.516608000000005</v>
      </c>
      <c r="I245" s="342">
        <v>6.9376249999999997</v>
      </c>
      <c r="J245" s="342">
        <v>180.865329</v>
      </c>
      <c r="K245" s="342">
        <v>53.2</v>
      </c>
      <c r="L245" s="342">
        <v>1.5049189999999999</v>
      </c>
      <c r="M245" s="342">
        <v>74.400000000000006</v>
      </c>
      <c r="N245" s="342">
        <v>29.322455000000001</v>
      </c>
      <c r="O245" s="342">
        <v>180.78528900000001</v>
      </c>
      <c r="P245" s="342">
        <v>0</v>
      </c>
      <c r="Q245" s="342">
        <v>120.39</v>
      </c>
      <c r="R245" s="342">
        <v>0</v>
      </c>
      <c r="S245" s="342">
        <v>4.4889999999999999</v>
      </c>
      <c r="T245" s="342">
        <v>0</v>
      </c>
      <c r="U245" s="342">
        <v>280</v>
      </c>
      <c r="V245" s="342">
        <v>58.7361</v>
      </c>
      <c r="W245" s="342">
        <v>6.4109999999999996</v>
      </c>
      <c r="X245" s="342">
        <v>4.4999999999999998E-2</v>
      </c>
      <c r="Y245" s="342">
        <v>0</v>
      </c>
      <c r="Z245" s="342">
        <v>72.599999999999994</v>
      </c>
      <c r="AA245" s="342">
        <v>54.4</v>
      </c>
      <c r="AB245" s="342">
        <v>52.677954999999997</v>
      </c>
      <c r="AC245" s="342">
        <v>54.254553000000001</v>
      </c>
      <c r="AD245" s="342">
        <v>180.82408699999999</v>
      </c>
      <c r="AE245" s="342">
        <v>13.105467000000001</v>
      </c>
      <c r="AF245" s="342">
        <v>0</v>
      </c>
      <c r="AG245" s="342">
        <v>3.8796999999999998E-2</v>
      </c>
    </row>
    <row r="246" spans="1:33" x14ac:dyDescent="0.2">
      <c r="A246" s="342">
        <v>291.61768000000001</v>
      </c>
      <c r="B246" s="342">
        <v>111.145734</v>
      </c>
      <c r="C246" s="342">
        <v>74.291359</v>
      </c>
      <c r="D246" s="342">
        <v>75.283047999999994</v>
      </c>
      <c r="E246" s="342">
        <v>72.276922999999996</v>
      </c>
      <c r="F246" s="342">
        <v>72.107864000000006</v>
      </c>
      <c r="G246" s="342">
        <v>72.256094000000004</v>
      </c>
      <c r="H246" s="342">
        <v>74.521482000000006</v>
      </c>
      <c r="I246" s="342">
        <v>6.9626840000000003</v>
      </c>
      <c r="J246" s="342">
        <v>180.921322</v>
      </c>
      <c r="K246" s="342">
        <v>53.2</v>
      </c>
      <c r="L246" s="342">
        <v>1.5122819999999999</v>
      </c>
      <c r="M246" s="342">
        <v>74.400000000000006</v>
      </c>
      <c r="N246" s="342">
        <v>29.32611</v>
      </c>
      <c r="O246" s="342">
        <v>180.761965</v>
      </c>
      <c r="P246" s="342">
        <v>0</v>
      </c>
      <c r="Q246" s="342">
        <v>120.37</v>
      </c>
      <c r="R246" s="342">
        <v>0</v>
      </c>
      <c r="S246" s="342">
        <v>4.5289999999999999</v>
      </c>
      <c r="T246" s="342">
        <v>0</v>
      </c>
      <c r="U246" s="342">
        <v>294</v>
      </c>
      <c r="V246" s="342">
        <v>58.856200000000001</v>
      </c>
      <c r="W246" s="342">
        <v>6.4889999999999999</v>
      </c>
      <c r="X246" s="342">
        <v>4.4999999999999998E-2</v>
      </c>
      <c r="Y246" s="342">
        <v>0</v>
      </c>
      <c r="Z246" s="342">
        <v>72.599999999999994</v>
      </c>
      <c r="AA246" s="342">
        <v>54.3</v>
      </c>
      <c r="AB246" s="342">
        <v>52.404536999999998</v>
      </c>
      <c r="AC246" s="342">
        <v>54.205008999999997</v>
      </c>
      <c r="AD246" s="342">
        <v>180.80085700000001</v>
      </c>
      <c r="AE246" s="342">
        <v>13.101258</v>
      </c>
      <c r="AF246" s="342">
        <v>0</v>
      </c>
      <c r="AG246" s="342">
        <v>3.8892000000000003E-2</v>
      </c>
    </row>
    <row r="247" spans="1:33" x14ac:dyDescent="0.2">
      <c r="A247" s="342">
        <v>292.84974999999997</v>
      </c>
      <c r="B247" s="342">
        <v>110.997449</v>
      </c>
      <c r="C247" s="342">
        <v>74.342707000000004</v>
      </c>
      <c r="D247" s="342">
        <v>75.312849</v>
      </c>
      <c r="E247" s="342">
        <v>72.312911999999997</v>
      </c>
      <c r="F247" s="342">
        <v>72.117062000000004</v>
      </c>
      <c r="G247" s="342">
        <v>72.279664999999994</v>
      </c>
      <c r="H247" s="342">
        <v>74.534667999999996</v>
      </c>
      <c r="I247" s="342">
        <v>6.8122230000000004</v>
      </c>
      <c r="J247" s="342">
        <v>180.95025200000001</v>
      </c>
      <c r="K247" s="342">
        <v>53.2</v>
      </c>
      <c r="L247" s="342">
        <v>1.520777</v>
      </c>
      <c r="M247" s="342">
        <v>74.400000000000006</v>
      </c>
      <c r="N247" s="342">
        <v>29.323271999999999</v>
      </c>
      <c r="O247" s="342">
        <v>180.76102900000001</v>
      </c>
      <c r="P247" s="342">
        <v>0</v>
      </c>
      <c r="Q247" s="342">
        <v>120.38</v>
      </c>
      <c r="R247" s="342">
        <v>0</v>
      </c>
      <c r="S247" s="342">
        <v>4.5270000000000001</v>
      </c>
      <c r="T247" s="342">
        <v>0</v>
      </c>
      <c r="U247" s="342">
        <v>293</v>
      </c>
      <c r="V247" s="342">
        <v>58.935400000000001</v>
      </c>
      <c r="W247" s="342">
        <v>6.484</v>
      </c>
      <c r="X247" s="342">
        <v>0.04</v>
      </c>
      <c r="Y247" s="342">
        <v>0</v>
      </c>
      <c r="Z247" s="342">
        <v>72.599999999999994</v>
      </c>
      <c r="AA247" s="342">
        <v>54.3</v>
      </c>
      <c r="AB247" s="342">
        <v>52.391066000000002</v>
      </c>
      <c r="AC247" s="342">
        <v>54.154893000000001</v>
      </c>
      <c r="AD247" s="342">
        <v>180.799712</v>
      </c>
      <c r="AE247" s="342">
        <v>13.097</v>
      </c>
      <c r="AF247" s="342">
        <v>0</v>
      </c>
      <c r="AG247" s="342">
        <v>3.8684000000000003E-2</v>
      </c>
    </row>
    <row r="248" spans="1:33" x14ac:dyDescent="0.2">
      <c r="A248" s="342">
        <v>294.04181799999998</v>
      </c>
      <c r="B248" s="342">
        <v>110.722504</v>
      </c>
      <c r="C248" s="342">
        <v>74.337815000000006</v>
      </c>
      <c r="D248" s="342">
        <v>75.309156000000002</v>
      </c>
      <c r="E248" s="342">
        <v>72.307393000000005</v>
      </c>
      <c r="F248" s="342">
        <v>72.108709000000005</v>
      </c>
      <c r="G248" s="342">
        <v>72.292321000000001</v>
      </c>
      <c r="H248" s="342">
        <v>74.501344000000003</v>
      </c>
      <c r="I248" s="342">
        <v>6.9253119999999999</v>
      </c>
      <c r="J248" s="342">
        <v>180.74971400000001</v>
      </c>
      <c r="K248" s="342">
        <v>53.2</v>
      </c>
      <c r="L248" s="342">
        <v>1.5262279999999999</v>
      </c>
      <c r="M248" s="342">
        <v>74.400000000000006</v>
      </c>
      <c r="N248" s="342">
        <v>29.321859</v>
      </c>
      <c r="O248" s="342">
        <v>180.728633</v>
      </c>
      <c r="P248" s="342">
        <v>0</v>
      </c>
      <c r="Q248" s="342">
        <v>120.38</v>
      </c>
      <c r="R248" s="342">
        <v>0</v>
      </c>
      <c r="S248" s="342">
        <v>4.5449999999999999</v>
      </c>
      <c r="T248" s="342">
        <v>0</v>
      </c>
      <c r="U248" s="342">
        <v>299</v>
      </c>
      <c r="V248" s="342">
        <v>59.015900000000002</v>
      </c>
      <c r="W248" s="342">
        <v>6.5049999999999999</v>
      </c>
      <c r="X248" s="342">
        <v>4.4999999999999998E-2</v>
      </c>
      <c r="Y248" s="342">
        <v>0</v>
      </c>
      <c r="Z248" s="342">
        <v>72.599999999999994</v>
      </c>
      <c r="AA248" s="342">
        <v>54.3</v>
      </c>
      <c r="AB248" s="342">
        <v>52.006360999999998</v>
      </c>
      <c r="AC248" s="342">
        <v>54.105116000000002</v>
      </c>
      <c r="AD248" s="342">
        <v>180.76702800000001</v>
      </c>
      <c r="AE248" s="342">
        <v>13.092771000000001</v>
      </c>
      <c r="AF248" s="342">
        <v>0</v>
      </c>
      <c r="AG248" s="342">
        <v>3.8394999999999999E-2</v>
      </c>
    </row>
    <row r="249" spans="1:33" x14ac:dyDescent="0.2">
      <c r="A249" s="342">
        <v>295.23388599999998</v>
      </c>
      <c r="B249" s="342">
        <v>111.07445300000001</v>
      </c>
      <c r="C249" s="342">
        <v>74.302329999999998</v>
      </c>
      <c r="D249" s="342">
        <v>75.294747000000001</v>
      </c>
      <c r="E249" s="342">
        <v>72.291729000000004</v>
      </c>
      <c r="F249" s="342">
        <v>72.072755999999998</v>
      </c>
      <c r="G249" s="342">
        <v>72.257799000000006</v>
      </c>
      <c r="H249" s="342">
        <v>74.489161999999993</v>
      </c>
      <c r="I249" s="342">
        <v>6.7447160000000004</v>
      </c>
      <c r="J249" s="342">
        <v>180.99105399999999</v>
      </c>
      <c r="K249" s="342">
        <v>53.2</v>
      </c>
      <c r="L249" s="342">
        <v>1.531102</v>
      </c>
      <c r="M249" s="342">
        <v>74.400000000000006</v>
      </c>
      <c r="N249" s="342">
        <v>29.324192</v>
      </c>
      <c r="O249" s="342">
        <v>180.74156099999999</v>
      </c>
      <c r="P249" s="342">
        <v>0</v>
      </c>
      <c r="Q249" s="342">
        <v>120.4</v>
      </c>
      <c r="R249" s="342">
        <v>0</v>
      </c>
      <c r="S249" s="342">
        <v>4.4649999999999999</v>
      </c>
      <c r="T249" s="342">
        <v>0</v>
      </c>
      <c r="U249" s="342">
        <v>270</v>
      </c>
      <c r="V249" s="342">
        <v>59.1327</v>
      </c>
      <c r="W249" s="342">
        <v>6.359</v>
      </c>
      <c r="X249" s="342">
        <v>5.0999999999999997E-2</v>
      </c>
      <c r="Y249" s="342">
        <v>0</v>
      </c>
      <c r="Z249" s="342">
        <v>72.599999999999994</v>
      </c>
      <c r="AA249" s="342">
        <v>54.3</v>
      </c>
      <c r="AB249" s="342">
        <v>52.163364999999999</v>
      </c>
      <c r="AC249" s="342">
        <v>54.050803000000002</v>
      </c>
      <c r="AD249" s="342">
        <v>180.78036700000001</v>
      </c>
      <c r="AE249" s="342">
        <v>13.088156</v>
      </c>
      <c r="AF249" s="342">
        <v>0</v>
      </c>
      <c r="AG249" s="342">
        <v>3.8806E-2</v>
      </c>
    </row>
    <row r="250" spans="1:33" x14ac:dyDescent="0.2">
      <c r="A250" s="342">
        <v>296.42495400000001</v>
      </c>
      <c r="B250" s="342">
        <v>111.26343799999999</v>
      </c>
      <c r="C250" s="342">
        <v>74.319992999999997</v>
      </c>
      <c r="D250" s="342">
        <v>75.293184999999994</v>
      </c>
      <c r="E250" s="342">
        <v>72.307917000000003</v>
      </c>
      <c r="F250" s="342">
        <v>72.063621999999995</v>
      </c>
      <c r="G250" s="342">
        <v>72.184026000000003</v>
      </c>
      <c r="H250" s="342">
        <v>74.523083999999997</v>
      </c>
      <c r="I250" s="342">
        <v>6.7499000000000002</v>
      </c>
      <c r="J250" s="342">
        <v>180.85029399999999</v>
      </c>
      <c r="K250" s="342">
        <v>53.2</v>
      </c>
      <c r="L250" s="342">
        <v>1.5393969999999999</v>
      </c>
      <c r="M250" s="342">
        <v>74.400000000000006</v>
      </c>
      <c r="N250" s="342">
        <v>29.323025000000001</v>
      </c>
      <c r="O250" s="342">
        <v>180.757687</v>
      </c>
      <c r="P250" s="342">
        <v>0</v>
      </c>
      <c r="Q250" s="342">
        <v>120.4</v>
      </c>
      <c r="R250" s="342">
        <v>0</v>
      </c>
      <c r="S250" s="342">
        <v>4.4950000000000001</v>
      </c>
      <c r="T250" s="342">
        <v>0</v>
      </c>
      <c r="U250" s="342">
        <v>282</v>
      </c>
      <c r="V250" s="342">
        <v>59.213200000000001</v>
      </c>
      <c r="W250" s="342">
        <v>6.4370000000000003</v>
      </c>
      <c r="X250" s="342">
        <v>0.04</v>
      </c>
      <c r="Y250" s="342">
        <v>0</v>
      </c>
      <c r="Z250" s="342">
        <v>72.599999999999994</v>
      </c>
      <c r="AA250" s="342">
        <v>54.3</v>
      </c>
      <c r="AB250" s="342">
        <v>52.355288000000002</v>
      </c>
      <c r="AC250" s="342">
        <v>53.998206000000003</v>
      </c>
      <c r="AD250" s="342">
        <v>180.796673</v>
      </c>
      <c r="AE250" s="342">
        <v>13.083688</v>
      </c>
      <c r="AF250" s="342">
        <v>0</v>
      </c>
      <c r="AG250" s="342">
        <v>3.8984999999999999E-2</v>
      </c>
    </row>
    <row r="251" spans="1:33" x14ac:dyDescent="0.2">
      <c r="A251" s="342">
        <v>297.61702300000002</v>
      </c>
      <c r="B251" s="342">
        <v>110.891576</v>
      </c>
      <c r="C251" s="342">
        <v>74.334463999999997</v>
      </c>
      <c r="D251" s="342">
        <v>75.331479000000002</v>
      </c>
      <c r="E251" s="342">
        <v>72.284684999999996</v>
      </c>
      <c r="F251" s="342">
        <v>72.050030000000007</v>
      </c>
      <c r="G251" s="342">
        <v>72.273052000000007</v>
      </c>
      <c r="H251" s="342">
        <v>74.552851000000004</v>
      </c>
      <c r="I251" s="342">
        <v>6.850568</v>
      </c>
      <c r="J251" s="342">
        <v>181.053786</v>
      </c>
      <c r="K251" s="342">
        <v>53.2</v>
      </c>
      <c r="L251" s="342">
        <v>1.5475890000000001</v>
      </c>
      <c r="M251" s="342">
        <v>74.599999999999994</v>
      </c>
      <c r="N251" s="342">
        <v>29.322247999999998</v>
      </c>
      <c r="O251" s="342">
        <v>180.73523</v>
      </c>
      <c r="P251" s="342">
        <v>0</v>
      </c>
      <c r="Q251" s="342">
        <v>120.36</v>
      </c>
      <c r="R251" s="342">
        <v>0</v>
      </c>
      <c r="S251" s="342">
        <v>4.5330000000000004</v>
      </c>
      <c r="T251" s="342">
        <v>0</v>
      </c>
      <c r="U251" s="342">
        <v>296</v>
      </c>
      <c r="V251" s="342">
        <v>59.334000000000003</v>
      </c>
      <c r="W251" s="342">
        <v>6.51</v>
      </c>
      <c r="X251" s="342">
        <v>4.4999999999999998E-2</v>
      </c>
      <c r="Y251" s="342">
        <v>0</v>
      </c>
      <c r="Z251" s="342">
        <v>72.599999999999994</v>
      </c>
      <c r="AA251" s="342">
        <v>54.3</v>
      </c>
      <c r="AB251" s="342">
        <v>52.086185</v>
      </c>
      <c r="AC251" s="342">
        <v>53.952874000000001</v>
      </c>
      <c r="AD251" s="342">
        <v>180.77381</v>
      </c>
      <c r="AE251" s="342">
        <v>13.079836</v>
      </c>
      <c r="AF251" s="342">
        <v>0</v>
      </c>
      <c r="AG251" s="342">
        <v>3.8580000000000003E-2</v>
      </c>
    </row>
    <row r="252" spans="1:33" x14ac:dyDescent="0.2">
      <c r="A252" s="342">
        <v>299.15010999999998</v>
      </c>
      <c r="B252" s="342">
        <v>110.795543</v>
      </c>
      <c r="C252" s="342">
        <v>74.316301999999993</v>
      </c>
      <c r="D252" s="342">
        <v>75.302772000000004</v>
      </c>
      <c r="E252" s="342">
        <v>72.252701000000002</v>
      </c>
      <c r="F252" s="342">
        <v>72.119657000000004</v>
      </c>
      <c r="G252" s="342">
        <v>72.293777000000006</v>
      </c>
      <c r="H252" s="342">
        <v>74.530911000000003</v>
      </c>
      <c r="I252" s="342">
        <v>6.8190369999999998</v>
      </c>
      <c r="J252" s="342">
        <v>180.94611399999999</v>
      </c>
      <c r="K252" s="342">
        <v>53.2</v>
      </c>
      <c r="L252" s="342">
        <v>1.5530569999999999</v>
      </c>
      <c r="M252" s="342">
        <v>74.599999999999994</v>
      </c>
      <c r="N252" s="342">
        <v>29.324010000000001</v>
      </c>
      <c r="O252" s="342">
        <v>180.73393899999999</v>
      </c>
      <c r="P252" s="342">
        <v>0</v>
      </c>
      <c r="Q252" s="342">
        <v>120.38</v>
      </c>
      <c r="R252" s="342">
        <v>0</v>
      </c>
      <c r="S252" s="342">
        <v>4.5149999999999997</v>
      </c>
      <c r="T252" s="342">
        <v>0</v>
      </c>
      <c r="U252" s="342">
        <v>289</v>
      </c>
      <c r="V252" s="342">
        <v>59.453400000000002</v>
      </c>
      <c r="W252" s="342">
        <v>6.4630000000000001</v>
      </c>
      <c r="X252" s="342">
        <v>4.4999999999999998E-2</v>
      </c>
      <c r="Y252" s="342">
        <v>0</v>
      </c>
      <c r="Z252" s="342">
        <v>72.599999999999994</v>
      </c>
      <c r="AA252" s="342">
        <v>54.4</v>
      </c>
      <c r="AB252" s="342">
        <v>52.069999000000003</v>
      </c>
      <c r="AC252" s="342">
        <v>53.903500999999999</v>
      </c>
      <c r="AD252" s="342">
        <v>180.772435</v>
      </c>
      <c r="AE252" s="342">
        <v>13.075640999999999</v>
      </c>
      <c r="AF252" s="342">
        <v>0</v>
      </c>
      <c r="AG252" s="342">
        <v>3.8495000000000001E-2</v>
      </c>
    </row>
    <row r="253" spans="1:33" x14ac:dyDescent="0.2">
      <c r="A253" s="342">
        <v>300.36218000000002</v>
      </c>
      <c r="B253" s="342">
        <v>110.612741</v>
      </c>
      <c r="C253" s="342">
        <v>74.338247999999993</v>
      </c>
      <c r="D253" s="342">
        <v>75.325794999999999</v>
      </c>
      <c r="E253" s="342">
        <v>72.271940000000001</v>
      </c>
      <c r="F253" s="342">
        <v>72.079173999999995</v>
      </c>
      <c r="G253" s="342">
        <v>72.27628</v>
      </c>
      <c r="H253" s="342">
        <v>74.519216999999998</v>
      </c>
      <c r="I253" s="342">
        <v>6.699783</v>
      </c>
      <c r="J253" s="342">
        <v>180.99468300000001</v>
      </c>
      <c r="K253" s="342">
        <v>53.2</v>
      </c>
      <c r="L253" s="342">
        <v>1.557491</v>
      </c>
      <c r="M253" s="342">
        <v>74.599999999999994</v>
      </c>
      <c r="N253" s="342">
        <v>29.323933</v>
      </c>
      <c r="O253" s="342">
        <v>180.754142</v>
      </c>
      <c r="P253" s="342">
        <v>0</v>
      </c>
      <c r="Q253" s="342">
        <v>120.37</v>
      </c>
      <c r="R253" s="342">
        <v>0</v>
      </c>
      <c r="S253" s="342">
        <v>4.5339999999999998</v>
      </c>
      <c r="T253" s="342">
        <v>0</v>
      </c>
      <c r="U253" s="342">
        <v>296</v>
      </c>
      <c r="V253" s="342">
        <v>59.533700000000003</v>
      </c>
      <c r="W253" s="342">
        <v>6.5359999999999996</v>
      </c>
      <c r="X253" s="342">
        <v>0.04</v>
      </c>
      <c r="Y253" s="342">
        <v>0</v>
      </c>
      <c r="Z253" s="342">
        <v>72.599999999999994</v>
      </c>
      <c r="AA253" s="342">
        <v>54.4</v>
      </c>
      <c r="AB253" s="342">
        <v>52.305194999999998</v>
      </c>
      <c r="AC253" s="342">
        <v>53.861538000000003</v>
      </c>
      <c r="AD253" s="342">
        <v>180.792417</v>
      </c>
      <c r="AE253" s="342">
        <v>13.072075999999999</v>
      </c>
      <c r="AF253" s="342">
        <v>0</v>
      </c>
      <c r="AG253" s="342">
        <v>3.8275000000000003E-2</v>
      </c>
    </row>
    <row r="254" spans="1:33" x14ac:dyDescent="0.2">
      <c r="A254" s="342">
        <v>301.55424799999997</v>
      </c>
      <c r="B254" s="342">
        <v>110.304939</v>
      </c>
      <c r="C254" s="342">
        <v>74.317741999999996</v>
      </c>
      <c r="D254" s="342">
        <v>75.303079999999994</v>
      </c>
      <c r="E254" s="342">
        <v>72.308299000000005</v>
      </c>
      <c r="F254" s="342">
        <v>72.119857999999994</v>
      </c>
      <c r="G254" s="342">
        <v>72.277595000000005</v>
      </c>
      <c r="H254" s="342">
        <v>74.507485000000003</v>
      </c>
      <c r="I254" s="342">
        <v>6.7645900000000001</v>
      </c>
      <c r="J254" s="342">
        <v>181.054564</v>
      </c>
      <c r="K254" s="342">
        <v>53.2</v>
      </c>
      <c r="L254" s="342">
        <v>1.56392</v>
      </c>
      <c r="M254" s="342">
        <v>74.599999999999994</v>
      </c>
      <c r="N254" s="342">
        <v>29.323336999999999</v>
      </c>
      <c r="O254" s="342">
        <v>180.70936599999999</v>
      </c>
      <c r="P254" s="342">
        <v>0</v>
      </c>
      <c r="Q254" s="342">
        <v>120.37</v>
      </c>
      <c r="R254" s="342">
        <v>0</v>
      </c>
      <c r="S254" s="342">
        <v>4.5389999999999997</v>
      </c>
      <c r="T254" s="342">
        <v>0</v>
      </c>
      <c r="U254" s="342">
        <v>298</v>
      </c>
      <c r="V254" s="342">
        <v>59.6143</v>
      </c>
      <c r="W254" s="342">
        <v>6.5469999999999997</v>
      </c>
      <c r="X254" s="342">
        <v>4.4999999999999998E-2</v>
      </c>
      <c r="Y254" s="342">
        <v>0</v>
      </c>
      <c r="Z254" s="342">
        <v>72.599999999999994</v>
      </c>
      <c r="AA254" s="342">
        <v>54.5</v>
      </c>
      <c r="AB254" s="342">
        <v>51.774417</v>
      </c>
      <c r="AC254" s="342">
        <v>53.806927999999999</v>
      </c>
      <c r="AD254" s="342">
        <v>180.747322</v>
      </c>
      <c r="AE254" s="342">
        <v>13.067437</v>
      </c>
      <c r="AF254" s="342">
        <v>0</v>
      </c>
      <c r="AG254" s="342">
        <v>3.7955999999999997E-2</v>
      </c>
    </row>
    <row r="255" spans="1:33" x14ac:dyDescent="0.2">
      <c r="A255" s="342">
        <v>302.74631599999998</v>
      </c>
      <c r="B255" s="342">
        <v>110.154399</v>
      </c>
      <c r="C255" s="342">
        <v>74.347131000000005</v>
      </c>
      <c r="D255" s="342">
        <v>75.378646000000003</v>
      </c>
      <c r="E255" s="342">
        <v>72.281533999999994</v>
      </c>
      <c r="F255" s="342">
        <v>72.141797999999994</v>
      </c>
      <c r="G255" s="342">
        <v>72.261127999999999</v>
      </c>
      <c r="H255" s="342">
        <v>74.544923999999995</v>
      </c>
      <c r="I255" s="342">
        <v>6.6360549999999998</v>
      </c>
      <c r="J255" s="342">
        <v>180.923396</v>
      </c>
      <c r="K255" s="342">
        <v>53.2</v>
      </c>
      <c r="L255" s="342">
        <v>1.570349</v>
      </c>
      <c r="M255" s="342">
        <v>74.599999999999994</v>
      </c>
      <c r="N255" s="342">
        <v>29.324943999999999</v>
      </c>
      <c r="O255" s="342">
        <v>180.752994</v>
      </c>
      <c r="P255" s="342">
        <v>0</v>
      </c>
      <c r="Q255" s="342">
        <v>120.4</v>
      </c>
      <c r="R255" s="342">
        <v>0</v>
      </c>
      <c r="S255" s="342">
        <v>4.5049999999999999</v>
      </c>
      <c r="T255" s="342">
        <v>0</v>
      </c>
      <c r="U255" s="342">
        <v>284</v>
      </c>
      <c r="V255" s="342">
        <v>59.732500000000002</v>
      </c>
      <c r="W255" s="342">
        <v>6.4740000000000002</v>
      </c>
      <c r="X255" s="342">
        <v>5.0999999999999997E-2</v>
      </c>
      <c r="Y255" s="342">
        <v>0</v>
      </c>
      <c r="Z255" s="342">
        <v>72.599999999999994</v>
      </c>
      <c r="AA255" s="342">
        <v>54.5</v>
      </c>
      <c r="AB255" s="342">
        <v>52.285595999999998</v>
      </c>
      <c r="AC255" s="342">
        <v>53.763288000000003</v>
      </c>
      <c r="AD255" s="342">
        <v>180.790752</v>
      </c>
      <c r="AE255" s="342">
        <v>13.063729</v>
      </c>
      <c r="AF255" s="342">
        <v>0</v>
      </c>
      <c r="AG255" s="342">
        <v>3.7756999999999999E-2</v>
      </c>
    </row>
    <row r="256" spans="1:33" x14ac:dyDescent="0.2">
      <c r="A256" s="342">
        <v>303.93838399999999</v>
      </c>
      <c r="B256" s="342">
        <v>110.507651</v>
      </c>
      <c r="C256" s="342">
        <v>74.294122000000002</v>
      </c>
      <c r="D256" s="342">
        <v>75.314024000000003</v>
      </c>
      <c r="E256" s="342">
        <v>72.325058999999996</v>
      </c>
      <c r="F256" s="342">
        <v>72.149603999999997</v>
      </c>
      <c r="G256" s="342">
        <v>72.285326999999995</v>
      </c>
      <c r="H256" s="342">
        <v>74.515953999999994</v>
      </c>
      <c r="I256" s="342">
        <v>6.7868399999999998</v>
      </c>
      <c r="J256" s="342">
        <v>180.838629</v>
      </c>
      <c r="K256" s="342">
        <v>53.2</v>
      </c>
      <c r="L256" s="342">
        <v>1.576052</v>
      </c>
      <c r="M256" s="342">
        <v>74.599999999999994</v>
      </c>
      <c r="N256" s="342">
        <v>29.325488</v>
      </c>
      <c r="O256" s="342">
        <v>180.73584399999999</v>
      </c>
      <c r="P256" s="342">
        <v>0</v>
      </c>
      <c r="Q256" s="342">
        <v>120.39</v>
      </c>
      <c r="R256" s="342">
        <v>0</v>
      </c>
      <c r="S256" s="342">
        <v>4.5019999999999998</v>
      </c>
      <c r="T256" s="342">
        <v>0</v>
      </c>
      <c r="U256" s="342">
        <v>285</v>
      </c>
      <c r="V256" s="342">
        <v>59.812100000000001</v>
      </c>
      <c r="W256" s="342">
        <v>6.4740000000000002</v>
      </c>
      <c r="X256" s="342">
        <v>5.6000000000000001E-2</v>
      </c>
      <c r="Y256" s="342">
        <v>0</v>
      </c>
      <c r="Z256" s="342">
        <v>72.599999999999994</v>
      </c>
      <c r="AA256" s="342">
        <v>54.5</v>
      </c>
      <c r="AB256" s="342">
        <v>52.088994</v>
      </c>
      <c r="AC256" s="342">
        <v>53.718674</v>
      </c>
      <c r="AD256" s="342">
        <v>180.77404799999999</v>
      </c>
      <c r="AE256" s="342">
        <v>13.059939</v>
      </c>
      <c r="AF256" s="342">
        <v>0</v>
      </c>
      <c r="AG256" s="342">
        <v>3.8205000000000003E-2</v>
      </c>
    </row>
    <row r="257" spans="1:33" x14ac:dyDescent="0.2">
      <c r="A257" s="342">
        <v>305.13045299999999</v>
      </c>
      <c r="B257" s="342">
        <v>110.298102</v>
      </c>
      <c r="C257" s="342">
        <v>74.316571999999994</v>
      </c>
      <c r="D257" s="342">
        <v>75.319535000000002</v>
      </c>
      <c r="E257" s="342">
        <v>72.275091000000003</v>
      </c>
      <c r="F257" s="342">
        <v>72.085847000000001</v>
      </c>
      <c r="G257" s="342">
        <v>72.256276999999997</v>
      </c>
      <c r="H257" s="342">
        <v>74.541639000000004</v>
      </c>
      <c r="I257" s="342">
        <v>6.69719</v>
      </c>
      <c r="J257" s="342">
        <v>181.07011800000001</v>
      </c>
      <c r="K257" s="342">
        <v>53.2</v>
      </c>
      <c r="L257" s="342">
        <v>1.5843469999999999</v>
      </c>
      <c r="M257" s="342">
        <v>74.599999999999994</v>
      </c>
      <c r="N257" s="342">
        <v>29.326369</v>
      </c>
      <c r="O257" s="342">
        <v>180.70847599999999</v>
      </c>
      <c r="P257" s="342">
        <v>0</v>
      </c>
      <c r="Q257" s="342">
        <v>120.36</v>
      </c>
      <c r="R257" s="342">
        <v>0</v>
      </c>
      <c r="S257" s="342">
        <v>4.5250000000000004</v>
      </c>
      <c r="T257" s="342">
        <v>0</v>
      </c>
      <c r="U257" s="342">
        <v>293</v>
      </c>
      <c r="V257" s="342">
        <v>59.931899999999999</v>
      </c>
      <c r="W257" s="342">
        <v>6.4790000000000001</v>
      </c>
      <c r="X257" s="342">
        <v>4.4999999999999998E-2</v>
      </c>
      <c r="Y257" s="342">
        <v>0</v>
      </c>
      <c r="Z257" s="342">
        <v>72.599999999999994</v>
      </c>
      <c r="AA257" s="342">
        <v>54.5</v>
      </c>
      <c r="AB257" s="342">
        <v>51.763872999999997</v>
      </c>
      <c r="AC257" s="342">
        <v>53.667186000000001</v>
      </c>
      <c r="AD257" s="342">
        <v>180.74642600000001</v>
      </c>
      <c r="AE257" s="342">
        <v>13.055564</v>
      </c>
      <c r="AF257" s="342">
        <v>0</v>
      </c>
      <c r="AG257" s="342">
        <v>3.7949999999999998E-2</v>
      </c>
    </row>
    <row r="258" spans="1:33" x14ac:dyDescent="0.2">
      <c r="A258" s="342">
        <v>306.360523</v>
      </c>
      <c r="B258" s="342">
        <v>109.961215</v>
      </c>
      <c r="C258" s="342">
        <v>74.325551000000004</v>
      </c>
      <c r="D258" s="342">
        <v>75.303228000000004</v>
      </c>
      <c r="E258" s="342">
        <v>72.281171000000001</v>
      </c>
      <c r="F258" s="342">
        <v>72.113637999999995</v>
      </c>
      <c r="G258" s="342">
        <v>72.284768999999997</v>
      </c>
      <c r="H258" s="342">
        <v>74.494521000000006</v>
      </c>
      <c r="I258" s="342">
        <v>6.7110479999999999</v>
      </c>
      <c r="J258" s="342">
        <v>181.01231000000001</v>
      </c>
      <c r="K258" s="342">
        <v>53.2</v>
      </c>
      <c r="L258" s="342">
        <v>1.589682</v>
      </c>
      <c r="M258" s="342">
        <v>74.599999999999994</v>
      </c>
      <c r="N258" s="342">
        <v>29.326104000000001</v>
      </c>
      <c r="O258" s="342">
        <v>180.731629</v>
      </c>
      <c r="P258" s="342">
        <v>0</v>
      </c>
      <c r="Q258" s="342">
        <v>120.38</v>
      </c>
      <c r="R258" s="342">
        <v>0</v>
      </c>
      <c r="S258" s="342">
        <v>4.5069999999999997</v>
      </c>
      <c r="T258" s="342">
        <v>0</v>
      </c>
      <c r="U258" s="342">
        <v>288</v>
      </c>
      <c r="V258" s="342">
        <v>60.012</v>
      </c>
      <c r="W258" s="342">
        <v>6.5</v>
      </c>
      <c r="X258" s="342">
        <v>4.4999999999999998E-2</v>
      </c>
      <c r="Y258" s="342">
        <v>0</v>
      </c>
      <c r="Z258" s="342">
        <v>72.599999999999994</v>
      </c>
      <c r="AA258" s="342">
        <v>54.6</v>
      </c>
      <c r="AB258" s="342">
        <v>52.031787000000001</v>
      </c>
      <c r="AC258" s="342">
        <v>53.620643999999999</v>
      </c>
      <c r="AD258" s="342">
        <v>180.76918800000001</v>
      </c>
      <c r="AE258" s="342">
        <v>13.05161</v>
      </c>
      <c r="AF258" s="342">
        <v>0</v>
      </c>
      <c r="AG258" s="342">
        <v>3.7559000000000002E-2</v>
      </c>
    </row>
    <row r="259" spans="1:33" x14ac:dyDescent="0.2">
      <c r="A259" s="342">
        <v>307.55359099999998</v>
      </c>
      <c r="B259" s="342">
        <v>109.82543099999999</v>
      </c>
      <c r="C259" s="342">
        <v>74.323633999999998</v>
      </c>
      <c r="D259" s="342">
        <v>75.326740999999998</v>
      </c>
      <c r="E259" s="342">
        <v>72.319011000000003</v>
      </c>
      <c r="F259" s="342">
        <v>72.113836000000006</v>
      </c>
      <c r="G259" s="342">
        <v>72.318437000000003</v>
      </c>
      <c r="H259" s="342">
        <v>74.496319</v>
      </c>
      <c r="I259" s="342">
        <v>6.7447160000000004</v>
      </c>
      <c r="J259" s="342">
        <v>180.94206</v>
      </c>
      <c r="K259" s="342">
        <v>53.2</v>
      </c>
      <c r="L259" s="342">
        <v>1.5960650000000001</v>
      </c>
      <c r="M259" s="342">
        <v>74.599999999999994</v>
      </c>
      <c r="N259" s="342">
        <v>29.326291999999999</v>
      </c>
      <c r="O259" s="342">
        <v>180.71168599999999</v>
      </c>
      <c r="P259" s="342">
        <v>0</v>
      </c>
      <c r="Q259" s="342">
        <v>120.38</v>
      </c>
      <c r="R259" s="342">
        <v>0</v>
      </c>
      <c r="S259" s="342">
        <v>4.476</v>
      </c>
      <c r="T259" s="342">
        <v>0</v>
      </c>
      <c r="U259" s="342">
        <v>275</v>
      </c>
      <c r="V259" s="342">
        <v>60.090299999999999</v>
      </c>
      <c r="W259" s="342">
        <v>6.39</v>
      </c>
      <c r="X259" s="342">
        <v>4.4999999999999998E-2</v>
      </c>
      <c r="Y259" s="342">
        <v>0</v>
      </c>
      <c r="Z259" s="342">
        <v>72.599999999999994</v>
      </c>
      <c r="AA259" s="342">
        <v>54.6</v>
      </c>
      <c r="AB259" s="342">
        <v>51.795231000000001</v>
      </c>
      <c r="AC259" s="342">
        <v>53.568925</v>
      </c>
      <c r="AD259" s="342">
        <v>180.74909</v>
      </c>
      <c r="AE259" s="342">
        <v>13.047216000000001</v>
      </c>
      <c r="AF259" s="342">
        <v>0</v>
      </c>
      <c r="AG259" s="342">
        <v>3.7404E-2</v>
      </c>
    </row>
    <row r="260" spans="1:33" x14ac:dyDescent="0.2">
      <c r="A260" s="342">
        <v>308.74665900000002</v>
      </c>
      <c r="B260" s="342">
        <v>109.872499</v>
      </c>
      <c r="C260" s="342">
        <v>74.356758999999997</v>
      </c>
      <c r="D260" s="342">
        <v>75.325497999999996</v>
      </c>
      <c r="E260" s="342">
        <v>72.337079000000003</v>
      </c>
      <c r="F260" s="342">
        <v>72.145892000000003</v>
      </c>
      <c r="G260" s="342">
        <v>72.313564</v>
      </c>
      <c r="H260" s="342">
        <v>74.524524</v>
      </c>
      <c r="I260" s="342">
        <v>6.76675</v>
      </c>
      <c r="J260" s="342">
        <v>181.02008699999999</v>
      </c>
      <c r="K260" s="342">
        <v>53.2</v>
      </c>
      <c r="L260" s="342">
        <v>1.6024929999999999</v>
      </c>
      <c r="M260" s="342">
        <v>74.599999999999994</v>
      </c>
      <c r="N260" s="342">
        <v>29.324321999999999</v>
      </c>
      <c r="O260" s="342">
        <v>180.69933</v>
      </c>
      <c r="P260" s="342">
        <v>0</v>
      </c>
      <c r="Q260" s="342">
        <v>120.38</v>
      </c>
      <c r="R260" s="342">
        <v>0</v>
      </c>
      <c r="S260" s="342">
        <v>4.5110000000000001</v>
      </c>
      <c r="T260" s="342">
        <v>0</v>
      </c>
      <c r="U260" s="342">
        <v>289</v>
      </c>
      <c r="V260" s="342">
        <v>60.209000000000003</v>
      </c>
      <c r="W260" s="342">
        <v>6.4630000000000001</v>
      </c>
      <c r="X260" s="342">
        <v>4.4999999999999998E-2</v>
      </c>
      <c r="Y260" s="342">
        <v>0</v>
      </c>
      <c r="Z260" s="342">
        <v>72.599999999999994</v>
      </c>
      <c r="AA260" s="342">
        <v>54.6</v>
      </c>
      <c r="AB260" s="342">
        <v>51.650049000000003</v>
      </c>
      <c r="AC260" s="342">
        <v>53.515315999999999</v>
      </c>
      <c r="AD260" s="342">
        <v>180.73675600000001</v>
      </c>
      <c r="AE260" s="342">
        <v>13.042661000000001</v>
      </c>
      <c r="AF260" s="342">
        <v>0</v>
      </c>
      <c r="AG260" s="342">
        <v>3.7425E-2</v>
      </c>
    </row>
    <row r="261" spans="1:33" x14ac:dyDescent="0.2">
      <c r="A261" s="342">
        <v>309.939728</v>
      </c>
      <c r="B261" s="342">
        <v>109.85601699999999</v>
      </c>
      <c r="C261" s="342">
        <v>74.338531000000003</v>
      </c>
      <c r="D261" s="342">
        <v>75.341886000000002</v>
      </c>
      <c r="E261" s="342">
        <v>72.305259000000007</v>
      </c>
      <c r="F261" s="342">
        <v>72.147041999999999</v>
      </c>
      <c r="G261" s="342">
        <v>72.329294000000004</v>
      </c>
      <c r="H261" s="342">
        <v>74.510399000000007</v>
      </c>
      <c r="I261" s="342">
        <v>6.8726019999999997</v>
      </c>
      <c r="J261" s="342">
        <v>180.91847000000001</v>
      </c>
      <c r="K261" s="342">
        <v>53.2</v>
      </c>
      <c r="L261" s="342">
        <v>1.6111</v>
      </c>
      <c r="M261" s="342">
        <v>74.599999999999994</v>
      </c>
      <c r="N261" s="342">
        <v>29.326784</v>
      </c>
      <c r="O261" s="342">
        <v>180.698061</v>
      </c>
      <c r="P261" s="342">
        <v>0</v>
      </c>
      <c r="Q261" s="342">
        <v>120.39</v>
      </c>
      <c r="R261" s="342">
        <v>0</v>
      </c>
      <c r="S261" s="342">
        <v>4.4969999999999999</v>
      </c>
      <c r="T261" s="342">
        <v>0</v>
      </c>
      <c r="U261" s="342">
        <v>283</v>
      </c>
      <c r="V261" s="342">
        <v>60.287199999999999</v>
      </c>
      <c r="W261" s="342">
        <v>6.4320000000000004</v>
      </c>
      <c r="X261" s="342">
        <v>4.4999999999999998E-2</v>
      </c>
      <c r="Y261" s="342">
        <v>0</v>
      </c>
      <c r="Z261" s="342">
        <v>72.599999999999994</v>
      </c>
      <c r="AA261" s="342">
        <v>54.6</v>
      </c>
      <c r="AB261" s="342">
        <v>51.635105000000003</v>
      </c>
      <c r="AC261" s="342">
        <v>53.464250999999997</v>
      </c>
      <c r="AD261" s="342">
        <v>180.73548600000001</v>
      </c>
      <c r="AE261" s="342">
        <v>13.038323</v>
      </c>
      <c r="AF261" s="342">
        <v>0</v>
      </c>
      <c r="AG261" s="342">
        <v>3.7425E-2</v>
      </c>
    </row>
    <row r="262" spans="1:33" x14ac:dyDescent="0.2">
      <c r="A262" s="342">
        <v>311.13079499999998</v>
      </c>
      <c r="B262" s="342">
        <v>109.364572</v>
      </c>
      <c r="C262" s="342">
        <v>74.336633000000006</v>
      </c>
      <c r="D262" s="342">
        <v>75.305308999999994</v>
      </c>
      <c r="E262" s="342">
        <v>72.287739999999999</v>
      </c>
      <c r="F262" s="342">
        <v>72.159959000000001</v>
      </c>
      <c r="G262" s="342">
        <v>72.360527000000005</v>
      </c>
      <c r="H262" s="342">
        <v>74.518583000000007</v>
      </c>
      <c r="I262" s="342">
        <v>6.8715219999999997</v>
      </c>
      <c r="J262" s="342">
        <v>180.939986</v>
      </c>
      <c r="K262" s="342">
        <v>53.2</v>
      </c>
      <c r="L262" s="342">
        <v>1.61981</v>
      </c>
      <c r="M262" s="342">
        <v>74.599999999999994</v>
      </c>
      <c r="N262" s="342">
        <v>29.324036</v>
      </c>
      <c r="O262" s="342">
        <v>180.701168</v>
      </c>
      <c r="P262" s="342">
        <v>0</v>
      </c>
      <c r="Q262" s="342">
        <v>120.39</v>
      </c>
      <c r="R262" s="342">
        <v>0</v>
      </c>
      <c r="S262" s="342">
        <v>4.5030000000000001</v>
      </c>
      <c r="T262" s="342">
        <v>0</v>
      </c>
      <c r="U262" s="342">
        <v>286</v>
      </c>
      <c r="V262" s="342">
        <v>60.4069</v>
      </c>
      <c r="W262" s="342">
        <v>6.4320000000000004</v>
      </c>
      <c r="X262" s="342">
        <v>4.4999999999999998E-2</v>
      </c>
      <c r="Y262" s="342">
        <v>0</v>
      </c>
      <c r="Z262" s="342">
        <v>72.599999999999994</v>
      </c>
      <c r="AA262" s="342">
        <v>54.6</v>
      </c>
      <c r="AB262" s="342">
        <v>51.664889000000002</v>
      </c>
      <c r="AC262" s="342">
        <v>53.412897000000001</v>
      </c>
      <c r="AD262" s="342">
        <v>180.73801599999999</v>
      </c>
      <c r="AE262" s="342">
        <v>13.03396</v>
      </c>
      <c r="AF262" s="342">
        <v>0</v>
      </c>
      <c r="AG262" s="342">
        <v>3.6847999999999999E-2</v>
      </c>
    </row>
    <row r="263" spans="1:33" x14ac:dyDescent="0.2">
      <c r="A263" s="342">
        <v>312.36086599999999</v>
      </c>
      <c r="B263" s="342">
        <v>109.14148</v>
      </c>
      <c r="C263" s="342">
        <v>74.312369000000004</v>
      </c>
      <c r="D263" s="342">
        <v>75.313281000000003</v>
      </c>
      <c r="E263" s="342">
        <v>72.312252999999998</v>
      </c>
      <c r="F263" s="342">
        <v>72.133116999999999</v>
      </c>
      <c r="G263" s="342">
        <v>72.311376999999993</v>
      </c>
      <c r="H263" s="342">
        <v>74.541381999999999</v>
      </c>
      <c r="I263" s="342">
        <v>6.6739030000000001</v>
      </c>
      <c r="J263" s="342">
        <v>180.83795499999999</v>
      </c>
      <c r="K263" s="342">
        <v>53.2</v>
      </c>
      <c r="L263" s="342">
        <v>1.6275090000000001</v>
      </c>
      <c r="M263" s="342">
        <v>74.599999999999994</v>
      </c>
      <c r="N263" s="342">
        <v>29.324897</v>
      </c>
      <c r="O263" s="342">
        <v>180.706346</v>
      </c>
      <c r="P263" s="342">
        <v>0</v>
      </c>
      <c r="Q263" s="342">
        <v>120.37</v>
      </c>
      <c r="R263" s="342">
        <v>0</v>
      </c>
      <c r="S263" s="342">
        <v>4.508</v>
      </c>
      <c r="T263" s="342">
        <v>0</v>
      </c>
      <c r="U263" s="342">
        <v>287</v>
      </c>
      <c r="V263" s="342">
        <v>60.485700000000001</v>
      </c>
      <c r="W263" s="342">
        <v>6.4580000000000002</v>
      </c>
      <c r="X263" s="342">
        <v>4.4999999999999998E-2</v>
      </c>
      <c r="Y263" s="342">
        <v>0</v>
      </c>
      <c r="Z263" s="342">
        <v>72.599999999999994</v>
      </c>
      <c r="AA263" s="342">
        <v>54.6</v>
      </c>
      <c r="AB263" s="342">
        <v>51.722977999999998</v>
      </c>
      <c r="AC263" s="342">
        <v>53.365524000000001</v>
      </c>
      <c r="AD263" s="342">
        <v>180.742952</v>
      </c>
      <c r="AE263" s="342">
        <v>13.029935</v>
      </c>
      <c r="AF263" s="342">
        <v>0</v>
      </c>
      <c r="AG263" s="342">
        <v>3.6604999999999999E-2</v>
      </c>
    </row>
    <row r="264" spans="1:33" x14ac:dyDescent="0.2">
      <c r="A264" s="342">
        <v>313.55093399999998</v>
      </c>
      <c r="B264" s="342">
        <v>109.11591799999999</v>
      </c>
      <c r="C264" s="342">
        <v>74.390799999999999</v>
      </c>
      <c r="D264" s="342">
        <v>75.310305999999997</v>
      </c>
      <c r="E264" s="342">
        <v>72.294646999999998</v>
      </c>
      <c r="F264" s="342">
        <v>72.116130999999996</v>
      </c>
      <c r="G264" s="342">
        <v>72.362454</v>
      </c>
      <c r="H264" s="342">
        <v>74.483063000000001</v>
      </c>
      <c r="I264" s="342">
        <v>6.76891</v>
      </c>
      <c r="J264" s="342">
        <v>180.979648</v>
      </c>
      <c r="K264" s="342">
        <v>53.2</v>
      </c>
      <c r="L264" s="342">
        <v>1.6336010000000001</v>
      </c>
      <c r="M264" s="342">
        <v>74.599999999999994</v>
      </c>
      <c r="N264" s="342">
        <v>29.325955</v>
      </c>
      <c r="O264" s="342">
        <v>180.66459499999999</v>
      </c>
      <c r="P264" s="342">
        <v>0</v>
      </c>
      <c r="Q264" s="342">
        <v>120.37</v>
      </c>
      <c r="R264" s="342">
        <v>0</v>
      </c>
      <c r="S264" s="342">
        <v>4.5279999999999996</v>
      </c>
      <c r="T264" s="342">
        <v>0</v>
      </c>
      <c r="U264" s="342">
        <v>295</v>
      </c>
      <c r="V264" s="342">
        <v>60.564999999999998</v>
      </c>
      <c r="W264" s="342">
        <v>6.4889999999999999</v>
      </c>
      <c r="X264" s="342">
        <v>0.04</v>
      </c>
      <c r="Y264" s="342">
        <v>0</v>
      </c>
      <c r="Z264" s="342">
        <v>72.599999999999994</v>
      </c>
      <c r="AA264" s="342">
        <v>54.6</v>
      </c>
      <c r="AB264" s="342">
        <v>51.230255999999997</v>
      </c>
      <c r="AC264" s="342">
        <v>53.307608999999999</v>
      </c>
      <c r="AD264" s="342">
        <v>180.70108999999999</v>
      </c>
      <c r="AE264" s="342">
        <v>13.025014000000001</v>
      </c>
      <c r="AF264" s="342">
        <v>0</v>
      </c>
      <c r="AG264" s="342">
        <v>3.6495E-2</v>
      </c>
    </row>
    <row r="265" spans="1:33" x14ac:dyDescent="0.2">
      <c r="A265" s="342">
        <v>314.74400200000002</v>
      </c>
      <c r="B265" s="342">
        <v>109.337101</v>
      </c>
      <c r="C265" s="342">
        <v>74.314661000000001</v>
      </c>
      <c r="D265" s="342">
        <v>75.346979000000005</v>
      </c>
      <c r="E265" s="342">
        <v>72.279300000000006</v>
      </c>
      <c r="F265" s="342">
        <v>72.167449000000005</v>
      </c>
      <c r="G265" s="342">
        <v>72.278026999999994</v>
      </c>
      <c r="H265" s="342">
        <v>74.548176999999995</v>
      </c>
      <c r="I265" s="342">
        <v>6.8382540000000001</v>
      </c>
      <c r="J265" s="342">
        <v>180.874661</v>
      </c>
      <c r="K265" s="342">
        <v>53.2</v>
      </c>
      <c r="L265" s="342">
        <v>1.639097</v>
      </c>
      <c r="M265" s="342">
        <v>74.599999999999994</v>
      </c>
      <c r="N265" s="342">
        <v>29.322896</v>
      </c>
      <c r="O265" s="342">
        <v>180.681523</v>
      </c>
      <c r="P265" s="342">
        <v>0</v>
      </c>
      <c r="Q265" s="342">
        <v>120.39</v>
      </c>
      <c r="R265" s="342">
        <v>0</v>
      </c>
      <c r="S265" s="342">
        <v>4.5190000000000001</v>
      </c>
      <c r="T265" s="342">
        <v>0</v>
      </c>
      <c r="U265" s="342">
        <v>291</v>
      </c>
      <c r="V265" s="342">
        <v>60.685200000000002</v>
      </c>
      <c r="W265" s="342">
        <v>6.4630000000000001</v>
      </c>
      <c r="X265" s="342">
        <v>4.4999999999999998E-2</v>
      </c>
      <c r="Y265" s="342">
        <v>0</v>
      </c>
      <c r="Z265" s="342">
        <v>72.599999999999994</v>
      </c>
      <c r="AA265" s="342">
        <v>54.6</v>
      </c>
      <c r="AB265" s="342">
        <v>51.433534999999999</v>
      </c>
      <c r="AC265" s="342">
        <v>53.259419999999999</v>
      </c>
      <c r="AD265" s="342">
        <v>180.71836099999999</v>
      </c>
      <c r="AE265" s="342">
        <v>13.02092</v>
      </c>
      <c r="AF265" s="342">
        <v>0</v>
      </c>
      <c r="AG265" s="342">
        <v>3.6838000000000003E-2</v>
      </c>
    </row>
    <row r="266" spans="1:33" x14ac:dyDescent="0.2">
      <c r="A266" s="342">
        <v>315.93606999999997</v>
      </c>
      <c r="B266" s="342">
        <v>109.995007</v>
      </c>
      <c r="C266" s="342">
        <v>74.302597000000006</v>
      </c>
      <c r="D266" s="342">
        <v>75.298788999999999</v>
      </c>
      <c r="E266" s="342">
        <v>72.313169000000002</v>
      </c>
      <c r="F266" s="342">
        <v>72.086438999999999</v>
      </c>
      <c r="G266" s="342">
        <v>72.279874000000007</v>
      </c>
      <c r="H266" s="342">
        <v>74.546082999999996</v>
      </c>
      <c r="I266" s="342">
        <v>6.8622329999999998</v>
      </c>
      <c r="J266" s="342">
        <v>180.90239800000001</v>
      </c>
      <c r="K266" s="342">
        <v>53.2</v>
      </c>
      <c r="L266" s="342">
        <v>1.6474439999999999</v>
      </c>
      <c r="M266" s="342">
        <v>74.599999999999994</v>
      </c>
      <c r="N266" s="342">
        <v>29.327121000000002</v>
      </c>
      <c r="O266" s="342">
        <v>180.67124999999999</v>
      </c>
      <c r="P266" s="342">
        <v>0</v>
      </c>
      <c r="Q266" s="342">
        <v>120.36</v>
      </c>
      <c r="R266" s="342">
        <v>0</v>
      </c>
      <c r="S266" s="342">
        <v>4.5170000000000003</v>
      </c>
      <c r="T266" s="342">
        <v>0</v>
      </c>
      <c r="U266" s="342">
        <v>291</v>
      </c>
      <c r="V266" s="342">
        <v>60.764699999999998</v>
      </c>
      <c r="W266" s="342">
        <v>6.4580000000000002</v>
      </c>
      <c r="X266" s="342">
        <v>5.0999999999999997E-2</v>
      </c>
      <c r="Y266" s="342">
        <v>0</v>
      </c>
      <c r="Z266" s="342">
        <v>72.599999999999994</v>
      </c>
      <c r="AA266" s="342">
        <v>54.6</v>
      </c>
      <c r="AB266" s="342">
        <v>51.321837000000002</v>
      </c>
      <c r="AC266" s="342">
        <v>53.207127</v>
      </c>
      <c r="AD266" s="342">
        <v>180.70887099999999</v>
      </c>
      <c r="AE266" s="342">
        <v>13.016477</v>
      </c>
      <c r="AF266" s="342">
        <v>0</v>
      </c>
      <c r="AG266" s="342">
        <v>3.7621000000000002E-2</v>
      </c>
    </row>
    <row r="267" spans="1:33" x14ac:dyDescent="0.2">
      <c r="A267" s="342">
        <v>317.12913900000001</v>
      </c>
      <c r="B267" s="342">
        <v>110.673553</v>
      </c>
      <c r="C267" s="342">
        <v>74.409011000000007</v>
      </c>
      <c r="D267" s="342">
        <v>75.336530999999994</v>
      </c>
      <c r="E267" s="342">
        <v>72.296745999999999</v>
      </c>
      <c r="F267" s="342">
        <v>72.153643000000002</v>
      </c>
      <c r="G267" s="342">
        <v>72.338881000000001</v>
      </c>
      <c r="H267" s="342">
        <v>74.567445000000006</v>
      </c>
      <c r="I267" s="342">
        <v>6.7900809999999998</v>
      </c>
      <c r="J267" s="342">
        <v>180.798708</v>
      </c>
      <c r="K267" s="342">
        <v>53.2</v>
      </c>
      <c r="L267" s="342">
        <v>1.6537170000000001</v>
      </c>
      <c r="M267" s="342">
        <v>74.599999999999994</v>
      </c>
      <c r="N267" s="342">
        <v>29.323699000000001</v>
      </c>
      <c r="O267" s="342">
        <v>180.648369</v>
      </c>
      <c r="P267" s="342">
        <v>0</v>
      </c>
      <c r="Q267" s="342">
        <v>120.41</v>
      </c>
      <c r="R267" s="342">
        <v>0</v>
      </c>
      <c r="S267" s="342">
        <v>4.5019999999999998</v>
      </c>
      <c r="T267" s="342">
        <v>0</v>
      </c>
      <c r="U267" s="342">
        <v>285</v>
      </c>
      <c r="V267" s="342">
        <v>60.882800000000003</v>
      </c>
      <c r="W267" s="342">
        <v>6.4370000000000003</v>
      </c>
      <c r="X267" s="342">
        <v>4.4999999999999998E-2</v>
      </c>
      <c r="Y267" s="342">
        <v>0</v>
      </c>
      <c r="Z267" s="342">
        <v>72.599999999999994</v>
      </c>
      <c r="AA267" s="342">
        <v>54.6</v>
      </c>
      <c r="AB267" s="342">
        <v>51.060158999999999</v>
      </c>
      <c r="AC267" s="342">
        <v>53.147227000000001</v>
      </c>
      <c r="AD267" s="342">
        <v>180.68663900000001</v>
      </c>
      <c r="AE267" s="342">
        <v>13.011388</v>
      </c>
      <c r="AF267" s="342">
        <v>0</v>
      </c>
      <c r="AG267" s="342">
        <v>3.8268999999999997E-2</v>
      </c>
    </row>
    <row r="268" spans="1:33" x14ac:dyDescent="0.2">
      <c r="A268" s="342">
        <v>318.36220900000001</v>
      </c>
      <c r="B268" s="342">
        <v>110.54522900000001</v>
      </c>
      <c r="C268" s="342">
        <v>74.328547999999998</v>
      </c>
      <c r="D268" s="342">
        <v>75.327009000000004</v>
      </c>
      <c r="E268" s="342">
        <v>72.286801999999994</v>
      </c>
      <c r="F268" s="342">
        <v>72.135430999999997</v>
      </c>
      <c r="G268" s="342">
        <v>72.325665999999998</v>
      </c>
      <c r="H268" s="342">
        <v>74.542293999999998</v>
      </c>
      <c r="I268" s="342">
        <v>6.6827269999999999</v>
      </c>
      <c r="J268" s="342">
        <v>181.01674299999999</v>
      </c>
      <c r="K268" s="342">
        <v>53.2</v>
      </c>
      <c r="L268" s="342">
        <v>1.660263</v>
      </c>
      <c r="M268" s="342">
        <v>74.599999999999994</v>
      </c>
      <c r="N268" s="342">
        <v>29.323912</v>
      </c>
      <c r="O268" s="342">
        <v>180.651735</v>
      </c>
      <c r="P268" s="342">
        <v>0</v>
      </c>
      <c r="Q268" s="342">
        <v>120.4</v>
      </c>
      <c r="R268" s="342">
        <v>0</v>
      </c>
      <c r="S268" s="342">
        <v>4.5199999999999996</v>
      </c>
      <c r="T268" s="342">
        <v>0</v>
      </c>
      <c r="U268" s="342">
        <v>290</v>
      </c>
      <c r="V268" s="342">
        <v>60.963099999999997</v>
      </c>
      <c r="W268" s="342">
        <v>6.5149999999999997</v>
      </c>
      <c r="X268" s="342">
        <v>4.4999999999999998E-2</v>
      </c>
      <c r="Y268" s="342">
        <v>0</v>
      </c>
      <c r="Z268" s="342">
        <v>72.599999999999994</v>
      </c>
      <c r="AA268" s="342">
        <v>54.6</v>
      </c>
      <c r="AB268" s="342">
        <v>51.099094999999998</v>
      </c>
      <c r="AC268" s="342">
        <v>53.091417999999997</v>
      </c>
      <c r="AD268" s="342">
        <v>180.68994699999999</v>
      </c>
      <c r="AE268" s="342">
        <v>13.006646999999999</v>
      </c>
      <c r="AF268" s="342">
        <v>0</v>
      </c>
      <c r="AG268" s="342">
        <v>3.8211000000000002E-2</v>
      </c>
    </row>
    <row r="269" spans="1:33" x14ac:dyDescent="0.2">
      <c r="A269" s="342">
        <v>319.55427700000001</v>
      </c>
      <c r="B269" s="342">
        <v>110.246454</v>
      </c>
      <c r="C269" s="342">
        <v>74.381668000000005</v>
      </c>
      <c r="D269" s="342">
        <v>75.362463000000005</v>
      </c>
      <c r="E269" s="342">
        <v>72.329076000000001</v>
      </c>
      <c r="F269" s="342">
        <v>72.127178999999998</v>
      </c>
      <c r="G269" s="342">
        <v>72.368954000000002</v>
      </c>
      <c r="H269" s="342">
        <v>74.526318000000003</v>
      </c>
      <c r="I269" s="342">
        <v>6.7449320000000004</v>
      </c>
      <c r="J269" s="342">
        <v>180.89151100000001</v>
      </c>
      <c r="K269" s="342">
        <v>53.2</v>
      </c>
      <c r="L269" s="342">
        <v>1.6668860000000001</v>
      </c>
      <c r="M269" s="342">
        <v>74.599999999999994</v>
      </c>
      <c r="N269" s="342">
        <v>29.321003000000001</v>
      </c>
      <c r="O269" s="342">
        <v>180.631249</v>
      </c>
      <c r="P269" s="342">
        <v>0</v>
      </c>
      <c r="Q269" s="342">
        <v>120.39</v>
      </c>
      <c r="R269" s="342">
        <v>0</v>
      </c>
      <c r="S269" s="342">
        <v>4.524</v>
      </c>
      <c r="T269" s="342">
        <v>0</v>
      </c>
      <c r="U269" s="342">
        <v>292</v>
      </c>
      <c r="V269" s="342">
        <v>61.042000000000002</v>
      </c>
      <c r="W269" s="342">
        <v>6.4690000000000003</v>
      </c>
      <c r="X269" s="342">
        <v>5.0999999999999997E-2</v>
      </c>
      <c r="Y269" s="342">
        <v>0</v>
      </c>
      <c r="Z269" s="342">
        <v>72.599999999999994</v>
      </c>
      <c r="AA269" s="342">
        <v>54.6</v>
      </c>
      <c r="AB269" s="342">
        <v>50.853434</v>
      </c>
      <c r="AC269" s="342">
        <v>53.028917</v>
      </c>
      <c r="AD269" s="342">
        <v>180.66907499999999</v>
      </c>
      <c r="AE269" s="342">
        <v>13.001336999999999</v>
      </c>
      <c r="AF269" s="342">
        <v>0</v>
      </c>
      <c r="AG269" s="342">
        <v>3.7825999999999999E-2</v>
      </c>
    </row>
    <row r="270" spans="1:33" x14ac:dyDescent="0.2">
      <c r="A270" s="342">
        <v>320.74634600000002</v>
      </c>
      <c r="B270" s="342">
        <v>109.921561</v>
      </c>
      <c r="C270" s="342">
        <v>74.368100999999996</v>
      </c>
      <c r="D270" s="342">
        <v>75.322461000000004</v>
      </c>
      <c r="E270" s="342">
        <v>72.285264999999995</v>
      </c>
      <c r="F270" s="342">
        <v>72.15016</v>
      </c>
      <c r="G270" s="342">
        <v>72.328576999999996</v>
      </c>
      <c r="H270" s="342">
        <v>74.536848000000006</v>
      </c>
      <c r="I270" s="342">
        <v>6.6721310000000003</v>
      </c>
      <c r="J270" s="342">
        <v>180.836814</v>
      </c>
      <c r="K270" s="342">
        <v>53.2</v>
      </c>
      <c r="L270" s="342">
        <v>1.671708</v>
      </c>
      <c r="M270" s="342">
        <v>74.599999999999994</v>
      </c>
      <c r="N270" s="342">
        <v>29.323259</v>
      </c>
      <c r="O270" s="342">
        <v>180.64401899999999</v>
      </c>
      <c r="P270" s="342">
        <v>0</v>
      </c>
      <c r="Q270" s="342">
        <v>120.36</v>
      </c>
      <c r="R270" s="342">
        <v>0</v>
      </c>
      <c r="S270" s="342">
        <v>4.5010000000000003</v>
      </c>
      <c r="T270" s="342">
        <v>0</v>
      </c>
      <c r="U270" s="342">
        <v>286</v>
      </c>
      <c r="V270" s="342">
        <v>61.160299999999999</v>
      </c>
      <c r="W270" s="342">
        <v>6.4740000000000002</v>
      </c>
      <c r="X270" s="342">
        <v>5.0999999999999997E-2</v>
      </c>
      <c r="Y270" s="342">
        <v>0</v>
      </c>
      <c r="Z270" s="342">
        <v>72.599999999999994</v>
      </c>
      <c r="AA270" s="342">
        <v>54.6</v>
      </c>
      <c r="AB270" s="342">
        <v>50.999554000000003</v>
      </c>
      <c r="AC270" s="342">
        <v>52.971245000000003</v>
      </c>
      <c r="AD270" s="342">
        <v>180.68149</v>
      </c>
      <c r="AE270" s="342">
        <v>12.996437</v>
      </c>
      <c r="AF270" s="342">
        <v>0</v>
      </c>
      <c r="AG270" s="342">
        <v>3.7470000000000003E-2</v>
      </c>
    </row>
    <row r="271" spans="1:33" x14ac:dyDescent="0.2">
      <c r="A271" s="342">
        <v>321.93841400000002</v>
      </c>
      <c r="B271" s="342">
        <v>109.97703300000001</v>
      </c>
      <c r="C271" s="342">
        <v>74.351561000000004</v>
      </c>
      <c r="D271" s="342">
        <v>75.300208999999995</v>
      </c>
      <c r="E271" s="342">
        <v>72.311475000000002</v>
      </c>
      <c r="F271" s="342">
        <v>72.146103999999994</v>
      </c>
      <c r="G271" s="342">
        <v>72.316126999999994</v>
      </c>
      <c r="H271" s="342">
        <v>74.527636000000001</v>
      </c>
      <c r="I271" s="342">
        <v>6.7632940000000001</v>
      </c>
      <c r="J271" s="342">
        <v>180.792486</v>
      </c>
      <c r="K271" s="342">
        <v>53.2</v>
      </c>
      <c r="L271" s="342">
        <v>1.6760109999999999</v>
      </c>
      <c r="M271" s="342">
        <v>74.599999999999994</v>
      </c>
      <c r="N271" s="342">
        <v>29.325151000000002</v>
      </c>
      <c r="O271" s="342">
        <v>180.62788900000001</v>
      </c>
      <c r="P271" s="342">
        <v>0</v>
      </c>
      <c r="Q271" s="342">
        <v>120.4</v>
      </c>
      <c r="R271" s="342">
        <v>0</v>
      </c>
      <c r="S271" s="342">
        <v>4.4720000000000004</v>
      </c>
      <c r="T271" s="342">
        <v>0</v>
      </c>
      <c r="U271" s="342">
        <v>274</v>
      </c>
      <c r="V271" s="342">
        <v>61.2393</v>
      </c>
      <c r="W271" s="342">
        <v>6.4109999999999996</v>
      </c>
      <c r="X271" s="342">
        <v>5.6000000000000001E-2</v>
      </c>
      <c r="Y271" s="342">
        <v>0</v>
      </c>
      <c r="Z271" s="342">
        <v>72.599999999999994</v>
      </c>
      <c r="AA271" s="342">
        <v>54.6</v>
      </c>
      <c r="AB271" s="342">
        <v>50.810644000000003</v>
      </c>
      <c r="AC271" s="342">
        <v>52.910272999999997</v>
      </c>
      <c r="AD271" s="342">
        <v>180.66543999999999</v>
      </c>
      <c r="AE271" s="342">
        <v>12.991256999999999</v>
      </c>
      <c r="AF271" s="342">
        <v>0</v>
      </c>
      <c r="AG271" s="342">
        <v>3.7551000000000001E-2</v>
      </c>
    </row>
    <row r="272" spans="1:33" x14ac:dyDescent="0.2">
      <c r="A272" s="342">
        <v>323.13048199999997</v>
      </c>
      <c r="B272" s="342">
        <v>109.864383</v>
      </c>
      <c r="C272" s="342">
        <v>74.352074999999999</v>
      </c>
      <c r="D272" s="342">
        <v>75.303128000000001</v>
      </c>
      <c r="E272" s="342">
        <v>72.233941999999999</v>
      </c>
      <c r="F272" s="342">
        <v>72.142049999999998</v>
      </c>
      <c r="G272" s="342">
        <v>72.325889000000004</v>
      </c>
      <c r="H272" s="342">
        <v>74.558481999999998</v>
      </c>
      <c r="I272" s="342">
        <v>6.7408270000000003</v>
      </c>
      <c r="J272" s="342">
        <v>180.75541699999999</v>
      </c>
      <c r="K272" s="342">
        <v>53.2</v>
      </c>
      <c r="L272" s="342">
        <v>1.6844619999999999</v>
      </c>
      <c r="M272" s="342">
        <v>74.599999999999994</v>
      </c>
      <c r="N272" s="342">
        <v>29.322896</v>
      </c>
      <c r="O272" s="342">
        <v>180.64196100000001</v>
      </c>
      <c r="P272" s="342">
        <v>0</v>
      </c>
      <c r="Q272" s="342">
        <v>120.37</v>
      </c>
      <c r="R272" s="342">
        <v>0</v>
      </c>
      <c r="S272" s="342">
        <v>4.5209999999999999</v>
      </c>
      <c r="T272" s="342">
        <v>0</v>
      </c>
      <c r="U272" s="342">
        <v>293</v>
      </c>
      <c r="V272" s="342">
        <v>61.359099999999998</v>
      </c>
      <c r="W272" s="342">
        <v>6.4889999999999999</v>
      </c>
      <c r="X272" s="342">
        <v>4.4999999999999998E-2</v>
      </c>
      <c r="Y272" s="342">
        <v>0</v>
      </c>
      <c r="Z272" s="342">
        <v>72.599999999999994</v>
      </c>
      <c r="AA272" s="342">
        <v>54.6</v>
      </c>
      <c r="AB272" s="342">
        <v>50.974744999999999</v>
      </c>
      <c r="AC272" s="342">
        <v>52.853296</v>
      </c>
      <c r="AD272" s="342">
        <v>180.679382</v>
      </c>
      <c r="AE272" s="342">
        <v>12.986416</v>
      </c>
      <c r="AF272" s="342">
        <v>0</v>
      </c>
      <c r="AG272" s="342">
        <v>3.7421000000000003E-2</v>
      </c>
    </row>
    <row r="273" spans="1:33" x14ac:dyDescent="0.2">
      <c r="A273" s="342">
        <v>324.36155200000002</v>
      </c>
      <c r="B273" s="342">
        <v>110.030677</v>
      </c>
      <c r="C273" s="342">
        <v>74.332245999999998</v>
      </c>
      <c r="D273" s="342">
        <v>75.329031999999998</v>
      </c>
      <c r="E273" s="342">
        <v>72.296627000000001</v>
      </c>
      <c r="F273" s="342">
        <v>72.149642</v>
      </c>
      <c r="G273" s="342">
        <v>72.314378000000005</v>
      </c>
      <c r="H273" s="342">
        <v>74.527015000000006</v>
      </c>
      <c r="I273" s="342">
        <v>6.8811780000000002</v>
      </c>
      <c r="J273" s="342">
        <v>180.766784</v>
      </c>
      <c r="K273" s="342">
        <v>53.2</v>
      </c>
      <c r="L273" s="342">
        <v>1.690849</v>
      </c>
      <c r="M273" s="342">
        <v>74.599999999999994</v>
      </c>
      <c r="N273" s="342">
        <v>29.324946000000001</v>
      </c>
      <c r="O273" s="342">
        <v>180.62675400000001</v>
      </c>
      <c r="P273" s="342">
        <v>0</v>
      </c>
      <c r="Q273" s="342">
        <v>120.39</v>
      </c>
      <c r="R273" s="342">
        <v>0</v>
      </c>
      <c r="S273" s="342">
        <v>4.492</v>
      </c>
      <c r="T273" s="342">
        <v>0</v>
      </c>
      <c r="U273" s="342">
        <v>282</v>
      </c>
      <c r="V273" s="342">
        <v>61.437399999999997</v>
      </c>
      <c r="W273" s="342">
        <v>6.4320000000000004</v>
      </c>
      <c r="X273" s="342">
        <v>4.4999999999999998E-2</v>
      </c>
      <c r="Y273" s="342">
        <v>0</v>
      </c>
      <c r="Z273" s="342">
        <v>72.599999999999994</v>
      </c>
      <c r="AA273" s="342">
        <v>54.6</v>
      </c>
      <c r="AB273" s="342">
        <v>50.798236000000003</v>
      </c>
      <c r="AC273" s="342">
        <v>52.794944000000001</v>
      </c>
      <c r="AD273" s="342">
        <v>180.66438600000001</v>
      </c>
      <c r="AE273" s="342">
        <v>12.981458</v>
      </c>
      <c r="AF273" s="342">
        <v>0</v>
      </c>
      <c r="AG273" s="342">
        <v>3.7631999999999999E-2</v>
      </c>
    </row>
    <row r="274" spans="1:33" x14ac:dyDescent="0.2">
      <c r="A274" s="342">
        <v>325.55261999999999</v>
      </c>
      <c r="B274" s="342">
        <v>110.016593</v>
      </c>
      <c r="C274" s="342">
        <v>74.347434000000007</v>
      </c>
      <c r="D274" s="342">
        <v>75.351367999999994</v>
      </c>
      <c r="E274" s="342">
        <v>72.301233999999994</v>
      </c>
      <c r="F274" s="342">
        <v>72.143270000000001</v>
      </c>
      <c r="G274" s="342">
        <v>72.324881000000005</v>
      </c>
      <c r="H274" s="342">
        <v>74.582008999999999</v>
      </c>
      <c r="I274" s="342">
        <v>6.6412399999999998</v>
      </c>
      <c r="J274" s="342">
        <v>180.85418200000001</v>
      </c>
      <c r="K274" s="342">
        <v>53.2</v>
      </c>
      <c r="L274" s="342">
        <v>1.695505</v>
      </c>
      <c r="M274" s="342">
        <v>74.599999999999994</v>
      </c>
      <c r="N274" s="342">
        <v>29.321963</v>
      </c>
      <c r="O274" s="342">
        <v>180.628792</v>
      </c>
      <c r="P274" s="342">
        <v>0</v>
      </c>
      <c r="Q274" s="342">
        <v>120.4</v>
      </c>
      <c r="R274" s="342">
        <v>0</v>
      </c>
      <c r="S274" s="342">
        <v>4.476</v>
      </c>
      <c r="T274" s="342">
        <v>0</v>
      </c>
      <c r="U274" s="342">
        <v>275</v>
      </c>
      <c r="V274" s="342">
        <v>61.516199999999998</v>
      </c>
      <c r="W274" s="342">
        <v>6.4269999999999996</v>
      </c>
      <c r="X274" s="342">
        <v>0.04</v>
      </c>
      <c r="Y274" s="342">
        <v>0</v>
      </c>
      <c r="Z274" s="342">
        <v>72.599999999999994</v>
      </c>
      <c r="AA274" s="342">
        <v>54.7</v>
      </c>
      <c r="AB274" s="342">
        <v>50.821862000000003</v>
      </c>
      <c r="AC274" s="342">
        <v>52.734797999999998</v>
      </c>
      <c r="AD274" s="342">
        <v>180.666393</v>
      </c>
      <c r="AE274" s="342">
        <v>12.976348</v>
      </c>
      <c r="AF274" s="342">
        <v>0</v>
      </c>
      <c r="AG274" s="342">
        <v>3.7600000000000001E-2</v>
      </c>
    </row>
    <row r="275" spans="1:33" x14ac:dyDescent="0.2">
      <c r="A275" s="342">
        <v>326.74568900000003</v>
      </c>
      <c r="B275" s="342">
        <v>109.994629</v>
      </c>
      <c r="C275" s="342">
        <v>74.414489000000003</v>
      </c>
      <c r="D275" s="342">
        <v>75.388942</v>
      </c>
      <c r="E275" s="342">
        <v>72.292190000000005</v>
      </c>
      <c r="F275" s="342">
        <v>72.163950999999997</v>
      </c>
      <c r="G275" s="342">
        <v>72.363373999999993</v>
      </c>
      <c r="H275" s="342">
        <v>74.576320999999993</v>
      </c>
      <c r="I275" s="342">
        <v>6.8477589999999999</v>
      </c>
      <c r="J275" s="342">
        <v>180.79663400000001</v>
      </c>
      <c r="K275" s="342">
        <v>53.2</v>
      </c>
      <c r="L275" s="342">
        <v>1.7033860000000001</v>
      </c>
      <c r="M275" s="342">
        <v>74.599999999999994</v>
      </c>
      <c r="N275" s="342">
        <v>29.324684000000001</v>
      </c>
      <c r="O275" s="342">
        <v>180.62251699999999</v>
      </c>
      <c r="P275" s="342">
        <v>0</v>
      </c>
      <c r="Q275" s="342">
        <v>120.37</v>
      </c>
      <c r="R275" s="342">
        <v>0</v>
      </c>
      <c r="S275" s="342">
        <v>4.5030000000000001</v>
      </c>
      <c r="T275" s="342">
        <v>0</v>
      </c>
      <c r="U275" s="342">
        <v>286</v>
      </c>
      <c r="V275" s="342">
        <v>61.635800000000003</v>
      </c>
      <c r="W275" s="342">
        <v>6.4480000000000004</v>
      </c>
      <c r="X275" s="342">
        <v>5.0999999999999997E-2</v>
      </c>
      <c r="Y275" s="342">
        <v>0</v>
      </c>
      <c r="Z275" s="342">
        <v>72.599999999999994</v>
      </c>
      <c r="AA275" s="342">
        <v>54.7</v>
      </c>
      <c r="AB275" s="342">
        <v>50.746901999999999</v>
      </c>
      <c r="AC275" s="342">
        <v>52.671256999999997</v>
      </c>
      <c r="AD275" s="342">
        <v>180.66002399999999</v>
      </c>
      <c r="AE275" s="342">
        <v>12.97095</v>
      </c>
      <c r="AF275" s="342">
        <v>0</v>
      </c>
      <c r="AG275" s="342">
        <v>3.7506999999999999E-2</v>
      </c>
    </row>
    <row r="276" spans="1:33" x14ac:dyDescent="0.2">
      <c r="A276" s="342">
        <v>327.93875700000001</v>
      </c>
      <c r="B276" s="342">
        <v>109.66332</v>
      </c>
      <c r="C276" s="342">
        <v>74.360056999999998</v>
      </c>
      <c r="D276" s="342">
        <v>75.344610000000003</v>
      </c>
      <c r="E276" s="342">
        <v>72.272831999999994</v>
      </c>
      <c r="F276" s="342">
        <v>72.118022999999994</v>
      </c>
      <c r="G276" s="342">
        <v>72.296490000000006</v>
      </c>
      <c r="H276" s="342">
        <v>74.594577000000001</v>
      </c>
      <c r="I276" s="342">
        <v>6.8255090000000003</v>
      </c>
      <c r="J276" s="342">
        <v>180.913804</v>
      </c>
      <c r="K276" s="342">
        <v>53.2</v>
      </c>
      <c r="L276" s="342">
        <v>1.710696</v>
      </c>
      <c r="M276" s="342">
        <v>74.599999999999994</v>
      </c>
      <c r="N276" s="342">
        <v>29.325177</v>
      </c>
      <c r="O276" s="342">
        <v>180.64553100000001</v>
      </c>
      <c r="P276" s="342">
        <v>0</v>
      </c>
      <c r="Q276" s="342">
        <v>120.38</v>
      </c>
      <c r="R276" s="342">
        <v>0</v>
      </c>
      <c r="S276" s="342">
        <v>4.4669999999999996</v>
      </c>
      <c r="T276" s="342">
        <v>0</v>
      </c>
      <c r="U276" s="342">
        <v>273</v>
      </c>
      <c r="V276" s="342">
        <v>61.7136</v>
      </c>
      <c r="W276" s="342">
        <v>6.4370000000000003</v>
      </c>
      <c r="X276" s="342">
        <v>4.4999999999999998E-2</v>
      </c>
      <c r="Y276" s="342">
        <v>0</v>
      </c>
      <c r="Z276" s="342">
        <v>72.599999999999994</v>
      </c>
      <c r="AA276" s="342">
        <v>54.7</v>
      </c>
      <c r="AB276" s="342">
        <v>51.013914</v>
      </c>
      <c r="AC276" s="342">
        <v>52.614598999999998</v>
      </c>
      <c r="AD276" s="342">
        <v>180.68270999999999</v>
      </c>
      <c r="AE276" s="342">
        <v>12.966136000000001</v>
      </c>
      <c r="AF276" s="342">
        <v>0</v>
      </c>
      <c r="AG276" s="342">
        <v>3.7178000000000003E-2</v>
      </c>
    </row>
    <row r="277" spans="1:33" x14ac:dyDescent="0.2">
      <c r="A277" s="342">
        <v>329.13082500000002</v>
      </c>
      <c r="B277" s="342">
        <v>109.47839500000001</v>
      </c>
      <c r="C277" s="342">
        <v>74.295930999999996</v>
      </c>
      <c r="D277" s="342">
        <v>75.366945000000001</v>
      </c>
      <c r="E277" s="342">
        <v>72.348985999999996</v>
      </c>
      <c r="F277" s="342">
        <v>72.144720000000007</v>
      </c>
      <c r="G277" s="342">
        <v>72.347381999999996</v>
      </c>
      <c r="H277" s="342">
        <v>74.559331999999998</v>
      </c>
      <c r="I277" s="342">
        <v>6.8741139999999996</v>
      </c>
      <c r="J277" s="342">
        <v>180.85288600000001</v>
      </c>
      <c r="K277" s="342">
        <v>53.2</v>
      </c>
      <c r="L277" s="342">
        <v>1.717436</v>
      </c>
      <c r="M277" s="342">
        <v>74.599999999999994</v>
      </c>
      <c r="N277" s="342">
        <v>29.326550999999998</v>
      </c>
      <c r="O277" s="342">
        <v>180.626665</v>
      </c>
      <c r="P277" s="342">
        <v>0</v>
      </c>
      <c r="Q277" s="342">
        <v>120.38</v>
      </c>
      <c r="R277" s="342">
        <v>0</v>
      </c>
      <c r="S277" s="342">
        <v>4.5199999999999996</v>
      </c>
      <c r="T277" s="342">
        <v>0</v>
      </c>
      <c r="U277" s="342">
        <v>292</v>
      </c>
      <c r="V277" s="342">
        <v>61.834000000000003</v>
      </c>
      <c r="W277" s="342">
        <v>6.4530000000000003</v>
      </c>
      <c r="X277" s="342">
        <v>4.4999999999999998E-2</v>
      </c>
      <c r="Y277" s="342">
        <v>0</v>
      </c>
      <c r="Z277" s="342">
        <v>72.599999999999994</v>
      </c>
      <c r="AA277" s="342">
        <v>54.7</v>
      </c>
      <c r="AB277" s="342">
        <v>50.790052000000003</v>
      </c>
      <c r="AC277" s="342">
        <v>52.555228</v>
      </c>
      <c r="AD277" s="342">
        <v>180.66369</v>
      </c>
      <c r="AE277" s="342">
        <v>12.961092000000001</v>
      </c>
      <c r="AF277" s="342">
        <v>0</v>
      </c>
      <c r="AG277" s="342">
        <v>3.7025000000000002E-2</v>
      </c>
    </row>
    <row r="278" spans="1:33" x14ac:dyDescent="0.2">
      <c r="A278" s="342">
        <v>330.36389600000001</v>
      </c>
      <c r="B278" s="342">
        <v>109.05573099999999</v>
      </c>
      <c r="C278" s="342">
        <v>74.296771000000007</v>
      </c>
      <c r="D278" s="342">
        <v>75.327658</v>
      </c>
      <c r="E278" s="342">
        <v>72.337224000000006</v>
      </c>
      <c r="F278" s="342">
        <v>72.162052000000003</v>
      </c>
      <c r="G278" s="342">
        <v>72.421165000000002</v>
      </c>
      <c r="H278" s="342">
        <v>74.490593000000004</v>
      </c>
      <c r="I278" s="342">
        <v>6.8569620000000002</v>
      </c>
      <c r="J278" s="342">
        <v>180.782791</v>
      </c>
      <c r="K278" s="342">
        <v>53.2</v>
      </c>
      <c r="L278" s="342">
        <v>1.725425</v>
      </c>
      <c r="M278" s="342">
        <v>74.599999999999994</v>
      </c>
      <c r="N278" s="342">
        <v>29.326646</v>
      </c>
      <c r="O278" s="342">
        <v>180.616411</v>
      </c>
      <c r="P278" s="342">
        <v>0</v>
      </c>
      <c r="Q278" s="342">
        <v>120.38</v>
      </c>
      <c r="R278" s="342">
        <v>0</v>
      </c>
      <c r="S278" s="342">
        <v>4.5199999999999996</v>
      </c>
      <c r="T278" s="342">
        <v>0</v>
      </c>
      <c r="U278" s="342">
        <v>293</v>
      </c>
      <c r="V278" s="342">
        <v>61.9131</v>
      </c>
      <c r="W278" s="342">
        <v>6.4740000000000002</v>
      </c>
      <c r="X278" s="342">
        <v>0.04</v>
      </c>
      <c r="Y278" s="342">
        <v>0</v>
      </c>
      <c r="Z278" s="342">
        <v>72.599999999999994</v>
      </c>
      <c r="AA278" s="342">
        <v>54.7</v>
      </c>
      <c r="AB278" s="342">
        <v>50.663387999999998</v>
      </c>
      <c r="AC278" s="342">
        <v>52.488439</v>
      </c>
      <c r="AD278" s="342">
        <v>180.652929</v>
      </c>
      <c r="AE278" s="342">
        <v>12.955418</v>
      </c>
      <c r="AF278" s="342">
        <v>0</v>
      </c>
      <c r="AG278" s="342">
        <v>3.6517000000000001E-2</v>
      </c>
    </row>
    <row r="279" spans="1:33" x14ac:dyDescent="0.2">
      <c r="A279" s="342">
        <v>331.558964</v>
      </c>
      <c r="B279" s="342">
        <v>109.16741500000001</v>
      </c>
      <c r="C279" s="342">
        <v>74.368095999999994</v>
      </c>
      <c r="D279" s="342">
        <v>75.301795999999996</v>
      </c>
      <c r="E279" s="342">
        <v>72.358217999999994</v>
      </c>
      <c r="F279" s="342">
        <v>72.182550000000006</v>
      </c>
      <c r="G279" s="342">
        <v>72.294465000000002</v>
      </c>
      <c r="H279" s="342">
        <v>74.514553000000006</v>
      </c>
      <c r="I279" s="342">
        <v>6.7892169999999998</v>
      </c>
      <c r="J279" s="342">
        <v>180.85470100000001</v>
      </c>
      <c r="K279" s="342">
        <v>53.2</v>
      </c>
      <c r="L279" s="342">
        <v>1.7336640000000001</v>
      </c>
      <c r="M279" s="342">
        <v>74.599999999999994</v>
      </c>
      <c r="N279" s="342">
        <v>29.326007000000001</v>
      </c>
      <c r="O279" s="342">
        <v>180.586839</v>
      </c>
      <c r="P279" s="342">
        <v>0</v>
      </c>
      <c r="Q279" s="342">
        <v>120.37</v>
      </c>
      <c r="R279" s="342">
        <v>0</v>
      </c>
      <c r="S279" s="342">
        <v>4.5069999999999997</v>
      </c>
      <c r="T279" s="342">
        <v>0</v>
      </c>
      <c r="U279" s="342">
        <v>288</v>
      </c>
      <c r="V279" s="342">
        <v>61.991500000000002</v>
      </c>
      <c r="W279" s="342">
        <v>6.4580000000000002</v>
      </c>
      <c r="X279" s="342">
        <v>0.04</v>
      </c>
      <c r="Y279" s="342">
        <v>0</v>
      </c>
      <c r="Z279" s="342">
        <v>72.599999999999994</v>
      </c>
      <c r="AA279" s="342">
        <v>54.7</v>
      </c>
      <c r="AB279" s="342">
        <v>50.316049</v>
      </c>
      <c r="AC279" s="342">
        <v>52.417682999999997</v>
      </c>
      <c r="AD279" s="342">
        <v>180.62341900000001</v>
      </c>
      <c r="AE279" s="342">
        <v>12.949406</v>
      </c>
      <c r="AF279" s="342">
        <v>0</v>
      </c>
      <c r="AG279" s="342">
        <v>3.6580000000000001E-2</v>
      </c>
    </row>
    <row r="280" spans="1:33" x14ac:dyDescent="0.2">
      <c r="A280" s="342">
        <v>332.75103200000001</v>
      </c>
      <c r="B280" s="342">
        <v>109.259393</v>
      </c>
      <c r="C280" s="342">
        <v>74.348112</v>
      </c>
      <c r="D280" s="342">
        <v>75.35839</v>
      </c>
      <c r="E280" s="342">
        <v>72.308865999999995</v>
      </c>
      <c r="F280" s="342">
        <v>72.116423999999995</v>
      </c>
      <c r="G280" s="342">
        <v>72.329149999999998</v>
      </c>
      <c r="H280" s="342">
        <v>74.582082</v>
      </c>
      <c r="I280" s="342">
        <v>6.6801240000000002</v>
      </c>
      <c r="J280" s="342">
        <v>180.82437100000001</v>
      </c>
      <c r="K280" s="342">
        <v>53.2</v>
      </c>
      <c r="L280" s="342">
        <v>1.7400409999999999</v>
      </c>
      <c r="M280" s="342">
        <v>74.599999999999994</v>
      </c>
      <c r="N280" s="342">
        <v>29.324995999999999</v>
      </c>
      <c r="O280" s="342">
        <v>180.578147</v>
      </c>
      <c r="P280" s="342">
        <v>0</v>
      </c>
      <c r="Q280" s="342">
        <v>120.4</v>
      </c>
      <c r="R280" s="342">
        <v>0</v>
      </c>
      <c r="S280" s="342">
        <v>4.5030000000000001</v>
      </c>
      <c r="T280" s="342">
        <v>0</v>
      </c>
      <c r="U280" s="342">
        <v>286</v>
      </c>
      <c r="V280" s="342">
        <v>62.110700000000001</v>
      </c>
      <c r="W280" s="342">
        <v>6.4790000000000001</v>
      </c>
      <c r="X280" s="342">
        <v>4.4999999999999998E-2</v>
      </c>
      <c r="Y280" s="342">
        <v>0</v>
      </c>
      <c r="Z280" s="342">
        <v>72.599999999999994</v>
      </c>
      <c r="AA280" s="342">
        <v>54.7</v>
      </c>
      <c r="AB280" s="342">
        <v>50.215285000000002</v>
      </c>
      <c r="AC280" s="342">
        <v>52.349896999999999</v>
      </c>
      <c r="AD280" s="342">
        <v>180.614858</v>
      </c>
      <c r="AE280" s="342">
        <v>12.943647</v>
      </c>
      <c r="AF280" s="342">
        <v>0</v>
      </c>
      <c r="AG280" s="342">
        <v>3.6711000000000001E-2</v>
      </c>
    </row>
    <row r="281" spans="1:33" x14ac:dyDescent="0.2">
      <c r="A281" s="342">
        <v>333.94409999999999</v>
      </c>
      <c r="B281" s="342">
        <v>109.170242</v>
      </c>
      <c r="C281" s="342">
        <v>74.298073000000002</v>
      </c>
      <c r="D281" s="342">
        <v>75.319725000000005</v>
      </c>
      <c r="E281" s="342">
        <v>72.299203000000006</v>
      </c>
      <c r="F281" s="342">
        <v>72.170164</v>
      </c>
      <c r="G281" s="342">
        <v>72.345988000000006</v>
      </c>
      <c r="H281" s="342">
        <v>74.548287999999999</v>
      </c>
      <c r="I281" s="342">
        <v>6.8734659999999996</v>
      </c>
      <c r="J281" s="342">
        <v>180.688278</v>
      </c>
      <c r="K281" s="342">
        <v>53.2</v>
      </c>
      <c r="L281" s="342">
        <v>1.7483880000000001</v>
      </c>
      <c r="M281" s="342">
        <v>74.599999999999994</v>
      </c>
      <c r="N281" s="342">
        <v>29.325928999999999</v>
      </c>
      <c r="O281" s="342">
        <v>180.60009600000001</v>
      </c>
      <c r="P281" s="342">
        <v>0</v>
      </c>
      <c r="Q281" s="342">
        <v>120.39</v>
      </c>
      <c r="R281" s="342">
        <v>0</v>
      </c>
      <c r="S281" s="342">
        <v>4.516</v>
      </c>
      <c r="T281" s="342">
        <v>0</v>
      </c>
      <c r="U281" s="342">
        <v>290</v>
      </c>
      <c r="V281" s="342">
        <v>62.190600000000003</v>
      </c>
      <c r="W281" s="342">
        <v>6.4740000000000002</v>
      </c>
      <c r="X281" s="342">
        <v>0.04</v>
      </c>
      <c r="Y281" s="342">
        <v>0</v>
      </c>
      <c r="Z281" s="342">
        <v>72.599999999999994</v>
      </c>
      <c r="AA281" s="342">
        <v>54.6</v>
      </c>
      <c r="AB281" s="342">
        <v>50.472966</v>
      </c>
      <c r="AC281" s="342">
        <v>52.284613</v>
      </c>
      <c r="AD281" s="342">
        <v>180.636751</v>
      </c>
      <c r="AE281" s="342">
        <v>12.938101</v>
      </c>
      <c r="AF281" s="342">
        <v>0</v>
      </c>
      <c r="AG281" s="342">
        <v>3.6653999999999999E-2</v>
      </c>
    </row>
    <row r="282" spans="1:33" x14ac:dyDescent="0.2">
      <c r="A282" s="342">
        <v>335.13716899999997</v>
      </c>
      <c r="B282" s="342">
        <v>109.327778</v>
      </c>
      <c r="C282" s="342">
        <v>74.366919999999993</v>
      </c>
      <c r="D282" s="342">
        <v>75.295907999999997</v>
      </c>
      <c r="E282" s="342">
        <v>72.299069000000003</v>
      </c>
      <c r="F282" s="342">
        <v>72.147932999999995</v>
      </c>
      <c r="G282" s="342">
        <v>72.373315000000005</v>
      </c>
      <c r="H282" s="342">
        <v>74.542734999999993</v>
      </c>
      <c r="I282" s="342">
        <v>6.84063</v>
      </c>
      <c r="J282" s="342">
        <v>180.77667400000001</v>
      </c>
      <c r="K282" s="342">
        <v>53.2</v>
      </c>
      <c r="L282" s="342">
        <v>1.7535210000000001</v>
      </c>
      <c r="M282" s="342">
        <v>74.599999999999994</v>
      </c>
      <c r="N282" s="342">
        <v>29.324269999999999</v>
      </c>
      <c r="O282" s="342">
        <v>180.57330099999999</v>
      </c>
      <c r="P282" s="342">
        <v>0</v>
      </c>
      <c r="Q282" s="342">
        <v>120.4</v>
      </c>
      <c r="R282" s="342">
        <v>0</v>
      </c>
      <c r="S282" s="342">
        <v>4.4969999999999999</v>
      </c>
      <c r="T282" s="342">
        <v>0</v>
      </c>
      <c r="U282" s="342">
        <v>284</v>
      </c>
      <c r="V282" s="342">
        <v>62.3095</v>
      </c>
      <c r="W282" s="342">
        <v>6.4480000000000004</v>
      </c>
      <c r="X282" s="342">
        <v>4.4999999999999998E-2</v>
      </c>
      <c r="Y282" s="342">
        <v>0</v>
      </c>
      <c r="Z282" s="342">
        <v>72.599999999999994</v>
      </c>
      <c r="AA282" s="342">
        <v>54.6</v>
      </c>
      <c r="AB282" s="342">
        <v>50.158982999999999</v>
      </c>
      <c r="AC282" s="342">
        <v>52.217305000000003</v>
      </c>
      <c r="AD282" s="342">
        <v>180.61007499999999</v>
      </c>
      <c r="AE282" s="342">
        <v>12.932382</v>
      </c>
      <c r="AF282" s="342">
        <v>0</v>
      </c>
      <c r="AG282" s="342">
        <v>3.6774000000000001E-2</v>
      </c>
    </row>
    <row r="283" spans="1:33" x14ac:dyDescent="0.2">
      <c r="A283" s="342">
        <v>336.36223899999999</v>
      </c>
      <c r="B283" s="342">
        <v>109.745914</v>
      </c>
      <c r="C283" s="342">
        <v>74.330613999999997</v>
      </c>
      <c r="D283" s="342">
        <v>75.314074000000005</v>
      </c>
      <c r="E283" s="342">
        <v>72.265604999999994</v>
      </c>
      <c r="F283" s="342">
        <v>72.151439999999994</v>
      </c>
      <c r="G283" s="342">
        <v>72.329890000000006</v>
      </c>
      <c r="H283" s="342">
        <v>74.532816999999994</v>
      </c>
      <c r="I283" s="342">
        <v>6.7424470000000003</v>
      </c>
      <c r="J283" s="342">
        <v>180.802493</v>
      </c>
      <c r="K283" s="342">
        <v>53.2</v>
      </c>
      <c r="L283" s="342">
        <v>1.759312</v>
      </c>
      <c r="M283" s="342">
        <v>74.599999999999994</v>
      </c>
      <c r="N283" s="342">
        <v>29.324355000000001</v>
      </c>
      <c r="O283" s="342">
        <v>180.59622100000001</v>
      </c>
      <c r="P283" s="342">
        <v>0</v>
      </c>
      <c r="Q283" s="342">
        <v>120.39</v>
      </c>
      <c r="R283" s="342">
        <v>0</v>
      </c>
      <c r="S283" s="342">
        <v>4.5019999999999998</v>
      </c>
      <c r="T283" s="342">
        <v>0</v>
      </c>
      <c r="U283" s="342">
        <v>285</v>
      </c>
      <c r="V283" s="342">
        <v>62.388500000000001</v>
      </c>
      <c r="W283" s="342">
        <v>6.4630000000000001</v>
      </c>
      <c r="X283" s="342">
        <v>0.04</v>
      </c>
      <c r="Y283" s="342">
        <v>0</v>
      </c>
      <c r="Z283" s="342">
        <v>72.599999999999994</v>
      </c>
      <c r="AA283" s="342">
        <v>54.6</v>
      </c>
      <c r="AB283" s="342">
        <v>50.435001999999997</v>
      </c>
      <c r="AC283" s="342">
        <v>52.154615999999997</v>
      </c>
      <c r="AD283" s="342">
        <v>180.63352499999999</v>
      </c>
      <c r="AE283" s="342">
        <v>12.927056</v>
      </c>
      <c r="AF283" s="342">
        <v>0</v>
      </c>
      <c r="AG283" s="342">
        <v>3.7304999999999998E-2</v>
      </c>
    </row>
    <row r="284" spans="1:33" x14ac:dyDescent="0.2">
      <c r="A284" s="342">
        <v>337.55730699999998</v>
      </c>
      <c r="B284" s="342">
        <v>110.065667</v>
      </c>
      <c r="C284" s="342">
        <v>74.394630000000006</v>
      </c>
      <c r="D284" s="342">
        <v>75.341531000000003</v>
      </c>
      <c r="E284" s="342">
        <v>72.278813</v>
      </c>
      <c r="F284" s="342">
        <v>72.141566999999995</v>
      </c>
      <c r="G284" s="342">
        <v>72.297634000000002</v>
      </c>
      <c r="H284" s="342">
        <v>74.496973999999994</v>
      </c>
      <c r="I284" s="342">
        <v>6.773879</v>
      </c>
      <c r="J284" s="342">
        <v>180.77952500000001</v>
      </c>
      <c r="K284" s="342">
        <v>53.2</v>
      </c>
      <c r="L284" s="342">
        <v>1.7662230000000001</v>
      </c>
      <c r="M284" s="342">
        <v>74.599999999999994</v>
      </c>
      <c r="N284" s="342">
        <v>29.322507000000002</v>
      </c>
      <c r="O284" s="342">
        <v>180.58565999999999</v>
      </c>
      <c r="P284" s="342">
        <v>0</v>
      </c>
      <c r="Q284" s="342">
        <v>120.36</v>
      </c>
      <c r="R284" s="342">
        <v>0</v>
      </c>
      <c r="S284" s="342">
        <v>4.5199999999999996</v>
      </c>
      <c r="T284" s="342">
        <v>0</v>
      </c>
      <c r="U284" s="342">
        <v>293</v>
      </c>
      <c r="V284" s="342">
        <v>62.468499999999999</v>
      </c>
      <c r="W284" s="342">
        <v>6.5309999999999997</v>
      </c>
      <c r="X284" s="342">
        <v>4.4999999999999998E-2</v>
      </c>
      <c r="Y284" s="342">
        <v>0</v>
      </c>
      <c r="Z284" s="342">
        <v>72.599999999999994</v>
      </c>
      <c r="AA284" s="342">
        <v>54.6</v>
      </c>
      <c r="AB284" s="342">
        <v>50.314278999999999</v>
      </c>
      <c r="AC284" s="342">
        <v>52.088999000000001</v>
      </c>
      <c r="AD284" s="342">
        <v>180.62326899999999</v>
      </c>
      <c r="AE284" s="342">
        <v>12.921481</v>
      </c>
      <c r="AF284" s="342">
        <v>0</v>
      </c>
      <c r="AG284" s="342">
        <v>3.7608999999999997E-2</v>
      </c>
    </row>
    <row r="285" spans="1:33" x14ac:dyDescent="0.2">
      <c r="A285" s="342">
        <v>338.75137599999999</v>
      </c>
      <c r="B285" s="342">
        <v>110.116524</v>
      </c>
      <c r="C285" s="342">
        <v>74.337445000000002</v>
      </c>
      <c r="D285" s="342">
        <v>75.306425000000004</v>
      </c>
      <c r="E285" s="342">
        <v>72.310394000000002</v>
      </c>
      <c r="F285" s="342">
        <v>72.141650999999996</v>
      </c>
      <c r="G285" s="342">
        <v>72.338232000000005</v>
      </c>
      <c r="H285" s="342">
        <v>74.556991999999994</v>
      </c>
      <c r="I285" s="342">
        <v>6.6412399999999998</v>
      </c>
      <c r="J285" s="342">
        <v>180.818409</v>
      </c>
      <c r="K285" s="342">
        <v>53.2</v>
      </c>
      <c r="L285" s="342">
        <v>1.775555</v>
      </c>
      <c r="M285" s="342">
        <v>74.599999999999994</v>
      </c>
      <c r="N285" s="342">
        <v>29.322714000000001</v>
      </c>
      <c r="O285" s="342">
        <v>180.592127</v>
      </c>
      <c r="P285" s="342">
        <v>0</v>
      </c>
      <c r="Q285" s="342">
        <v>120.38</v>
      </c>
      <c r="R285" s="342">
        <v>0</v>
      </c>
      <c r="S285" s="342">
        <v>4.4969999999999999</v>
      </c>
      <c r="T285" s="342">
        <v>0</v>
      </c>
      <c r="U285" s="342">
        <v>284</v>
      </c>
      <c r="V285" s="342">
        <v>62.587400000000002</v>
      </c>
      <c r="W285" s="342">
        <v>6.4530000000000003</v>
      </c>
      <c r="X285" s="342">
        <v>5.0999999999999997E-2</v>
      </c>
      <c r="Y285" s="342">
        <v>0</v>
      </c>
      <c r="Z285" s="342">
        <v>72.599999999999994</v>
      </c>
      <c r="AA285" s="342">
        <v>54.6</v>
      </c>
      <c r="AB285" s="342">
        <v>50.391756999999998</v>
      </c>
      <c r="AC285" s="342">
        <v>52.025534999999998</v>
      </c>
      <c r="AD285" s="342">
        <v>180.629851</v>
      </c>
      <c r="AE285" s="342">
        <v>12.916088999999999</v>
      </c>
      <c r="AF285" s="342">
        <v>0</v>
      </c>
      <c r="AG285" s="342">
        <v>3.7724000000000001E-2</v>
      </c>
    </row>
    <row r="286" spans="1:33" x14ac:dyDescent="0.2">
      <c r="A286" s="342">
        <v>339.94444399999998</v>
      </c>
      <c r="B286" s="342">
        <v>110.146258</v>
      </c>
      <c r="C286" s="342">
        <v>74.360224000000002</v>
      </c>
      <c r="D286" s="342">
        <v>75.322557000000003</v>
      </c>
      <c r="E286" s="342">
        <v>72.328650999999994</v>
      </c>
      <c r="F286" s="342">
        <v>72.125888000000003</v>
      </c>
      <c r="G286" s="342">
        <v>72.366681999999997</v>
      </c>
      <c r="H286" s="342">
        <v>74.623464999999996</v>
      </c>
      <c r="I286" s="342">
        <v>6.6578739999999996</v>
      </c>
      <c r="J286" s="342">
        <v>180.912249</v>
      </c>
      <c r="K286" s="342">
        <v>53.1</v>
      </c>
      <c r="L286" s="342">
        <v>1.778303</v>
      </c>
      <c r="M286" s="342">
        <v>74.599999999999994</v>
      </c>
      <c r="N286" s="342">
        <v>29.325125</v>
      </c>
      <c r="O286" s="342">
        <v>180.58026699999999</v>
      </c>
      <c r="P286" s="342">
        <v>0</v>
      </c>
      <c r="Q286" s="342">
        <v>120.38</v>
      </c>
      <c r="R286" s="342">
        <v>0</v>
      </c>
      <c r="S286" s="342">
        <v>4.4630000000000001</v>
      </c>
      <c r="T286" s="342">
        <v>0</v>
      </c>
      <c r="U286" s="342">
        <v>272</v>
      </c>
      <c r="V286" s="342">
        <v>62.664999999999999</v>
      </c>
      <c r="W286" s="342">
        <v>6.4320000000000004</v>
      </c>
      <c r="X286" s="342">
        <v>4.4999999999999998E-2</v>
      </c>
      <c r="Y286" s="342">
        <v>0</v>
      </c>
      <c r="Z286" s="342">
        <v>72.599999999999994</v>
      </c>
      <c r="AA286" s="342">
        <v>54.6</v>
      </c>
      <c r="AB286" s="342">
        <v>50.252284000000003</v>
      </c>
      <c r="AC286" s="342">
        <v>51.958295999999997</v>
      </c>
      <c r="AD286" s="342">
        <v>180.61800099999999</v>
      </c>
      <c r="AE286" s="342">
        <v>12.910377</v>
      </c>
      <c r="AF286" s="342">
        <v>0</v>
      </c>
      <c r="AG286" s="342">
        <v>3.7734999999999998E-2</v>
      </c>
    </row>
    <row r="287" spans="1:33" x14ac:dyDescent="0.2">
      <c r="A287" s="342">
        <v>341.13951200000002</v>
      </c>
      <c r="B287" s="342">
        <v>110.22483099999999</v>
      </c>
      <c r="C287" s="342">
        <v>74.334584000000007</v>
      </c>
      <c r="D287" s="342">
        <v>75.336770000000001</v>
      </c>
      <c r="E287" s="342">
        <v>72.304186999999999</v>
      </c>
      <c r="F287" s="342">
        <v>72.194970999999995</v>
      </c>
      <c r="G287" s="342">
        <v>72.343514999999996</v>
      </c>
      <c r="H287" s="342">
        <v>74.524077000000005</v>
      </c>
      <c r="I287" s="342">
        <v>6.8363100000000001</v>
      </c>
      <c r="J287" s="342">
        <v>180.725606</v>
      </c>
      <c r="K287" s="342">
        <v>53.1</v>
      </c>
      <c r="L287" s="342">
        <v>1.7846280000000001</v>
      </c>
      <c r="M287" s="342">
        <v>74.599999999999994</v>
      </c>
      <c r="N287" s="342">
        <v>29.321237</v>
      </c>
      <c r="O287" s="342">
        <v>180.58472399999999</v>
      </c>
      <c r="P287" s="342">
        <v>0</v>
      </c>
      <c r="Q287" s="342">
        <v>120.37</v>
      </c>
      <c r="R287" s="342">
        <v>0</v>
      </c>
      <c r="S287" s="342">
        <v>4.5309999999999997</v>
      </c>
      <c r="T287" s="342">
        <v>0</v>
      </c>
      <c r="U287" s="342">
        <v>296</v>
      </c>
      <c r="V287" s="342">
        <v>62.785499999999999</v>
      </c>
      <c r="W287" s="342">
        <v>6.5149999999999997</v>
      </c>
      <c r="X287" s="342">
        <v>5.0999999999999997E-2</v>
      </c>
      <c r="Y287" s="342">
        <v>0</v>
      </c>
      <c r="Z287" s="342">
        <v>72.599999999999994</v>
      </c>
      <c r="AA287" s="342">
        <v>54.6</v>
      </c>
      <c r="AB287" s="342">
        <v>50.306097000000001</v>
      </c>
      <c r="AC287" s="342">
        <v>51.890534000000002</v>
      </c>
      <c r="AD287" s="342">
        <v>180.62257299999999</v>
      </c>
      <c r="AE287" s="342">
        <v>12.90462</v>
      </c>
      <c r="AF287" s="342">
        <v>0</v>
      </c>
      <c r="AG287" s="342">
        <v>3.7850000000000002E-2</v>
      </c>
    </row>
    <row r="288" spans="1:33" x14ac:dyDescent="0.2">
      <c r="A288" s="342">
        <v>342.36258199999997</v>
      </c>
      <c r="B288" s="342">
        <v>110.28060499999999</v>
      </c>
      <c r="C288" s="342">
        <v>74.336302000000003</v>
      </c>
      <c r="D288" s="342">
        <v>75.305368000000001</v>
      </c>
      <c r="E288" s="342">
        <v>72.337653000000003</v>
      </c>
      <c r="F288" s="342">
        <v>72.163618</v>
      </c>
      <c r="G288" s="342">
        <v>72.346947</v>
      </c>
      <c r="H288" s="342">
        <v>74.479844</v>
      </c>
      <c r="I288" s="342">
        <v>6.7566079999999999</v>
      </c>
      <c r="J288" s="342">
        <v>180.792888</v>
      </c>
      <c r="K288" s="342">
        <v>53.1</v>
      </c>
      <c r="L288" s="342">
        <v>1.7899970000000001</v>
      </c>
      <c r="M288" s="342">
        <v>74.599999999999994</v>
      </c>
      <c r="N288" s="342">
        <v>29.323124</v>
      </c>
      <c r="O288" s="342">
        <v>180.58695499999999</v>
      </c>
      <c r="P288" s="342">
        <v>0</v>
      </c>
      <c r="Q288" s="342">
        <v>120.37</v>
      </c>
      <c r="R288" s="342">
        <v>0</v>
      </c>
      <c r="S288" s="342">
        <v>4.5110000000000001</v>
      </c>
      <c r="T288" s="342">
        <v>0</v>
      </c>
      <c r="U288" s="342">
        <v>290</v>
      </c>
      <c r="V288" s="342">
        <v>62.862900000000003</v>
      </c>
      <c r="W288" s="342">
        <v>6.4889999999999999</v>
      </c>
      <c r="X288" s="342">
        <v>5.6000000000000001E-2</v>
      </c>
      <c r="Y288" s="342">
        <v>0</v>
      </c>
      <c r="Z288" s="342">
        <v>72.599999999999994</v>
      </c>
      <c r="AA288" s="342">
        <v>54.6</v>
      </c>
      <c r="AB288" s="342">
        <v>50.333070999999997</v>
      </c>
      <c r="AC288" s="342">
        <v>51.832813999999999</v>
      </c>
      <c r="AD288" s="342">
        <v>180.624865</v>
      </c>
      <c r="AE288" s="342">
        <v>12.899716</v>
      </c>
      <c r="AF288" s="342">
        <v>0</v>
      </c>
      <c r="AG288" s="342">
        <v>3.7909999999999999E-2</v>
      </c>
    </row>
    <row r="289" spans="1:33" x14ac:dyDescent="0.2">
      <c r="A289" s="342">
        <v>343.55565000000001</v>
      </c>
      <c r="B289" s="342">
        <v>110.294601</v>
      </c>
      <c r="C289" s="342">
        <v>74.361165999999997</v>
      </c>
      <c r="D289" s="342">
        <v>75.343039000000005</v>
      </c>
      <c r="E289" s="342">
        <v>72.264336999999998</v>
      </c>
      <c r="F289" s="342">
        <v>72.200648999999999</v>
      </c>
      <c r="G289" s="342">
        <v>72.400195999999994</v>
      </c>
      <c r="H289" s="342">
        <v>74.506431000000006</v>
      </c>
      <c r="I289" s="342">
        <v>6.699783</v>
      </c>
      <c r="J289" s="342">
        <v>180.76060200000001</v>
      </c>
      <c r="K289" s="342">
        <v>53.1</v>
      </c>
      <c r="L289" s="342">
        <v>1.7953600000000001</v>
      </c>
      <c r="M289" s="342">
        <v>74.599999999999994</v>
      </c>
      <c r="N289" s="342">
        <v>29.322662999999999</v>
      </c>
      <c r="O289" s="342">
        <v>180.546606</v>
      </c>
      <c r="P289" s="342">
        <v>0</v>
      </c>
      <c r="Q289" s="342">
        <v>120.37</v>
      </c>
      <c r="R289" s="342">
        <v>0</v>
      </c>
      <c r="S289" s="342">
        <v>4.4989999999999997</v>
      </c>
      <c r="T289" s="342">
        <v>0</v>
      </c>
      <c r="U289" s="342">
        <v>286</v>
      </c>
      <c r="V289" s="342">
        <v>62.941000000000003</v>
      </c>
      <c r="W289" s="342">
        <v>6.4690000000000003</v>
      </c>
      <c r="X289" s="342">
        <v>4.4999999999999998E-2</v>
      </c>
      <c r="Y289" s="342">
        <v>0</v>
      </c>
      <c r="Z289" s="342">
        <v>72.599999999999994</v>
      </c>
      <c r="AA289" s="342">
        <v>54.6</v>
      </c>
      <c r="AB289" s="342">
        <v>49.858041</v>
      </c>
      <c r="AC289" s="342">
        <v>51.763066999999999</v>
      </c>
      <c r="AD289" s="342">
        <v>180.584507</v>
      </c>
      <c r="AE289" s="342">
        <v>12.893789999999999</v>
      </c>
      <c r="AF289" s="342">
        <v>0</v>
      </c>
      <c r="AG289" s="342">
        <v>3.7900999999999997E-2</v>
      </c>
    </row>
    <row r="290" spans="1:33" x14ac:dyDescent="0.2">
      <c r="A290" s="342">
        <v>344.74971900000003</v>
      </c>
      <c r="B290" s="342">
        <v>110.372597</v>
      </c>
      <c r="C290" s="342">
        <v>74.358309000000006</v>
      </c>
      <c r="D290" s="342">
        <v>75.307873999999998</v>
      </c>
      <c r="E290" s="342">
        <v>72.316850000000002</v>
      </c>
      <c r="F290" s="342">
        <v>72.142230999999995</v>
      </c>
      <c r="G290" s="342">
        <v>72.318100999999999</v>
      </c>
      <c r="H290" s="342">
        <v>74.575136000000001</v>
      </c>
      <c r="I290" s="342">
        <v>6.779064</v>
      </c>
      <c r="J290" s="342">
        <v>180.668317</v>
      </c>
      <c r="K290" s="342">
        <v>53.1</v>
      </c>
      <c r="L290" s="342">
        <v>1.8029820000000001</v>
      </c>
      <c r="M290" s="342">
        <v>74.599999999999994</v>
      </c>
      <c r="N290" s="342">
        <v>29.325281</v>
      </c>
      <c r="O290" s="342">
        <v>180.55293900000001</v>
      </c>
      <c r="P290" s="342">
        <v>0</v>
      </c>
      <c r="Q290" s="342">
        <v>120.38</v>
      </c>
      <c r="R290" s="342">
        <v>0</v>
      </c>
      <c r="S290" s="342">
        <v>4.5209999999999999</v>
      </c>
      <c r="T290" s="342">
        <v>0</v>
      </c>
      <c r="U290" s="342">
        <v>293</v>
      </c>
      <c r="V290" s="342">
        <v>63.0625</v>
      </c>
      <c r="W290" s="342">
        <v>6.4630000000000001</v>
      </c>
      <c r="X290" s="342">
        <v>4.4999999999999998E-2</v>
      </c>
      <c r="Y290" s="342">
        <v>0</v>
      </c>
      <c r="Z290" s="342">
        <v>72.599999999999994</v>
      </c>
      <c r="AA290" s="342">
        <v>54.6</v>
      </c>
      <c r="AB290" s="342">
        <v>49.933641000000001</v>
      </c>
      <c r="AC290" s="342">
        <v>51.694139999999997</v>
      </c>
      <c r="AD290" s="342">
        <v>180.59092999999999</v>
      </c>
      <c r="AE290" s="342">
        <v>12.887934</v>
      </c>
      <c r="AF290" s="342">
        <v>0</v>
      </c>
      <c r="AG290" s="342">
        <v>3.7990999999999997E-2</v>
      </c>
    </row>
    <row r="291" spans="1:33" x14ac:dyDescent="0.2">
      <c r="A291" s="342">
        <v>345.94178699999998</v>
      </c>
      <c r="B291" s="342">
        <v>110.687878</v>
      </c>
      <c r="C291" s="342">
        <v>74.327768000000006</v>
      </c>
      <c r="D291" s="342">
        <v>75.302274999999995</v>
      </c>
      <c r="E291" s="342">
        <v>72.309755999999993</v>
      </c>
      <c r="F291" s="342">
        <v>72.139300000000006</v>
      </c>
      <c r="G291" s="342">
        <v>72.372363000000007</v>
      </c>
      <c r="H291" s="342">
        <v>74.549255000000002</v>
      </c>
      <c r="I291" s="342">
        <v>6.8974450000000003</v>
      </c>
      <c r="J291" s="342">
        <v>180.70046099999999</v>
      </c>
      <c r="K291" s="342">
        <v>53.1</v>
      </c>
      <c r="L291" s="342">
        <v>1.8099810000000001</v>
      </c>
      <c r="M291" s="342">
        <v>74.599999999999994</v>
      </c>
      <c r="N291" s="342">
        <v>29.325410000000002</v>
      </c>
      <c r="O291" s="342">
        <v>180.56103200000001</v>
      </c>
      <c r="P291" s="342">
        <v>0</v>
      </c>
      <c r="Q291" s="342">
        <v>120.38</v>
      </c>
      <c r="R291" s="342">
        <v>0</v>
      </c>
      <c r="S291" s="342">
        <v>4.524</v>
      </c>
      <c r="T291" s="342">
        <v>0</v>
      </c>
      <c r="U291" s="342">
        <v>294</v>
      </c>
      <c r="V291" s="342">
        <v>63.142699999999998</v>
      </c>
      <c r="W291" s="342">
        <v>6.4790000000000001</v>
      </c>
      <c r="X291" s="342">
        <v>5.0999999999999997E-2</v>
      </c>
      <c r="Y291" s="342">
        <v>0</v>
      </c>
      <c r="Z291" s="342">
        <v>72.599999999999994</v>
      </c>
      <c r="AA291" s="342">
        <v>54.6</v>
      </c>
      <c r="AB291" s="342">
        <v>50.033332000000001</v>
      </c>
      <c r="AC291" s="342">
        <v>51.633754000000003</v>
      </c>
      <c r="AD291" s="342">
        <v>180.59939900000001</v>
      </c>
      <c r="AE291" s="342">
        <v>12.882804</v>
      </c>
      <c r="AF291" s="342">
        <v>0</v>
      </c>
      <c r="AG291" s="342">
        <v>3.8367999999999999E-2</v>
      </c>
    </row>
    <row r="292" spans="1:33" x14ac:dyDescent="0.2">
      <c r="A292" s="342">
        <v>347.13585499999999</v>
      </c>
      <c r="B292" s="342">
        <v>110.89922900000001</v>
      </c>
      <c r="C292" s="342">
        <v>74.392829000000006</v>
      </c>
      <c r="D292" s="342">
        <v>75.343579000000005</v>
      </c>
      <c r="E292" s="342">
        <v>72.280388000000002</v>
      </c>
      <c r="F292" s="342">
        <v>72.203494000000006</v>
      </c>
      <c r="G292" s="342">
        <v>72.360027000000002</v>
      </c>
      <c r="H292" s="342">
        <v>74.606313999999998</v>
      </c>
      <c r="I292" s="342">
        <v>6.8108190000000004</v>
      </c>
      <c r="J292" s="342">
        <v>180.752047</v>
      </c>
      <c r="K292" s="342">
        <v>53.1</v>
      </c>
      <c r="L292" s="342">
        <v>1.8143879999999999</v>
      </c>
      <c r="M292" s="342">
        <v>74.599999999999994</v>
      </c>
      <c r="N292" s="342">
        <v>29.323672999999999</v>
      </c>
      <c r="O292" s="342">
        <v>180.53099</v>
      </c>
      <c r="P292" s="342">
        <v>0</v>
      </c>
      <c r="Q292" s="342">
        <v>120.41</v>
      </c>
      <c r="R292" s="342">
        <v>0</v>
      </c>
      <c r="S292" s="342">
        <v>4.47</v>
      </c>
      <c r="T292" s="342">
        <v>0</v>
      </c>
      <c r="U292" s="342">
        <v>274</v>
      </c>
      <c r="V292" s="342">
        <v>63.260300000000001</v>
      </c>
      <c r="W292" s="342">
        <v>6.4269999999999996</v>
      </c>
      <c r="X292" s="342">
        <v>4.4999999999999998E-2</v>
      </c>
      <c r="Y292" s="342">
        <v>0</v>
      </c>
      <c r="Z292" s="342">
        <v>72.599999999999994</v>
      </c>
      <c r="AA292" s="342">
        <v>54.5</v>
      </c>
      <c r="AB292" s="342">
        <v>49.681631000000003</v>
      </c>
      <c r="AC292" s="342">
        <v>51.568424999999998</v>
      </c>
      <c r="AD292" s="342">
        <v>180.56951900000001</v>
      </c>
      <c r="AE292" s="342">
        <v>12.877253</v>
      </c>
      <c r="AF292" s="342">
        <v>0</v>
      </c>
      <c r="AG292" s="342">
        <v>3.8529000000000001E-2</v>
      </c>
    </row>
    <row r="293" spans="1:33" x14ac:dyDescent="0.2">
      <c r="A293" s="342">
        <v>348.36092500000001</v>
      </c>
      <c r="B293" s="342">
        <v>110.81638700000001</v>
      </c>
      <c r="C293" s="342">
        <v>74.332482999999996</v>
      </c>
      <c r="D293" s="342">
        <v>75.326797999999997</v>
      </c>
      <c r="E293" s="342">
        <v>72.372359000000003</v>
      </c>
      <c r="F293" s="342">
        <v>72.124724000000001</v>
      </c>
      <c r="G293" s="342">
        <v>72.353406000000007</v>
      </c>
      <c r="H293" s="342">
        <v>74.552813999999998</v>
      </c>
      <c r="I293" s="342">
        <v>6.7245929999999996</v>
      </c>
      <c r="J293" s="342">
        <v>180.88696100000001</v>
      </c>
      <c r="K293" s="342">
        <v>53.1</v>
      </c>
      <c r="L293" s="342">
        <v>1.8220609999999999</v>
      </c>
      <c r="M293" s="342">
        <v>74.599999999999994</v>
      </c>
      <c r="N293" s="342">
        <v>29.324083999999999</v>
      </c>
      <c r="O293" s="342">
        <v>180.56276800000001</v>
      </c>
      <c r="P293" s="342">
        <v>0</v>
      </c>
      <c r="Q293" s="342">
        <v>120.39</v>
      </c>
      <c r="R293" s="342">
        <v>0</v>
      </c>
      <c r="S293" s="342">
        <v>4.4649999999999999</v>
      </c>
      <c r="T293" s="342">
        <v>0</v>
      </c>
      <c r="U293" s="342">
        <v>272</v>
      </c>
      <c r="V293" s="342">
        <v>63.339300000000001</v>
      </c>
      <c r="W293" s="342">
        <v>6.4420000000000002</v>
      </c>
      <c r="X293" s="342">
        <v>4.4999999999999998E-2</v>
      </c>
      <c r="Y293" s="342">
        <v>0</v>
      </c>
      <c r="Z293" s="342">
        <v>72.599999999999994</v>
      </c>
      <c r="AA293" s="342">
        <v>54.5</v>
      </c>
      <c r="AB293" s="342">
        <v>50.055337999999999</v>
      </c>
      <c r="AC293" s="342">
        <v>51.514040000000001</v>
      </c>
      <c r="AD293" s="342">
        <v>180.601269</v>
      </c>
      <c r="AE293" s="342">
        <v>12.872633</v>
      </c>
      <c r="AF293" s="342">
        <v>0</v>
      </c>
      <c r="AG293" s="342">
        <v>3.8501000000000001E-2</v>
      </c>
    </row>
    <row r="294" spans="1:33" x14ac:dyDescent="0.2">
      <c r="A294" s="342">
        <v>349.55299300000001</v>
      </c>
      <c r="B294" s="342">
        <v>111.10248900000001</v>
      </c>
      <c r="C294" s="342">
        <v>74.346075999999996</v>
      </c>
      <c r="D294" s="342">
        <v>75.351097999999993</v>
      </c>
      <c r="E294" s="342">
        <v>72.295331000000004</v>
      </c>
      <c r="F294" s="342">
        <v>72.217482000000004</v>
      </c>
      <c r="G294" s="342">
        <v>72.359913000000006</v>
      </c>
      <c r="H294" s="342">
        <v>74.532526000000004</v>
      </c>
      <c r="I294" s="342">
        <v>6.6397279999999999</v>
      </c>
      <c r="J294" s="342">
        <v>180.92443299999999</v>
      </c>
      <c r="K294" s="342">
        <v>53</v>
      </c>
      <c r="L294" s="342">
        <v>1.830149</v>
      </c>
      <c r="M294" s="342">
        <v>74.599999999999994</v>
      </c>
      <c r="N294" s="342">
        <v>29.323103</v>
      </c>
      <c r="O294" s="342">
        <v>180.52434500000001</v>
      </c>
      <c r="P294" s="342">
        <v>0</v>
      </c>
      <c r="Q294" s="342">
        <v>120.37</v>
      </c>
      <c r="R294" s="342">
        <v>0</v>
      </c>
      <c r="S294" s="342">
        <v>4.5010000000000003</v>
      </c>
      <c r="T294" s="342">
        <v>0</v>
      </c>
      <c r="U294" s="342">
        <v>285</v>
      </c>
      <c r="V294" s="342">
        <v>63.419600000000003</v>
      </c>
      <c r="W294" s="342">
        <v>6.5780000000000003</v>
      </c>
      <c r="X294" s="342">
        <v>0.04</v>
      </c>
      <c r="Y294" s="342">
        <v>0</v>
      </c>
      <c r="Z294" s="342">
        <v>72.599999999999994</v>
      </c>
      <c r="AA294" s="342">
        <v>54.5</v>
      </c>
      <c r="AB294" s="342">
        <v>49.606501999999999</v>
      </c>
      <c r="AC294" s="342">
        <v>51.449745</v>
      </c>
      <c r="AD294" s="342">
        <v>180.56313599999999</v>
      </c>
      <c r="AE294" s="342">
        <v>12.86717</v>
      </c>
      <c r="AF294" s="342">
        <v>0</v>
      </c>
      <c r="AG294" s="342">
        <v>3.8790999999999999E-2</v>
      </c>
    </row>
    <row r="295" spans="1:33" x14ac:dyDescent="0.2">
      <c r="A295" s="342">
        <v>350.74706200000003</v>
      </c>
      <c r="B295" s="342">
        <v>111.360164</v>
      </c>
      <c r="C295" s="342">
        <v>74.342903000000007</v>
      </c>
      <c r="D295" s="342">
        <v>75.318068999999994</v>
      </c>
      <c r="E295" s="342">
        <v>72.327404000000001</v>
      </c>
      <c r="F295" s="342">
        <v>72.136551999999995</v>
      </c>
      <c r="G295" s="342">
        <v>72.380016999999995</v>
      </c>
      <c r="H295" s="342">
        <v>74.555753999999993</v>
      </c>
      <c r="I295" s="342">
        <v>6.7453640000000004</v>
      </c>
      <c r="J295" s="342">
        <v>180.735975</v>
      </c>
      <c r="K295" s="342">
        <v>53</v>
      </c>
      <c r="L295" s="342">
        <v>1.837874</v>
      </c>
      <c r="M295" s="342">
        <v>74.599999999999994</v>
      </c>
      <c r="N295" s="342">
        <v>29.325928999999999</v>
      </c>
      <c r="O295" s="342">
        <v>180.54222100000001</v>
      </c>
      <c r="P295" s="342">
        <v>0</v>
      </c>
      <c r="Q295" s="342">
        <v>120.36</v>
      </c>
      <c r="R295" s="342">
        <v>0</v>
      </c>
      <c r="S295" s="342">
        <v>4.53</v>
      </c>
      <c r="T295" s="342">
        <v>0</v>
      </c>
      <c r="U295" s="342">
        <v>297</v>
      </c>
      <c r="V295" s="342">
        <v>63.539700000000003</v>
      </c>
      <c r="W295" s="342">
        <v>6.4740000000000002</v>
      </c>
      <c r="X295" s="342">
        <v>4.4999999999999998E-2</v>
      </c>
      <c r="Y295" s="342">
        <v>0</v>
      </c>
      <c r="Z295" s="342">
        <v>72.599999999999994</v>
      </c>
      <c r="AA295" s="342">
        <v>54.5</v>
      </c>
      <c r="AB295" s="342">
        <v>49.820098999999999</v>
      </c>
      <c r="AC295" s="342">
        <v>51.389394000000003</v>
      </c>
      <c r="AD295" s="342">
        <v>180.58128300000001</v>
      </c>
      <c r="AE295" s="342">
        <v>12.862043</v>
      </c>
      <c r="AF295" s="342">
        <v>0</v>
      </c>
      <c r="AG295" s="342">
        <v>3.9061999999999999E-2</v>
      </c>
    </row>
    <row r="296" spans="1:33" x14ac:dyDescent="0.2">
      <c r="A296" s="342">
        <v>351.93912999999998</v>
      </c>
      <c r="B296" s="342">
        <v>111.22113</v>
      </c>
      <c r="C296" s="342">
        <v>74.408062000000001</v>
      </c>
      <c r="D296" s="342">
        <v>75.300533999999999</v>
      </c>
      <c r="E296" s="342">
        <v>72.313103999999996</v>
      </c>
      <c r="F296" s="342">
        <v>72.163696999999999</v>
      </c>
      <c r="G296" s="342">
        <v>72.354799999999997</v>
      </c>
      <c r="H296" s="342">
        <v>74.580475000000007</v>
      </c>
      <c r="I296" s="342">
        <v>6.9397859999999998</v>
      </c>
      <c r="J296" s="342">
        <v>180.669095</v>
      </c>
      <c r="K296" s="342">
        <v>53</v>
      </c>
      <c r="L296" s="342">
        <v>1.846843</v>
      </c>
      <c r="M296" s="342">
        <v>74.599999999999994</v>
      </c>
      <c r="N296" s="342">
        <v>29.325565999999998</v>
      </c>
      <c r="O296" s="342">
        <v>180.52742799999999</v>
      </c>
      <c r="P296" s="342">
        <v>0</v>
      </c>
      <c r="Q296" s="342">
        <v>120.36</v>
      </c>
      <c r="R296" s="342">
        <v>0</v>
      </c>
      <c r="S296" s="342">
        <v>4.5259999999999998</v>
      </c>
      <c r="T296" s="342">
        <v>0</v>
      </c>
      <c r="U296" s="342">
        <v>295</v>
      </c>
      <c r="V296" s="342">
        <v>63.618600000000001</v>
      </c>
      <c r="W296" s="342">
        <v>6.5259999999999998</v>
      </c>
      <c r="X296" s="342">
        <v>5.0999999999999997E-2</v>
      </c>
      <c r="Y296" s="342">
        <v>0</v>
      </c>
      <c r="Z296" s="342">
        <v>72.599999999999994</v>
      </c>
      <c r="AA296" s="342">
        <v>54.5</v>
      </c>
      <c r="AB296" s="342">
        <v>49.643507999999997</v>
      </c>
      <c r="AC296" s="342">
        <v>51.329214999999998</v>
      </c>
      <c r="AD296" s="342">
        <v>180.56628000000001</v>
      </c>
      <c r="AE296" s="342">
        <v>12.85693</v>
      </c>
      <c r="AF296" s="342">
        <v>0</v>
      </c>
      <c r="AG296" s="342">
        <v>3.8851999999999998E-2</v>
      </c>
    </row>
    <row r="297" spans="1:33" x14ac:dyDescent="0.2">
      <c r="A297" s="342">
        <v>353.13219800000002</v>
      </c>
      <c r="B297" s="342">
        <v>110.93158200000001</v>
      </c>
      <c r="C297" s="342">
        <v>74.389346000000003</v>
      </c>
      <c r="D297" s="342">
        <v>75.337862999999999</v>
      </c>
      <c r="E297" s="342">
        <v>72.272636000000006</v>
      </c>
      <c r="F297" s="342">
        <v>72.188304000000002</v>
      </c>
      <c r="G297" s="342">
        <v>72.384639000000007</v>
      </c>
      <c r="H297" s="342">
        <v>74.574669999999998</v>
      </c>
      <c r="I297" s="342">
        <v>6.6825010000000002</v>
      </c>
      <c r="J297" s="342">
        <v>180.76941500000001</v>
      </c>
      <c r="K297" s="342">
        <v>53</v>
      </c>
      <c r="L297" s="342">
        <v>1.8541540000000001</v>
      </c>
      <c r="M297" s="342">
        <v>74.599999999999994</v>
      </c>
      <c r="N297" s="342">
        <v>29.324918</v>
      </c>
      <c r="O297" s="342">
        <v>180.516975</v>
      </c>
      <c r="P297" s="342">
        <v>0</v>
      </c>
      <c r="Q297" s="342">
        <v>120.36</v>
      </c>
      <c r="R297" s="342">
        <v>0</v>
      </c>
      <c r="S297" s="342">
        <v>4.5339999999999998</v>
      </c>
      <c r="T297" s="342">
        <v>0</v>
      </c>
      <c r="U297" s="342">
        <v>298</v>
      </c>
      <c r="V297" s="342">
        <v>63.739400000000003</v>
      </c>
      <c r="W297" s="342">
        <v>6.4889999999999999</v>
      </c>
      <c r="X297" s="342">
        <v>4.4999999999999998E-2</v>
      </c>
      <c r="Y297" s="342">
        <v>0</v>
      </c>
      <c r="Z297" s="342">
        <v>72.599999999999994</v>
      </c>
      <c r="AA297" s="342">
        <v>54.5</v>
      </c>
      <c r="AB297" s="342">
        <v>49.517119000000001</v>
      </c>
      <c r="AC297" s="342">
        <v>51.262777999999997</v>
      </c>
      <c r="AD297" s="342">
        <v>180.555542</v>
      </c>
      <c r="AE297" s="342">
        <v>12.851286</v>
      </c>
      <c r="AF297" s="342">
        <v>0</v>
      </c>
      <c r="AG297" s="342">
        <v>3.8566999999999997E-2</v>
      </c>
    </row>
    <row r="298" spans="1:33" x14ac:dyDescent="0.2">
      <c r="A298" s="342">
        <v>354.36226799999997</v>
      </c>
      <c r="B298" s="342">
        <v>110.809923</v>
      </c>
      <c r="C298" s="342">
        <v>74.356103000000004</v>
      </c>
      <c r="D298" s="342">
        <v>75.296909999999997</v>
      </c>
      <c r="E298" s="342">
        <v>72.327743999999996</v>
      </c>
      <c r="F298" s="342">
        <v>72.167927000000006</v>
      </c>
      <c r="G298" s="342">
        <v>72.315640999999999</v>
      </c>
      <c r="H298" s="342">
        <v>74.533141000000001</v>
      </c>
      <c r="I298" s="342">
        <v>6.852652</v>
      </c>
      <c r="J298" s="342">
        <v>180.59833900000001</v>
      </c>
      <c r="K298" s="342">
        <v>53</v>
      </c>
      <c r="L298" s="342">
        <v>1.8591489999999999</v>
      </c>
      <c r="M298" s="342">
        <v>74.599999999999994</v>
      </c>
      <c r="N298" s="342">
        <v>29.326965999999999</v>
      </c>
      <c r="O298" s="342">
        <v>180.52499800000001</v>
      </c>
      <c r="P298" s="342">
        <v>0</v>
      </c>
      <c r="Q298" s="342">
        <v>120.37</v>
      </c>
      <c r="R298" s="342">
        <v>0</v>
      </c>
      <c r="S298" s="342">
        <v>4.5090000000000003</v>
      </c>
      <c r="T298" s="342">
        <v>0</v>
      </c>
      <c r="U298" s="342">
        <v>289</v>
      </c>
      <c r="V298" s="342">
        <v>63.819200000000002</v>
      </c>
      <c r="W298" s="342">
        <v>6.4630000000000001</v>
      </c>
      <c r="X298" s="342">
        <v>0.04</v>
      </c>
      <c r="Y298" s="342">
        <v>0</v>
      </c>
      <c r="Z298" s="342">
        <v>72.599999999999994</v>
      </c>
      <c r="AA298" s="342">
        <v>54.5</v>
      </c>
      <c r="AB298" s="342">
        <v>49.610413000000001</v>
      </c>
      <c r="AC298" s="342">
        <v>51.205123</v>
      </c>
      <c r="AD298" s="342">
        <v>180.563468</v>
      </c>
      <c r="AE298" s="342">
        <v>12.846387</v>
      </c>
      <c r="AF298" s="342">
        <v>0</v>
      </c>
      <c r="AG298" s="342">
        <v>3.8469999999999997E-2</v>
      </c>
    </row>
    <row r="299" spans="1:33" x14ac:dyDescent="0.2">
      <c r="A299" s="342">
        <v>355.553337</v>
      </c>
      <c r="B299" s="342">
        <v>110.722069</v>
      </c>
      <c r="C299" s="342">
        <v>74.319705999999996</v>
      </c>
      <c r="D299" s="342">
        <v>75.334187999999997</v>
      </c>
      <c r="E299" s="342">
        <v>72.296611999999996</v>
      </c>
      <c r="F299" s="342">
        <v>72.132109</v>
      </c>
      <c r="G299" s="342">
        <v>72.382614000000004</v>
      </c>
      <c r="H299" s="342">
        <v>74.530000999999999</v>
      </c>
      <c r="I299" s="342">
        <v>6.8056349999999997</v>
      </c>
      <c r="J299" s="342">
        <v>180.66209599999999</v>
      </c>
      <c r="K299" s="342">
        <v>53</v>
      </c>
      <c r="L299" s="342">
        <v>1.865767</v>
      </c>
      <c r="M299" s="342">
        <v>74.599999999999994</v>
      </c>
      <c r="N299" s="342">
        <v>29.323933</v>
      </c>
      <c r="O299" s="342">
        <v>180.52941100000001</v>
      </c>
      <c r="P299" s="342">
        <v>0</v>
      </c>
      <c r="Q299" s="342">
        <v>120.38</v>
      </c>
      <c r="R299" s="342">
        <v>0</v>
      </c>
      <c r="S299" s="342">
        <v>4.5039999999999996</v>
      </c>
      <c r="T299" s="342">
        <v>0</v>
      </c>
      <c r="U299" s="342">
        <v>288</v>
      </c>
      <c r="V299" s="342">
        <v>63.898200000000003</v>
      </c>
      <c r="W299" s="342">
        <v>6.4420000000000002</v>
      </c>
      <c r="X299" s="342">
        <v>4.4999999999999998E-2</v>
      </c>
      <c r="Y299" s="342">
        <v>0</v>
      </c>
      <c r="Z299" s="342">
        <v>72.599999999999994</v>
      </c>
      <c r="AA299" s="342">
        <v>54.6</v>
      </c>
      <c r="AB299" s="342">
        <v>49.661673999999998</v>
      </c>
      <c r="AC299" s="342">
        <v>51.145963000000002</v>
      </c>
      <c r="AD299" s="342">
        <v>180.567823</v>
      </c>
      <c r="AE299" s="342">
        <v>12.841360999999999</v>
      </c>
      <c r="AF299" s="342">
        <v>0</v>
      </c>
      <c r="AG299" s="342">
        <v>3.8413000000000003E-2</v>
      </c>
    </row>
    <row r="300" spans="1:33" x14ac:dyDescent="0.2">
      <c r="A300" s="342">
        <v>356.74440499999997</v>
      </c>
      <c r="B300" s="342">
        <v>110.622569</v>
      </c>
      <c r="C300" s="342">
        <v>74.376491999999999</v>
      </c>
      <c r="D300" s="342">
        <v>75.387330000000006</v>
      </c>
      <c r="E300" s="342">
        <v>72.375147999999996</v>
      </c>
      <c r="F300" s="342">
        <v>72.190207999999998</v>
      </c>
      <c r="G300" s="342">
        <v>72.340714000000006</v>
      </c>
      <c r="H300" s="342">
        <v>74.588674999999995</v>
      </c>
      <c r="I300" s="342">
        <v>6.8412790000000001</v>
      </c>
      <c r="J300" s="342">
        <v>180.678168</v>
      </c>
      <c r="K300" s="342">
        <v>53</v>
      </c>
      <c r="L300" s="342">
        <v>1.872922</v>
      </c>
      <c r="M300" s="342">
        <v>74.599999999999994</v>
      </c>
      <c r="N300" s="342">
        <v>29.32554</v>
      </c>
      <c r="O300" s="342">
        <v>180.48398599999999</v>
      </c>
      <c r="P300" s="342">
        <v>0</v>
      </c>
      <c r="Q300" s="342">
        <v>120.37</v>
      </c>
      <c r="R300" s="342">
        <v>0</v>
      </c>
      <c r="S300" s="342">
        <v>4.4829999999999997</v>
      </c>
      <c r="T300" s="342">
        <v>0</v>
      </c>
      <c r="U300" s="342">
        <v>280</v>
      </c>
      <c r="V300" s="342">
        <v>64.017700000000005</v>
      </c>
      <c r="W300" s="342">
        <v>6.5049999999999999</v>
      </c>
      <c r="X300" s="342">
        <v>4.4999999999999998E-2</v>
      </c>
      <c r="Y300" s="342">
        <v>0</v>
      </c>
      <c r="Z300" s="342">
        <v>72.599999999999994</v>
      </c>
      <c r="AA300" s="342">
        <v>54.5</v>
      </c>
      <c r="AB300" s="342">
        <v>49.125070999999998</v>
      </c>
      <c r="AC300" s="342">
        <v>51.075114999999997</v>
      </c>
      <c r="AD300" s="342">
        <v>180.522233</v>
      </c>
      <c r="AE300" s="342">
        <v>12.835342000000001</v>
      </c>
      <c r="AF300" s="342">
        <v>0</v>
      </c>
      <c r="AG300" s="342">
        <v>3.8247000000000003E-2</v>
      </c>
    </row>
    <row r="301" spans="1:33" x14ac:dyDescent="0.2">
      <c r="A301" s="342">
        <v>357.93847299999999</v>
      </c>
      <c r="B301" s="342">
        <v>110.50357</v>
      </c>
      <c r="C301" s="342">
        <v>74.357436000000007</v>
      </c>
      <c r="D301" s="342">
        <v>75.341284000000002</v>
      </c>
      <c r="E301" s="342">
        <v>72.292056000000002</v>
      </c>
      <c r="F301" s="342">
        <v>72.074495999999996</v>
      </c>
      <c r="G301" s="342">
        <v>72.285556999999997</v>
      </c>
      <c r="H301" s="342">
        <v>74.514972999999998</v>
      </c>
      <c r="I301" s="342">
        <v>6.8851319999999996</v>
      </c>
      <c r="J301" s="342">
        <v>180.72923499999999</v>
      </c>
      <c r="K301" s="342">
        <v>53</v>
      </c>
      <c r="L301" s="342">
        <v>1.880128</v>
      </c>
      <c r="M301" s="342">
        <v>74.599999999999994</v>
      </c>
      <c r="N301" s="342">
        <v>29.324166000000002</v>
      </c>
      <c r="O301" s="342">
        <v>180.50861499999999</v>
      </c>
      <c r="P301" s="342">
        <v>0</v>
      </c>
      <c r="Q301" s="342">
        <v>120.4</v>
      </c>
      <c r="R301" s="342">
        <v>0</v>
      </c>
      <c r="S301" s="342">
        <v>4.4939999999999998</v>
      </c>
      <c r="T301" s="342">
        <v>0</v>
      </c>
      <c r="U301" s="342">
        <v>283</v>
      </c>
      <c r="V301" s="342">
        <v>64.097499999999997</v>
      </c>
      <c r="W301" s="342">
        <v>6.4320000000000004</v>
      </c>
      <c r="X301" s="342">
        <v>4.4999999999999998E-2</v>
      </c>
      <c r="Y301" s="342">
        <v>0</v>
      </c>
      <c r="Z301" s="342">
        <v>72.599999999999994</v>
      </c>
      <c r="AA301" s="342">
        <v>54.5</v>
      </c>
      <c r="AB301" s="342">
        <v>49.413649999999997</v>
      </c>
      <c r="AC301" s="342">
        <v>51.016168999999998</v>
      </c>
      <c r="AD301" s="342">
        <v>180.546751</v>
      </c>
      <c r="AE301" s="342">
        <v>12.830334000000001</v>
      </c>
      <c r="AF301" s="342">
        <v>0</v>
      </c>
      <c r="AG301" s="342">
        <v>3.8136000000000003E-2</v>
      </c>
    </row>
    <row r="302" spans="1:33" x14ac:dyDescent="0.2">
      <c r="A302" s="342">
        <v>359.12954100000002</v>
      </c>
      <c r="B302" s="342">
        <v>110.60620299999999</v>
      </c>
      <c r="C302" s="342">
        <v>74.365711000000005</v>
      </c>
      <c r="D302" s="342">
        <v>75.293391999999997</v>
      </c>
      <c r="E302" s="342">
        <v>72.346733</v>
      </c>
      <c r="F302" s="342">
        <v>72.244900000000001</v>
      </c>
      <c r="G302" s="342">
        <v>72.363709999999998</v>
      </c>
      <c r="H302" s="342">
        <v>74.528094999999993</v>
      </c>
      <c r="I302" s="342">
        <v>6.8034739999999996</v>
      </c>
      <c r="J302" s="342">
        <v>180.639543</v>
      </c>
      <c r="K302" s="342">
        <v>53</v>
      </c>
      <c r="L302" s="342">
        <v>1.884069</v>
      </c>
      <c r="M302" s="342">
        <v>74.599999999999994</v>
      </c>
      <c r="N302" s="342">
        <v>29.323440000000002</v>
      </c>
      <c r="O302" s="342">
        <v>180.500902</v>
      </c>
      <c r="P302" s="342">
        <v>0</v>
      </c>
      <c r="Q302" s="342">
        <v>120.37</v>
      </c>
      <c r="R302" s="342">
        <v>0</v>
      </c>
      <c r="S302" s="342">
        <v>4.4960000000000004</v>
      </c>
      <c r="T302" s="342">
        <v>0</v>
      </c>
      <c r="U302" s="342">
        <v>285</v>
      </c>
      <c r="V302" s="342">
        <v>64.215400000000002</v>
      </c>
      <c r="W302" s="342">
        <v>6.4109999999999996</v>
      </c>
      <c r="X302" s="342">
        <v>5.0999999999999997E-2</v>
      </c>
      <c r="Y302" s="342">
        <v>0</v>
      </c>
      <c r="Z302" s="342">
        <v>72.599999999999994</v>
      </c>
      <c r="AA302" s="342">
        <v>54.5</v>
      </c>
      <c r="AB302" s="342">
        <v>49.324094000000002</v>
      </c>
      <c r="AC302" s="342">
        <v>50.961224000000001</v>
      </c>
      <c r="AD302" s="342">
        <v>180.539142</v>
      </c>
      <c r="AE302" s="342">
        <v>12.825666</v>
      </c>
      <c r="AF302" s="342">
        <v>0</v>
      </c>
      <c r="AG302" s="342">
        <v>3.8240000000000003E-2</v>
      </c>
    </row>
    <row r="303" spans="1:33" x14ac:dyDescent="0.2">
      <c r="A303" s="342">
        <v>360.36261200000001</v>
      </c>
      <c r="B303" s="342">
        <v>110.28569</v>
      </c>
      <c r="C303" s="342">
        <v>74.338215000000005</v>
      </c>
      <c r="D303" s="342">
        <v>75.325535000000002</v>
      </c>
      <c r="E303" s="342">
        <v>72.335689000000002</v>
      </c>
      <c r="F303" s="342">
        <v>72.182884000000001</v>
      </c>
      <c r="G303" s="342">
        <v>72.363303000000002</v>
      </c>
      <c r="H303" s="342">
        <v>74.490054999999998</v>
      </c>
      <c r="I303" s="342">
        <v>6.8776890000000002</v>
      </c>
      <c r="J303" s="342">
        <v>180.62099499999999</v>
      </c>
      <c r="K303" s="342">
        <v>53.1</v>
      </c>
      <c r="L303" s="342">
        <v>1.892838</v>
      </c>
      <c r="M303" s="342">
        <v>74.599999999999994</v>
      </c>
      <c r="N303" s="342">
        <v>29.325685</v>
      </c>
      <c r="O303" s="342">
        <v>180.49803700000001</v>
      </c>
      <c r="P303" s="342">
        <v>0</v>
      </c>
      <c r="Q303" s="342">
        <v>120.4</v>
      </c>
      <c r="R303" s="342">
        <v>0</v>
      </c>
      <c r="S303" s="342">
        <v>4.4660000000000002</v>
      </c>
      <c r="T303" s="342">
        <v>0</v>
      </c>
      <c r="U303" s="342">
        <v>273</v>
      </c>
      <c r="V303" s="342">
        <v>64.2941</v>
      </c>
      <c r="W303" s="342">
        <v>6.38</v>
      </c>
      <c r="X303" s="342">
        <v>0.04</v>
      </c>
      <c r="Y303" s="342">
        <v>0</v>
      </c>
      <c r="Z303" s="342">
        <v>72.599999999999994</v>
      </c>
      <c r="AA303" s="342">
        <v>54.5</v>
      </c>
      <c r="AB303" s="342">
        <v>49.286535000000001</v>
      </c>
      <c r="AC303" s="342">
        <v>50.902028999999999</v>
      </c>
      <c r="AD303" s="342">
        <v>180.53595100000001</v>
      </c>
      <c r="AE303" s="342">
        <v>12.820636</v>
      </c>
      <c r="AF303" s="342">
        <v>0</v>
      </c>
      <c r="AG303" s="342">
        <v>3.7914000000000003E-2</v>
      </c>
    </row>
    <row r="304" spans="1:33" x14ac:dyDescent="0.2">
      <c r="A304" s="342">
        <v>361.55768</v>
      </c>
      <c r="B304" s="342">
        <v>110.023759</v>
      </c>
      <c r="C304" s="342">
        <v>74.392298999999994</v>
      </c>
      <c r="D304" s="342">
        <v>75.327376999999998</v>
      </c>
      <c r="E304" s="342">
        <v>72.285176000000007</v>
      </c>
      <c r="F304" s="342">
        <v>72.158738999999997</v>
      </c>
      <c r="G304" s="342">
        <v>72.404685000000001</v>
      </c>
      <c r="H304" s="342">
        <v>74.586263000000002</v>
      </c>
      <c r="I304" s="342">
        <v>6.7371549999999996</v>
      </c>
      <c r="J304" s="342">
        <v>180.63850600000001</v>
      </c>
      <c r="K304" s="342">
        <v>53.1</v>
      </c>
      <c r="L304" s="342">
        <v>1.8943859999999999</v>
      </c>
      <c r="M304" s="342">
        <v>74.599999999999994</v>
      </c>
      <c r="N304" s="342">
        <v>29.325824999999998</v>
      </c>
      <c r="O304" s="342">
        <v>180.47587300000001</v>
      </c>
      <c r="P304" s="342">
        <v>0</v>
      </c>
      <c r="Q304" s="342">
        <v>120.4</v>
      </c>
      <c r="R304" s="342">
        <v>0</v>
      </c>
      <c r="S304" s="342">
        <v>4.4690000000000003</v>
      </c>
      <c r="T304" s="342">
        <v>0</v>
      </c>
      <c r="U304" s="342">
        <v>274</v>
      </c>
      <c r="V304" s="342">
        <v>64.372399999999999</v>
      </c>
      <c r="W304" s="342">
        <v>6.39</v>
      </c>
      <c r="X304" s="342">
        <v>5.0999999999999997E-2</v>
      </c>
      <c r="Y304" s="342">
        <v>0</v>
      </c>
      <c r="Z304" s="342">
        <v>72.599999999999994</v>
      </c>
      <c r="AA304" s="342">
        <v>54.5</v>
      </c>
      <c r="AB304" s="342">
        <v>49.021521999999997</v>
      </c>
      <c r="AC304" s="342">
        <v>50.837974000000003</v>
      </c>
      <c r="AD304" s="342">
        <v>180.51343600000001</v>
      </c>
      <c r="AE304" s="342">
        <v>12.815194</v>
      </c>
      <c r="AF304" s="342">
        <v>0</v>
      </c>
      <c r="AG304" s="342">
        <v>3.7562999999999999E-2</v>
      </c>
    </row>
    <row r="305" spans="1:33" x14ac:dyDescent="0.2">
      <c r="A305" s="342">
        <v>362.74974800000001</v>
      </c>
      <c r="B305" s="342">
        <v>109.92643200000001</v>
      </c>
      <c r="C305" s="342">
        <v>74.341410999999994</v>
      </c>
      <c r="D305" s="342">
        <v>75.277332000000001</v>
      </c>
      <c r="E305" s="342">
        <v>72.346287000000004</v>
      </c>
      <c r="F305" s="342">
        <v>72.194540000000003</v>
      </c>
      <c r="G305" s="342">
        <v>72.366347000000005</v>
      </c>
      <c r="H305" s="342">
        <v>74.566055000000006</v>
      </c>
      <c r="I305" s="342">
        <v>6.8112510000000004</v>
      </c>
      <c r="J305" s="342">
        <v>180.678427</v>
      </c>
      <c r="K305" s="342">
        <v>53.1</v>
      </c>
      <c r="L305" s="342">
        <v>1.9022669999999999</v>
      </c>
      <c r="M305" s="342">
        <v>74.599999999999994</v>
      </c>
      <c r="N305" s="342">
        <v>29.324580999999998</v>
      </c>
      <c r="O305" s="342">
        <v>180.47209799999999</v>
      </c>
      <c r="P305" s="342">
        <v>0</v>
      </c>
      <c r="Q305" s="342">
        <v>120.37</v>
      </c>
      <c r="R305" s="342">
        <v>0</v>
      </c>
      <c r="S305" s="342">
        <v>4.5129999999999999</v>
      </c>
      <c r="T305" s="342">
        <v>0</v>
      </c>
      <c r="U305" s="342">
        <v>291</v>
      </c>
      <c r="V305" s="342">
        <v>64.492900000000006</v>
      </c>
      <c r="W305" s="342">
        <v>6.4480000000000004</v>
      </c>
      <c r="X305" s="342">
        <v>5.0999999999999997E-2</v>
      </c>
      <c r="Y305" s="342">
        <v>0</v>
      </c>
      <c r="Z305" s="342">
        <v>72.599999999999994</v>
      </c>
      <c r="AA305" s="342">
        <v>54.4</v>
      </c>
      <c r="AB305" s="342">
        <v>48.976384000000003</v>
      </c>
      <c r="AC305" s="342">
        <v>50.776280999999997</v>
      </c>
      <c r="AD305" s="342">
        <v>180.509601</v>
      </c>
      <c r="AE305" s="342">
        <v>12.809953</v>
      </c>
      <c r="AF305" s="342">
        <v>0</v>
      </c>
      <c r="AG305" s="342">
        <v>3.7503000000000002E-2</v>
      </c>
    </row>
    <row r="306" spans="1:33" x14ac:dyDescent="0.2">
      <c r="A306" s="342">
        <v>363.94181600000002</v>
      </c>
      <c r="B306" s="342">
        <v>109.915533</v>
      </c>
      <c r="C306" s="342">
        <v>74.372415000000004</v>
      </c>
      <c r="D306" s="342">
        <v>75.307370000000006</v>
      </c>
      <c r="E306" s="342">
        <v>72.279302000000001</v>
      </c>
      <c r="F306" s="342">
        <v>72.166143000000005</v>
      </c>
      <c r="G306" s="342">
        <v>72.330359000000001</v>
      </c>
      <c r="H306" s="342">
        <v>74.537715000000006</v>
      </c>
      <c r="I306" s="342">
        <v>6.8075789999999996</v>
      </c>
      <c r="J306" s="342">
        <v>180.63669200000001</v>
      </c>
      <c r="K306" s="342">
        <v>53.1</v>
      </c>
      <c r="L306" s="342">
        <v>1.908644</v>
      </c>
      <c r="M306" s="342">
        <v>74.599999999999994</v>
      </c>
      <c r="N306" s="342">
        <v>29.324503</v>
      </c>
      <c r="O306" s="342">
        <v>180.50609900000001</v>
      </c>
      <c r="P306" s="342">
        <v>0</v>
      </c>
      <c r="Q306" s="342">
        <v>120.37</v>
      </c>
      <c r="R306" s="342">
        <v>0</v>
      </c>
      <c r="S306" s="342">
        <v>4.5170000000000003</v>
      </c>
      <c r="T306" s="342">
        <v>0</v>
      </c>
      <c r="U306" s="342">
        <v>293</v>
      </c>
      <c r="V306" s="342">
        <v>64.571700000000007</v>
      </c>
      <c r="W306" s="342">
        <v>6.4690000000000003</v>
      </c>
      <c r="X306" s="342">
        <v>4.4999999999999998E-2</v>
      </c>
      <c r="Y306" s="342">
        <v>0</v>
      </c>
      <c r="Z306" s="342">
        <v>72.599999999999994</v>
      </c>
      <c r="AA306" s="342">
        <v>54.4</v>
      </c>
      <c r="AB306" s="342">
        <v>49.376069000000001</v>
      </c>
      <c r="AC306" s="342">
        <v>50.725805999999999</v>
      </c>
      <c r="AD306" s="342">
        <v>180.54355799999999</v>
      </c>
      <c r="AE306" s="342">
        <v>12.805664999999999</v>
      </c>
      <c r="AF306" s="342">
        <v>0</v>
      </c>
      <c r="AG306" s="342">
        <v>3.7458999999999999E-2</v>
      </c>
    </row>
    <row r="307" spans="1:33" x14ac:dyDescent="0.2">
      <c r="A307" s="342">
        <v>365.13388400000002</v>
      </c>
      <c r="B307" s="342">
        <v>110.531668</v>
      </c>
      <c r="C307" s="342">
        <v>74.341883999999993</v>
      </c>
      <c r="D307" s="342">
        <v>75.314875000000001</v>
      </c>
      <c r="E307" s="342">
        <v>72.244375000000005</v>
      </c>
      <c r="F307" s="342">
        <v>72.196106999999998</v>
      </c>
      <c r="G307" s="342">
        <v>72.369152999999997</v>
      </c>
      <c r="H307" s="342">
        <v>74.513845000000003</v>
      </c>
      <c r="I307" s="342">
        <v>6.8337180000000002</v>
      </c>
      <c r="J307" s="342">
        <v>180.61958300000001</v>
      </c>
      <c r="K307" s="342">
        <v>53.1</v>
      </c>
      <c r="L307" s="342">
        <v>1.9145019999999999</v>
      </c>
      <c r="M307" s="342">
        <v>74.599999999999994</v>
      </c>
      <c r="N307" s="342">
        <v>29.323777</v>
      </c>
      <c r="O307" s="342">
        <v>180.47703799999999</v>
      </c>
      <c r="P307" s="342">
        <v>0</v>
      </c>
      <c r="Q307" s="342">
        <v>120.4</v>
      </c>
      <c r="R307" s="342">
        <v>0</v>
      </c>
      <c r="S307" s="342">
        <v>4.4749999999999996</v>
      </c>
      <c r="T307" s="342">
        <v>0</v>
      </c>
      <c r="U307" s="342">
        <v>277</v>
      </c>
      <c r="V307" s="342">
        <v>64.688199999999995</v>
      </c>
      <c r="W307" s="342">
        <v>6.38</v>
      </c>
      <c r="X307" s="342">
        <v>5.0999999999999997E-2</v>
      </c>
      <c r="Y307" s="342">
        <v>0</v>
      </c>
      <c r="Z307" s="342">
        <v>72.599999999999994</v>
      </c>
      <c r="AA307" s="342">
        <v>54.4</v>
      </c>
      <c r="AB307" s="342">
        <v>49.042537000000003</v>
      </c>
      <c r="AC307" s="342">
        <v>50.669998</v>
      </c>
      <c r="AD307" s="342">
        <v>180.515221</v>
      </c>
      <c r="AE307" s="342">
        <v>12.800922999999999</v>
      </c>
      <c r="AF307" s="342">
        <v>0</v>
      </c>
      <c r="AG307" s="342">
        <v>3.8183000000000002E-2</v>
      </c>
    </row>
    <row r="308" spans="1:33" x14ac:dyDescent="0.2">
      <c r="A308" s="342">
        <v>366.36195500000002</v>
      </c>
      <c r="B308" s="342">
        <v>110.353396</v>
      </c>
      <c r="C308" s="342">
        <v>74.317308999999995</v>
      </c>
      <c r="D308" s="342">
        <v>75.310153</v>
      </c>
      <c r="E308" s="342">
        <v>72.357229000000004</v>
      </c>
      <c r="F308" s="342">
        <v>72.179192</v>
      </c>
      <c r="G308" s="342">
        <v>72.363245000000006</v>
      </c>
      <c r="H308" s="342">
        <v>74.512307000000007</v>
      </c>
      <c r="I308" s="342">
        <v>6.7680999999999996</v>
      </c>
      <c r="J308" s="342">
        <v>180.75003799999999</v>
      </c>
      <c r="K308" s="342">
        <v>53.1</v>
      </c>
      <c r="L308" s="342">
        <v>1.9206669999999999</v>
      </c>
      <c r="M308" s="342">
        <v>74.599999999999994</v>
      </c>
      <c r="N308" s="342">
        <v>29.326695000000001</v>
      </c>
      <c r="O308" s="342">
        <v>180.48309699999999</v>
      </c>
      <c r="P308" s="342">
        <v>0</v>
      </c>
      <c r="Q308" s="342">
        <v>120.38</v>
      </c>
      <c r="R308" s="342">
        <v>0</v>
      </c>
      <c r="S308" s="342">
        <v>4.5110000000000001</v>
      </c>
      <c r="T308" s="342">
        <v>0</v>
      </c>
      <c r="U308" s="342">
        <v>290</v>
      </c>
      <c r="V308" s="342">
        <v>64.7684</v>
      </c>
      <c r="W308" s="342">
        <v>6.4790000000000001</v>
      </c>
      <c r="X308" s="342">
        <v>0.04</v>
      </c>
      <c r="Y308" s="342">
        <v>0</v>
      </c>
      <c r="Z308" s="342">
        <v>72.599999999999994</v>
      </c>
      <c r="AA308" s="342">
        <v>54.4</v>
      </c>
      <c r="AB308" s="342">
        <v>49.111815999999997</v>
      </c>
      <c r="AC308" s="342">
        <v>50.621755</v>
      </c>
      <c r="AD308" s="342">
        <v>180.521107</v>
      </c>
      <c r="AE308" s="342">
        <v>12.796824000000001</v>
      </c>
      <c r="AF308" s="342">
        <v>0</v>
      </c>
      <c r="AG308" s="342">
        <v>3.8011000000000003E-2</v>
      </c>
    </row>
    <row r="309" spans="1:33" x14ac:dyDescent="0.2">
      <c r="A309" s="342">
        <v>367.55502300000001</v>
      </c>
      <c r="B309" s="342">
        <v>110.43715</v>
      </c>
      <c r="C309" s="342">
        <v>74.313991999999999</v>
      </c>
      <c r="D309" s="342">
        <v>75.318415000000002</v>
      </c>
      <c r="E309" s="342">
        <v>72.307411000000002</v>
      </c>
      <c r="F309" s="342">
        <v>72.117272999999997</v>
      </c>
      <c r="G309" s="342">
        <v>72.313139000000007</v>
      </c>
      <c r="H309" s="342">
        <v>74.566331000000005</v>
      </c>
      <c r="I309" s="342">
        <v>6.7980739999999997</v>
      </c>
      <c r="J309" s="342">
        <v>180.80726200000001</v>
      </c>
      <c r="K309" s="342">
        <v>53.1</v>
      </c>
      <c r="L309" s="342">
        <v>1.9293819999999999</v>
      </c>
      <c r="M309" s="342">
        <v>74.599999999999994</v>
      </c>
      <c r="N309" s="342">
        <v>29.327925</v>
      </c>
      <c r="O309" s="342">
        <v>180.49771200000001</v>
      </c>
      <c r="P309" s="342">
        <v>0</v>
      </c>
      <c r="Q309" s="342">
        <v>120.37</v>
      </c>
      <c r="R309" s="342">
        <v>0</v>
      </c>
      <c r="S309" s="342">
        <v>4.516</v>
      </c>
      <c r="T309" s="342">
        <v>0</v>
      </c>
      <c r="U309" s="342">
        <v>292</v>
      </c>
      <c r="V309" s="342">
        <v>64.848100000000002</v>
      </c>
      <c r="W309" s="342">
        <v>6.4690000000000003</v>
      </c>
      <c r="X309" s="342">
        <v>4.4999999999999998E-2</v>
      </c>
      <c r="Y309" s="342">
        <v>0</v>
      </c>
      <c r="Z309" s="342">
        <v>72.599999999999994</v>
      </c>
      <c r="AA309" s="342">
        <v>54.4</v>
      </c>
      <c r="AB309" s="342">
        <v>49.284979999999997</v>
      </c>
      <c r="AC309" s="342">
        <v>50.573782000000001</v>
      </c>
      <c r="AD309" s="342">
        <v>180.535819</v>
      </c>
      <c r="AE309" s="342">
        <v>12.792749000000001</v>
      </c>
      <c r="AF309" s="342">
        <v>0</v>
      </c>
      <c r="AG309" s="342">
        <v>3.8107000000000002E-2</v>
      </c>
    </row>
    <row r="310" spans="1:33" x14ac:dyDescent="0.2">
      <c r="A310" s="342">
        <v>368.74609099999998</v>
      </c>
      <c r="B310" s="342">
        <v>110.541438</v>
      </c>
      <c r="C310" s="342">
        <v>74.334007</v>
      </c>
      <c r="D310" s="342">
        <v>75.329318000000001</v>
      </c>
      <c r="E310" s="342">
        <v>72.348133000000004</v>
      </c>
      <c r="F310" s="342">
        <v>72.164090999999999</v>
      </c>
      <c r="G310" s="342">
        <v>72.400424999999998</v>
      </c>
      <c r="H310" s="342">
        <v>74.552413000000001</v>
      </c>
      <c r="I310" s="342">
        <v>6.7756069999999999</v>
      </c>
      <c r="J310" s="342">
        <v>180.67376100000001</v>
      </c>
      <c r="K310" s="342">
        <v>53.1</v>
      </c>
      <c r="L310" s="342">
        <v>1.9355</v>
      </c>
      <c r="M310" s="342">
        <v>74.599999999999994</v>
      </c>
      <c r="N310" s="342">
        <v>29.325021</v>
      </c>
      <c r="O310" s="342">
        <v>180.463256</v>
      </c>
      <c r="P310" s="342">
        <v>0</v>
      </c>
      <c r="Q310" s="342">
        <v>120.41</v>
      </c>
      <c r="R310" s="342">
        <v>0</v>
      </c>
      <c r="S310" s="342">
        <v>4.4939999999999998</v>
      </c>
      <c r="T310" s="342">
        <v>0</v>
      </c>
      <c r="U310" s="342">
        <v>282</v>
      </c>
      <c r="V310" s="342">
        <v>64.965100000000007</v>
      </c>
      <c r="W310" s="342">
        <v>6.4889999999999999</v>
      </c>
      <c r="X310" s="342">
        <v>4.4999999999999998E-2</v>
      </c>
      <c r="Y310" s="342">
        <v>0</v>
      </c>
      <c r="Z310" s="342">
        <v>72.599999999999994</v>
      </c>
      <c r="AA310" s="342">
        <v>54.4</v>
      </c>
      <c r="AB310" s="342">
        <v>48.88053</v>
      </c>
      <c r="AC310" s="342">
        <v>50.515869000000002</v>
      </c>
      <c r="AD310" s="342">
        <v>180.50145699999999</v>
      </c>
      <c r="AE310" s="342">
        <v>12.787827999999999</v>
      </c>
      <c r="AF310" s="342">
        <v>0</v>
      </c>
      <c r="AG310" s="342">
        <v>3.8202E-2</v>
      </c>
    </row>
    <row r="311" spans="1:33" x14ac:dyDescent="0.2">
      <c r="A311" s="342">
        <v>369.93615899999998</v>
      </c>
      <c r="B311" s="342">
        <v>110.644386</v>
      </c>
      <c r="C311" s="342">
        <v>74.323481000000001</v>
      </c>
      <c r="D311" s="342">
        <v>75.303132000000005</v>
      </c>
      <c r="E311" s="342">
        <v>72.288713999999999</v>
      </c>
      <c r="F311" s="342">
        <v>72.238045999999997</v>
      </c>
      <c r="G311" s="342">
        <v>72.431072999999998</v>
      </c>
      <c r="H311" s="342">
        <v>74.482264000000001</v>
      </c>
      <c r="I311" s="342">
        <v>6.6935180000000001</v>
      </c>
      <c r="J311" s="342">
        <v>180.751788</v>
      </c>
      <c r="K311" s="342">
        <v>53.1</v>
      </c>
      <c r="L311" s="342">
        <v>1.9432769999999999</v>
      </c>
      <c r="M311" s="342">
        <v>74.599999999999994</v>
      </c>
      <c r="N311" s="342">
        <v>29.325229</v>
      </c>
      <c r="O311" s="342">
        <v>180.46359100000001</v>
      </c>
      <c r="P311" s="342">
        <v>0</v>
      </c>
      <c r="Q311" s="342">
        <v>120.4</v>
      </c>
      <c r="R311" s="342">
        <v>0</v>
      </c>
      <c r="S311" s="342">
        <v>4.4909999999999997</v>
      </c>
      <c r="T311" s="342">
        <v>0</v>
      </c>
      <c r="U311" s="342">
        <v>282</v>
      </c>
      <c r="V311" s="342">
        <v>65.044300000000007</v>
      </c>
      <c r="W311" s="342">
        <v>6.4690000000000003</v>
      </c>
      <c r="X311" s="342">
        <v>4.4999999999999998E-2</v>
      </c>
      <c r="Y311" s="342">
        <v>0</v>
      </c>
      <c r="Z311" s="342">
        <v>72.599999999999994</v>
      </c>
      <c r="AA311" s="342">
        <v>54.4</v>
      </c>
      <c r="AB311" s="342">
        <v>48.885930999999999</v>
      </c>
      <c r="AC311" s="342">
        <v>50.462532000000003</v>
      </c>
      <c r="AD311" s="342">
        <v>180.50191599999999</v>
      </c>
      <c r="AE311" s="342">
        <v>12.783296999999999</v>
      </c>
      <c r="AF311" s="342">
        <v>0</v>
      </c>
      <c r="AG311" s="342">
        <v>3.8324999999999998E-2</v>
      </c>
    </row>
    <row r="312" spans="1:33" x14ac:dyDescent="0.2">
      <c r="A312" s="342">
        <v>371.12922700000001</v>
      </c>
      <c r="B312" s="342">
        <v>110.76134399999999</v>
      </c>
      <c r="C312" s="342">
        <v>74.343975999999998</v>
      </c>
      <c r="D312" s="342">
        <v>75.349772999999999</v>
      </c>
      <c r="E312" s="342">
        <v>72.318107999999995</v>
      </c>
      <c r="F312" s="342">
        <v>72.139786000000001</v>
      </c>
      <c r="G312" s="342">
        <v>72.330095999999998</v>
      </c>
      <c r="H312" s="342">
        <v>74.537194</v>
      </c>
      <c r="I312" s="342">
        <v>6.767398</v>
      </c>
      <c r="J312" s="342">
        <v>180.734938</v>
      </c>
      <c r="K312" s="342">
        <v>52.9</v>
      </c>
      <c r="L312" s="342">
        <v>1.9518310000000001</v>
      </c>
      <c r="M312" s="342">
        <v>74.599999999999994</v>
      </c>
      <c r="N312" s="342">
        <v>29.326266</v>
      </c>
      <c r="O312" s="342">
        <v>180.461219</v>
      </c>
      <c r="P312" s="342">
        <v>0</v>
      </c>
      <c r="Q312" s="342">
        <v>120.38</v>
      </c>
      <c r="R312" s="342">
        <v>0</v>
      </c>
      <c r="S312" s="342">
        <v>4.4859999999999998</v>
      </c>
      <c r="T312" s="342">
        <v>0</v>
      </c>
      <c r="U312" s="342">
        <v>281</v>
      </c>
      <c r="V312" s="342">
        <v>65.162700000000001</v>
      </c>
      <c r="W312" s="342">
        <v>6.3959999999999999</v>
      </c>
      <c r="X312" s="342">
        <v>5.0999999999999997E-2</v>
      </c>
      <c r="Y312" s="342">
        <v>0</v>
      </c>
      <c r="Z312" s="342">
        <v>72.599999999999994</v>
      </c>
      <c r="AA312" s="342">
        <v>54.4</v>
      </c>
      <c r="AB312" s="342">
        <v>48.859251999999998</v>
      </c>
      <c r="AC312" s="342">
        <v>50.409019000000001</v>
      </c>
      <c r="AD312" s="342">
        <v>180.49965</v>
      </c>
      <c r="AE312" s="342">
        <v>12.77875</v>
      </c>
      <c r="AF312" s="342">
        <v>0</v>
      </c>
      <c r="AG312" s="342">
        <v>3.8429999999999999E-2</v>
      </c>
    </row>
    <row r="313" spans="1:33" x14ac:dyDescent="0.2">
      <c r="A313" s="342">
        <v>372.36429800000002</v>
      </c>
      <c r="B313" s="342">
        <v>110.742761</v>
      </c>
      <c r="C313" s="342">
        <v>74.358620000000002</v>
      </c>
      <c r="D313" s="342">
        <v>75.336118999999997</v>
      </c>
      <c r="E313" s="342">
        <v>72.292934000000002</v>
      </c>
      <c r="F313" s="342">
        <v>72.168075000000002</v>
      </c>
      <c r="G313" s="342">
        <v>72.386367000000007</v>
      </c>
      <c r="H313" s="342">
        <v>74.568326999999996</v>
      </c>
      <c r="I313" s="342">
        <v>6.6260859999999999</v>
      </c>
      <c r="J313" s="342">
        <v>180.69265799999999</v>
      </c>
      <c r="K313" s="342">
        <v>52.9</v>
      </c>
      <c r="L313" s="342">
        <v>1.9597249999999999</v>
      </c>
      <c r="M313" s="342">
        <v>74.599999999999994</v>
      </c>
      <c r="N313" s="342">
        <v>29.325094</v>
      </c>
      <c r="O313" s="342">
        <v>180.46724</v>
      </c>
      <c r="P313" s="342">
        <v>0</v>
      </c>
      <c r="Q313" s="342">
        <v>120.38</v>
      </c>
      <c r="R313" s="342">
        <v>0</v>
      </c>
      <c r="S313" s="342">
        <v>4.4850000000000003</v>
      </c>
      <c r="T313" s="342">
        <v>0</v>
      </c>
      <c r="U313" s="342">
        <v>282</v>
      </c>
      <c r="V313" s="342">
        <v>65.241299999999995</v>
      </c>
      <c r="W313" s="342">
        <v>6.4219999999999997</v>
      </c>
      <c r="X313" s="342">
        <v>4.4999999999999998E-2</v>
      </c>
      <c r="Y313" s="342">
        <v>0</v>
      </c>
      <c r="Z313" s="342">
        <v>72.599999999999994</v>
      </c>
      <c r="AA313" s="342">
        <v>54.4</v>
      </c>
      <c r="AB313" s="342">
        <v>48.929704999999998</v>
      </c>
      <c r="AC313" s="342">
        <v>50.352761000000001</v>
      </c>
      <c r="AD313" s="342">
        <v>180.50563500000001</v>
      </c>
      <c r="AE313" s="342">
        <v>12.773971</v>
      </c>
      <c r="AF313" s="342">
        <v>0</v>
      </c>
      <c r="AG313" s="342">
        <v>3.8396E-2</v>
      </c>
    </row>
    <row r="314" spans="1:33" x14ac:dyDescent="0.2">
      <c r="A314" s="342">
        <v>373.557366</v>
      </c>
      <c r="B314" s="342">
        <v>110.6566</v>
      </c>
      <c r="C314" s="342">
        <v>74.298417999999998</v>
      </c>
      <c r="D314" s="342">
        <v>75.309031000000004</v>
      </c>
      <c r="E314" s="342">
        <v>72.329419999999999</v>
      </c>
      <c r="F314" s="342">
        <v>72.128801999999993</v>
      </c>
      <c r="G314" s="342">
        <v>72.371801000000005</v>
      </c>
      <c r="H314" s="342">
        <v>74.549822000000006</v>
      </c>
      <c r="I314" s="342">
        <v>6.8736819999999996</v>
      </c>
      <c r="J314" s="342">
        <v>180.64369099999999</v>
      </c>
      <c r="K314" s="342">
        <v>52.9</v>
      </c>
      <c r="L314" s="342">
        <v>1.966763</v>
      </c>
      <c r="M314" s="342">
        <v>74.599999999999994</v>
      </c>
      <c r="N314" s="342">
        <v>29.327769</v>
      </c>
      <c r="O314" s="342">
        <v>180.446009</v>
      </c>
      <c r="P314" s="342">
        <v>0</v>
      </c>
      <c r="Q314" s="342">
        <v>120.39</v>
      </c>
      <c r="R314" s="342">
        <v>0</v>
      </c>
      <c r="S314" s="342">
        <v>4.5</v>
      </c>
      <c r="T314" s="342">
        <v>0</v>
      </c>
      <c r="U314" s="342">
        <v>286</v>
      </c>
      <c r="V314" s="342">
        <v>65.320400000000006</v>
      </c>
      <c r="W314" s="342">
        <v>6.4480000000000004</v>
      </c>
      <c r="X314" s="342">
        <v>4.4999999999999998E-2</v>
      </c>
      <c r="Y314" s="342">
        <v>0</v>
      </c>
      <c r="Z314" s="342">
        <v>72.599999999999994</v>
      </c>
      <c r="AA314" s="342">
        <v>54.4</v>
      </c>
      <c r="AB314" s="342">
        <v>48.679437999999998</v>
      </c>
      <c r="AC314" s="342">
        <v>50.301178</v>
      </c>
      <c r="AD314" s="342">
        <v>180.48437200000001</v>
      </c>
      <c r="AE314" s="342">
        <v>12.769588000000001</v>
      </c>
      <c r="AF314" s="342">
        <v>0</v>
      </c>
      <c r="AG314" s="342">
        <v>3.8363000000000001E-2</v>
      </c>
    </row>
    <row r="315" spans="1:33" x14ac:dyDescent="0.2">
      <c r="A315" s="342">
        <v>374.74943400000001</v>
      </c>
      <c r="B315" s="342">
        <v>110.519729</v>
      </c>
      <c r="C315" s="342">
        <v>74.372913999999994</v>
      </c>
      <c r="D315" s="342">
        <v>75.356983</v>
      </c>
      <c r="E315" s="342">
        <v>72.335170000000005</v>
      </c>
      <c r="F315" s="342">
        <v>72.176410000000004</v>
      </c>
      <c r="G315" s="342">
        <v>72.390398000000005</v>
      </c>
      <c r="H315" s="342">
        <v>74.541929999999994</v>
      </c>
      <c r="I315" s="342">
        <v>6.7926729999999997</v>
      </c>
      <c r="J315" s="342">
        <v>180.735457</v>
      </c>
      <c r="K315" s="342">
        <v>52.9</v>
      </c>
      <c r="L315" s="342">
        <v>1.975006</v>
      </c>
      <c r="M315" s="342">
        <v>74.599999999999994</v>
      </c>
      <c r="N315" s="342">
        <v>29.323751000000001</v>
      </c>
      <c r="O315" s="342">
        <v>180.41986399999999</v>
      </c>
      <c r="P315" s="342">
        <v>0</v>
      </c>
      <c r="Q315" s="342">
        <v>120.38</v>
      </c>
      <c r="R315" s="342">
        <v>0</v>
      </c>
      <c r="S315" s="342">
        <v>4.4850000000000003</v>
      </c>
      <c r="T315" s="342">
        <v>0</v>
      </c>
      <c r="U315" s="342">
        <v>282</v>
      </c>
      <c r="V315" s="342">
        <v>65.438000000000002</v>
      </c>
      <c r="W315" s="342">
        <v>6.4009999999999998</v>
      </c>
      <c r="X315" s="342">
        <v>4.4999999999999998E-2</v>
      </c>
      <c r="Y315" s="342">
        <v>0</v>
      </c>
      <c r="Z315" s="342">
        <v>72.599999999999994</v>
      </c>
      <c r="AA315" s="342">
        <v>54.4</v>
      </c>
      <c r="AB315" s="342">
        <v>48.369056999999998</v>
      </c>
      <c r="AC315" s="342">
        <v>50.235903</v>
      </c>
      <c r="AD315" s="342">
        <v>180.45800299999999</v>
      </c>
      <c r="AE315" s="342">
        <v>12.764042</v>
      </c>
      <c r="AF315" s="342">
        <v>0</v>
      </c>
      <c r="AG315" s="342">
        <v>3.8137999999999998E-2</v>
      </c>
    </row>
    <row r="316" spans="1:33" x14ac:dyDescent="0.2">
      <c r="A316" s="342">
        <v>375.94150300000001</v>
      </c>
      <c r="B316" s="342">
        <v>110.291602</v>
      </c>
      <c r="C316" s="342">
        <v>74.324078999999998</v>
      </c>
      <c r="D316" s="342">
        <v>75.261951999999994</v>
      </c>
      <c r="E316" s="342">
        <v>72.356977999999998</v>
      </c>
      <c r="F316" s="342">
        <v>72.139848999999998</v>
      </c>
      <c r="G316" s="342">
        <v>72.394183999999996</v>
      </c>
      <c r="H316" s="342">
        <v>74.496944999999997</v>
      </c>
      <c r="I316" s="342">
        <v>6.7818719999999999</v>
      </c>
      <c r="J316" s="342">
        <v>180.61025000000001</v>
      </c>
      <c r="K316" s="342">
        <v>52.9</v>
      </c>
      <c r="L316" s="342">
        <v>1.9788429999999999</v>
      </c>
      <c r="M316" s="342">
        <v>74.599999999999994</v>
      </c>
      <c r="N316" s="342">
        <v>29.325073</v>
      </c>
      <c r="O316" s="342">
        <v>180.44783000000001</v>
      </c>
      <c r="P316" s="342">
        <v>0</v>
      </c>
      <c r="Q316" s="342">
        <v>120.38</v>
      </c>
      <c r="R316" s="342">
        <v>0</v>
      </c>
      <c r="S316" s="342">
        <v>4.4939999999999998</v>
      </c>
      <c r="T316" s="342">
        <v>0</v>
      </c>
      <c r="U316" s="342">
        <v>285</v>
      </c>
      <c r="V316" s="342">
        <v>65.516800000000003</v>
      </c>
      <c r="W316" s="342">
        <v>6.4370000000000003</v>
      </c>
      <c r="X316" s="342">
        <v>4.4999999999999998E-2</v>
      </c>
      <c r="Y316" s="342">
        <v>0</v>
      </c>
      <c r="Z316" s="342">
        <v>72.599999999999994</v>
      </c>
      <c r="AA316" s="342">
        <v>54.4</v>
      </c>
      <c r="AB316" s="342">
        <v>48.695825999999997</v>
      </c>
      <c r="AC316" s="342">
        <v>50.179349999999999</v>
      </c>
      <c r="AD316" s="342">
        <v>180.48576499999999</v>
      </c>
      <c r="AE316" s="342">
        <v>12.759238</v>
      </c>
      <c r="AF316" s="342">
        <v>0</v>
      </c>
      <c r="AG316" s="342">
        <v>3.7935000000000003E-2</v>
      </c>
    </row>
    <row r="317" spans="1:33" x14ac:dyDescent="0.2">
      <c r="A317" s="342">
        <v>377.13457099999999</v>
      </c>
      <c r="B317" s="342">
        <v>109.976153</v>
      </c>
      <c r="C317" s="342">
        <v>74.401358999999999</v>
      </c>
      <c r="D317" s="342">
        <v>75.327986999999993</v>
      </c>
      <c r="E317" s="342">
        <v>72.338425000000001</v>
      </c>
      <c r="F317" s="342">
        <v>72.145578</v>
      </c>
      <c r="G317" s="342">
        <v>72.370221999999998</v>
      </c>
      <c r="H317" s="342">
        <v>74.593162000000007</v>
      </c>
      <c r="I317" s="342">
        <v>6.8751939999999996</v>
      </c>
      <c r="J317" s="342">
        <v>180.61569399999999</v>
      </c>
      <c r="K317" s="342">
        <v>52.9</v>
      </c>
      <c r="L317" s="342">
        <v>1.9850639999999999</v>
      </c>
      <c r="M317" s="342">
        <v>74.599999999999994</v>
      </c>
      <c r="N317" s="342">
        <v>29.323958999999999</v>
      </c>
      <c r="O317" s="342">
        <v>180.39614499999999</v>
      </c>
      <c r="P317" s="342">
        <v>0</v>
      </c>
      <c r="Q317" s="342">
        <v>120.38</v>
      </c>
      <c r="R317" s="342">
        <v>0</v>
      </c>
      <c r="S317" s="342">
        <v>4.4939999999999998</v>
      </c>
      <c r="T317" s="342">
        <v>0</v>
      </c>
      <c r="U317" s="342">
        <v>285</v>
      </c>
      <c r="V317" s="342">
        <v>65.633399999999995</v>
      </c>
      <c r="W317" s="342">
        <v>6.4580000000000002</v>
      </c>
      <c r="X317" s="342">
        <v>5.0999999999999997E-2</v>
      </c>
      <c r="Y317" s="342">
        <v>0</v>
      </c>
      <c r="Z317" s="342">
        <v>72.599999999999994</v>
      </c>
      <c r="AA317" s="342">
        <v>54.4</v>
      </c>
      <c r="AB317" s="342">
        <v>48.082355999999997</v>
      </c>
      <c r="AC317" s="342">
        <v>50.117991000000004</v>
      </c>
      <c r="AD317" s="342">
        <v>180.43364399999999</v>
      </c>
      <c r="AE317" s="342">
        <v>12.754025</v>
      </c>
      <c r="AF317" s="342">
        <v>0</v>
      </c>
      <c r="AG317" s="342">
        <v>3.7498999999999998E-2</v>
      </c>
    </row>
    <row r="318" spans="1:33" x14ac:dyDescent="0.2">
      <c r="A318" s="342">
        <v>378.36464100000001</v>
      </c>
      <c r="B318" s="342">
        <v>109.617724</v>
      </c>
      <c r="C318" s="342">
        <v>74.328571999999994</v>
      </c>
      <c r="D318" s="342">
        <v>75.346067000000005</v>
      </c>
      <c r="E318" s="342">
        <v>72.356896000000006</v>
      </c>
      <c r="F318" s="342">
        <v>72.201634999999996</v>
      </c>
      <c r="G318" s="342">
        <v>72.416966000000002</v>
      </c>
      <c r="H318" s="342">
        <v>74.557117000000005</v>
      </c>
      <c r="I318" s="342">
        <v>6.7018129999999996</v>
      </c>
      <c r="J318" s="342">
        <v>180.63847999999999</v>
      </c>
      <c r="K318" s="342">
        <v>52.9</v>
      </c>
      <c r="L318" s="342">
        <v>1.993808</v>
      </c>
      <c r="M318" s="342">
        <v>74.599999999999994</v>
      </c>
      <c r="N318" s="342">
        <v>29.32273</v>
      </c>
      <c r="O318" s="342">
        <v>180.42192800000001</v>
      </c>
      <c r="P318" s="342">
        <v>0</v>
      </c>
      <c r="Q318" s="342">
        <v>120.38</v>
      </c>
      <c r="R318" s="342">
        <v>0</v>
      </c>
      <c r="S318" s="342">
        <v>4.4989999999999997</v>
      </c>
      <c r="T318" s="342">
        <v>0</v>
      </c>
      <c r="U318" s="342">
        <v>286</v>
      </c>
      <c r="V318" s="342">
        <v>65.712699999999998</v>
      </c>
      <c r="W318" s="342">
        <v>6.4219999999999997</v>
      </c>
      <c r="X318" s="342">
        <v>0.04</v>
      </c>
      <c r="Y318" s="342">
        <v>0</v>
      </c>
      <c r="Z318" s="342">
        <v>72.599999999999994</v>
      </c>
      <c r="AA318" s="342">
        <v>54.5</v>
      </c>
      <c r="AB318" s="342">
        <v>48.381787000000003</v>
      </c>
      <c r="AC318" s="342">
        <v>50.057158000000001</v>
      </c>
      <c r="AD318" s="342">
        <v>180.45908399999999</v>
      </c>
      <c r="AE318" s="342">
        <v>12.748856</v>
      </c>
      <c r="AF318" s="342">
        <v>0</v>
      </c>
      <c r="AG318" s="342">
        <v>3.7157000000000003E-2</v>
      </c>
    </row>
    <row r="319" spans="1:33" x14ac:dyDescent="0.2">
      <c r="A319" s="342">
        <v>379.55770899999999</v>
      </c>
      <c r="B319" s="342">
        <v>109.61220400000001</v>
      </c>
      <c r="C319" s="342">
        <v>74.384124</v>
      </c>
      <c r="D319" s="342">
        <v>75.361335999999994</v>
      </c>
      <c r="E319" s="342">
        <v>72.299145999999993</v>
      </c>
      <c r="F319" s="342">
        <v>72.169967999999997</v>
      </c>
      <c r="G319" s="342">
        <v>72.391086999999999</v>
      </c>
      <c r="H319" s="342">
        <v>74.642240999999999</v>
      </c>
      <c r="I319" s="342">
        <v>6.7043189999999999</v>
      </c>
      <c r="J319" s="342">
        <v>180.65665200000001</v>
      </c>
      <c r="K319" s="342">
        <v>52.9</v>
      </c>
      <c r="L319" s="342">
        <v>2.0001519999999999</v>
      </c>
      <c r="M319" s="342">
        <v>74.599999999999994</v>
      </c>
      <c r="N319" s="342">
        <v>29.321911</v>
      </c>
      <c r="O319" s="342">
        <v>180.402084</v>
      </c>
      <c r="P319" s="342">
        <v>0</v>
      </c>
      <c r="Q319" s="342">
        <v>120.38</v>
      </c>
      <c r="R319" s="342">
        <v>0</v>
      </c>
      <c r="S319" s="342">
        <v>4.4939999999999998</v>
      </c>
      <c r="T319" s="342">
        <v>0</v>
      </c>
      <c r="U319" s="342">
        <v>285</v>
      </c>
      <c r="V319" s="342">
        <v>65.791300000000007</v>
      </c>
      <c r="W319" s="342">
        <v>6.4370000000000003</v>
      </c>
      <c r="X319" s="342">
        <v>0.04</v>
      </c>
      <c r="Y319" s="342">
        <v>0</v>
      </c>
      <c r="Z319" s="342">
        <v>72.599999999999994</v>
      </c>
      <c r="AA319" s="342">
        <v>54.5</v>
      </c>
      <c r="AB319" s="342">
        <v>48.147480000000002</v>
      </c>
      <c r="AC319" s="342">
        <v>49.996361999999998</v>
      </c>
      <c r="AD319" s="342">
        <v>180.439177</v>
      </c>
      <c r="AE319" s="342">
        <v>12.743691</v>
      </c>
      <c r="AF319" s="342">
        <v>0</v>
      </c>
      <c r="AG319" s="342">
        <v>3.7094000000000002E-2</v>
      </c>
    </row>
    <row r="320" spans="1:33" x14ac:dyDescent="0.2">
      <c r="A320" s="342">
        <v>380.74877700000002</v>
      </c>
      <c r="B320" s="342">
        <v>109.894042</v>
      </c>
      <c r="C320" s="342">
        <v>74.325973000000005</v>
      </c>
      <c r="D320" s="342">
        <v>75.319171999999995</v>
      </c>
      <c r="E320" s="342">
        <v>72.358339000000001</v>
      </c>
      <c r="F320" s="342">
        <v>72.178918999999993</v>
      </c>
      <c r="G320" s="342">
        <v>72.375074999999995</v>
      </c>
      <c r="H320" s="342">
        <v>74.530910000000006</v>
      </c>
      <c r="I320" s="342">
        <v>6.8354460000000001</v>
      </c>
      <c r="J320" s="342">
        <v>180.56281200000001</v>
      </c>
      <c r="K320" s="342">
        <v>52.8</v>
      </c>
      <c r="L320" s="342">
        <v>2.0027439999999999</v>
      </c>
      <c r="M320" s="342">
        <v>74.599999999999994</v>
      </c>
      <c r="N320" s="342">
        <v>29.323284999999998</v>
      </c>
      <c r="O320" s="342">
        <v>180.37109000000001</v>
      </c>
      <c r="P320" s="342">
        <v>0</v>
      </c>
      <c r="Q320" s="342">
        <v>120.42</v>
      </c>
      <c r="R320" s="342">
        <v>0</v>
      </c>
      <c r="S320" s="342">
        <v>4.5049999999999999</v>
      </c>
      <c r="T320" s="342">
        <v>0</v>
      </c>
      <c r="U320" s="342">
        <v>286</v>
      </c>
      <c r="V320" s="342">
        <v>65.9084</v>
      </c>
      <c r="W320" s="342">
        <v>6.4950000000000001</v>
      </c>
      <c r="X320" s="342">
        <v>4.4999999999999998E-2</v>
      </c>
      <c r="Y320" s="342">
        <v>0</v>
      </c>
      <c r="Z320" s="342">
        <v>72.599999999999994</v>
      </c>
      <c r="AA320" s="342">
        <v>54.5</v>
      </c>
      <c r="AB320" s="342">
        <v>47.787241000000002</v>
      </c>
      <c r="AC320" s="342">
        <v>49.931981999999998</v>
      </c>
      <c r="AD320" s="342">
        <v>180.40857099999999</v>
      </c>
      <c r="AE320" s="342">
        <v>12.738220999999999</v>
      </c>
      <c r="AF320" s="342">
        <v>0</v>
      </c>
      <c r="AG320" s="342">
        <v>3.7481E-2</v>
      </c>
    </row>
    <row r="321" spans="1:33" x14ac:dyDescent="0.2">
      <c r="A321" s="342">
        <v>381.941846</v>
      </c>
      <c r="B321" s="342">
        <v>110.342641</v>
      </c>
      <c r="C321" s="342">
        <v>74.369628000000006</v>
      </c>
      <c r="D321" s="342">
        <v>75.313762999999994</v>
      </c>
      <c r="E321" s="342">
        <v>72.317085000000006</v>
      </c>
      <c r="F321" s="342">
        <v>72.194945000000004</v>
      </c>
      <c r="G321" s="342">
        <v>72.394361000000004</v>
      </c>
      <c r="H321" s="342">
        <v>74.575475999999995</v>
      </c>
      <c r="I321" s="342">
        <v>6.7596210000000001</v>
      </c>
      <c r="J321" s="342">
        <v>180.53300100000001</v>
      </c>
      <c r="K321" s="342">
        <v>52.8</v>
      </c>
      <c r="L321" s="342">
        <v>2.0097429999999998</v>
      </c>
      <c r="M321" s="342">
        <v>74.599999999999994</v>
      </c>
      <c r="N321" s="342">
        <v>29.323647999999999</v>
      </c>
      <c r="O321" s="342">
        <v>180.38714100000001</v>
      </c>
      <c r="P321" s="342">
        <v>0</v>
      </c>
      <c r="Q321" s="342">
        <v>120.4</v>
      </c>
      <c r="R321" s="342">
        <v>0</v>
      </c>
      <c r="S321" s="342">
        <v>4.5119999999999996</v>
      </c>
      <c r="T321" s="342">
        <v>0</v>
      </c>
      <c r="U321" s="342">
        <v>289</v>
      </c>
      <c r="V321" s="342">
        <v>65.986199999999997</v>
      </c>
      <c r="W321" s="342">
        <v>6.5359999999999996</v>
      </c>
      <c r="X321" s="342">
        <v>5.0999999999999997E-2</v>
      </c>
      <c r="Y321" s="342">
        <v>0</v>
      </c>
      <c r="Z321" s="342">
        <v>72.599999999999994</v>
      </c>
      <c r="AA321" s="342">
        <v>54.5</v>
      </c>
      <c r="AB321" s="342">
        <v>47.981633000000002</v>
      </c>
      <c r="AC321" s="342">
        <v>49.871091</v>
      </c>
      <c r="AD321" s="342">
        <v>180.42508699999999</v>
      </c>
      <c r="AE321" s="342">
        <v>12.733048</v>
      </c>
      <c r="AF321" s="342">
        <v>0</v>
      </c>
      <c r="AG321" s="342">
        <v>3.7946000000000001E-2</v>
      </c>
    </row>
    <row r="322" spans="1:33" x14ac:dyDescent="0.2">
      <c r="A322" s="342">
        <v>383.133914</v>
      </c>
      <c r="B322" s="342">
        <v>110.68149699999999</v>
      </c>
      <c r="C322" s="342">
        <v>74.387788999999998</v>
      </c>
      <c r="D322" s="342">
        <v>75.379114000000001</v>
      </c>
      <c r="E322" s="342">
        <v>72.398919000000006</v>
      </c>
      <c r="F322" s="342">
        <v>72.202470000000005</v>
      </c>
      <c r="G322" s="342">
        <v>72.433468000000005</v>
      </c>
      <c r="H322" s="342">
        <v>74.606108000000006</v>
      </c>
      <c r="I322" s="342">
        <v>6.8278850000000002</v>
      </c>
      <c r="J322" s="342">
        <v>180.500339</v>
      </c>
      <c r="K322" s="342">
        <v>52.8</v>
      </c>
      <c r="L322" s="342">
        <v>2.0142540000000002</v>
      </c>
      <c r="M322" s="342">
        <v>74.599999999999994</v>
      </c>
      <c r="N322" s="342">
        <v>29.323699000000001</v>
      </c>
      <c r="O322" s="342">
        <v>180.37876800000001</v>
      </c>
      <c r="P322" s="342">
        <v>0</v>
      </c>
      <c r="Q322" s="342">
        <v>120.39</v>
      </c>
      <c r="R322" s="342">
        <v>0</v>
      </c>
      <c r="S322" s="342">
        <v>4.46</v>
      </c>
      <c r="T322" s="342">
        <v>0</v>
      </c>
      <c r="U322" s="342">
        <v>271</v>
      </c>
      <c r="V322" s="342">
        <v>66.103200000000001</v>
      </c>
      <c r="W322" s="342">
        <v>6.39</v>
      </c>
      <c r="X322" s="342">
        <v>4.4999999999999998E-2</v>
      </c>
      <c r="Y322" s="342">
        <v>0</v>
      </c>
      <c r="Z322" s="342">
        <v>72.599999999999994</v>
      </c>
      <c r="AA322" s="342">
        <v>54.5</v>
      </c>
      <c r="AB322" s="342">
        <v>47.887248999999997</v>
      </c>
      <c r="AC322" s="342">
        <v>49.808129999999998</v>
      </c>
      <c r="AD322" s="342">
        <v>180.417068</v>
      </c>
      <c r="AE322" s="342">
        <v>12.727698999999999</v>
      </c>
      <c r="AF322" s="342">
        <v>0</v>
      </c>
      <c r="AG322" s="342">
        <v>3.8300000000000001E-2</v>
      </c>
    </row>
    <row r="323" spans="1:33" x14ac:dyDescent="0.2">
      <c r="A323" s="342">
        <v>384.36598400000003</v>
      </c>
      <c r="B323" s="342">
        <v>111.061481</v>
      </c>
      <c r="C323" s="342">
        <v>74.418792999999994</v>
      </c>
      <c r="D323" s="342">
        <v>75.317571999999998</v>
      </c>
      <c r="E323" s="342">
        <v>72.304867000000002</v>
      </c>
      <c r="F323" s="342">
        <v>72.17389</v>
      </c>
      <c r="G323" s="342">
        <v>72.395098000000004</v>
      </c>
      <c r="H323" s="342">
        <v>74.570939999999993</v>
      </c>
      <c r="I323" s="342">
        <v>6.7765139999999997</v>
      </c>
      <c r="J323" s="342">
        <v>180.552041</v>
      </c>
      <c r="K323" s="342">
        <v>52.8</v>
      </c>
      <c r="L323" s="342">
        <v>2.0210949999999999</v>
      </c>
      <c r="M323" s="342">
        <v>74.599999999999994</v>
      </c>
      <c r="N323" s="342">
        <v>29.324674999999999</v>
      </c>
      <c r="O323" s="342">
        <v>180.401253</v>
      </c>
      <c r="P323" s="342">
        <v>0</v>
      </c>
      <c r="Q323" s="342">
        <v>120.35</v>
      </c>
      <c r="R323" s="342">
        <v>0</v>
      </c>
      <c r="S323" s="342">
        <v>4.5119999999999996</v>
      </c>
      <c r="T323" s="342">
        <v>0</v>
      </c>
      <c r="U323" s="342">
        <v>291</v>
      </c>
      <c r="V323" s="342">
        <v>66.183800000000005</v>
      </c>
      <c r="W323" s="342">
        <v>6.5209999999999999</v>
      </c>
      <c r="X323" s="342">
        <v>5.0999999999999997E-2</v>
      </c>
      <c r="Y323" s="342">
        <v>0</v>
      </c>
      <c r="Z323" s="342">
        <v>72.599999999999994</v>
      </c>
      <c r="AA323" s="342">
        <v>54.5</v>
      </c>
      <c r="AB323" s="342">
        <v>48.156309999999998</v>
      </c>
      <c r="AC323" s="342">
        <v>49.748685999999999</v>
      </c>
      <c r="AD323" s="342">
        <v>180.43992800000001</v>
      </c>
      <c r="AE323" s="342">
        <v>12.722648</v>
      </c>
      <c r="AF323" s="342">
        <v>0</v>
      </c>
      <c r="AG323" s="342">
        <v>3.8674E-2</v>
      </c>
    </row>
    <row r="324" spans="1:33" x14ac:dyDescent="0.2">
      <c r="A324" s="342">
        <v>385.55805299999997</v>
      </c>
      <c r="B324" s="342">
        <v>111.491641</v>
      </c>
      <c r="C324" s="342">
        <v>74.385405000000006</v>
      </c>
      <c r="D324" s="342">
        <v>75.381352000000007</v>
      </c>
      <c r="E324" s="342">
        <v>72.334957000000003</v>
      </c>
      <c r="F324" s="342">
        <v>72.159541000000004</v>
      </c>
      <c r="G324" s="342">
        <v>72.394154999999998</v>
      </c>
      <c r="H324" s="342">
        <v>74.579279</v>
      </c>
      <c r="I324" s="342">
        <v>6.7157679999999997</v>
      </c>
      <c r="J324" s="342">
        <v>180.58251300000001</v>
      </c>
      <c r="K324" s="342">
        <v>52.8</v>
      </c>
      <c r="L324" s="342">
        <v>2.029963</v>
      </c>
      <c r="M324" s="342">
        <v>74.599999999999994</v>
      </c>
      <c r="N324" s="342">
        <v>29.324918</v>
      </c>
      <c r="O324" s="342">
        <v>180.40357499999999</v>
      </c>
      <c r="P324" s="342">
        <v>0</v>
      </c>
      <c r="Q324" s="342">
        <v>120.37</v>
      </c>
      <c r="R324" s="342">
        <v>0</v>
      </c>
      <c r="S324" s="342">
        <v>4.4870000000000001</v>
      </c>
      <c r="T324" s="342">
        <v>0</v>
      </c>
      <c r="U324" s="342">
        <v>281</v>
      </c>
      <c r="V324" s="342">
        <v>66.263400000000004</v>
      </c>
      <c r="W324" s="342">
        <v>6.4690000000000003</v>
      </c>
      <c r="X324" s="342">
        <v>4.4999999999999998E-2</v>
      </c>
      <c r="Y324" s="342">
        <v>0</v>
      </c>
      <c r="Z324" s="342">
        <v>72.599999999999994</v>
      </c>
      <c r="AA324" s="342">
        <v>54.5</v>
      </c>
      <c r="AB324" s="342">
        <v>48.189283000000003</v>
      </c>
      <c r="AC324" s="342">
        <v>49.698003</v>
      </c>
      <c r="AD324" s="342">
        <v>180.44272900000001</v>
      </c>
      <c r="AE324" s="342">
        <v>12.718342</v>
      </c>
      <c r="AF324" s="342">
        <v>0</v>
      </c>
      <c r="AG324" s="342">
        <v>3.9154000000000001E-2</v>
      </c>
    </row>
    <row r="325" spans="1:33" x14ac:dyDescent="0.2">
      <c r="A325" s="342">
        <v>386.75012099999998</v>
      </c>
      <c r="B325" s="342">
        <v>111.97050900000001</v>
      </c>
      <c r="C325" s="342">
        <v>74.385563000000005</v>
      </c>
      <c r="D325" s="342">
        <v>75.352463999999998</v>
      </c>
      <c r="E325" s="342">
        <v>72.393839</v>
      </c>
      <c r="F325" s="342">
        <v>72.218058999999997</v>
      </c>
      <c r="G325" s="342">
        <v>72.381484</v>
      </c>
      <c r="H325" s="342">
        <v>74.538781</v>
      </c>
      <c r="I325" s="342">
        <v>6.8110350000000004</v>
      </c>
      <c r="J325" s="342">
        <v>180.48452599999999</v>
      </c>
      <c r="K325" s="342">
        <v>52.8</v>
      </c>
      <c r="L325" s="342">
        <v>2.0342660000000001</v>
      </c>
      <c r="M325" s="342">
        <v>74.599999999999994</v>
      </c>
      <c r="N325" s="342">
        <v>29.323518</v>
      </c>
      <c r="O325" s="342">
        <v>180.402908</v>
      </c>
      <c r="P325" s="342">
        <v>0</v>
      </c>
      <c r="Q325" s="342">
        <v>120.36</v>
      </c>
      <c r="R325" s="342">
        <v>0</v>
      </c>
      <c r="S325" s="342">
        <v>4.5049999999999999</v>
      </c>
      <c r="T325" s="342">
        <v>0</v>
      </c>
      <c r="U325" s="342">
        <v>289</v>
      </c>
      <c r="V325" s="342">
        <v>66.382099999999994</v>
      </c>
      <c r="W325" s="342">
        <v>6.4690000000000003</v>
      </c>
      <c r="X325" s="342">
        <v>4.4999999999999998E-2</v>
      </c>
      <c r="Y325" s="342">
        <v>0</v>
      </c>
      <c r="Z325" s="342">
        <v>72.599999999999994</v>
      </c>
      <c r="AA325" s="342">
        <v>54.5</v>
      </c>
      <c r="AB325" s="342">
        <v>48.187078999999997</v>
      </c>
      <c r="AC325" s="342">
        <v>49.643895000000001</v>
      </c>
      <c r="AD325" s="342">
        <v>180.442542</v>
      </c>
      <c r="AE325" s="342">
        <v>12.713744999999999</v>
      </c>
      <c r="AF325" s="342">
        <v>0</v>
      </c>
      <c r="AG325" s="342">
        <v>3.9634000000000003E-2</v>
      </c>
    </row>
    <row r="326" spans="1:33" x14ac:dyDescent="0.2">
      <c r="A326" s="342">
        <v>387.94318900000002</v>
      </c>
      <c r="B326" s="342">
        <v>112.516966</v>
      </c>
      <c r="C326" s="342">
        <v>74.431258999999997</v>
      </c>
      <c r="D326" s="342">
        <v>75.341669999999993</v>
      </c>
      <c r="E326" s="342">
        <v>72.320215000000005</v>
      </c>
      <c r="F326" s="342">
        <v>72.173573000000005</v>
      </c>
      <c r="G326" s="342">
        <v>72.383151999999995</v>
      </c>
      <c r="H326" s="342">
        <v>74.615892000000002</v>
      </c>
      <c r="I326" s="342">
        <v>6.7831679999999999</v>
      </c>
      <c r="J326" s="342">
        <v>180.55373900000001</v>
      </c>
      <c r="K326" s="342">
        <v>52.8</v>
      </c>
      <c r="L326" s="342">
        <v>2.0407470000000001</v>
      </c>
      <c r="M326" s="342">
        <v>74.599999999999994</v>
      </c>
      <c r="N326" s="342">
        <v>29.324788000000002</v>
      </c>
      <c r="O326" s="342">
        <v>180.38233399999999</v>
      </c>
      <c r="P326" s="342">
        <v>0</v>
      </c>
      <c r="Q326" s="342">
        <v>120.36</v>
      </c>
      <c r="R326" s="342">
        <v>0</v>
      </c>
      <c r="S326" s="342">
        <v>4.4690000000000003</v>
      </c>
      <c r="T326" s="342">
        <v>0</v>
      </c>
      <c r="U326" s="342">
        <v>275</v>
      </c>
      <c r="V326" s="342">
        <v>66.459999999999994</v>
      </c>
      <c r="W326" s="342">
        <v>6.51</v>
      </c>
      <c r="X326" s="342">
        <v>4.4999999999999998E-2</v>
      </c>
      <c r="Y326" s="342">
        <v>0</v>
      </c>
      <c r="Z326" s="342">
        <v>72.599999999999994</v>
      </c>
      <c r="AA326" s="342">
        <v>54.5</v>
      </c>
      <c r="AB326" s="342">
        <v>47.950598999999997</v>
      </c>
      <c r="AC326" s="342">
        <v>49.587707999999999</v>
      </c>
      <c r="AD326" s="342">
        <v>180.42245</v>
      </c>
      <c r="AE326" s="342">
        <v>12.708971999999999</v>
      </c>
      <c r="AF326" s="342">
        <v>0</v>
      </c>
      <c r="AG326" s="342">
        <v>4.0117E-2</v>
      </c>
    </row>
    <row r="327" spans="1:33" x14ac:dyDescent="0.2">
      <c r="A327" s="342">
        <v>389.13525700000002</v>
      </c>
      <c r="B327" s="342">
        <v>112.58505</v>
      </c>
      <c r="C327" s="342">
        <v>74.379791999999995</v>
      </c>
      <c r="D327" s="342">
        <v>75.342989000000003</v>
      </c>
      <c r="E327" s="342">
        <v>72.367099999999994</v>
      </c>
      <c r="F327" s="342">
        <v>72.187709999999996</v>
      </c>
      <c r="G327" s="342">
        <v>72.404484999999994</v>
      </c>
      <c r="H327" s="342">
        <v>74.583584999999999</v>
      </c>
      <c r="I327" s="342">
        <v>6.8732499999999996</v>
      </c>
      <c r="J327" s="342">
        <v>180.564886</v>
      </c>
      <c r="K327" s="342">
        <v>52.8</v>
      </c>
      <c r="L327" s="342">
        <v>2.0477460000000001</v>
      </c>
      <c r="M327" s="342">
        <v>74.599999999999994</v>
      </c>
      <c r="N327" s="342">
        <v>29.325281</v>
      </c>
      <c r="O327" s="342">
        <v>180.43239800000001</v>
      </c>
      <c r="P327" s="342">
        <v>0</v>
      </c>
      <c r="Q327" s="342">
        <v>120.38</v>
      </c>
      <c r="R327" s="342">
        <v>0</v>
      </c>
      <c r="S327" s="342">
        <v>4.5190000000000001</v>
      </c>
      <c r="T327" s="342">
        <v>0</v>
      </c>
      <c r="U327" s="342">
        <v>294</v>
      </c>
      <c r="V327" s="342">
        <v>66.581000000000003</v>
      </c>
      <c r="W327" s="342">
        <v>6.4889999999999999</v>
      </c>
      <c r="X327" s="342">
        <v>5.6000000000000001E-2</v>
      </c>
      <c r="Y327" s="342">
        <v>0</v>
      </c>
      <c r="Z327" s="342">
        <v>72.8</v>
      </c>
      <c r="AA327" s="342">
        <v>54.5</v>
      </c>
      <c r="AB327" s="342">
        <v>48.541246999999998</v>
      </c>
      <c r="AC327" s="342">
        <v>49.545726000000002</v>
      </c>
      <c r="AD327" s="342">
        <v>180.472632</v>
      </c>
      <c r="AE327" s="342">
        <v>12.705405000000001</v>
      </c>
      <c r="AF327" s="342">
        <v>0</v>
      </c>
      <c r="AG327" s="342">
        <v>4.0233999999999999E-2</v>
      </c>
    </row>
    <row r="328" spans="1:33" x14ac:dyDescent="0.2">
      <c r="A328" s="342">
        <v>390.364327</v>
      </c>
      <c r="B328" s="342">
        <v>112.46723799999999</v>
      </c>
      <c r="C328" s="342">
        <v>74.365464000000003</v>
      </c>
      <c r="D328" s="342">
        <v>75.328147999999999</v>
      </c>
      <c r="E328" s="342">
        <v>72.328224000000006</v>
      </c>
      <c r="F328" s="342">
        <v>72.170509999999993</v>
      </c>
      <c r="G328" s="342">
        <v>72.355254000000002</v>
      </c>
      <c r="H328" s="342">
        <v>74.601540999999997</v>
      </c>
      <c r="I328" s="342">
        <v>6.8895920000000004</v>
      </c>
      <c r="J328" s="342">
        <v>180.56139899999999</v>
      </c>
      <c r="K328" s="342">
        <v>52.8</v>
      </c>
      <c r="L328" s="342">
        <v>2.0560160000000001</v>
      </c>
      <c r="M328" s="342">
        <v>74.599999999999994</v>
      </c>
      <c r="N328" s="342">
        <v>29.325068999999999</v>
      </c>
      <c r="O328" s="342">
        <v>180.41540499999999</v>
      </c>
      <c r="P328" s="342">
        <v>0</v>
      </c>
      <c r="Q328" s="342">
        <v>120.39</v>
      </c>
      <c r="R328" s="342">
        <v>0</v>
      </c>
      <c r="S328" s="342">
        <v>4.4870000000000001</v>
      </c>
      <c r="T328" s="342">
        <v>0</v>
      </c>
      <c r="U328" s="342">
        <v>282</v>
      </c>
      <c r="V328" s="342">
        <v>66.658900000000003</v>
      </c>
      <c r="W328" s="342">
        <v>6.4219999999999997</v>
      </c>
      <c r="X328" s="342">
        <v>5.0999999999999997E-2</v>
      </c>
      <c r="Y328" s="342">
        <v>0</v>
      </c>
      <c r="Z328" s="342">
        <v>72.599999999999994</v>
      </c>
      <c r="AA328" s="342">
        <v>54.5</v>
      </c>
      <c r="AB328" s="342">
        <v>48.340085999999999</v>
      </c>
      <c r="AC328" s="342">
        <v>49.499741999999998</v>
      </c>
      <c r="AD328" s="342">
        <v>180.45554100000001</v>
      </c>
      <c r="AE328" s="342">
        <v>12.701498000000001</v>
      </c>
      <c r="AF328" s="342">
        <v>0</v>
      </c>
      <c r="AG328" s="342">
        <v>4.0135999999999998E-2</v>
      </c>
    </row>
    <row r="329" spans="1:33" x14ac:dyDescent="0.2">
      <c r="A329" s="342">
        <v>391.55739599999998</v>
      </c>
      <c r="B329" s="342">
        <v>112.51232</v>
      </c>
      <c r="C329" s="342">
        <v>74.440673000000004</v>
      </c>
      <c r="D329" s="342">
        <v>75.340796999999995</v>
      </c>
      <c r="E329" s="342">
        <v>72.320814999999996</v>
      </c>
      <c r="F329" s="342">
        <v>72.186248000000006</v>
      </c>
      <c r="G329" s="342">
        <v>72.425044</v>
      </c>
      <c r="H329" s="342">
        <v>74.598923999999997</v>
      </c>
      <c r="I329" s="342">
        <v>6.766966</v>
      </c>
      <c r="J329" s="342">
        <v>180.66624300000001</v>
      </c>
      <c r="K329" s="342">
        <v>52.9</v>
      </c>
      <c r="L329" s="342">
        <v>2.0629369999999998</v>
      </c>
      <c r="M329" s="342">
        <v>74.599999999999994</v>
      </c>
      <c r="N329" s="342">
        <v>29.324788000000002</v>
      </c>
      <c r="O329" s="342">
        <v>180.38502399999999</v>
      </c>
      <c r="P329" s="342">
        <v>0</v>
      </c>
      <c r="Q329" s="342">
        <v>120.38</v>
      </c>
      <c r="R329" s="342">
        <v>0</v>
      </c>
      <c r="S329" s="342">
        <v>4.49</v>
      </c>
      <c r="T329" s="342">
        <v>0</v>
      </c>
      <c r="U329" s="342">
        <v>284</v>
      </c>
      <c r="V329" s="342">
        <v>66.738</v>
      </c>
      <c r="W329" s="342">
        <v>6.4059999999999997</v>
      </c>
      <c r="X329" s="342">
        <v>4.4999999999999998E-2</v>
      </c>
      <c r="Y329" s="342">
        <v>0</v>
      </c>
      <c r="Z329" s="342">
        <v>72.599999999999994</v>
      </c>
      <c r="AA329" s="342">
        <v>54.5</v>
      </c>
      <c r="AB329" s="342">
        <v>47.982098999999998</v>
      </c>
      <c r="AC329" s="342">
        <v>49.451886999999999</v>
      </c>
      <c r="AD329" s="342">
        <v>180.425127</v>
      </c>
      <c r="AE329" s="342">
        <v>12.697431999999999</v>
      </c>
      <c r="AF329" s="342">
        <v>0</v>
      </c>
      <c r="AG329" s="342">
        <v>4.0103E-2</v>
      </c>
    </row>
    <row r="330" spans="1:33" x14ac:dyDescent="0.2">
      <c r="A330" s="342">
        <v>392.751464</v>
      </c>
      <c r="B330" s="342">
        <v>112.26748000000001</v>
      </c>
      <c r="C330" s="342">
        <v>74.387708000000003</v>
      </c>
      <c r="D330" s="342">
        <v>75.352787000000006</v>
      </c>
      <c r="E330" s="342">
        <v>72.355056000000005</v>
      </c>
      <c r="F330" s="342">
        <v>72.192644999999999</v>
      </c>
      <c r="G330" s="342">
        <v>72.428145999999998</v>
      </c>
      <c r="H330" s="342">
        <v>74.596042999999995</v>
      </c>
      <c r="I330" s="342">
        <v>6.8177320000000003</v>
      </c>
      <c r="J330" s="342">
        <v>180.56955199999999</v>
      </c>
      <c r="K330" s="342">
        <v>52.9</v>
      </c>
      <c r="L330" s="342">
        <v>2.0714399999999999</v>
      </c>
      <c r="M330" s="342">
        <v>74.599999999999994</v>
      </c>
      <c r="N330" s="342">
        <v>29.325565999999998</v>
      </c>
      <c r="O330" s="342">
        <v>180.41032999999999</v>
      </c>
      <c r="P330" s="342">
        <v>0</v>
      </c>
      <c r="Q330" s="342">
        <v>120.4</v>
      </c>
      <c r="R330" s="342">
        <v>0</v>
      </c>
      <c r="S330" s="342">
        <v>4.468</v>
      </c>
      <c r="T330" s="342">
        <v>0</v>
      </c>
      <c r="U330" s="342">
        <v>274</v>
      </c>
      <c r="V330" s="342">
        <v>66.855000000000004</v>
      </c>
      <c r="W330" s="342">
        <v>6.359</v>
      </c>
      <c r="X330" s="342">
        <v>4.4999999999999998E-2</v>
      </c>
      <c r="Y330" s="342">
        <v>0</v>
      </c>
      <c r="Z330" s="342">
        <v>72.8</v>
      </c>
      <c r="AA330" s="342">
        <v>54.4</v>
      </c>
      <c r="AB330" s="342">
        <v>48.277825</v>
      </c>
      <c r="AC330" s="342">
        <v>49.406525000000002</v>
      </c>
      <c r="AD330" s="342">
        <v>180.45025100000001</v>
      </c>
      <c r="AE330" s="342">
        <v>12.693578</v>
      </c>
      <c r="AF330" s="342">
        <v>0</v>
      </c>
      <c r="AG330" s="342">
        <v>3.9921999999999999E-2</v>
      </c>
    </row>
    <row r="331" spans="1:33" x14ac:dyDescent="0.2">
      <c r="A331" s="342">
        <v>393.94553200000001</v>
      </c>
      <c r="B331" s="342">
        <v>111.884652</v>
      </c>
      <c r="C331" s="342">
        <v>74.371632000000005</v>
      </c>
      <c r="D331" s="342">
        <v>75.342983000000004</v>
      </c>
      <c r="E331" s="342">
        <v>72.368318000000002</v>
      </c>
      <c r="F331" s="342">
        <v>72.198449999999994</v>
      </c>
      <c r="G331" s="342">
        <v>72.400193999999999</v>
      </c>
      <c r="H331" s="342">
        <v>74.554514999999995</v>
      </c>
      <c r="I331" s="342">
        <v>6.8008819999999996</v>
      </c>
      <c r="J331" s="342">
        <v>180.667539</v>
      </c>
      <c r="K331" s="342">
        <v>52.9</v>
      </c>
      <c r="L331" s="342">
        <v>2.077817</v>
      </c>
      <c r="M331" s="342">
        <v>74.599999999999994</v>
      </c>
      <c r="N331" s="342">
        <v>29.32357</v>
      </c>
      <c r="O331" s="342">
        <v>180.39184800000001</v>
      </c>
      <c r="P331" s="342">
        <v>0</v>
      </c>
      <c r="Q331" s="342">
        <v>120.39</v>
      </c>
      <c r="R331" s="342">
        <v>0</v>
      </c>
      <c r="S331" s="342">
        <v>4.51</v>
      </c>
      <c r="T331" s="342">
        <v>0</v>
      </c>
      <c r="U331" s="342">
        <v>290</v>
      </c>
      <c r="V331" s="342">
        <v>66.934200000000004</v>
      </c>
      <c r="W331" s="342">
        <v>6.484</v>
      </c>
      <c r="X331" s="342">
        <v>5.0999999999999997E-2</v>
      </c>
      <c r="Y331" s="342">
        <v>0</v>
      </c>
      <c r="Z331" s="342">
        <v>72.8</v>
      </c>
      <c r="AA331" s="342">
        <v>54.4</v>
      </c>
      <c r="AB331" s="342">
        <v>48.056066000000001</v>
      </c>
      <c r="AC331" s="342">
        <v>49.360615000000003</v>
      </c>
      <c r="AD331" s="342">
        <v>180.431411</v>
      </c>
      <c r="AE331" s="342">
        <v>12.689678000000001</v>
      </c>
      <c r="AF331" s="342">
        <v>0</v>
      </c>
      <c r="AG331" s="342">
        <v>3.9563000000000001E-2</v>
      </c>
    </row>
    <row r="332" spans="1:33" x14ac:dyDescent="0.2">
      <c r="A332" s="342">
        <v>395.13860099999999</v>
      </c>
      <c r="B332" s="342">
        <v>111.623935</v>
      </c>
      <c r="C332" s="342">
        <v>74.347342999999995</v>
      </c>
      <c r="D332" s="342">
        <v>75.367884000000004</v>
      </c>
      <c r="E332" s="342">
        <v>72.384855999999999</v>
      </c>
      <c r="F332" s="342">
        <v>72.220376999999999</v>
      </c>
      <c r="G332" s="342">
        <v>72.392668</v>
      </c>
      <c r="H332" s="342">
        <v>74.584400000000002</v>
      </c>
      <c r="I332" s="342">
        <v>6.7827359999999999</v>
      </c>
      <c r="J332" s="342">
        <v>180.54907299999999</v>
      </c>
      <c r="K332" s="342">
        <v>52.9</v>
      </c>
      <c r="L332" s="342">
        <v>2.0825870000000002</v>
      </c>
      <c r="M332" s="342">
        <v>74.599999999999994</v>
      </c>
      <c r="N332" s="342">
        <v>29.325125</v>
      </c>
      <c r="O332" s="342">
        <v>180.36102199999999</v>
      </c>
      <c r="P332" s="342">
        <v>0</v>
      </c>
      <c r="Q332" s="342">
        <v>120.39</v>
      </c>
      <c r="R332" s="342">
        <v>0</v>
      </c>
      <c r="S332" s="342">
        <v>4.468</v>
      </c>
      <c r="T332" s="342">
        <v>0</v>
      </c>
      <c r="U332" s="342">
        <v>274</v>
      </c>
      <c r="V332" s="342">
        <v>67.051699999999997</v>
      </c>
      <c r="W332" s="342">
        <v>6.4269999999999996</v>
      </c>
      <c r="X332" s="342">
        <v>5.6000000000000001E-2</v>
      </c>
      <c r="Y332" s="342">
        <v>0</v>
      </c>
      <c r="Z332" s="342">
        <v>72.599999999999994</v>
      </c>
      <c r="AA332" s="342">
        <v>54.4</v>
      </c>
      <c r="AB332" s="342">
        <v>47.690460000000002</v>
      </c>
      <c r="AC332" s="342">
        <v>49.305877000000002</v>
      </c>
      <c r="AD332" s="342">
        <v>180.40034900000001</v>
      </c>
      <c r="AE332" s="342">
        <v>12.685027</v>
      </c>
      <c r="AF332" s="342">
        <v>0</v>
      </c>
      <c r="AG332" s="342">
        <v>3.9327000000000001E-2</v>
      </c>
    </row>
    <row r="333" spans="1:33" x14ac:dyDescent="0.2">
      <c r="A333" s="342">
        <v>396.36567100000002</v>
      </c>
      <c r="B333" s="342">
        <v>111.75878400000001</v>
      </c>
      <c r="C333" s="342">
        <v>74.401193000000006</v>
      </c>
      <c r="D333" s="342">
        <v>75.308119000000005</v>
      </c>
      <c r="E333" s="342">
        <v>72.373343000000006</v>
      </c>
      <c r="F333" s="342">
        <v>72.213727000000006</v>
      </c>
      <c r="G333" s="342">
        <v>72.454729</v>
      </c>
      <c r="H333" s="342">
        <v>74.611867000000004</v>
      </c>
      <c r="I333" s="342">
        <v>6.8563460000000003</v>
      </c>
      <c r="J333" s="342">
        <v>180.66803200000001</v>
      </c>
      <c r="K333" s="342">
        <v>52.9</v>
      </c>
      <c r="L333" s="342">
        <v>2.0906410000000002</v>
      </c>
      <c r="M333" s="342">
        <v>74.599999999999994</v>
      </c>
      <c r="N333" s="342">
        <v>29.327383999999999</v>
      </c>
      <c r="O333" s="342">
        <v>180.37816000000001</v>
      </c>
      <c r="P333" s="342">
        <v>0</v>
      </c>
      <c r="Q333" s="342">
        <v>120.39</v>
      </c>
      <c r="R333" s="342">
        <v>0</v>
      </c>
      <c r="S333" s="342">
        <v>4.4619999999999997</v>
      </c>
      <c r="T333" s="342">
        <v>0</v>
      </c>
      <c r="U333" s="342">
        <v>273</v>
      </c>
      <c r="V333" s="342">
        <v>67.129499999999993</v>
      </c>
      <c r="W333" s="342">
        <v>6.39</v>
      </c>
      <c r="X333" s="342">
        <v>4.4999999999999998E-2</v>
      </c>
      <c r="Y333" s="342">
        <v>0</v>
      </c>
      <c r="Z333" s="342">
        <v>72.599999999999994</v>
      </c>
      <c r="AA333" s="342">
        <v>54.4</v>
      </c>
      <c r="AB333" s="342">
        <v>47.893123000000003</v>
      </c>
      <c r="AC333" s="342">
        <v>49.257458</v>
      </c>
      <c r="AD333" s="342">
        <v>180.41756699999999</v>
      </c>
      <c r="AE333" s="342">
        <v>12.680914</v>
      </c>
      <c r="AF333" s="342">
        <v>0</v>
      </c>
      <c r="AG333" s="342">
        <v>3.9407999999999999E-2</v>
      </c>
    </row>
    <row r="334" spans="1:33" x14ac:dyDescent="0.2">
      <c r="A334" s="342">
        <v>397.55673899999999</v>
      </c>
      <c r="B334" s="342">
        <v>111.54230200000001</v>
      </c>
      <c r="C334" s="342">
        <v>74.365049999999997</v>
      </c>
      <c r="D334" s="342">
        <v>75.313945000000004</v>
      </c>
      <c r="E334" s="342">
        <v>72.319355000000002</v>
      </c>
      <c r="F334" s="342">
        <v>72.178736000000001</v>
      </c>
      <c r="G334" s="342">
        <v>72.398307000000003</v>
      </c>
      <c r="H334" s="342">
        <v>74.518630000000002</v>
      </c>
      <c r="I334" s="342">
        <v>6.8069309999999996</v>
      </c>
      <c r="J334" s="342">
        <v>180.696314</v>
      </c>
      <c r="K334" s="342">
        <v>52.9</v>
      </c>
      <c r="L334" s="342">
        <v>2.096015</v>
      </c>
      <c r="M334" s="342">
        <v>74.599999999999994</v>
      </c>
      <c r="N334" s="342">
        <v>29.325488</v>
      </c>
      <c r="O334" s="342">
        <v>180.38658599999999</v>
      </c>
      <c r="P334" s="342">
        <v>0</v>
      </c>
      <c r="Q334" s="342">
        <v>120.35</v>
      </c>
      <c r="R334" s="342">
        <v>0</v>
      </c>
      <c r="S334" s="342">
        <v>4.5049999999999999</v>
      </c>
      <c r="T334" s="342">
        <v>0</v>
      </c>
      <c r="U334" s="342">
        <v>289</v>
      </c>
      <c r="V334" s="342">
        <v>67.2089</v>
      </c>
      <c r="W334" s="342">
        <v>6.4690000000000003</v>
      </c>
      <c r="X334" s="342">
        <v>4.4999999999999998E-2</v>
      </c>
      <c r="Y334" s="342">
        <v>0</v>
      </c>
      <c r="Z334" s="342">
        <v>72.599999999999994</v>
      </c>
      <c r="AA334" s="342">
        <v>54.4</v>
      </c>
      <c r="AB334" s="342">
        <v>47.990164</v>
      </c>
      <c r="AC334" s="342">
        <v>49.210264000000002</v>
      </c>
      <c r="AD334" s="342">
        <v>180.42581200000001</v>
      </c>
      <c r="AE334" s="342">
        <v>12.676904</v>
      </c>
      <c r="AF334" s="342">
        <v>0</v>
      </c>
      <c r="AG334" s="342">
        <v>3.9225999999999997E-2</v>
      </c>
    </row>
    <row r="335" spans="1:33" x14ac:dyDescent="0.2">
      <c r="A335" s="342">
        <v>398.748807</v>
      </c>
      <c r="B335" s="342">
        <v>111.549425</v>
      </c>
      <c r="C335" s="342">
        <v>74.393872999999999</v>
      </c>
      <c r="D335" s="342">
        <v>75.318016999999998</v>
      </c>
      <c r="E335" s="342">
        <v>72.377047000000005</v>
      </c>
      <c r="F335" s="342">
        <v>72.226409000000004</v>
      </c>
      <c r="G335" s="342">
        <v>72.372570999999994</v>
      </c>
      <c r="H335" s="342">
        <v>74.545100000000005</v>
      </c>
      <c r="I335" s="342">
        <v>6.7619980000000002</v>
      </c>
      <c r="J335" s="342">
        <v>180.59573399999999</v>
      </c>
      <c r="K335" s="342">
        <v>52.9</v>
      </c>
      <c r="L335" s="342">
        <v>2.1019770000000002</v>
      </c>
      <c r="M335" s="342">
        <v>74.599999999999994</v>
      </c>
      <c r="N335" s="342">
        <v>29.326369</v>
      </c>
      <c r="O335" s="342">
        <v>180.36319</v>
      </c>
      <c r="P335" s="342">
        <v>0</v>
      </c>
      <c r="Q335" s="342">
        <v>120.39</v>
      </c>
      <c r="R335" s="342">
        <v>0</v>
      </c>
      <c r="S335" s="342">
        <v>4.49</v>
      </c>
      <c r="T335" s="342">
        <v>0</v>
      </c>
      <c r="U335" s="342">
        <v>284</v>
      </c>
      <c r="V335" s="342">
        <v>67.327299999999994</v>
      </c>
      <c r="W335" s="342">
        <v>6.4059999999999997</v>
      </c>
      <c r="X335" s="342">
        <v>4.4999999999999998E-2</v>
      </c>
      <c r="Y335" s="342">
        <v>0</v>
      </c>
      <c r="Z335" s="342">
        <v>72.8</v>
      </c>
      <c r="AA335" s="342">
        <v>54.4</v>
      </c>
      <c r="AB335" s="342">
        <v>47.714533000000003</v>
      </c>
      <c r="AC335" s="342">
        <v>49.159723999999997</v>
      </c>
      <c r="AD335" s="342">
        <v>180.40239399999999</v>
      </c>
      <c r="AE335" s="342">
        <v>12.672610000000001</v>
      </c>
      <c r="AF335" s="342">
        <v>0</v>
      </c>
      <c r="AG335" s="342">
        <v>3.9204000000000003E-2</v>
      </c>
    </row>
    <row r="336" spans="1:33" x14ac:dyDescent="0.2">
      <c r="A336" s="342">
        <v>399.94187499999998</v>
      </c>
      <c r="B336" s="342">
        <v>112.186446</v>
      </c>
      <c r="C336" s="342">
        <v>74.381140000000002</v>
      </c>
      <c r="D336" s="342">
        <v>75.275743000000006</v>
      </c>
      <c r="E336" s="342">
        <v>72.398598000000007</v>
      </c>
      <c r="F336" s="342">
        <v>72.175302000000002</v>
      </c>
      <c r="G336" s="342">
        <v>72.401224999999997</v>
      </c>
      <c r="H336" s="342">
        <v>74.528142000000003</v>
      </c>
      <c r="I336" s="342">
        <v>6.768046</v>
      </c>
      <c r="J336" s="342">
        <v>180.498265</v>
      </c>
      <c r="K336" s="342">
        <v>52.9</v>
      </c>
      <c r="L336" s="342">
        <v>2.1090279999999999</v>
      </c>
      <c r="M336" s="342">
        <v>74.599999999999994</v>
      </c>
      <c r="N336" s="342">
        <v>29.324918</v>
      </c>
      <c r="O336" s="342">
        <v>180.35974899999999</v>
      </c>
      <c r="P336" s="342">
        <v>0</v>
      </c>
      <c r="Q336" s="342">
        <v>120.37</v>
      </c>
      <c r="R336" s="342">
        <v>0</v>
      </c>
      <c r="S336" s="342">
        <v>4.4960000000000004</v>
      </c>
      <c r="T336" s="342">
        <v>0</v>
      </c>
      <c r="U336" s="342">
        <v>286</v>
      </c>
      <c r="V336" s="342">
        <v>67.406099999999995</v>
      </c>
      <c r="W336" s="342">
        <v>6.4580000000000002</v>
      </c>
      <c r="X336" s="342">
        <v>4.4999999999999998E-2</v>
      </c>
      <c r="Y336" s="342">
        <v>0</v>
      </c>
      <c r="Z336" s="342">
        <v>72.599999999999994</v>
      </c>
      <c r="AA336" s="342">
        <v>54.4</v>
      </c>
      <c r="AB336" s="342">
        <v>47.681634000000003</v>
      </c>
      <c r="AC336" s="342">
        <v>49.104185999999999</v>
      </c>
      <c r="AD336" s="342">
        <v>180.39959899999999</v>
      </c>
      <c r="AE336" s="342">
        <v>12.667892</v>
      </c>
      <c r="AF336" s="342">
        <v>0</v>
      </c>
      <c r="AG336" s="342">
        <v>3.9849999999999997E-2</v>
      </c>
    </row>
    <row r="337" spans="1:33" x14ac:dyDescent="0.2">
      <c r="A337" s="342">
        <v>401.13494300000002</v>
      </c>
      <c r="B337" s="342">
        <v>112.334346</v>
      </c>
      <c r="C337" s="342">
        <v>74.404787999999996</v>
      </c>
      <c r="D337" s="342">
        <v>75.372035999999994</v>
      </c>
      <c r="E337" s="342">
        <v>72.398842999999999</v>
      </c>
      <c r="F337" s="342">
        <v>72.185141000000002</v>
      </c>
      <c r="G337" s="342">
        <v>72.455005999999997</v>
      </c>
      <c r="H337" s="342">
        <v>74.615285</v>
      </c>
      <c r="I337" s="342">
        <v>6.7144719999999998</v>
      </c>
      <c r="J337" s="342">
        <v>180.52263199999999</v>
      </c>
      <c r="K337" s="342">
        <v>52.9</v>
      </c>
      <c r="L337" s="342">
        <v>2.113435</v>
      </c>
      <c r="M337" s="342">
        <v>74.599999999999994</v>
      </c>
      <c r="N337" s="342">
        <v>29.32471</v>
      </c>
      <c r="O337" s="342">
        <v>180.35807399999999</v>
      </c>
      <c r="P337" s="342">
        <v>0</v>
      </c>
      <c r="Q337" s="342">
        <v>120.41</v>
      </c>
      <c r="R337" s="342">
        <v>0</v>
      </c>
      <c r="S337" s="342">
        <v>4.4939999999999998</v>
      </c>
      <c r="T337" s="342">
        <v>0</v>
      </c>
      <c r="U337" s="342">
        <v>285</v>
      </c>
      <c r="V337" s="342">
        <v>67.524500000000003</v>
      </c>
      <c r="W337" s="342">
        <v>6.4269999999999996</v>
      </c>
      <c r="X337" s="342">
        <v>4.4999999999999998E-2</v>
      </c>
      <c r="Y337" s="342">
        <v>0</v>
      </c>
      <c r="Z337" s="342">
        <v>72.599999999999994</v>
      </c>
      <c r="AA337" s="342">
        <v>54.4</v>
      </c>
      <c r="AB337" s="342">
        <v>47.663319000000001</v>
      </c>
      <c r="AC337" s="342">
        <v>49.052073999999998</v>
      </c>
      <c r="AD337" s="342">
        <v>180.398043</v>
      </c>
      <c r="AE337" s="342">
        <v>12.663463999999999</v>
      </c>
      <c r="AF337" s="342">
        <v>0</v>
      </c>
      <c r="AG337" s="342">
        <v>3.9968999999999998E-2</v>
      </c>
    </row>
    <row r="338" spans="1:33" x14ac:dyDescent="0.2">
      <c r="A338" s="342">
        <v>402.364014</v>
      </c>
      <c r="B338" s="342">
        <v>112.143542</v>
      </c>
      <c r="C338" s="342">
        <v>74.328804000000005</v>
      </c>
      <c r="D338" s="342">
        <v>75.302424000000002</v>
      </c>
      <c r="E338" s="342">
        <v>72.381533000000005</v>
      </c>
      <c r="F338" s="342">
        <v>72.202926000000005</v>
      </c>
      <c r="G338" s="342">
        <v>72.404264999999995</v>
      </c>
      <c r="H338" s="342">
        <v>74.538036000000005</v>
      </c>
      <c r="I338" s="342">
        <v>6.7270560000000001</v>
      </c>
      <c r="J338" s="342">
        <v>180.69856899999999</v>
      </c>
      <c r="K338" s="342">
        <v>52.9</v>
      </c>
      <c r="L338" s="342">
        <v>2.11842</v>
      </c>
      <c r="M338" s="342">
        <v>74.599999999999994</v>
      </c>
      <c r="N338" s="342">
        <v>29.326449</v>
      </c>
      <c r="O338" s="342">
        <v>180.346147</v>
      </c>
      <c r="P338" s="342">
        <v>0</v>
      </c>
      <c r="Q338" s="342">
        <v>120.37</v>
      </c>
      <c r="R338" s="342">
        <v>0</v>
      </c>
      <c r="S338" s="342">
        <v>4.5039999999999996</v>
      </c>
      <c r="T338" s="342">
        <v>0</v>
      </c>
      <c r="U338" s="342">
        <v>288</v>
      </c>
      <c r="V338" s="342">
        <v>67.603200000000001</v>
      </c>
      <c r="W338" s="342">
        <v>6.4580000000000002</v>
      </c>
      <c r="X338" s="342">
        <v>4.4999999999999998E-2</v>
      </c>
      <c r="Y338" s="342">
        <v>0</v>
      </c>
      <c r="Z338" s="342">
        <v>72.599999999999994</v>
      </c>
      <c r="AA338" s="342">
        <v>54.4</v>
      </c>
      <c r="AB338" s="342">
        <v>47.521670999999998</v>
      </c>
      <c r="AC338" s="342">
        <v>48.999712000000002</v>
      </c>
      <c r="AD338" s="342">
        <v>180.386009</v>
      </c>
      <c r="AE338" s="342">
        <v>12.659015999999999</v>
      </c>
      <c r="AF338" s="342">
        <v>0</v>
      </c>
      <c r="AG338" s="342">
        <v>3.9861000000000001E-2</v>
      </c>
    </row>
    <row r="339" spans="1:33" x14ac:dyDescent="0.2">
      <c r="A339" s="342">
        <v>403.55708199999998</v>
      </c>
      <c r="B339" s="342">
        <v>112.032606</v>
      </c>
      <c r="C339" s="342">
        <v>74.377576000000005</v>
      </c>
      <c r="D339" s="342">
        <v>75.389421999999996</v>
      </c>
      <c r="E339" s="342">
        <v>72.355778000000001</v>
      </c>
      <c r="F339" s="342">
        <v>72.215580000000003</v>
      </c>
      <c r="G339" s="342">
        <v>72.433240999999995</v>
      </c>
      <c r="H339" s="342">
        <v>74.628432000000004</v>
      </c>
      <c r="I339" s="342">
        <v>6.8367420000000001</v>
      </c>
      <c r="J339" s="342">
        <v>180.48452599999999</v>
      </c>
      <c r="K339" s="342">
        <v>52.9</v>
      </c>
      <c r="L339" s="342">
        <v>2.1252559999999998</v>
      </c>
      <c r="M339" s="342">
        <v>74.599999999999994</v>
      </c>
      <c r="N339" s="342">
        <v>29.326291999999999</v>
      </c>
      <c r="O339" s="342">
        <v>180.34641500000001</v>
      </c>
      <c r="P339" s="342">
        <v>0</v>
      </c>
      <c r="Q339" s="342">
        <v>120.39</v>
      </c>
      <c r="R339" s="342">
        <v>0</v>
      </c>
      <c r="S339" s="342">
        <v>4.4889999999999999</v>
      </c>
      <c r="T339" s="342">
        <v>0</v>
      </c>
      <c r="U339" s="342">
        <v>284</v>
      </c>
      <c r="V339" s="342">
        <v>67.681899999999999</v>
      </c>
      <c r="W339" s="342">
        <v>6.4059999999999997</v>
      </c>
      <c r="X339" s="342">
        <v>4.4999999999999998E-2</v>
      </c>
      <c r="Y339" s="342">
        <v>0</v>
      </c>
      <c r="Z339" s="342">
        <v>72.8</v>
      </c>
      <c r="AA339" s="342">
        <v>54.4</v>
      </c>
      <c r="AB339" s="342">
        <v>47.522956000000001</v>
      </c>
      <c r="AC339" s="342">
        <v>48.953159999999997</v>
      </c>
      <c r="AD339" s="342">
        <v>180.38611800000001</v>
      </c>
      <c r="AE339" s="342">
        <v>12.655061</v>
      </c>
      <c r="AF339" s="342">
        <v>0</v>
      </c>
      <c r="AG339" s="342">
        <v>3.9703000000000002E-2</v>
      </c>
    </row>
    <row r="340" spans="1:33" x14ac:dyDescent="0.2">
      <c r="A340" s="342">
        <v>404.75115099999999</v>
      </c>
      <c r="B340" s="342">
        <v>111.733096</v>
      </c>
      <c r="C340" s="342">
        <v>74.405154999999993</v>
      </c>
      <c r="D340" s="342">
        <v>75.359194000000002</v>
      </c>
      <c r="E340" s="342">
        <v>72.350108000000006</v>
      </c>
      <c r="F340" s="342">
        <v>72.217274000000003</v>
      </c>
      <c r="G340" s="342">
        <v>72.378918999999996</v>
      </c>
      <c r="H340" s="342">
        <v>74.573369</v>
      </c>
      <c r="I340" s="342">
        <v>6.8745459999999996</v>
      </c>
      <c r="J340" s="342">
        <v>180.58095800000001</v>
      </c>
      <c r="K340" s="342">
        <v>52.9</v>
      </c>
      <c r="L340" s="342">
        <v>2.131996</v>
      </c>
      <c r="M340" s="342">
        <v>74.599999999999994</v>
      </c>
      <c r="N340" s="342">
        <v>29.327717</v>
      </c>
      <c r="O340" s="342">
        <v>180.30824200000001</v>
      </c>
      <c r="P340" s="342">
        <v>0</v>
      </c>
      <c r="Q340" s="342">
        <v>120.38</v>
      </c>
      <c r="R340" s="342">
        <v>0</v>
      </c>
      <c r="S340" s="342">
        <v>4.4889999999999999</v>
      </c>
      <c r="T340" s="342">
        <v>0</v>
      </c>
      <c r="U340" s="342">
        <v>284</v>
      </c>
      <c r="V340" s="342">
        <v>67.798699999999997</v>
      </c>
      <c r="W340" s="342">
        <v>6.4320000000000004</v>
      </c>
      <c r="X340" s="342">
        <v>4.4999999999999998E-2</v>
      </c>
      <c r="Y340" s="342">
        <v>0</v>
      </c>
      <c r="Z340" s="342">
        <v>72.599999999999994</v>
      </c>
      <c r="AA340" s="342">
        <v>54.4</v>
      </c>
      <c r="AB340" s="342">
        <v>47.069823</v>
      </c>
      <c r="AC340" s="342">
        <v>48.900736000000002</v>
      </c>
      <c r="AD340" s="342">
        <v>180.34762000000001</v>
      </c>
      <c r="AE340" s="342">
        <v>12.650607000000001</v>
      </c>
      <c r="AF340" s="342">
        <v>0</v>
      </c>
      <c r="AG340" s="342">
        <v>3.9378000000000003E-2</v>
      </c>
    </row>
    <row r="341" spans="1:33" x14ac:dyDescent="0.2">
      <c r="A341" s="342">
        <v>405.94421899999998</v>
      </c>
      <c r="B341" s="342">
        <v>111.418915</v>
      </c>
      <c r="C341" s="342">
        <v>74.390141</v>
      </c>
      <c r="D341" s="342">
        <v>75.302715000000006</v>
      </c>
      <c r="E341" s="342">
        <v>72.322222999999994</v>
      </c>
      <c r="F341" s="342">
        <v>72.190135999999995</v>
      </c>
      <c r="G341" s="342">
        <v>72.396199999999993</v>
      </c>
      <c r="H341" s="342">
        <v>74.548212000000007</v>
      </c>
      <c r="I341" s="342">
        <v>6.6680270000000004</v>
      </c>
      <c r="J341" s="342">
        <v>180.60869500000001</v>
      </c>
      <c r="K341" s="342">
        <v>52.9</v>
      </c>
      <c r="L341" s="342">
        <v>2.1371289999999998</v>
      </c>
      <c r="M341" s="342">
        <v>74.599999999999994</v>
      </c>
      <c r="N341" s="342">
        <v>29.327199</v>
      </c>
      <c r="O341" s="342">
        <v>180.366817</v>
      </c>
      <c r="P341" s="342">
        <v>0</v>
      </c>
      <c r="Q341" s="342">
        <v>120.37</v>
      </c>
      <c r="R341" s="342">
        <v>0</v>
      </c>
      <c r="S341" s="342">
        <v>4.5199999999999996</v>
      </c>
      <c r="T341" s="342">
        <v>0</v>
      </c>
      <c r="U341" s="342">
        <v>295</v>
      </c>
      <c r="V341" s="342">
        <v>67.878100000000003</v>
      </c>
      <c r="W341" s="342">
        <v>6.484</v>
      </c>
      <c r="X341" s="342">
        <v>4.4999999999999998E-2</v>
      </c>
      <c r="Y341" s="342">
        <v>0</v>
      </c>
      <c r="Z341" s="342">
        <v>72.8</v>
      </c>
      <c r="AA341" s="342">
        <v>54.4</v>
      </c>
      <c r="AB341" s="342">
        <v>47.755702999999997</v>
      </c>
      <c r="AC341" s="342">
        <v>48.855448000000003</v>
      </c>
      <c r="AD341" s="342">
        <v>180.40589199999999</v>
      </c>
      <c r="AE341" s="342">
        <v>12.646758999999999</v>
      </c>
      <c r="AF341" s="342">
        <v>0</v>
      </c>
      <c r="AG341" s="342">
        <v>3.9074999999999999E-2</v>
      </c>
    </row>
    <row r="342" spans="1:33" x14ac:dyDescent="0.2">
      <c r="A342" s="342">
        <v>407.13728700000001</v>
      </c>
      <c r="B342" s="342">
        <v>111.220069</v>
      </c>
      <c r="C342" s="342">
        <v>74.439950999999994</v>
      </c>
      <c r="D342" s="342">
        <v>75.324173999999999</v>
      </c>
      <c r="E342" s="342">
        <v>72.390360999999999</v>
      </c>
      <c r="F342" s="342">
        <v>72.222893999999997</v>
      </c>
      <c r="G342" s="342">
        <v>72.397768999999997</v>
      </c>
      <c r="H342" s="342">
        <v>74.590374999999995</v>
      </c>
      <c r="I342" s="342">
        <v>6.7622140000000002</v>
      </c>
      <c r="J342" s="342">
        <v>180.557368</v>
      </c>
      <c r="K342" s="342">
        <v>52.9</v>
      </c>
      <c r="L342" s="342">
        <v>2.1453720000000001</v>
      </c>
      <c r="M342" s="342">
        <v>74.599999999999994</v>
      </c>
      <c r="N342" s="342">
        <v>29.326681000000001</v>
      </c>
      <c r="O342" s="342">
        <v>180.352857</v>
      </c>
      <c r="P342" s="342">
        <v>0</v>
      </c>
      <c r="Q342" s="342">
        <v>120.4</v>
      </c>
      <c r="R342" s="342">
        <v>0</v>
      </c>
      <c r="S342" s="342">
        <v>4.4870000000000001</v>
      </c>
      <c r="T342" s="342">
        <v>0</v>
      </c>
      <c r="U342" s="342">
        <v>282</v>
      </c>
      <c r="V342" s="342">
        <v>67.996300000000005</v>
      </c>
      <c r="W342" s="342">
        <v>6.4219999999999997</v>
      </c>
      <c r="X342" s="342">
        <v>4.4999999999999998E-2</v>
      </c>
      <c r="Y342" s="342">
        <v>0</v>
      </c>
      <c r="Z342" s="342">
        <v>72.8</v>
      </c>
      <c r="AA342" s="342">
        <v>54.4</v>
      </c>
      <c r="AB342" s="342">
        <v>47.588375999999997</v>
      </c>
      <c r="AC342" s="342">
        <v>48.812604999999998</v>
      </c>
      <c r="AD342" s="342">
        <v>180.39167599999999</v>
      </c>
      <c r="AE342" s="342">
        <v>12.643119</v>
      </c>
      <c r="AF342" s="342">
        <v>0</v>
      </c>
      <c r="AG342" s="342">
        <v>3.8817999999999998E-2</v>
      </c>
    </row>
    <row r="343" spans="1:33" x14ac:dyDescent="0.2">
      <c r="A343" s="342">
        <v>408.36535700000002</v>
      </c>
      <c r="B343" s="342">
        <v>111.27095799999999</v>
      </c>
      <c r="C343" s="342">
        <v>74.324365999999998</v>
      </c>
      <c r="D343" s="342">
        <v>75.283743999999999</v>
      </c>
      <c r="E343" s="342">
        <v>72.367608000000004</v>
      </c>
      <c r="F343" s="342">
        <v>72.219430000000003</v>
      </c>
      <c r="G343" s="342">
        <v>72.449376000000001</v>
      </c>
      <c r="H343" s="342">
        <v>74.509696000000005</v>
      </c>
      <c r="I343" s="342">
        <v>6.8122230000000004</v>
      </c>
      <c r="J343" s="342">
        <v>180.56632500000001</v>
      </c>
      <c r="K343" s="342">
        <v>52.9</v>
      </c>
      <c r="L343" s="342">
        <v>2.1518630000000001</v>
      </c>
      <c r="M343" s="342">
        <v>74.599999999999994</v>
      </c>
      <c r="N343" s="342">
        <v>29.325685</v>
      </c>
      <c r="O343" s="342">
        <v>180.344866</v>
      </c>
      <c r="P343" s="342">
        <v>0</v>
      </c>
      <c r="Q343" s="342">
        <v>120.42</v>
      </c>
      <c r="R343" s="342">
        <v>0</v>
      </c>
      <c r="S343" s="342">
        <v>4.4729999999999999</v>
      </c>
      <c r="T343" s="342">
        <v>0</v>
      </c>
      <c r="U343" s="342">
        <v>277</v>
      </c>
      <c r="V343" s="342">
        <v>68.074299999999994</v>
      </c>
      <c r="W343" s="342">
        <v>6.3959999999999999</v>
      </c>
      <c r="X343" s="342">
        <v>4.4999999999999998E-2</v>
      </c>
      <c r="Y343" s="342">
        <v>0</v>
      </c>
      <c r="Z343" s="342">
        <v>72.8</v>
      </c>
      <c r="AA343" s="342">
        <v>54.4</v>
      </c>
      <c r="AB343" s="342">
        <v>47.496319999999997</v>
      </c>
      <c r="AC343" s="342">
        <v>48.763627</v>
      </c>
      <c r="AD343" s="342">
        <v>180.38385500000001</v>
      </c>
      <c r="AE343" s="342">
        <v>12.638958000000001</v>
      </c>
      <c r="AF343" s="342">
        <v>0</v>
      </c>
      <c r="AG343" s="342">
        <v>3.8989000000000003E-2</v>
      </c>
    </row>
    <row r="344" spans="1:33" x14ac:dyDescent="0.2">
      <c r="A344" s="342">
        <v>409.558425</v>
      </c>
      <c r="B344" s="342">
        <v>111.462305</v>
      </c>
      <c r="C344" s="342">
        <v>74.372456999999997</v>
      </c>
      <c r="D344" s="342">
        <v>75.372867999999997</v>
      </c>
      <c r="E344" s="342">
        <v>72.400147000000004</v>
      </c>
      <c r="F344" s="342">
        <v>72.162549999999996</v>
      </c>
      <c r="G344" s="342">
        <v>72.430966999999995</v>
      </c>
      <c r="H344" s="342">
        <v>74.583378999999994</v>
      </c>
      <c r="I344" s="342">
        <v>6.7922409999999998</v>
      </c>
      <c r="J344" s="342">
        <v>180.60662099999999</v>
      </c>
      <c r="K344" s="342">
        <v>52.9</v>
      </c>
      <c r="L344" s="342">
        <v>2.15937</v>
      </c>
      <c r="M344" s="342">
        <v>74.599999999999994</v>
      </c>
      <c r="N344" s="342">
        <v>29.326913999999999</v>
      </c>
      <c r="O344" s="342">
        <v>180.32976099999999</v>
      </c>
      <c r="P344" s="342">
        <v>0</v>
      </c>
      <c r="Q344" s="342">
        <v>120.39</v>
      </c>
      <c r="R344" s="342">
        <v>0</v>
      </c>
      <c r="S344" s="342">
        <v>4.4889999999999999</v>
      </c>
      <c r="T344" s="342">
        <v>0</v>
      </c>
      <c r="U344" s="342">
        <v>283</v>
      </c>
      <c r="V344" s="342">
        <v>68.152900000000002</v>
      </c>
      <c r="W344" s="342">
        <v>6.4219999999999997</v>
      </c>
      <c r="X344" s="342">
        <v>4.4999999999999998E-2</v>
      </c>
      <c r="Y344" s="342">
        <v>0</v>
      </c>
      <c r="Z344" s="342">
        <v>72.8</v>
      </c>
      <c r="AA344" s="342">
        <v>54.4</v>
      </c>
      <c r="AB344" s="342">
        <v>47.320278000000002</v>
      </c>
      <c r="AC344" s="342">
        <v>48.713726999999999</v>
      </c>
      <c r="AD344" s="342">
        <v>180.368898</v>
      </c>
      <c r="AE344" s="342">
        <v>12.634717999999999</v>
      </c>
      <c r="AF344" s="342">
        <v>0</v>
      </c>
      <c r="AG344" s="342">
        <v>3.9136999999999998E-2</v>
      </c>
    </row>
    <row r="345" spans="1:33" x14ac:dyDescent="0.2">
      <c r="A345" s="342">
        <v>410.750494</v>
      </c>
      <c r="B345" s="342">
        <v>111.76687800000001</v>
      </c>
      <c r="C345" s="342">
        <v>74.407464000000004</v>
      </c>
      <c r="D345" s="342">
        <v>75.343430999999995</v>
      </c>
      <c r="E345" s="342">
        <v>72.386392000000001</v>
      </c>
      <c r="F345" s="342">
        <v>72.247933000000003</v>
      </c>
      <c r="G345" s="342">
        <v>72.378371000000001</v>
      </c>
      <c r="H345" s="342">
        <v>74.545355999999998</v>
      </c>
      <c r="I345" s="342">
        <v>6.7557330000000002</v>
      </c>
      <c r="J345" s="342">
        <v>180.51226299999999</v>
      </c>
      <c r="K345" s="342">
        <v>52.9</v>
      </c>
      <c r="L345" s="342">
        <v>2.1657989999999998</v>
      </c>
      <c r="M345" s="342">
        <v>74.599999999999994</v>
      </c>
      <c r="N345" s="342">
        <v>29.325021</v>
      </c>
      <c r="O345" s="342">
        <v>180.31921</v>
      </c>
      <c r="P345" s="342">
        <v>0</v>
      </c>
      <c r="Q345" s="342">
        <v>120.4</v>
      </c>
      <c r="R345" s="342">
        <v>0</v>
      </c>
      <c r="S345" s="342">
        <v>4.4779999999999998</v>
      </c>
      <c r="T345" s="342">
        <v>0</v>
      </c>
      <c r="U345" s="342">
        <v>278</v>
      </c>
      <c r="V345" s="342">
        <v>68.27</v>
      </c>
      <c r="W345" s="342">
        <v>6.3959999999999999</v>
      </c>
      <c r="X345" s="342">
        <v>4.4999999999999998E-2</v>
      </c>
      <c r="Y345" s="342">
        <v>0</v>
      </c>
      <c r="Z345" s="342">
        <v>72.8</v>
      </c>
      <c r="AA345" s="342">
        <v>54.4</v>
      </c>
      <c r="AB345" s="342">
        <v>47.199295999999997</v>
      </c>
      <c r="AC345" s="342">
        <v>48.660519000000001</v>
      </c>
      <c r="AD345" s="342">
        <v>180.35862</v>
      </c>
      <c r="AE345" s="342">
        <v>12.630198</v>
      </c>
      <c r="AF345" s="342">
        <v>0</v>
      </c>
      <c r="AG345" s="342">
        <v>3.9409E-2</v>
      </c>
    </row>
    <row r="346" spans="1:33" x14ac:dyDescent="0.2">
      <c r="A346" s="342">
        <v>411.94456200000002</v>
      </c>
      <c r="B346" s="342">
        <v>111.55787100000001</v>
      </c>
      <c r="C346" s="342">
        <v>74.418659000000005</v>
      </c>
      <c r="D346" s="342">
        <v>75.334879000000001</v>
      </c>
      <c r="E346" s="342">
        <v>72.362194000000002</v>
      </c>
      <c r="F346" s="342">
        <v>72.235909000000007</v>
      </c>
      <c r="G346" s="342">
        <v>72.418278000000001</v>
      </c>
      <c r="H346" s="342">
        <v>74.585440000000006</v>
      </c>
      <c r="I346" s="342">
        <v>6.7648060000000001</v>
      </c>
      <c r="J346" s="342">
        <v>180.50215299999999</v>
      </c>
      <c r="K346" s="342">
        <v>52.9</v>
      </c>
      <c r="L346" s="342">
        <v>2.173835</v>
      </c>
      <c r="M346" s="342">
        <v>74.599999999999994</v>
      </c>
      <c r="N346" s="342">
        <v>29.323336999999999</v>
      </c>
      <c r="O346" s="342">
        <v>180.33316099999999</v>
      </c>
      <c r="P346" s="342">
        <v>0</v>
      </c>
      <c r="Q346" s="342">
        <v>120.41</v>
      </c>
      <c r="R346" s="342">
        <v>0</v>
      </c>
      <c r="S346" s="342">
        <v>4.4589999999999996</v>
      </c>
      <c r="T346" s="342">
        <v>0</v>
      </c>
      <c r="U346" s="342">
        <v>271</v>
      </c>
      <c r="V346" s="342">
        <v>68.348299999999995</v>
      </c>
      <c r="W346" s="342">
        <v>6.375</v>
      </c>
      <c r="X346" s="342">
        <v>0.04</v>
      </c>
      <c r="Y346" s="342">
        <v>0</v>
      </c>
      <c r="Z346" s="342">
        <v>72.599999999999994</v>
      </c>
      <c r="AA346" s="342">
        <v>54.4</v>
      </c>
      <c r="AB346" s="342">
        <v>47.360886000000001</v>
      </c>
      <c r="AC346" s="342">
        <v>48.612329000000003</v>
      </c>
      <c r="AD346" s="342">
        <v>180.37234799999999</v>
      </c>
      <c r="AE346" s="342">
        <v>12.626103000000001</v>
      </c>
      <c r="AF346" s="342">
        <v>0</v>
      </c>
      <c r="AG346" s="342">
        <v>3.9187E-2</v>
      </c>
    </row>
    <row r="347" spans="1:33" x14ac:dyDescent="0.2">
      <c r="A347" s="342">
        <v>413.13663000000003</v>
      </c>
      <c r="B347" s="342">
        <v>111.213258</v>
      </c>
      <c r="C347" s="342">
        <v>74.414685000000006</v>
      </c>
      <c r="D347" s="342">
        <v>75.330974999999995</v>
      </c>
      <c r="E347" s="342">
        <v>72.380081000000004</v>
      </c>
      <c r="F347" s="342">
        <v>72.211905000000002</v>
      </c>
      <c r="G347" s="342">
        <v>72.398827999999995</v>
      </c>
      <c r="H347" s="342">
        <v>74.569582999999994</v>
      </c>
      <c r="I347" s="342">
        <v>6.9129990000000001</v>
      </c>
      <c r="J347" s="342">
        <v>180.46404699999999</v>
      </c>
      <c r="K347" s="342">
        <v>52.9</v>
      </c>
      <c r="L347" s="342">
        <v>2.1815090000000001</v>
      </c>
      <c r="M347" s="342">
        <v>74.599999999999994</v>
      </c>
      <c r="N347" s="342">
        <v>29.324269999999999</v>
      </c>
      <c r="O347" s="342">
        <v>180.327955</v>
      </c>
      <c r="P347" s="342">
        <v>0</v>
      </c>
      <c r="Q347" s="342">
        <v>120.39</v>
      </c>
      <c r="R347" s="342">
        <v>0</v>
      </c>
      <c r="S347" s="342">
        <v>4.49</v>
      </c>
      <c r="T347" s="342">
        <v>0</v>
      </c>
      <c r="U347" s="342">
        <v>284</v>
      </c>
      <c r="V347" s="342">
        <v>68.467399999999998</v>
      </c>
      <c r="W347" s="342">
        <v>6.4009999999999998</v>
      </c>
      <c r="X347" s="342">
        <v>4.4999999999999998E-2</v>
      </c>
      <c r="Y347" s="342">
        <v>0</v>
      </c>
      <c r="Z347" s="342">
        <v>72.8</v>
      </c>
      <c r="AA347" s="342">
        <v>54.4</v>
      </c>
      <c r="AB347" s="342">
        <v>47.295493999999998</v>
      </c>
      <c r="AC347" s="342">
        <v>48.562151999999998</v>
      </c>
      <c r="AD347" s="342">
        <v>180.366793</v>
      </c>
      <c r="AE347" s="342">
        <v>12.621840000000001</v>
      </c>
      <c r="AF347" s="342">
        <v>0</v>
      </c>
      <c r="AG347" s="342">
        <v>3.8837000000000003E-2</v>
      </c>
    </row>
    <row r="348" spans="1:33" x14ac:dyDescent="0.2">
      <c r="A348" s="342">
        <v>414.36770100000001</v>
      </c>
      <c r="B348" s="342">
        <v>111.139071</v>
      </c>
      <c r="C348" s="342">
        <v>74.386450999999994</v>
      </c>
      <c r="D348" s="342">
        <v>75.293763999999996</v>
      </c>
      <c r="E348" s="342">
        <v>72.374256000000003</v>
      </c>
      <c r="F348" s="342">
        <v>72.177847</v>
      </c>
      <c r="G348" s="342">
        <v>72.413945999999996</v>
      </c>
      <c r="H348" s="342">
        <v>74.558075000000002</v>
      </c>
      <c r="I348" s="342">
        <v>6.7149470000000004</v>
      </c>
      <c r="J348" s="342">
        <v>180.59366</v>
      </c>
      <c r="K348" s="342">
        <v>52.9</v>
      </c>
      <c r="L348" s="342">
        <v>2.1901820000000001</v>
      </c>
      <c r="M348" s="342">
        <v>74.599999999999994</v>
      </c>
      <c r="N348" s="342">
        <v>29.326473</v>
      </c>
      <c r="O348" s="342">
        <v>180.34151299999999</v>
      </c>
      <c r="P348" s="342">
        <v>0</v>
      </c>
      <c r="Q348" s="342">
        <v>120.38</v>
      </c>
      <c r="R348" s="342">
        <v>0</v>
      </c>
      <c r="S348" s="342">
        <v>4.4909999999999997</v>
      </c>
      <c r="T348" s="342">
        <v>0</v>
      </c>
      <c r="U348" s="342">
        <v>285</v>
      </c>
      <c r="V348" s="342">
        <v>68.546199999999999</v>
      </c>
      <c r="W348" s="342">
        <v>6.4059999999999997</v>
      </c>
      <c r="X348" s="342">
        <v>4.4999999999999998E-2</v>
      </c>
      <c r="Y348" s="342">
        <v>0</v>
      </c>
      <c r="Z348" s="342">
        <v>72.8</v>
      </c>
      <c r="AA348" s="342">
        <v>54.4</v>
      </c>
      <c r="AB348" s="342">
        <v>47.454495000000001</v>
      </c>
      <c r="AC348" s="342">
        <v>48.514175999999999</v>
      </c>
      <c r="AD348" s="342">
        <v>180.380301</v>
      </c>
      <c r="AE348" s="342">
        <v>12.617763999999999</v>
      </c>
      <c r="AF348" s="342">
        <v>0</v>
      </c>
      <c r="AG348" s="342">
        <v>3.8788000000000003E-2</v>
      </c>
    </row>
    <row r="349" spans="1:33" x14ac:dyDescent="0.2">
      <c r="A349" s="342">
        <v>415.56176900000003</v>
      </c>
      <c r="B349" s="342">
        <v>111.014813</v>
      </c>
      <c r="C349" s="342">
        <v>74.418047999999999</v>
      </c>
      <c r="D349" s="342">
        <v>75.360463999999993</v>
      </c>
      <c r="E349" s="342">
        <v>72.395071999999999</v>
      </c>
      <c r="F349" s="342">
        <v>72.17747</v>
      </c>
      <c r="G349" s="342">
        <v>72.401336000000001</v>
      </c>
      <c r="H349" s="342">
        <v>74.582768000000002</v>
      </c>
      <c r="I349" s="342">
        <v>6.7637260000000001</v>
      </c>
      <c r="J349" s="342">
        <v>180.50474500000001</v>
      </c>
      <c r="K349" s="342">
        <v>52.9</v>
      </c>
      <c r="L349" s="342">
        <v>2.1932260000000001</v>
      </c>
      <c r="M349" s="342">
        <v>74.599999999999994</v>
      </c>
      <c r="N349" s="342">
        <v>29.325410000000002</v>
      </c>
      <c r="O349" s="342">
        <v>180.33006900000001</v>
      </c>
      <c r="P349" s="342">
        <v>0</v>
      </c>
      <c r="Q349" s="342">
        <v>120.39</v>
      </c>
      <c r="R349" s="342">
        <v>0</v>
      </c>
      <c r="S349" s="342">
        <v>4.492</v>
      </c>
      <c r="T349" s="342">
        <v>0</v>
      </c>
      <c r="U349" s="342">
        <v>285</v>
      </c>
      <c r="V349" s="342">
        <v>68.624600000000001</v>
      </c>
      <c r="W349" s="342">
        <v>6.4320000000000004</v>
      </c>
      <c r="X349" s="342">
        <v>5.0999999999999997E-2</v>
      </c>
      <c r="Y349" s="342">
        <v>0</v>
      </c>
      <c r="Z349" s="342">
        <v>72.8</v>
      </c>
      <c r="AA349" s="342">
        <v>54.4</v>
      </c>
      <c r="AB349" s="342">
        <v>47.317883999999999</v>
      </c>
      <c r="AC349" s="342">
        <v>48.47184</v>
      </c>
      <c r="AD349" s="342">
        <v>180.368695</v>
      </c>
      <c r="AE349" s="342">
        <v>12.614167999999999</v>
      </c>
      <c r="AF349" s="342">
        <v>0</v>
      </c>
      <c r="AG349" s="342">
        <v>3.8626000000000001E-2</v>
      </c>
    </row>
    <row r="350" spans="1:33" x14ac:dyDescent="0.2">
      <c r="A350" s="342">
        <v>416.75583699999999</v>
      </c>
      <c r="B350" s="342">
        <v>110.81063399999999</v>
      </c>
      <c r="C350" s="342">
        <v>74.401430000000005</v>
      </c>
      <c r="D350" s="342">
        <v>75.306881000000004</v>
      </c>
      <c r="E350" s="342">
        <v>72.343620999999999</v>
      </c>
      <c r="F350" s="342">
        <v>72.174526</v>
      </c>
      <c r="G350" s="342">
        <v>72.438018</v>
      </c>
      <c r="H350" s="342">
        <v>74.515663000000004</v>
      </c>
      <c r="I350" s="342">
        <v>6.8054189999999997</v>
      </c>
      <c r="J350" s="342">
        <v>180.57344000000001</v>
      </c>
      <c r="K350" s="342">
        <v>52.9</v>
      </c>
      <c r="L350" s="342">
        <v>2.1997070000000001</v>
      </c>
      <c r="M350" s="342">
        <v>74.599999999999994</v>
      </c>
      <c r="N350" s="342">
        <v>29.322637</v>
      </c>
      <c r="O350" s="342">
        <v>180.337322</v>
      </c>
      <c r="P350" s="342">
        <v>0</v>
      </c>
      <c r="Q350" s="342">
        <v>120.37</v>
      </c>
      <c r="R350" s="342">
        <v>0</v>
      </c>
      <c r="S350" s="342">
        <v>4.4989999999999997</v>
      </c>
      <c r="T350" s="342">
        <v>0</v>
      </c>
      <c r="U350" s="342">
        <v>288</v>
      </c>
      <c r="V350" s="342">
        <v>68.744</v>
      </c>
      <c r="W350" s="342">
        <v>6.4269999999999996</v>
      </c>
      <c r="X350" s="342">
        <v>4.4999999999999998E-2</v>
      </c>
      <c r="Y350" s="342">
        <v>0</v>
      </c>
      <c r="Z350" s="342">
        <v>72.8</v>
      </c>
      <c r="AA350" s="342">
        <v>54.4</v>
      </c>
      <c r="AB350" s="342">
        <v>47.400886999999997</v>
      </c>
      <c r="AC350" s="342">
        <v>48.429628000000001</v>
      </c>
      <c r="AD350" s="342">
        <v>180.37574699999999</v>
      </c>
      <c r="AE350" s="342">
        <v>12.610581</v>
      </c>
      <c r="AF350" s="342">
        <v>0</v>
      </c>
      <c r="AG350" s="342">
        <v>3.8425000000000001E-2</v>
      </c>
    </row>
    <row r="351" spans="1:33" x14ac:dyDescent="0.2">
      <c r="A351" s="342">
        <v>417.94890500000002</v>
      </c>
      <c r="B351" s="342">
        <v>110.878291</v>
      </c>
      <c r="C351" s="342">
        <v>74.395268999999999</v>
      </c>
      <c r="D351" s="342">
        <v>75.292288999999997</v>
      </c>
      <c r="E351" s="342">
        <v>72.386002000000005</v>
      </c>
      <c r="F351" s="342">
        <v>72.203293000000002</v>
      </c>
      <c r="G351" s="342">
        <v>72.398375999999999</v>
      </c>
      <c r="H351" s="342">
        <v>74.587309000000005</v>
      </c>
      <c r="I351" s="342">
        <v>6.624822</v>
      </c>
      <c r="J351" s="342">
        <v>180.612843</v>
      </c>
      <c r="K351" s="342">
        <v>52.9</v>
      </c>
      <c r="L351" s="342">
        <v>2.2063429999999999</v>
      </c>
      <c r="M351" s="342">
        <v>74.599999999999994</v>
      </c>
      <c r="N351" s="342">
        <v>29.323906999999998</v>
      </c>
      <c r="O351" s="342">
        <v>180.322429</v>
      </c>
      <c r="P351" s="342">
        <v>0</v>
      </c>
      <c r="Q351" s="342">
        <v>120.37</v>
      </c>
      <c r="R351" s="342">
        <v>0</v>
      </c>
      <c r="S351" s="342">
        <v>4.4889999999999999</v>
      </c>
      <c r="T351" s="342">
        <v>0</v>
      </c>
      <c r="U351" s="342">
        <v>284</v>
      </c>
      <c r="V351" s="342">
        <v>68.822500000000005</v>
      </c>
      <c r="W351" s="342">
        <v>6.4059999999999997</v>
      </c>
      <c r="X351" s="342">
        <v>0.04</v>
      </c>
      <c r="Y351" s="342">
        <v>0</v>
      </c>
      <c r="Z351" s="342">
        <v>72.8</v>
      </c>
      <c r="AA351" s="342">
        <v>54.4</v>
      </c>
      <c r="AB351" s="342">
        <v>47.226520000000001</v>
      </c>
      <c r="AC351" s="342">
        <v>48.382846999999998</v>
      </c>
      <c r="AD351" s="342">
        <v>180.36093299999999</v>
      </c>
      <c r="AE351" s="342">
        <v>12.606607</v>
      </c>
      <c r="AF351" s="342">
        <v>0</v>
      </c>
      <c r="AG351" s="342">
        <v>3.8503999999999997E-2</v>
      </c>
    </row>
    <row r="352" spans="1:33" x14ac:dyDescent="0.2">
      <c r="A352" s="342">
        <v>419.14297299999998</v>
      </c>
      <c r="B352" s="342">
        <v>111.137152</v>
      </c>
      <c r="C352" s="342">
        <v>74.401218999999998</v>
      </c>
      <c r="D352" s="342">
        <v>75.358626000000001</v>
      </c>
      <c r="E352" s="342">
        <v>72.397649999999999</v>
      </c>
      <c r="F352" s="342">
        <v>72.235881000000006</v>
      </c>
      <c r="G352" s="342">
        <v>72.471305999999998</v>
      </c>
      <c r="H352" s="342">
        <v>74.587745999999996</v>
      </c>
      <c r="I352" s="342">
        <v>6.8322060000000002</v>
      </c>
      <c r="J352" s="342">
        <v>180.53507500000001</v>
      </c>
      <c r="K352" s="342">
        <v>52.9</v>
      </c>
      <c r="L352" s="342">
        <v>2.2138089999999999</v>
      </c>
      <c r="M352" s="342">
        <v>74.599999999999994</v>
      </c>
      <c r="N352" s="342">
        <v>29.326136000000002</v>
      </c>
      <c r="O352" s="342">
        <v>180.32445100000001</v>
      </c>
      <c r="P352" s="342">
        <v>0</v>
      </c>
      <c r="Q352" s="342">
        <v>120.37</v>
      </c>
      <c r="R352" s="342">
        <v>0</v>
      </c>
      <c r="S352" s="342">
        <v>4.5030000000000001</v>
      </c>
      <c r="T352" s="342">
        <v>0</v>
      </c>
      <c r="U352" s="342">
        <v>290</v>
      </c>
      <c r="V352" s="342">
        <v>68.9405</v>
      </c>
      <c r="W352" s="342">
        <v>6.4320000000000004</v>
      </c>
      <c r="X352" s="342">
        <v>4.4999999999999998E-2</v>
      </c>
      <c r="Y352" s="342">
        <v>0</v>
      </c>
      <c r="Z352" s="342">
        <v>72.8</v>
      </c>
      <c r="AA352" s="342">
        <v>54.4</v>
      </c>
      <c r="AB352" s="342">
        <v>47.253478000000001</v>
      </c>
      <c r="AC352" s="342">
        <v>48.342377999999997</v>
      </c>
      <c r="AD352" s="342">
        <v>180.363223</v>
      </c>
      <c r="AE352" s="342">
        <v>12.603168</v>
      </c>
      <c r="AF352" s="342">
        <v>0</v>
      </c>
      <c r="AG352" s="342">
        <v>3.8771E-2</v>
      </c>
    </row>
    <row r="353" spans="1:33" x14ac:dyDescent="0.2">
      <c r="A353" s="342">
        <v>420.36704300000002</v>
      </c>
      <c r="B353" s="342">
        <v>111.357584</v>
      </c>
      <c r="C353" s="342">
        <v>74.405719000000005</v>
      </c>
      <c r="D353" s="342">
        <v>75.322616999999994</v>
      </c>
      <c r="E353" s="342">
        <v>72.389525000000006</v>
      </c>
      <c r="F353" s="342">
        <v>72.161367999999996</v>
      </c>
      <c r="G353" s="342">
        <v>72.380437000000001</v>
      </c>
      <c r="H353" s="342">
        <v>74.609446000000005</v>
      </c>
      <c r="I353" s="342">
        <v>6.8107870000000004</v>
      </c>
      <c r="J353" s="342">
        <v>180.607697</v>
      </c>
      <c r="K353" s="342">
        <v>52.9</v>
      </c>
      <c r="L353" s="342">
        <v>2.2178140000000002</v>
      </c>
      <c r="M353" s="342">
        <v>74.599999999999994</v>
      </c>
      <c r="N353" s="342">
        <v>29.324109</v>
      </c>
      <c r="O353" s="342">
        <v>180.33425500000001</v>
      </c>
      <c r="P353" s="342">
        <v>0</v>
      </c>
      <c r="Q353" s="342">
        <v>120.38</v>
      </c>
      <c r="R353" s="342">
        <v>0</v>
      </c>
      <c r="S353" s="342">
        <v>4.508</v>
      </c>
      <c r="T353" s="342">
        <v>0</v>
      </c>
      <c r="U353" s="342">
        <v>291</v>
      </c>
      <c r="V353" s="342">
        <v>69.019000000000005</v>
      </c>
      <c r="W353" s="342">
        <v>6.4950000000000001</v>
      </c>
      <c r="X353" s="342">
        <v>4.4999999999999998E-2</v>
      </c>
      <c r="Y353" s="342">
        <v>0</v>
      </c>
      <c r="Z353" s="342">
        <v>72.8</v>
      </c>
      <c r="AA353" s="342">
        <v>54.5</v>
      </c>
      <c r="AB353" s="342">
        <v>47.371507999999999</v>
      </c>
      <c r="AC353" s="342">
        <v>48.297648000000002</v>
      </c>
      <c r="AD353" s="342">
        <v>180.37325100000001</v>
      </c>
      <c r="AE353" s="342">
        <v>12.599368</v>
      </c>
      <c r="AF353" s="342">
        <v>0</v>
      </c>
      <c r="AG353" s="342">
        <v>3.8996000000000003E-2</v>
      </c>
    </row>
    <row r="354" spans="1:33" x14ac:dyDescent="0.2">
      <c r="A354" s="342">
        <v>421.55911200000003</v>
      </c>
      <c r="B354" s="342">
        <v>111.444924</v>
      </c>
      <c r="C354" s="342">
        <v>74.407683000000006</v>
      </c>
      <c r="D354" s="342">
        <v>75.326860999999994</v>
      </c>
      <c r="E354" s="342">
        <v>72.379166999999995</v>
      </c>
      <c r="F354" s="342">
        <v>72.198339000000004</v>
      </c>
      <c r="G354" s="342">
        <v>72.441135000000003</v>
      </c>
      <c r="H354" s="342">
        <v>74.571883999999997</v>
      </c>
      <c r="I354" s="342">
        <v>6.8726019999999997</v>
      </c>
      <c r="J354" s="342">
        <v>180.58225400000001</v>
      </c>
      <c r="K354" s="342">
        <v>52.9</v>
      </c>
      <c r="L354" s="342">
        <v>2.2274440000000002</v>
      </c>
      <c r="M354" s="342">
        <v>74.599999999999994</v>
      </c>
      <c r="N354" s="342">
        <v>29.323492000000002</v>
      </c>
      <c r="O354" s="342">
        <v>180.28953000000001</v>
      </c>
      <c r="P354" s="342">
        <v>0</v>
      </c>
      <c r="Q354" s="342">
        <v>120.38</v>
      </c>
      <c r="R354" s="342">
        <v>0</v>
      </c>
      <c r="S354" s="342">
        <v>4.508</v>
      </c>
      <c r="T354" s="342">
        <v>0</v>
      </c>
      <c r="U354" s="342">
        <v>291</v>
      </c>
      <c r="V354" s="342">
        <v>69.097300000000004</v>
      </c>
      <c r="W354" s="342">
        <v>6.4320000000000004</v>
      </c>
      <c r="X354" s="342">
        <v>4.4999999999999998E-2</v>
      </c>
      <c r="Y354" s="342">
        <v>0</v>
      </c>
      <c r="Z354" s="342">
        <v>72.8</v>
      </c>
      <c r="AA354" s="342">
        <v>54.5</v>
      </c>
      <c r="AB354" s="342">
        <v>46.846117999999997</v>
      </c>
      <c r="AC354" s="342">
        <v>48.251640999999999</v>
      </c>
      <c r="AD354" s="342">
        <v>180.32861399999999</v>
      </c>
      <c r="AE354" s="342">
        <v>12.595459</v>
      </c>
      <c r="AF354" s="342">
        <v>0</v>
      </c>
      <c r="AG354" s="342">
        <v>3.9083E-2</v>
      </c>
    </row>
    <row r="355" spans="1:33" x14ac:dyDescent="0.2">
      <c r="A355" s="342">
        <v>422.75117999999998</v>
      </c>
      <c r="B355" s="342">
        <v>111.168513</v>
      </c>
      <c r="C355" s="342">
        <v>74.324607999999998</v>
      </c>
      <c r="D355" s="342">
        <v>75.321664999999996</v>
      </c>
      <c r="E355" s="342">
        <v>72.354398000000003</v>
      </c>
      <c r="F355" s="342">
        <v>72.206462999999999</v>
      </c>
      <c r="G355" s="342">
        <v>72.410343999999995</v>
      </c>
      <c r="H355" s="342">
        <v>74.513515999999996</v>
      </c>
      <c r="I355" s="342">
        <v>6.8559679999999998</v>
      </c>
      <c r="J355" s="342">
        <v>180.45445599999999</v>
      </c>
      <c r="K355" s="342">
        <v>52.9</v>
      </c>
      <c r="L355" s="342">
        <v>2.2284290000000002</v>
      </c>
      <c r="M355" s="342">
        <v>74.599999999999994</v>
      </c>
      <c r="N355" s="342">
        <v>29.322896</v>
      </c>
      <c r="O355" s="342">
        <v>180.296221</v>
      </c>
      <c r="P355" s="342">
        <v>0</v>
      </c>
      <c r="Q355" s="342">
        <v>120.39</v>
      </c>
      <c r="R355" s="342">
        <v>0</v>
      </c>
      <c r="S355" s="342">
        <v>4.4850000000000003</v>
      </c>
      <c r="T355" s="342">
        <v>0</v>
      </c>
      <c r="U355" s="342">
        <v>282</v>
      </c>
      <c r="V355" s="342">
        <v>69.215299999999999</v>
      </c>
      <c r="W355" s="342">
        <v>6.3959999999999999</v>
      </c>
      <c r="X355" s="342">
        <v>4.4999999999999998E-2</v>
      </c>
      <c r="Y355" s="342">
        <v>0</v>
      </c>
      <c r="Z355" s="342">
        <v>72.8</v>
      </c>
      <c r="AA355" s="342">
        <v>54.4</v>
      </c>
      <c r="AB355" s="342">
        <v>46.922499999999999</v>
      </c>
      <c r="AC355" s="342">
        <v>48.203347999999998</v>
      </c>
      <c r="AD355" s="342">
        <v>180.335103</v>
      </c>
      <c r="AE355" s="342">
        <v>12.591355999999999</v>
      </c>
      <c r="AF355" s="342">
        <v>0</v>
      </c>
      <c r="AG355" s="342">
        <v>3.8882E-2</v>
      </c>
    </row>
    <row r="356" spans="1:33" x14ac:dyDescent="0.2">
      <c r="A356" s="342">
        <v>423.94424800000002</v>
      </c>
      <c r="B356" s="342">
        <v>111.20248100000001</v>
      </c>
      <c r="C356" s="342">
        <v>74.401681999999994</v>
      </c>
      <c r="D356" s="342">
        <v>75.386258999999995</v>
      </c>
      <c r="E356" s="342">
        <v>72.410106999999996</v>
      </c>
      <c r="F356" s="342">
        <v>72.229899000000003</v>
      </c>
      <c r="G356" s="342">
        <v>72.410618999999997</v>
      </c>
      <c r="H356" s="342">
        <v>74.541481000000005</v>
      </c>
      <c r="I356" s="342">
        <v>6.9287679999999998</v>
      </c>
      <c r="J356" s="342">
        <v>180.46015800000001</v>
      </c>
      <c r="K356" s="342">
        <v>52.9</v>
      </c>
      <c r="L356" s="342">
        <v>2.235843</v>
      </c>
      <c r="M356" s="342">
        <v>74.599999999999994</v>
      </c>
      <c r="N356" s="342">
        <v>29.323595999999998</v>
      </c>
      <c r="O356" s="342">
        <v>180.316968</v>
      </c>
      <c r="P356" s="342">
        <v>0</v>
      </c>
      <c r="Q356" s="342">
        <v>120.4</v>
      </c>
      <c r="R356" s="342">
        <v>0</v>
      </c>
      <c r="S356" s="342">
        <v>4.4779999999999998</v>
      </c>
      <c r="T356" s="342">
        <v>0</v>
      </c>
      <c r="U356" s="342">
        <v>280</v>
      </c>
      <c r="V356" s="342">
        <v>69.293000000000006</v>
      </c>
      <c r="W356" s="342">
        <v>6.39</v>
      </c>
      <c r="X356" s="342">
        <v>4.4999999999999998E-2</v>
      </c>
      <c r="Y356" s="342">
        <v>0</v>
      </c>
      <c r="Z356" s="342">
        <v>72.8</v>
      </c>
      <c r="AA356" s="342">
        <v>54.4</v>
      </c>
      <c r="AB356" s="342">
        <v>47.166195000000002</v>
      </c>
      <c r="AC356" s="342">
        <v>48.162058999999999</v>
      </c>
      <c r="AD356" s="342">
        <v>180.355807</v>
      </c>
      <c r="AE356" s="342">
        <v>12.587849</v>
      </c>
      <c r="AF356" s="342">
        <v>0</v>
      </c>
      <c r="AG356" s="342">
        <v>3.8838999999999999E-2</v>
      </c>
    </row>
    <row r="357" spans="1:33" x14ac:dyDescent="0.2">
      <c r="A357" s="342">
        <v>425.13831699999997</v>
      </c>
      <c r="B357" s="342">
        <v>111.004521</v>
      </c>
      <c r="C357" s="342">
        <v>74.365630999999993</v>
      </c>
      <c r="D357" s="342">
        <v>75.328787000000005</v>
      </c>
      <c r="E357" s="342">
        <v>72.357257000000004</v>
      </c>
      <c r="F357" s="342">
        <v>72.221608000000003</v>
      </c>
      <c r="G357" s="342">
        <v>72.419691999999998</v>
      </c>
      <c r="H357" s="342">
        <v>74.576211999999998</v>
      </c>
      <c r="I357" s="342">
        <v>6.8853479999999996</v>
      </c>
      <c r="J357" s="342">
        <v>180.43060700000001</v>
      </c>
      <c r="K357" s="342">
        <v>52.9</v>
      </c>
      <c r="L357" s="342">
        <v>2.2431019999999999</v>
      </c>
      <c r="M357" s="342">
        <v>74.599999999999994</v>
      </c>
      <c r="N357" s="342">
        <v>29.324580999999998</v>
      </c>
      <c r="O357" s="342">
        <v>180.29431199999999</v>
      </c>
      <c r="P357" s="342">
        <v>0</v>
      </c>
      <c r="Q357" s="342">
        <v>120.37</v>
      </c>
      <c r="R357" s="342">
        <v>0</v>
      </c>
      <c r="S357" s="342">
        <v>4.4660000000000002</v>
      </c>
      <c r="T357" s="342">
        <v>0</v>
      </c>
      <c r="U357" s="342">
        <v>275</v>
      </c>
      <c r="V357" s="342">
        <v>69.409300000000002</v>
      </c>
      <c r="W357" s="342">
        <v>6.3959999999999999</v>
      </c>
      <c r="X357" s="342">
        <v>5.0999999999999997E-2</v>
      </c>
      <c r="Y357" s="342">
        <v>0</v>
      </c>
      <c r="Z357" s="342">
        <v>72.8</v>
      </c>
      <c r="AA357" s="342">
        <v>54.5</v>
      </c>
      <c r="AB357" s="342">
        <v>46.897509999999997</v>
      </c>
      <c r="AC357" s="342">
        <v>48.118398999999997</v>
      </c>
      <c r="AD357" s="342">
        <v>180.33297999999999</v>
      </c>
      <c r="AE357" s="342">
        <v>12.584139</v>
      </c>
      <c r="AF357" s="342">
        <v>0</v>
      </c>
      <c r="AG357" s="342">
        <v>3.8668000000000001E-2</v>
      </c>
    </row>
    <row r="358" spans="1:33" x14ac:dyDescent="0.2">
      <c r="A358" s="342">
        <v>426.365386</v>
      </c>
      <c r="B358" s="342">
        <v>110.995394</v>
      </c>
      <c r="C358" s="342">
        <v>74.409054999999995</v>
      </c>
      <c r="D358" s="342">
        <v>75.386621000000005</v>
      </c>
      <c r="E358" s="342">
        <v>72.376390999999998</v>
      </c>
      <c r="F358" s="342">
        <v>72.191986999999997</v>
      </c>
      <c r="G358" s="342">
        <v>72.435536999999997</v>
      </c>
      <c r="H358" s="342">
        <v>74.592787999999999</v>
      </c>
      <c r="I358" s="342">
        <v>6.7338279999999999</v>
      </c>
      <c r="J358" s="342">
        <v>180.61877899999999</v>
      </c>
      <c r="K358" s="342">
        <v>52.9</v>
      </c>
      <c r="L358" s="342">
        <v>2.2498290000000001</v>
      </c>
      <c r="M358" s="342">
        <v>74.599999999999994</v>
      </c>
      <c r="N358" s="342">
        <v>29.322680999999999</v>
      </c>
      <c r="O358" s="342">
        <v>180.30302900000001</v>
      </c>
      <c r="P358" s="342">
        <v>0</v>
      </c>
      <c r="Q358" s="342">
        <v>120.39</v>
      </c>
      <c r="R358" s="342">
        <v>0</v>
      </c>
      <c r="S358" s="342">
        <v>4.4669999999999996</v>
      </c>
      <c r="T358" s="342">
        <v>0</v>
      </c>
      <c r="U358" s="342">
        <v>276</v>
      </c>
      <c r="V358" s="342">
        <v>69.487700000000004</v>
      </c>
      <c r="W358" s="342">
        <v>6.4219999999999997</v>
      </c>
      <c r="X358" s="342">
        <v>4.4999999999999998E-2</v>
      </c>
      <c r="Y358" s="342">
        <v>0</v>
      </c>
      <c r="Z358" s="342">
        <v>72.8</v>
      </c>
      <c r="AA358" s="342">
        <v>54.4</v>
      </c>
      <c r="AB358" s="342">
        <v>46.999478000000003</v>
      </c>
      <c r="AC358" s="342">
        <v>48.074883999999997</v>
      </c>
      <c r="AD358" s="342">
        <v>180.341643</v>
      </c>
      <c r="AE358" s="342">
        <v>12.580442</v>
      </c>
      <c r="AF358" s="342">
        <v>0</v>
      </c>
      <c r="AG358" s="342">
        <v>3.8614000000000002E-2</v>
      </c>
    </row>
    <row r="359" spans="1:33" x14ac:dyDescent="0.2">
      <c r="A359" s="342">
        <v>427.55945500000001</v>
      </c>
      <c r="B359" s="342">
        <v>111.07394600000001</v>
      </c>
      <c r="C359" s="342">
        <v>74.360866000000001</v>
      </c>
      <c r="D359" s="342">
        <v>75.292893000000007</v>
      </c>
      <c r="E359" s="342">
        <v>72.376025999999996</v>
      </c>
      <c r="F359" s="342">
        <v>72.202354999999997</v>
      </c>
      <c r="G359" s="342">
        <v>72.407390000000007</v>
      </c>
      <c r="H359" s="342">
        <v>74.497191000000001</v>
      </c>
      <c r="I359" s="342">
        <v>6.7658860000000001</v>
      </c>
      <c r="J359" s="342">
        <v>180.555295</v>
      </c>
      <c r="K359" s="342">
        <v>52.9</v>
      </c>
      <c r="L359" s="342">
        <v>2.255026</v>
      </c>
      <c r="M359" s="342">
        <v>74.599999999999994</v>
      </c>
      <c r="N359" s="342">
        <v>29.324399</v>
      </c>
      <c r="O359" s="342">
        <v>180.301661</v>
      </c>
      <c r="P359" s="342">
        <v>0</v>
      </c>
      <c r="Q359" s="342">
        <v>120.38</v>
      </c>
      <c r="R359" s="342">
        <v>0</v>
      </c>
      <c r="S359" s="342">
        <v>4.4580000000000002</v>
      </c>
      <c r="T359" s="342">
        <v>0</v>
      </c>
      <c r="U359" s="342">
        <v>269</v>
      </c>
      <c r="V359" s="342">
        <v>69.565799999999996</v>
      </c>
      <c r="W359" s="342">
        <v>6.4740000000000002</v>
      </c>
      <c r="X359" s="342">
        <v>4.4999999999999998E-2</v>
      </c>
      <c r="Y359" s="342">
        <v>0</v>
      </c>
      <c r="Z359" s="342">
        <v>72.8</v>
      </c>
      <c r="AA359" s="342">
        <v>54.4</v>
      </c>
      <c r="AB359" s="342">
        <v>46.984929999999999</v>
      </c>
      <c r="AC359" s="342">
        <v>48.030270999999999</v>
      </c>
      <c r="AD359" s="342">
        <v>180.340407</v>
      </c>
      <c r="AE359" s="342">
        <v>12.576651999999999</v>
      </c>
      <c r="AF359" s="342">
        <v>0</v>
      </c>
      <c r="AG359" s="342">
        <v>3.8746000000000003E-2</v>
      </c>
    </row>
    <row r="360" spans="1:33" x14ac:dyDescent="0.2">
      <c r="A360" s="342">
        <v>428.75152300000002</v>
      </c>
      <c r="B360" s="342">
        <v>111.356522</v>
      </c>
      <c r="C360" s="342">
        <v>74.361503999999996</v>
      </c>
      <c r="D360" s="342">
        <v>75.347755000000006</v>
      </c>
      <c r="E360" s="342">
        <v>72.405339999999995</v>
      </c>
      <c r="F360" s="342">
        <v>72.254682000000003</v>
      </c>
      <c r="G360" s="342">
        <v>72.464920000000006</v>
      </c>
      <c r="H360" s="342">
        <v>74.557191000000003</v>
      </c>
      <c r="I360" s="342">
        <v>6.8563999999999998</v>
      </c>
      <c r="J360" s="342">
        <v>180.48556300000001</v>
      </c>
      <c r="K360" s="342">
        <v>52.9</v>
      </c>
      <c r="L360" s="342">
        <v>2.2628029999999999</v>
      </c>
      <c r="M360" s="342">
        <v>74.599999999999994</v>
      </c>
      <c r="N360" s="342">
        <v>29.322196000000002</v>
      </c>
      <c r="O360" s="342">
        <v>180.280417</v>
      </c>
      <c r="P360" s="342">
        <v>0</v>
      </c>
      <c r="Q360" s="342">
        <v>120.39</v>
      </c>
      <c r="R360" s="342">
        <v>0</v>
      </c>
      <c r="S360" s="342">
        <v>4.49</v>
      </c>
      <c r="T360" s="342">
        <v>0</v>
      </c>
      <c r="U360" s="342">
        <v>284</v>
      </c>
      <c r="V360" s="342">
        <v>69.683199999999999</v>
      </c>
      <c r="W360" s="342">
        <v>6.4630000000000001</v>
      </c>
      <c r="X360" s="342">
        <v>4.4999999999999998E-2</v>
      </c>
      <c r="Y360" s="342">
        <v>0</v>
      </c>
      <c r="Z360" s="342">
        <v>72.8</v>
      </c>
      <c r="AA360" s="342">
        <v>54.4</v>
      </c>
      <c r="AB360" s="342">
        <v>46.738340000000001</v>
      </c>
      <c r="AC360" s="342">
        <v>47.990492000000003</v>
      </c>
      <c r="AD360" s="342">
        <v>180.319457</v>
      </c>
      <c r="AE360" s="342">
        <v>12.573271999999999</v>
      </c>
      <c r="AF360" s="342">
        <v>0</v>
      </c>
      <c r="AG360" s="342">
        <v>3.9039999999999998E-2</v>
      </c>
    </row>
    <row r="361" spans="1:33" x14ac:dyDescent="0.2">
      <c r="A361" s="342">
        <v>429.94259099999999</v>
      </c>
      <c r="B361" s="342">
        <v>111.80006</v>
      </c>
      <c r="C361" s="342">
        <v>74.375713000000005</v>
      </c>
      <c r="D361" s="342">
        <v>75.345415000000003</v>
      </c>
      <c r="E361" s="342">
        <v>72.385525000000001</v>
      </c>
      <c r="F361" s="342">
        <v>72.194963000000001</v>
      </c>
      <c r="G361" s="342">
        <v>72.392786000000001</v>
      </c>
      <c r="H361" s="342">
        <v>74.587213000000006</v>
      </c>
      <c r="I361" s="342">
        <v>6.9069500000000001</v>
      </c>
      <c r="J361" s="342">
        <v>180.491525</v>
      </c>
      <c r="K361" s="342">
        <v>52.9</v>
      </c>
      <c r="L361" s="342">
        <v>2.2707350000000002</v>
      </c>
      <c r="M361" s="342">
        <v>74.599999999999994</v>
      </c>
      <c r="N361" s="342">
        <v>29.324632999999999</v>
      </c>
      <c r="O361" s="342">
        <v>180.26924199999999</v>
      </c>
      <c r="P361" s="342">
        <v>0</v>
      </c>
      <c r="Q361" s="342">
        <v>120.39</v>
      </c>
      <c r="R361" s="342">
        <v>0</v>
      </c>
      <c r="S361" s="342">
        <v>4.4889999999999999</v>
      </c>
      <c r="T361" s="342">
        <v>0</v>
      </c>
      <c r="U361" s="342">
        <v>284</v>
      </c>
      <c r="V361" s="342">
        <v>69.761600000000001</v>
      </c>
      <c r="W361" s="342">
        <v>6.4320000000000004</v>
      </c>
      <c r="X361" s="342">
        <v>4.4999999999999998E-2</v>
      </c>
      <c r="Y361" s="342">
        <v>0</v>
      </c>
      <c r="Z361" s="342">
        <v>72.8</v>
      </c>
      <c r="AA361" s="342">
        <v>54.4</v>
      </c>
      <c r="AB361" s="342">
        <v>46.611927999999999</v>
      </c>
      <c r="AC361" s="342">
        <v>47.943797000000004</v>
      </c>
      <c r="AD361" s="342">
        <v>180.308717</v>
      </c>
      <c r="AE361" s="342">
        <v>12.569305</v>
      </c>
      <c r="AF361" s="342">
        <v>0</v>
      </c>
      <c r="AG361" s="342">
        <v>3.9475000000000003E-2</v>
      </c>
    </row>
    <row r="362" spans="1:33" x14ac:dyDescent="0.2">
      <c r="A362" s="342">
        <v>431.13666000000001</v>
      </c>
      <c r="B362" s="342">
        <v>111.5775</v>
      </c>
      <c r="C362" s="342">
        <v>74.361624000000006</v>
      </c>
      <c r="D362" s="342">
        <v>75.314367000000004</v>
      </c>
      <c r="E362" s="342">
        <v>72.417428000000001</v>
      </c>
      <c r="F362" s="342">
        <v>72.217016000000001</v>
      </c>
      <c r="G362" s="342">
        <v>72.435395999999997</v>
      </c>
      <c r="H362" s="342">
        <v>74.542636000000002</v>
      </c>
      <c r="I362" s="342">
        <v>6.8801629999999996</v>
      </c>
      <c r="J362" s="342">
        <v>180.42879199999999</v>
      </c>
      <c r="K362" s="342">
        <v>52.9</v>
      </c>
      <c r="L362" s="342">
        <v>2.2775270000000001</v>
      </c>
      <c r="M362" s="342">
        <v>74.599999999999994</v>
      </c>
      <c r="N362" s="342">
        <v>29.322818000000002</v>
      </c>
      <c r="O362" s="342">
        <v>180.280743</v>
      </c>
      <c r="P362" s="342">
        <v>0</v>
      </c>
      <c r="Q362" s="342">
        <v>120.37</v>
      </c>
      <c r="R362" s="342">
        <v>0</v>
      </c>
      <c r="S362" s="342">
        <v>4.4829999999999997</v>
      </c>
      <c r="T362" s="342">
        <v>0</v>
      </c>
      <c r="U362" s="342">
        <v>282</v>
      </c>
      <c r="V362" s="342">
        <v>69.878699999999995</v>
      </c>
      <c r="W362" s="342">
        <v>6.4269999999999996</v>
      </c>
      <c r="X362" s="342">
        <v>0.04</v>
      </c>
      <c r="Y362" s="342">
        <v>0</v>
      </c>
      <c r="Z362" s="342">
        <v>72.8</v>
      </c>
      <c r="AA362" s="342">
        <v>54.4</v>
      </c>
      <c r="AB362" s="342">
        <v>46.744833999999997</v>
      </c>
      <c r="AC362" s="342">
        <v>47.900809000000002</v>
      </c>
      <c r="AD362" s="342">
        <v>180.320009</v>
      </c>
      <c r="AE362" s="342">
        <v>12.565652999999999</v>
      </c>
      <c r="AF362" s="342">
        <v>0</v>
      </c>
      <c r="AG362" s="342">
        <v>3.9265000000000001E-2</v>
      </c>
    </row>
    <row r="363" spans="1:33" x14ac:dyDescent="0.2">
      <c r="A363" s="342">
        <v>432.36673000000002</v>
      </c>
      <c r="B363" s="342">
        <v>111.157506</v>
      </c>
      <c r="C363" s="342">
        <v>74.350882999999996</v>
      </c>
      <c r="D363" s="342">
        <v>75.311263999999994</v>
      </c>
      <c r="E363" s="342">
        <v>72.445898999999997</v>
      </c>
      <c r="F363" s="342">
        <v>72.286499000000006</v>
      </c>
      <c r="G363" s="342">
        <v>72.432502999999997</v>
      </c>
      <c r="H363" s="342">
        <v>74.576496000000006</v>
      </c>
      <c r="I363" s="342">
        <v>6.9236589999999998</v>
      </c>
      <c r="J363" s="342">
        <v>180.40009599999999</v>
      </c>
      <c r="K363" s="342">
        <v>52.9</v>
      </c>
      <c r="L363" s="342">
        <v>2.2851430000000001</v>
      </c>
      <c r="M363" s="342">
        <v>74.599999999999994</v>
      </c>
      <c r="N363" s="342">
        <v>29.322533</v>
      </c>
      <c r="O363" s="342">
        <v>180.26737800000001</v>
      </c>
      <c r="P363" s="342">
        <v>0</v>
      </c>
      <c r="Q363" s="342">
        <v>120.37</v>
      </c>
      <c r="R363" s="342">
        <v>0</v>
      </c>
      <c r="S363" s="342">
        <v>4.4640000000000004</v>
      </c>
      <c r="T363" s="342">
        <v>0</v>
      </c>
      <c r="U363" s="342">
        <v>275</v>
      </c>
      <c r="V363" s="342">
        <v>69.956199999999995</v>
      </c>
      <c r="W363" s="342">
        <v>6.4420000000000002</v>
      </c>
      <c r="X363" s="342">
        <v>4.4999999999999998E-2</v>
      </c>
      <c r="Y363" s="342">
        <v>0</v>
      </c>
      <c r="Z363" s="342">
        <v>72.8</v>
      </c>
      <c r="AA363" s="342">
        <v>54.4</v>
      </c>
      <c r="AB363" s="342">
        <v>46.582566</v>
      </c>
      <c r="AC363" s="342">
        <v>47.855742999999997</v>
      </c>
      <c r="AD363" s="342">
        <v>180.30622199999999</v>
      </c>
      <c r="AE363" s="342">
        <v>12.561824</v>
      </c>
      <c r="AF363" s="342">
        <v>0</v>
      </c>
      <c r="AG363" s="342">
        <v>3.8843999999999997E-2</v>
      </c>
    </row>
    <row r="364" spans="1:33" x14ac:dyDescent="0.2">
      <c r="A364" s="342">
        <v>433.559798</v>
      </c>
      <c r="B364" s="342">
        <v>111.107119</v>
      </c>
      <c r="C364" s="342">
        <v>74.410494999999997</v>
      </c>
      <c r="D364" s="342">
        <v>75.346736000000007</v>
      </c>
      <c r="E364" s="342">
        <v>72.33578</v>
      </c>
      <c r="F364" s="342">
        <v>72.225730999999996</v>
      </c>
      <c r="G364" s="342">
        <v>72.418183999999997</v>
      </c>
      <c r="H364" s="342">
        <v>74.522914</v>
      </c>
      <c r="I364" s="342">
        <v>6.9259599999999999</v>
      </c>
      <c r="J364" s="342">
        <v>180.51200399999999</v>
      </c>
      <c r="K364" s="342">
        <v>52.9</v>
      </c>
      <c r="L364" s="342">
        <v>2.2922509999999998</v>
      </c>
      <c r="M364" s="342">
        <v>74.599999999999994</v>
      </c>
      <c r="N364" s="342">
        <v>29.323829</v>
      </c>
      <c r="O364" s="342">
        <v>180.30174299999999</v>
      </c>
      <c r="P364" s="342">
        <v>0</v>
      </c>
      <c r="Q364" s="342">
        <v>120.38</v>
      </c>
      <c r="R364" s="342">
        <v>0</v>
      </c>
      <c r="S364" s="342">
        <v>4.4779999999999998</v>
      </c>
      <c r="T364" s="342">
        <v>0</v>
      </c>
      <c r="U364" s="342">
        <v>280</v>
      </c>
      <c r="V364" s="342">
        <v>70.034999999999997</v>
      </c>
      <c r="W364" s="342">
        <v>6.4320000000000004</v>
      </c>
      <c r="X364" s="342">
        <v>5.0999999999999997E-2</v>
      </c>
      <c r="Y364" s="342">
        <v>0</v>
      </c>
      <c r="Z364" s="342">
        <v>72.8</v>
      </c>
      <c r="AA364" s="342">
        <v>54.4</v>
      </c>
      <c r="AB364" s="342">
        <v>46.985709999999997</v>
      </c>
      <c r="AC364" s="342">
        <v>47.821812999999999</v>
      </c>
      <c r="AD364" s="342">
        <v>180.340473</v>
      </c>
      <c r="AE364" s="342">
        <v>12.558941000000001</v>
      </c>
      <c r="AF364" s="342">
        <v>0</v>
      </c>
      <c r="AG364" s="342">
        <v>3.8730000000000001E-2</v>
      </c>
    </row>
    <row r="365" spans="1:33" x14ac:dyDescent="0.2">
      <c r="A365" s="342">
        <v>434.75186600000001</v>
      </c>
      <c r="B365" s="342">
        <v>110.95532900000001</v>
      </c>
      <c r="C365" s="342">
        <v>74.375574999999998</v>
      </c>
      <c r="D365" s="342">
        <v>75.322665000000001</v>
      </c>
      <c r="E365" s="342">
        <v>72.377384000000006</v>
      </c>
      <c r="F365" s="342">
        <v>72.227050000000006</v>
      </c>
      <c r="G365" s="342">
        <v>72.446619999999996</v>
      </c>
      <c r="H365" s="342">
        <v>74.538770999999997</v>
      </c>
      <c r="I365" s="342">
        <v>6.8566159999999998</v>
      </c>
      <c r="J365" s="342">
        <v>180.433717</v>
      </c>
      <c r="K365" s="342">
        <v>52.9</v>
      </c>
      <c r="L365" s="342">
        <v>2.2992509999999999</v>
      </c>
      <c r="M365" s="342">
        <v>74.599999999999994</v>
      </c>
      <c r="N365" s="342">
        <v>29.321418000000001</v>
      </c>
      <c r="O365" s="342">
        <v>180.28792200000001</v>
      </c>
      <c r="P365" s="342">
        <v>0</v>
      </c>
      <c r="Q365" s="342">
        <v>120.38</v>
      </c>
      <c r="R365" s="342">
        <v>0</v>
      </c>
      <c r="S365" s="342">
        <v>4.524</v>
      </c>
      <c r="T365" s="342">
        <v>0</v>
      </c>
      <c r="U365" s="342">
        <v>296</v>
      </c>
      <c r="V365" s="342">
        <v>70.152900000000002</v>
      </c>
      <c r="W365" s="342">
        <v>6.51</v>
      </c>
      <c r="X365" s="342">
        <v>5.0999999999999997E-2</v>
      </c>
      <c r="Y365" s="342">
        <v>0</v>
      </c>
      <c r="Z365" s="342">
        <v>72.8</v>
      </c>
      <c r="AA365" s="342">
        <v>54.5</v>
      </c>
      <c r="AB365" s="342">
        <v>46.821567999999999</v>
      </c>
      <c r="AC365" s="342">
        <v>47.785899000000001</v>
      </c>
      <c r="AD365" s="342">
        <v>180.326528</v>
      </c>
      <c r="AE365" s="342">
        <v>12.55589</v>
      </c>
      <c r="AF365" s="342">
        <v>0</v>
      </c>
      <c r="AG365" s="342">
        <v>3.8606000000000001E-2</v>
      </c>
    </row>
    <row r="366" spans="1:33" x14ac:dyDescent="0.2">
      <c r="A366" s="342">
        <v>435.941935</v>
      </c>
      <c r="B366" s="342">
        <v>111.062269</v>
      </c>
      <c r="C366" s="342">
        <v>74.390038000000004</v>
      </c>
      <c r="D366" s="342">
        <v>75.374549000000002</v>
      </c>
      <c r="E366" s="342">
        <v>72.410933999999997</v>
      </c>
      <c r="F366" s="342">
        <v>72.223679000000004</v>
      </c>
      <c r="G366" s="342">
        <v>72.419145999999998</v>
      </c>
      <c r="H366" s="342">
        <v>74.592506999999998</v>
      </c>
      <c r="I366" s="342">
        <v>6.8224840000000002</v>
      </c>
      <c r="J366" s="342">
        <v>180.47908200000001</v>
      </c>
      <c r="K366" s="342">
        <v>52.9</v>
      </c>
      <c r="L366" s="342">
        <v>2.3066650000000002</v>
      </c>
      <c r="M366" s="342">
        <v>74.599999999999994</v>
      </c>
      <c r="N366" s="342">
        <v>29.322818000000002</v>
      </c>
      <c r="O366" s="342">
        <v>180.28232800000001</v>
      </c>
      <c r="P366" s="342">
        <v>0</v>
      </c>
      <c r="Q366" s="342">
        <v>120.38</v>
      </c>
      <c r="R366" s="342">
        <v>0</v>
      </c>
      <c r="S366" s="342">
        <v>4.5149999999999997</v>
      </c>
      <c r="T366" s="342">
        <v>0</v>
      </c>
      <c r="U366" s="342">
        <v>293</v>
      </c>
      <c r="V366" s="342">
        <v>70.232100000000003</v>
      </c>
      <c r="W366" s="342">
        <v>6.4790000000000001</v>
      </c>
      <c r="X366" s="342">
        <v>5.0999999999999997E-2</v>
      </c>
      <c r="Y366" s="342">
        <v>0</v>
      </c>
      <c r="Z366" s="342">
        <v>72.8</v>
      </c>
      <c r="AA366" s="342">
        <v>54.5</v>
      </c>
      <c r="AB366" s="342">
        <v>46.756881</v>
      </c>
      <c r="AC366" s="342">
        <v>47.742246000000002</v>
      </c>
      <c r="AD366" s="342">
        <v>180.321032</v>
      </c>
      <c r="AE366" s="342">
        <v>12.552180999999999</v>
      </c>
      <c r="AF366" s="342">
        <v>0</v>
      </c>
      <c r="AG366" s="342">
        <v>3.8704000000000002E-2</v>
      </c>
    </row>
    <row r="367" spans="1:33" x14ac:dyDescent="0.2">
      <c r="A367" s="342">
        <v>437.13400300000001</v>
      </c>
      <c r="B367" s="342">
        <v>111.299503</v>
      </c>
      <c r="C367" s="342">
        <v>74.375414000000006</v>
      </c>
      <c r="D367" s="342">
        <v>75.364298000000005</v>
      </c>
      <c r="E367" s="342">
        <v>72.392489999999995</v>
      </c>
      <c r="F367" s="342">
        <v>72.218991000000003</v>
      </c>
      <c r="G367" s="342">
        <v>72.437775000000002</v>
      </c>
      <c r="H367" s="342">
        <v>74.530141</v>
      </c>
      <c r="I367" s="342">
        <v>6.8998210000000002</v>
      </c>
      <c r="J367" s="342">
        <v>180.47467499999999</v>
      </c>
      <c r="K367" s="342">
        <v>52.9</v>
      </c>
      <c r="L367" s="342">
        <v>2.3105009999999999</v>
      </c>
      <c r="M367" s="342">
        <v>74.599999999999994</v>
      </c>
      <c r="N367" s="342">
        <v>29.327458</v>
      </c>
      <c r="O367" s="342">
        <v>180.27856499999999</v>
      </c>
      <c r="P367" s="342">
        <v>0</v>
      </c>
      <c r="Q367" s="342">
        <v>120.38</v>
      </c>
      <c r="R367" s="342">
        <v>0</v>
      </c>
      <c r="S367" s="342">
        <v>4.4820000000000002</v>
      </c>
      <c r="T367" s="342">
        <v>0</v>
      </c>
      <c r="U367" s="342">
        <v>282</v>
      </c>
      <c r="V367" s="342">
        <v>70.349599999999995</v>
      </c>
      <c r="W367" s="342">
        <v>6.4480000000000004</v>
      </c>
      <c r="X367" s="342">
        <v>4.4999999999999998E-2</v>
      </c>
      <c r="Y367" s="342">
        <v>0</v>
      </c>
      <c r="Z367" s="342">
        <v>72.8</v>
      </c>
      <c r="AA367" s="342">
        <v>54.5</v>
      </c>
      <c r="AB367" s="342">
        <v>46.715679000000002</v>
      </c>
      <c r="AC367" s="342">
        <v>47.703465000000001</v>
      </c>
      <c r="AD367" s="342">
        <v>180.317532</v>
      </c>
      <c r="AE367" s="342">
        <v>12.548886</v>
      </c>
      <c r="AF367" s="342">
        <v>0</v>
      </c>
      <c r="AG367" s="342">
        <v>3.8967000000000002E-2</v>
      </c>
    </row>
    <row r="368" spans="1:33" x14ac:dyDescent="0.2">
      <c r="A368" s="342">
        <v>438.36607299999997</v>
      </c>
      <c r="B368" s="342">
        <v>112.001273</v>
      </c>
      <c r="C368" s="342">
        <v>74.399133000000006</v>
      </c>
      <c r="D368" s="342">
        <v>75.321849</v>
      </c>
      <c r="E368" s="342">
        <v>72.421617999999995</v>
      </c>
      <c r="F368" s="342">
        <v>72.232715999999996</v>
      </c>
      <c r="G368" s="342">
        <v>72.452105000000003</v>
      </c>
      <c r="H368" s="342">
        <v>74.527765000000002</v>
      </c>
      <c r="I368" s="342">
        <v>6.9858419999999999</v>
      </c>
      <c r="J368" s="342">
        <v>180.45722900000001</v>
      </c>
      <c r="K368" s="342">
        <v>52.9</v>
      </c>
      <c r="L368" s="342">
        <v>2.3172570000000001</v>
      </c>
      <c r="M368" s="342">
        <v>74.599999999999994</v>
      </c>
      <c r="N368" s="342">
        <v>29.325659999999999</v>
      </c>
      <c r="O368" s="342">
        <v>180.26809399999999</v>
      </c>
      <c r="P368" s="342">
        <v>0</v>
      </c>
      <c r="Q368" s="342">
        <v>120.38</v>
      </c>
      <c r="R368" s="342">
        <v>0</v>
      </c>
      <c r="S368" s="342">
        <v>4.4800000000000004</v>
      </c>
      <c r="T368" s="342">
        <v>0</v>
      </c>
      <c r="U368" s="342">
        <v>281</v>
      </c>
      <c r="V368" s="342">
        <v>70.427800000000005</v>
      </c>
      <c r="W368" s="342">
        <v>6.4480000000000004</v>
      </c>
      <c r="X368" s="342">
        <v>5.0999999999999997E-2</v>
      </c>
      <c r="Y368" s="342">
        <v>0</v>
      </c>
      <c r="Z368" s="342">
        <v>72.8</v>
      </c>
      <c r="AA368" s="342">
        <v>54.5</v>
      </c>
      <c r="AB368" s="342">
        <v>46.600482</v>
      </c>
      <c r="AC368" s="342">
        <v>47.661610000000003</v>
      </c>
      <c r="AD368" s="342">
        <v>180.30774400000001</v>
      </c>
      <c r="AE368" s="342">
        <v>12.54533</v>
      </c>
      <c r="AF368" s="342">
        <v>0</v>
      </c>
      <c r="AG368" s="342">
        <v>3.9649999999999998E-2</v>
      </c>
    </row>
    <row r="369" spans="1:33" x14ac:dyDescent="0.2">
      <c r="A369" s="342">
        <v>439.56014199999998</v>
      </c>
      <c r="B369" s="342">
        <v>112.24814600000001</v>
      </c>
      <c r="C369" s="342">
        <v>74.406278</v>
      </c>
      <c r="D369" s="342">
        <v>75.340242000000003</v>
      </c>
      <c r="E369" s="342">
        <v>72.354596000000001</v>
      </c>
      <c r="F369" s="342">
        <v>72.278464</v>
      </c>
      <c r="G369" s="342">
        <v>72.453905000000006</v>
      </c>
      <c r="H369" s="342">
        <v>74.557092999999995</v>
      </c>
      <c r="I369" s="342">
        <v>6.9361129999999998</v>
      </c>
      <c r="J369" s="342">
        <v>180.41194200000001</v>
      </c>
      <c r="K369" s="342">
        <v>52.9</v>
      </c>
      <c r="L369" s="342">
        <v>2.3262619999999998</v>
      </c>
      <c r="M369" s="342">
        <v>74.599999999999994</v>
      </c>
      <c r="N369" s="342">
        <v>29.326162</v>
      </c>
      <c r="O369" s="342">
        <v>180.244642</v>
      </c>
      <c r="P369" s="342">
        <v>0</v>
      </c>
      <c r="Q369" s="342">
        <v>120.38</v>
      </c>
      <c r="R369" s="342">
        <v>0</v>
      </c>
      <c r="S369" s="342">
        <v>4.4870000000000001</v>
      </c>
      <c r="T369" s="342">
        <v>0</v>
      </c>
      <c r="U369" s="342">
        <v>284</v>
      </c>
      <c r="V369" s="342">
        <v>70.506699999999995</v>
      </c>
      <c r="W369" s="342">
        <v>6.4109999999999996</v>
      </c>
      <c r="X369" s="342">
        <v>4.4999999999999998E-2</v>
      </c>
      <c r="Y369" s="342">
        <v>0</v>
      </c>
      <c r="Z369" s="342">
        <v>72.8</v>
      </c>
      <c r="AA369" s="342">
        <v>54.5</v>
      </c>
      <c r="AB369" s="342">
        <v>46.327195000000003</v>
      </c>
      <c r="AC369" s="342">
        <v>47.612313</v>
      </c>
      <c r="AD369" s="342">
        <v>180.284526</v>
      </c>
      <c r="AE369" s="342">
        <v>12.541142000000001</v>
      </c>
      <c r="AF369" s="342">
        <v>0</v>
      </c>
      <c r="AG369" s="342">
        <v>3.9884000000000003E-2</v>
      </c>
    </row>
    <row r="370" spans="1:33" x14ac:dyDescent="0.2">
      <c r="A370" s="342">
        <v>440.75321000000002</v>
      </c>
      <c r="B370" s="342">
        <v>112.042821</v>
      </c>
      <c r="C370" s="342">
        <v>74.361165</v>
      </c>
      <c r="D370" s="342">
        <v>75.347522999999995</v>
      </c>
      <c r="E370" s="342">
        <v>72.356953000000004</v>
      </c>
      <c r="F370" s="342">
        <v>72.271382000000003</v>
      </c>
      <c r="G370" s="342">
        <v>72.455074999999994</v>
      </c>
      <c r="H370" s="342">
        <v>74.541686999999996</v>
      </c>
      <c r="I370" s="342">
        <v>6.9754300000000002</v>
      </c>
      <c r="J370" s="342">
        <v>180.40805399999999</v>
      </c>
      <c r="K370" s="342">
        <v>52.9</v>
      </c>
      <c r="L370" s="342">
        <v>2.3315510000000002</v>
      </c>
      <c r="M370" s="342">
        <v>74.599999999999994</v>
      </c>
      <c r="N370" s="342">
        <v>29.324503</v>
      </c>
      <c r="O370" s="342">
        <v>180.248335</v>
      </c>
      <c r="P370" s="342">
        <v>0</v>
      </c>
      <c r="Q370" s="342">
        <v>120.39</v>
      </c>
      <c r="R370" s="342">
        <v>0</v>
      </c>
      <c r="S370" s="342">
        <v>4.4870000000000001</v>
      </c>
      <c r="T370" s="342">
        <v>0</v>
      </c>
      <c r="U370" s="342">
        <v>283</v>
      </c>
      <c r="V370" s="342">
        <v>70.624700000000004</v>
      </c>
      <c r="W370" s="342">
        <v>6.4009999999999998</v>
      </c>
      <c r="X370" s="342">
        <v>5.0999999999999997E-2</v>
      </c>
      <c r="Y370" s="342">
        <v>0</v>
      </c>
      <c r="Z370" s="342">
        <v>72.8</v>
      </c>
      <c r="AA370" s="342">
        <v>54.5</v>
      </c>
      <c r="AB370" s="342">
        <v>46.368842999999998</v>
      </c>
      <c r="AC370" s="342">
        <v>47.570452000000003</v>
      </c>
      <c r="AD370" s="342">
        <v>180.28806399999999</v>
      </c>
      <c r="AE370" s="342">
        <v>12.537585999999999</v>
      </c>
      <c r="AF370" s="342">
        <v>0</v>
      </c>
      <c r="AG370" s="342">
        <v>3.9730000000000001E-2</v>
      </c>
    </row>
    <row r="371" spans="1:33" x14ac:dyDescent="0.2">
      <c r="A371" s="342">
        <v>441.94527799999997</v>
      </c>
      <c r="B371" s="342">
        <v>111.90769299999999</v>
      </c>
      <c r="C371" s="342">
        <v>74.402106000000003</v>
      </c>
      <c r="D371" s="342">
        <v>75.362021999999996</v>
      </c>
      <c r="E371" s="342">
        <v>72.379374999999996</v>
      </c>
      <c r="F371" s="342">
        <v>72.224632</v>
      </c>
      <c r="G371" s="342">
        <v>72.486211999999995</v>
      </c>
      <c r="H371" s="342">
        <v>74.584800000000001</v>
      </c>
      <c r="I371" s="342">
        <v>6.8790829999999996</v>
      </c>
      <c r="J371" s="342">
        <v>180.42931100000001</v>
      </c>
      <c r="K371" s="342">
        <v>52.9</v>
      </c>
      <c r="L371" s="342">
        <v>2.335439</v>
      </c>
      <c r="M371" s="342">
        <v>74.599999999999994</v>
      </c>
      <c r="N371" s="342">
        <v>29.324269999999999</v>
      </c>
      <c r="O371" s="342">
        <v>180.261245</v>
      </c>
      <c r="P371" s="342">
        <v>0</v>
      </c>
      <c r="Q371" s="342">
        <v>120.41</v>
      </c>
      <c r="R371" s="342">
        <v>0</v>
      </c>
      <c r="S371" s="342">
        <v>4.476</v>
      </c>
      <c r="T371" s="342">
        <v>0</v>
      </c>
      <c r="U371" s="342">
        <v>278</v>
      </c>
      <c r="V371" s="342">
        <v>70.704099999999997</v>
      </c>
      <c r="W371" s="342">
        <v>6.4580000000000002</v>
      </c>
      <c r="X371" s="342">
        <v>4.4999999999999998E-2</v>
      </c>
      <c r="Y371" s="342">
        <v>0</v>
      </c>
      <c r="Z371" s="342">
        <v>72.8</v>
      </c>
      <c r="AA371" s="342">
        <v>54.5</v>
      </c>
      <c r="AB371" s="342">
        <v>46.518738999999997</v>
      </c>
      <c r="AC371" s="342">
        <v>47.530999000000001</v>
      </c>
      <c r="AD371" s="342">
        <v>180.30080000000001</v>
      </c>
      <c r="AE371" s="342">
        <v>12.534234</v>
      </c>
      <c r="AF371" s="342">
        <v>0</v>
      </c>
      <c r="AG371" s="342">
        <v>3.9555E-2</v>
      </c>
    </row>
    <row r="372" spans="1:33" x14ac:dyDescent="0.2">
      <c r="A372" s="342">
        <v>443.136346</v>
      </c>
      <c r="B372" s="342">
        <v>111.659189</v>
      </c>
      <c r="C372" s="342">
        <v>74.381450999999998</v>
      </c>
      <c r="D372" s="342">
        <v>75.352397999999994</v>
      </c>
      <c r="E372" s="342">
        <v>72.388664000000006</v>
      </c>
      <c r="F372" s="342">
        <v>72.228611000000001</v>
      </c>
      <c r="G372" s="342">
        <v>72.455282999999994</v>
      </c>
      <c r="H372" s="342">
        <v>74.563317999999995</v>
      </c>
      <c r="I372" s="342">
        <v>6.9570679999999996</v>
      </c>
      <c r="J372" s="342">
        <v>180.33521099999999</v>
      </c>
      <c r="K372" s="342">
        <v>52.9</v>
      </c>
      <c r="L372" s="342">
        <v>2.3418160000000001</v>
      </c>
      <c r="M372" s="342">
        <v>74.599999999999994</v>
      </c>
      <c r="N372" s="342">
        <v>29.324555</v>
      </c>
      <c r="O372" s="342">
        <v>180.27130500000001</v>
      </c>
      <c r="P372" s="342">
        <v>0</v>
      </c>
      <c r="Q372" s="342">
        <v>120.4</v>
      </c>
      <c r="R372" s="342">
        <v>0</v>
      </c>
      <c r="S372" s="342">
        <v>4.4969999999999999</v>
      </c>
      <c r="T372" s="342">
        <v>0</v>
      </c>
      <c r="U372" s="342">
        <v>287</v>
      </c>
      <c r="V372" s="342">
        <v>70.823400000000007</v>
      </c>
      <c r="W372" s="342">
        <v>6.4219999999999997</v>
      </c>
      <c r="X372" s="342">
        <v>0.04</v>
      </c>
      <c r="Y372" s="342">
        <v>0</v>
      </c>
      <c r="Z372" s="342">
        <v>72.8</v>
      </c>
      <c r="AA372" s="342">
        <v>54.5</v>
      </c>
      <c r="AB372" s="342">
        <v>46.634475999999999</v>
      </c>
      <c r="AC372" s="342">
        <v>47.493918999999998</v>
      </c>
      <c r="AD372" s="342">
        <v>180.310632</v>
      </c>
      <c r="AE372" s="342">
        <v>12.531083000000001</v>
      </c>
      <c r="AF372" s="342">
        <v>0</v>
      </c>
      <c r="AG372" s="342">
        <v>3.9328000000000002E-2</v>
      </c>
    </row>
    <row r="373" spans="1:33" x14ac:dyDescent="0.2">
      <c r="A373" s="342">
        <v>444.36641600000002</v>
      </c>
      <c r="B373" s="342">
        <v>111.55081800000001</v>
      </c>
      <c r="C373" s="342">
        <v>74.402506000000002</v>
      </c>
      <c r="D373" s="342">
        <v>75.392268000000001</v>
      </c>
      <c r="E373" s="342">
        <v>72.398623000000001</v>
      </c>
      <c r="F373" s="342">
        <v>72.219423000000006</v>
      </c>
      <c r="G373" s="342">
        <v>72.431882000000002</v>
      </c>
      <c r="H373" s="342">
        <v>74.555663999999993</v>
      </c>
      <c r="I373" s="342">
        <v>6.9140139999999999</v>
      </c>
      <c r="J373" s="342">
        <v>180.551795</v>
      </c>
      <c r="K373" s="342">
        <v>52.7</v>
      </c>
      <c r="L373" s="342">
        <v>2.3470059999999999</v>
      </c>
      <c r="M373" s="342">
        <v>74.599999999999994</v>
      </c>
      <c r="N373" s="342">
        <v>29.323616000000001</v>
      </c>
      <c r="O373" s="342">
        <v>180.26804100000001</v>
      </c>
      <c r="P373" s="342">
        <v>0</v>
      </c>
      <c r="Q373" s="342">
        <v>120.39</v>
      </c>
      <c r="R373" s="342">
        <v>0</v>
      </c>
      <c r="S373" s="342">
        <v>4.4880000000000004</v>
      </c>
      <c r="T373" s="342">
        <v>0</v>
      </c>
      <c r="U373" s="342">
        <v>284</v>
      </c>
      <c r="V373" s="342">
        <v>70.902699999999996</v>
      </c>
      <c r="W373" s="342">
        <v>6.4320000000000004</v>
      </c>
      <c r="X373" s="342">
        <v>4.4999999999999998E-2</v>
      </c>
      <c r="Y373" s="342">
        <v>0</v>
      </c>
      <c r="Z373" s="342">
        <v>72.8</v>
      </c>
      <c r="AA373" s="342">
        <v>54.5</v>
      </c>
      <c r="AB373" s="342">
        <v>46.594521999999998</v>
      </c>
      <c r="AC373" s="342">
        <v>47.454999000000001</v>
      </c>
      <c r="AD373" s="342">
        <v>180.30723800000001</v>
      </c>
      <c r="AE373" s="342">
        <v>12.527777</v>
      </c>
      <c r="AF373" s="342">
        <v>0</v>
      </c>
      <c r="AG373" s="342">
        <v>3.9197000000000003E-2</v>
      </c>
    </row>
    <row r="374" spans="1:33" x14ac:dyDescent="0.2">
      <c r="A374" s="342">
        <v>445.55748499999999</v>
      </c>
      <c r="B374" s="342">
        <v>111.275367</v>
      </c>
      <c r="C374" s="342">
        <v>74.386116000000001</v>
      </c>
      <c r="D374" s="342">
        <v>75.313635000000005</v>
      </c>
      <c r="E374" s="342">
        <v>72.388070999999997</v>
      </c>
      <c r="F374" s="342">
        <v>72.262437000000006</v>
      </c>
      <c r="G374" s="342">
        <v>72.439296999999996</v>
      </c>
      <c r="H374" s="342">
        <v>74.516018000000003</v>
      </c>
      <c r="I374" s="342">
        <v>6.8090909999999996</v>
      </c>
      <c r="J374" s="342">
        <v>180.53377900000001</v>
      </c>
      <c r="K374" s="342">
        <v>52.7</v>
      </c>
      <c r="L374" s="342">
        <v>2.353793</v>
      </c>
      <c r="M374" s="342">
        <v>74.599999999999994</v>
      </c>
      <c r="N374" s="342">
        <v>29.324555</v>
      </c>
      <c r="O374" s="342">
        <v>180.27481299999999</v>
      </c>
      <c r="P374" s="342">
        <v>0</v>
      </c>
      <c r="Q374" s="342">
        <v>120.4</v>
      </c>
      <c r="R374" s="342">
        <v>0</v>
      </c>
      <c r="S374" s="342">
        <v>4.4800000000000004</v>
      </c>
      <c r="T374" s="342">
        <v>0</v>
      </c>
      <c r="U374" s="342">
        <v>281</v>
      </c>
      <c r="V374" s="342">
        <v>70.981399999999994</v>
      </c>
      <c r="W374" s="342">
        <v>6.4219999999999997</v>
      </c>
      <c r="X374" s="342">
        <v>4.4999999999999998E-2</v>
      </c>
      <c r="Y374" s="342">
        <v>0</v>
      </c>
      <c r="Z374" s="342">
        <v>72.8</v>
      </c>
      <c r="AA374" s="342">
        <v>54.5</v>
      </c>
      <c r="AB374" s="342">
        <v>46.671101</v>
      </c>
      <c r="AC374" s="342">
        <v>47.421526999999998</v>
      </c>
      <c r="AD374" s="342">
        <v>180.31374400000001</v>
      </c>
      <c r="AE374" s="342">
        <v>12.524933000000001</v>
      </c>
      <c r="AF374" s="342">
        <v>0</v>
      </c>
      <c r="AG374" s="342">
        <v>3.8931E-2</v>
      </c>
    </row>
    <row r="375" spans="1:33" x14ac:dyDescent="0.2">
      <c r="A375" s="342">
        <v>446.74955299999999</v>
      </c>
      <c r="B375" s="342">
        <v>111.143953</v>
      </c>
      <c r="C375" s="342">
        <v>74.419332999999995</v>
      </c>
      <c r="D375" s="342">
        <v>75.376391999999996</v>
      </c>
      <c r="E375" s="342">
        <v>72.346241000000006</v>
      </c>
      <c r="F375" s="342">
        <v>72.217529999999996</v>
      </c>
      <c r="G375" s="342">
        <v>72.468976999999995</v>
      </c>
      <c r="H375" s="342">
        <v>74.556092000000007</v>
      </c>
      <c r="I375" s="342">
        <v>6.8719539999999997</v>
      </c>
      <c r="J375" s="342">
        <v>180.44175300000001</v>
      </c>
      <c r="K375" s="342">
        <v>52.7</v>
      </c>
      <c r="L375" s="342">
        <v>2.3617249999999999</v>
      </c>
      <c r="M375" s="342">
        <v>74.599999999999994</v>
      </c>
      <c r="N375" s="342">
        <v>29.324010000000001</v>
      </c>
      <c r="O375" s="342">
        <v>180.26294100000001</v>
      </c>
      <c r="P375" s="342">
        <v>0</v>
      </c>
      <c r="Q375" s="342">
        <v>120.38</v>
      </c>
      <c r="R375" s="342">
        <v>0</v>
      </c>
      <c r="S375" s="342">
        <v>4.4880000000000004</v>
      </c>
      <c r="T375" s="342">
        <v>0</v>
      </c>
      <c r="U375" s="342">
        <v>284</v>
      </c>
      <c r="V375" s="342">
        <v>71.100899999999996</v>
      </c>
      <c r="W375" s="342">
        <v>6.4009999999999998</v>
      </c>
      <c r="X375" s="342">
        <v>4.4999999999999998E-2</v>
      </c>
      <c r="Y375" s="342">
        <v>0</v>
      </c>
      <c r="Z375" s="342">
        <v>72.8</v>
      </c>
      <c r="AA375" s="342">
        <v>54.5</v>
      </c>
      <c r="AB375" s="342">
        <v>46.529349000000003</v>
      </c>
      <c r="AC375" s="342">
        <v>47.390864999999998</v>
      </c>
      <c r="AD375" s="342">
        <v>180.30170100000001</v>
      </c>
      <c r="AE375" s="342">
        <v>12.522328</v>
      </c>
      <c r="AF375" s="342">
        <v>0</v>
      </c>
      <c r="AG375" s="342">
        <v>3.8760000000000003E-2</v>
      </c>
    </row>
    <row r="376" spans="1:33" x14ac:dyDescent="0.2">
      <c r="A376" s="342">
        <v>447.93762099999998</v>
      </c>
      <c r="B376" s="342">
        <v>111.05322700000001</v>
      </c>
      <c r="C376" s="342">
        <v>74.398274999999998</v>
      </c>
      <c r="D376" s="342">
        <v>75.282363000000004</v>
      </c>
      <c r="E376" s="342">
        <v>72.386651000000001</v>
      </c>
      <c r="F376" s="342">
        <v>72.256189000000006</v>
      </c>
      <c r="G376" s="342">
        <v>72.424681000000007</v>
      </c>
      <c r="H376" s="342">
        <v>74.568226999999993</v>
      </c>
      <c r="I376" s="342">
        <v>6.772367</v>
      </c>
      <c r="J376" s="342">
        <v>180.445123</v>
      </c>
      <c r="K376" s="342">
        <v>52.7</v>
      </c>
      <c r="L376" s="342">
        <v>2.3671169999999999</v>
      </c>
      <c r="M376" s="342">
        <v>74.599999999999994</v>
      </c>
      <c r="N376" s="342">
        <v>29.322792</v>
      </c>
      <c r="O376" s="342">
        <v>180.288354</v>
      </c>
      <c r="P376" s="342">
        <v>0</v>
      </c>
      <c r="Q376" s="342">
        <v>120.39</v>
      </c>
      <c r="R376" s="342">
        <v>0</v>
      </c>
      <c r="S376" s="342">
        <v>4.4889999999999999</v>
      </c>
      <c r="T376" s="342">
        <v>0</v>
      </c>
      <c r="U376" s="342">
        <v>285</v>
      </c>
      <c r="V376" s="342">
        <v>71.179400000000001</v>
      </c>
      <c r="W376" s="342">
        <v>6.4009999999999998</v>
      </c>
      <c r="X376" s="342">
        <v>4.4999999999999998E-2</v>
      </c>
      <c r="Y376" s="342">
        <v>0</v>
      </c>
      <c r="Z376" s="342">
        <v>72.8</v>
      </c>
      <c r="AA376" s="342">
        <v>54.4</v>
      </c>
      <c r="AB376" s="342">
        <v>46.827596999999997</v>
      </c>
      <c r="AC376" s="342">
        <v>47.359727999999997</v>
      </c>
      <c r="AD376" s="342">
        <v>180.32704000000001</v>
      </c>
      <c r="AE376" s="342">
        <v>12.519683000000001</v>
      </c>
      <c r="AF376" s="342">
        <v>0</v>
      </c>
      <c r="AG376" s="342">
        <v>3.8685999999999998E-2</v>
      </c>
    </row>
    <row r="377" spans="1:33" x14ac:dyDescent="0.2">
      <c r="A377" s="342">
        <v>449.12968899999998</v>
      </c>
      <c r="B377" s="342">
        <v>111.16623199999999</v>
      </c>
      <c r="C377" s="342">
        <v>74.361622999999994</v>
      </c>
      <c r="D377" s="342">
        <v>75.293888999999993</v>
      </c>
      <c r="E377" s="342">
        <v>72.445143000000002</v>
      </c>
      <c r="F377" s="342">
        <v>72.256264000000002</v>
      </c>
      <c r="G377" s="342">
        <v>72.462147000000002</v>
      </c>
      <c r="H377" s="342">
        <v>74.502309999999994</v>
      </c>
      <c r="I377" s="342">
        <v>6.8967970000000003</v>
      </c>
      <c r="J377" s="342">
        <v>180.56047899999999</v>
      </c>
      <c r="K377" s="342">
        <v>52.7</v>
      </c>
      <c r="L377" s="342">
        <v>2.372716</v>
      </c>
      <c r="M377" s="342">
        <v>74.599999999999994</v>
      </c>
      <c r="N377" s="342">
        <v>29.324166000000002</v>
      </c>
      <c r="O377" s="342">
        <v>180.270928</v>
      </c>
      <c r="P377" s="342">
        <v>0</v>
      </c>
      <c r="Q377" s="342">
        <v>120.4</v>
      </c>
      <c r="R377" s="342">
        <v>0</v>
      </c>
      <c r="S377" s="342">
        <v>4.4740000000000002</v>
      </c>
      <c r="T377" s="342">
        <v>0</v>
      </c>
      <c r="U377" s="342">
        <v>278</v>
      </c>
      <c r="V377" s="342">
        <v>71.296800000000005</v>
      </c>
      <c r="W377" s="342">
        <v>6.4269999999999996</v>
      </c>
      <c r="X377" s="342">
        <v>4.4999999999999998E-2</v>
      </c>
      <c r="Y377" s="342">
        <v>0</v>
      </c>
      <c r="Z377" s="342">
        <v>72.8</v>
      </c>
      <c r="AA377" s="342">
        <v>54.4</v>
      </c>
      <c r="AB377" s="342">
        <v>46.624329000000003</v>
      </c>
      <c r="AC377" s="342">
        <v>47.335428</v>
      </c>
      <c r="AD377" s="342">
        <v>180.30976999999999</v>
      </c>
      <c r="AE377" s="342">
        <v>12.517618000000001</v>
      </c>
      <c r="AF377" s="342">
        <v>0</v>
      </c>
      <c r="AG377" s="342">
        <v>3.8842000000000002E-2</v>
      </c>
    </row>
    <row r="378" spans="1:33" x14ac:dyDescent="0.2">
      <c r="A378" s="342">
        <v>450.36876000000001</v>
      </c>
      <c r="B378" s="342">
        <v>111.235778</v>
      </c>
      <c r="C378" s="342">
        <v>74.388726000000005</v>
      </c>
      <c r="D378" s="342">
        <v>75.340282000000002</v>
      </c>
      <c r="E378" s="342">
        <v>72.357213000000002</v>
      </c>
      <c r="F378" s="342">
        <v>72.265975999999995</v>
      </c>
      <c r="G378" s="342">
        <v>72.480667999999994</v>
      </c>
      <c r="H378" s="342">
        <v>74.559340000000006</v>
      </c>
      <c r="I378" s="342">
        <v>6.8664019999999999</v>
      </c>
      <c r="J378" s="342">
        <v>180.41339400000001</v>
      </c>
      <c r="K378" s="342">
        <v>52.7</v>
      </c>
      <c r="L378" s="342">
        <v>2.3801040000000002</v>
      </c>
      <c r="M378" s="342">
        <v>74.599999999999994</v>
      </c>
      <c r="N378" s="342">
        <v>29.324158000000001</v>
      </c>
      <c r="O378" s="342">
        <v>180.25888</v>
      </c>
      <c r="P378" s="342">
        <v>0</v>
      </c>
      <c r="Q378" s="342">
        <v>120.41</v>
      </c>
      <c r="R378" s="342">
        <v>0</v>
      </c>
      <c r="S378" s="342">
        <v>4.47</v>
      </c>
      <c r="T378" s="342">
        <v>0</v>
      </c>
      <c r="U378" s="342">
        <v>277</v>
      </c>
      <c r="V378" s="342">
        <v>71.374499999999998</v>
      </c>
      <c r="W378" s="342">
        <v>6.39</v>
      </c>
      <c r="X378" s="342">
        <v>5.0999999999999997E-2</v>
      </c>
      <c r="Y378" s="342">
        <v>0</v>
      </c>
      <c r="Z378" s="342">
        <v>72.8</v>
      </c>
      <c r="AA378" s="342">
        <v>54.4</v>
      </c>
      <c r="AB378" s="342">
        <v>46.483043000000002</v>
      </c>
      <c r="AC378" s="342">
        <v>47.303781999999998</v>
      </c>
      <c r="AD378" s="342">
        <v>180.29776699999999</v>
      </c>
      <c r="AE378" s="342">
        <v>12.514929</v>
      </c>
      <c r="AF378" s="342">
        <v>0</v>
      </c>
      <c r="AG378" s="342">
        <v>3.8886999999999998E-2</v>
      </c>
    </row>
    <row r="379" spans="1:33" x14ac:dyDescent="0.2">
      <c r="A379" s="342">
        <v>451.56182799999999</v>
      </c>
      <c r="B379" s="342">
        <v>111.43737</v>
      </c>
      <c r="C379" s="342">
        <v>74.444146000000003</v>
      </c>
      <c r="D379" s="342">
        <v>75.366425000000007</v>
      </c>
      <c r="E379" s="342">
        <v>72.407241999999997</v>
      </c>
      <c r="F379" s="342">
        <v>72.251434000000003</v>
      </c>
      <c r="G379" s="342">
        <v>72.398088000000001</v>
      </c>
      <c r="H379" s="342">
        <v>74.608292000000006</v>
      </c>
      <c r="I379" s="342">
        <v>6.8313410000000001</v>
      </c>
      <c r="J379" s="342">
        <v>180.59184500000001</v>
      </c>
      <c r="K379" s="342">
        <v>52.7</v>
      </c>
      <c r="L379" s="342">
        <v>2.3886850000000002</v>
      </c>
      <c r="M379" s="342">
        <v>74.599999999999994</v>
      </c>
      <c r="N379" s="342">
        <v>29.324451</v>
      </c>
      <c r="O379" s="342">
        <v>180.245317</v>
      </c>
      <c r="P379" s="342">
        <v>0</v>
      </c>
      <c r="Q379" s="342">
        <v>120.38</v>
      </c>
      <c r="R379" s="342">
        <v>0</v>
      </c>
      <c r="S379" s="342">
        <v>4.4790000000000001</v>
      </c>
      <c r="T379" s="342">
        <v>0</v>
      </c>
      <c r="U379" s="342">
        <v>281</v>
      </c>
      <c r="V379" s="342">
        <v>71.452100000000002</v>
      </c>
      <c r="W379" s="342">
        <v>6.4320000000000004</v>
      </c>
      <c r="X379" s="342">
        <v>5.0999999999999997E-2</v>
      </c>
      <c r="Y379" s="342">
        <v>0</v>
      </c>
      <c r="Z379" s="342">
        <v>72.8</v>
      </c>
      <c r="AA379" s="342">
        <v>54.4</v>
      </c>
      <c r="AB379" s="342">
        <v>46.325189000000002</v>
      </c>
      <c r="AC379" s="342">
        <v>47.273409999999998</v>
      </c>
      <c r="AD379" s="342">
        <v>180.284356</v>
      </c>
      <c r="AE379" s="342">
        <v>12.512349</v>
      </c>
      <c r="AF379" s="342">
        <v>0</v>
      </c>
      <c r="AG379" s="342">
        <v>3.9038000000000003E-2</v>
      </c>
    </row>
    <row r="380" spans="1:33" x14ac:dyDescent="0.2">
      <c r="A380" s="342">
        <v>452.753896</v>
      </c>
      <c r="B380" s="342">
        <v>111.821881</v>
      </c>
      <c r="C380" s="342">
        <v>74.376919999999998</v>
      </c>
      <c r="D380" s="342">
        <v>75.360809000000003</v>
      </c>
      <c r="E380" s="342">
        <v>72.424535000000006</v>
      </c>
      <c r="F380" s="342">
        <v>72.272234999999995</v>
      </c>
      <c r="G380" s="342">
        <v>72.438973000000004</v>
      </c>
      <c r="H380" s="342">
        <v>74.521291000000005</v>
      </c>
      <c r="I380" s="342">
        <v>6.9253119999999999</v>
      </c>
      <c r="J380" s="342">
        <v>180.398203</v>
      </c>
      <c r="K380" s="342">
        <v>52.7</v>
      </c>
      <c r="L380" s="342">
        <v>2.395788</v>
      </c>
      <c r="M380" s="342">
        <v>74.599999999999994</v>
      </c>
      <c r="N380" s="342">
        <v>29.324269999999999</v>
      </c>
      <c r="O380" s="342">
        <v>180.220336</v>
      </c>
      <c r="P380" s="342">
        <v>0</v>
      </c>
      <c r="Q380" s="342">
        <v>120.41</v>
      </c>
      <c r="R380" s="342">
        <v>0</v>
      </c>
      <c r="S380" s="342">
        <v>4.4950000000000001</v>
      </c>
      <c r="T380" s="342">
        <v>0</v>
      </c>
      <c r="U380" s="342">
        <v>285</v>
      </c>
      <c r="V380" s="342">
        <v>71.569699999999997</v>
      </c>
      <c r="W380" s="342">
        <v>6.4580000000000002</v>
      </c>
      <c r="X380" s="342">
        <v>4.4999999999999998E-2</v>
      </c>
      <c r="Y380" s="342">
        <v>0</v>
      </c>
      <c r="Z380" s="342">
        <v>72.8</v>
      </c>
      <c r="AA380" s="342">
        <v>54.4</v>
      </c>
      <c r="AB380" s="342">
        <v>46.036535000000001</v>
      </c>
      <c r="AC380" s="342">
        <v>47.244231999999997</v>
      </c>
      <c r="AD380" s="342">
        <v>180.25983099999999</v>
      </c>
      <c r="AE380" s="342">
        <v>12.509869999999999</v>
      </c>
      <c r="AF380" s="342">
        <v>0</v>
      </c>
      <c r="AG380" s="342">
        <v>3.9495000000000002E-2</v>
      </c>
    </row>
    <row r="381" spans="1:33" x14ac:dyDescent="0.2">
      <c r="A381" s="342">
        <v>453.94696399999998</v>
      </c>
      <c r="B381" s="342">
        <v>111.789185</v>
      </c>
      <c r="C381" s="342">
        <v>74.385271000000003</v>
      </c>
      <c r="D381" s="342">
        <v>75.358356000000001</v>
      </c>
      <c r="E381" s="342">
        <v>72.395004</v>
      </c>
      <c r="F381" s="342">
        <v>72.213631000000007</v>
      </c>
      <c r="G381" s="342">
        <v>72.453552000000002</v>
      </c>
      <c r="H381" s="342">
        <v>74.526500999999996</v>
      </c>
      <c r="I381" s="342">
        <v>6.8855639999999996</v>
      </c>
      <c r="J381" s="342">
        <v>180.44745599999999</v>
      </c>
      <c r="K381" s="342">
        <v>52.8</v>
      </c>
      <c r="L381" s="342">
        <v>2.4034610000000001</v>
      </c>
      <c r="M381" s="342">
        <v>74.599999999999994</v>
      </c>
      <c r="N381" s="342">
        <v>29.321237</v>
      </c>
      <c r="O381" s="342">
        <v>180.239856</v>
      </c>
      <c r="P381" s="342">
        <v>0</v>
      </c>
      <c r="Q381" s="342">
        <v>120.4</v>
      </c>
      <c r="R381" s="342">
        <v>0</v>
      </c>
      <c r="S381" s="342">
        <v>4.49</v>
      </c>
      <c r="T381" s="342">
        <v>0</v>
      </c>
      <c r="U381" s="342">
        <v>285</v>
      </c>
      <c r="V381" s="342">
        <v>71.647000000000006</v>
      </c>
      <c r="W381" s="342">
        <v>6.4420000000000002</v>
      </c>
      <c r="X381" s="342">
        <v>5.0999999999999997E-2</v>
      </c>
      <c r="Y381" s="342">
        <v>0</v>
      </c>
      <c r="Z381" s="342">
        <v>72.8</v>
      </c>
      <c r="AA381" s="342">
        <v>54.4</v>
      </c>
      <c r="AB381" s="342">
        <v>46.265802999999998</v>
      </c>
      <c r="AC381" s="342">
        <v>47.215634999999999</v>
      </c>
      <c r="AD381" s="342">
        <v>180.27931000000001</v>
      </c>
      <c r="AE381" s="342">
        <v>12.507440000000001</v>
      </c>
      <c r="AF381" s="342">
        <v>0</v>
      </c>
      <c r="AG381" s="342">
        <v>3.9454000000000003E-2</v>
      </c>
    </row>
    <row r="382" spans="1:33" x14ac:dyDescent="0.2">
      <c r="A382" s="342">
        <v>455.14003300000002</v>
      </c>
      <c r="B382" s="342">
        <v>112.112472</v>
      </c>
      <c r="C382" s="342">
        <v>74.387377000000001</v>
      </c>
      <c r="D382" s="342">
        <v>75.317699000000005</v>
      </c>
      <c r="E382" s="342">
        <v>72.307158999999999</v>
      </c>
      <c r="F382" s="342">
        <v>72.224946000000003</v>
      </c>
      <c r="G382" s="342">
        <v>72.432816000000003</v>
      </c>
      <c r="H382" s="342">
        <v>74.576881</v>
      </c>
      <c r="I382" s="342">
        <v>6.8706579999999997</v>
      </c>
      <c r="J382" s="342">
        <v>180.40001799999999</v>
      </c>
      <c r="K382" s="342">
        <v>52.8</v>
      </c>
      <c r="L382" s="342">
        <v>2.4092159999999998</v>
      </c>
      <c r="M382" s="342">
        <v>74.599999999999994</v>
      </c>
      <c r="N382" s="342">
        <v>29.323259</v>
      </c>
      <c r="O382" s="342">
        <v>180.22703100000001</v>
      </c>
      <c r="P382" s="342">
        <v>0</v>
      </c>
      <c r="Q382" s="342">
        <v>120.38</v>
      </c>
      <c r="R382" s="342">
        <v>0</v>
      </c>
      <c r="S382" s="342">
        <v>4.484</v>
      </c>
      <c r="T382" s="342">
        <v>0</v>
      </c>
      <c r="U382" s="342">
        <v>282</v>
      </c>
      <c r="V382" s="342">
        <v>71.765000000000001</v>
      </c>
      <c r="W382" s="342">
        <v>6.4219999999999997</v>
      </c>
      <c r="X382" s="342">
        <v>4.4999999999999998E-2</v>
      </c>
      <c r="Y382" s="342">
        <v>0</v>
      </c>
      <c r="Z382" s="342">
        <v>72.8</v>
      </c>
      <c r="AA382" s="342">
        <v>54.3</v>
      </c>
      <c r="AB382" s="342">
        <v>46.118583000000001</v>
      </c>
      <c r="AC382" s="342">
        <v>47.186157000000001</v>
      </c>
      <c r="AD382" s="342">
        <v>180.26680200000001</v>
      </c>
      <c r="AE382" s="342">
        <v>12.504936000000001</v>
      </c>
      <c r="AF382" s="342">
        <v>0</v>
      </c>
      <c r="AG382" s="342">
        <v>3.9771000000000001E-2</v>
      </c>
    </row>
    <row r="383" spans="1:33" x14ac:dyDescent="0.2">
      <c r="A383" s="342">
        <v>456.369103</v>
      </c>
      <c r="B383" s="342">
        <v>112.306819</v>
      </c>
      <c r="C383" s="342">
        <v>74.404397000000003</v>
      </c>
      <c r="D383" s="342">
        <v>75.377671000000007</v>
      </c>
      <c r="E383" s="342">
        <v>72.408365000000003</v>
      </c>
      <c r="F383" s="342">
        <v>72.268017999999998</v>
      </c>
      <c r="G383" s="342">
        <v>72.477941000000001</v>
      </c>
      <c r="H383" s="342">
        <v>74.554723999999993</v>
      </c>
      <c r="I383" s="342">
        <v>7.0412520000000001</v>
      </c>
      <c r="J383" s="342">
        <v>180.271299</v>
      </c>
      <c r="K383" s="342">
        <v>52.8</v>
      </c>
      <c r="L383" s="342">
        <v>2.4154680000000002</v>
      </c>
      <c r="M383" s="342">
        <v>74.599999999999994</v>
      </c>
      <c r="N383" s="342">
        <v>29.321991000000001</v>
      </c>
      <c r="O383" s="342">
        <v>180.234906</v>
      </c>
      <c r="P383" s="342">
        <v>0</v>
      </c>
      <c r="Q383" s="342">
        <v>120.38</v>
      </c>
      <c r="R383" s="342">
        <v>0</v>
      </c>
      <c r="S383" s="342">
        <v>4.4610000000000003</v>
      </c>
      <c r="T383" s="342">
        <v>0</v>
      </c>
      <c r="U383" s="342">
        <v>275</v>
      </c>
      <c r="V383" s="342">
        <v>71.8429</v>
      </c>
      <c r="W383" s="342">
        <v>6.4059999999999997</v>
      </c>
      <c r="X383" s="342">
        <v>5.0999999999999997E-2</v>
      </c>
      <c r="Y383" s="342">
        <v>0</v>
      </c>
      <c r="Z383" s="342">
        <v>72.8</v>
      </c>
      <c r="AA383" s="342">
        <v>54.3</v>
      </c>
      <c r="AB383" s="342">
        <v>46.213289000000003</v>
      </c>
      <c r="AC383" s="342">
        <v>47.153773000000001</v>
      </c>
      <c r="AD383" s="342">
        <v>180.27484799999999</v>
      </c>
      <c r="AE383" s="342">
        <v>12.502185000000001</v>
      </c>
      <c r="AF383" s="342">
        <v>0</v>
      </c>
      <c r="AG383" s="342">
        <v>3.9942999999999999E-2</v>
      </c>
    </row>
    <row r="384" spans="1:33" x14ac:dyDescent="0.2">
      <c r="A384" s="342">
        <v>457.56217099999998</v>
      </c>
      <c r="B384" s="342">
        <v>112.207559</v>
      </c>
      <c r="C384" s="342">
        <v>74.391661999999997</v>
      </c>
      <c r="D384" s="342">
        <v>75.342509000000007</v>
      </c>
      <c r="E384" s="342">
        <v>72.355954999999994</v>
      </c>
      <c r="F384" s="342">
        <v>72.263903999999997</v>
      </c>
      <c r="G384" s="342">
        <v>72.460600999999997</v>
      </c>
      <c r="H384" s="342">
        <v>74.554044000000005</v>
      </c>
      <c r="I384" s="342">
        <v>6.8771389999999997</v>
      </c>
      <c r="J384" s="342">
        <v>180.40157300000001</v>
      </c>
      <c r="K384" s="342">
        <v>52.8</v>
      </c>
      <c r="L384" s="342">
        <v>2.4221249999999999</v>
      </c>
      <c r="M384" s="342">
        <v>74.599999999999994</v>
      </c>
      <c r="N384" s="342">
        <v>29.325021</v>
      </c>
      <c r="O384" s="342">
        <v>180.21662799999999</v>
      </c>
      <c r="P384" s="342">
        <v>0</v>
      </c>
      <c r="Q384" s="342">
        <v>120.38</v>
      </c>
      <c r="R384" s="342">
        <v>0</v>
      </c>
      <c r="S384" s="342">
        <v>4.468</v>
      </c>
      <c r="T384" s="342">
        <v>0</v>
      </c>
      <c r="U384" s="342">
        <v>277</v>
      </c>
      <c r="V384" s="342">
        <v>71.921599999999998</v>
      </c>
      <c r="W384" s="342">
        <v>6.4059999999999997</v>
      </c>
      <c r="X384" s="342">
        <v>4.4999999999999998E-2</v>
      </c>
      <c r="Y384" s="342">
        <v>0</v>
      </c>
      <c r="Z384" s="342">
        <v>72.8</v>
      </c>
      <c r="AA384" s="342">
        <v>54.3</v>
      </c>
      <c r="AB384" s="342">
        <v>45.997179000000003</v>
      </c>
      <c r="AC384" s="342">
        <v>47.117238</v>
      </c>
      <c r="AD384" s="342">
        <v>180.25648799999999</v>
      </c>
      <c r="AE384" s="342">
        <v>12.499081</v>
      </c>
      <c r="AF384" s="342">
        <v>0</v>
      </c>
      <c r="AG384" s="342">
        <v>3.986E-2</v>
      </c>
    </row>
    <row r="385" spans="1:33" x14ac:dyDescent="0.2">
      <c r="A385" s="342">
        <v>458.75423899999998</v>
      </c>
      <c r="B385" s="342">
        <v>112.35234699999999</v>
      </c>
      <c r="C385" s="342">
        <v>74.429184000000006</v>
      </c>
      <c r="D385" s="342">
        <v>75.327332999999996</v>
      </c>
      <c r="E385" s="342">
        <v>72.405028999999999</v>
      </c>
      <c r="F385" s="342">
        <v>72.292354000000003</v>
      </c>
      <c r="G385" s="342">
        <v>72.479023999999995</v>
      </c>
      <c r="H385" s="342">
        <v>74.544382999999996</v>
      </c>
      <c r="I385" s="342">
        <v>6.7941849999999997</v>
      </c>
      <c r="J385" s="342">
        <v>180.40779499999999</v>
      </c>
      <c r="K385" s="342">
        <v>52.8</v>
      </c>
      <c r="L385" s="342">
        <v>2.427362</v>
      </c>
      <c r="M385" s="342">
        <v>74.599999999999994</v>
      </c>
      <c r="N385" s="342">
        <v>29.324451</v>
      </c>
      <c r="O385" s="342">
        <v>180.209666</v>
      </c>
      <c r="P385" s="342">
        <v>0</v>
      </c>
      <c r="Q385" s="342">
        <v>120.4</v>
      </c>
      <c r="R385" s="342">
        <v>0</v>
      </c>
      <c r="S385" s="342">
        <v>4.4809999999999999</v>
      </c>
      <c r="T385" s="342">
        <v>0</v>
      </c>
      <c r="U385" s="342">
        <v>282</v>
      </c>
      <c r="V385" s="342">
        <v>72.0381</v>
      </c>
      <c r="W385" s="342">
        <v>6.4320000000000004</v>
      </c>
      <c r="X385" s="342">
        <v>4.4999999999999998E-2</v>
      </c>
      <c r="Y385" s="342">
        <v>0</v>
      </c>
      <c r="Z385" s="342">
        <v>72.8</v>
      </c>
      <c r="AA385" s="342">
        <v>54.3</v>
      </c>
      <c r="AB385" s="342">
        <v>45.916432</v>
      </c>
      <c r="AC385" s="342">
        <v>47.079394000000001</v>
      </c>
      <c r="AD385" s="342">
        <v>180.249628</v>
      </c>
      <c r="AE385" s="342">
        <v>12.495865</v>
      </c>
      <c r="AF385" s="342">
        <v>0</v>
      </c>
      <c r="AG385" s="342">
        <v>3.9961000000000003E-2</v>
      </c>
    </row>
    <row r="386" spans="1:33" x14ac:dyDescent="0.2">
      <c r="A386" s="342">
        <v>459.94730800000002</v>
      </c>
      <c r="B386" s="342">
        <v>112.34069100000001</v>
      </c>
      <c r="C386" s="342">
        <v>74.431151</v>
      </c>
      <c r="D386" s="342">
        <v>75.375786000000005</v>
      </c>
      <c r="E386" s="342">
        <v>72.406476999999995</v>
      </c>
      <c r="F386" s="342">
        <v>72.213093999999998</v>
      </c>
      <c r="G386" s="342">
        <v>72.419713000000002</v>
      </c>
      <c r="H386" s="342">
        <v>74.609363999999999</v>
      </c>
      <c r="I386" s="342">
        <v>6.8888040000000004</v>
      </c>
      <c r="J386" s="342">
        <v>180.40805399999999</v>
      </c>
      <c r="K386" s="342">
        <v>52.8</v>
      </c>
      <c r="L386" s="342">
        <v>2.4349829999999999</v>
      </c>
      <c r="M386" s="342">
        <v>74.599999999999994</v>
      </c>
      <c r="N386" s="342">
        <v>29.324346999999999</v>
      </c>
      <c r="O386" s="342">
        <v>180.213211</v>
      </c>
      <c r="P386" s="342">
        <v>0</v>
      </c>
      <c r="Q386" s="342">
        <v>120.4</v>
      </c>
      <c r="R386" s="342">
        <v>0</v>
      </c>
      <c r="S386" s="342">
        <v>4.4880000000000004</v>
      </c>
      <c r="T386" s="342">
        <v>0</v>
      </c>
      <c r="U386" s="342">
        <v>283</v>
      </c>
      <c r="V386" s="342">
        <v>72.115700000000004</v>
      </c>
      <c r="W386" s="342">
        <v>6.4109999999999996</v>
      </c>
      <c r="X386" s="342">
        <v>0.04</v>
      </c>
      <c r="Y386" s="342">
        <v>0</v>
      </c>
      <c r="Z386" s="342">
        <v>72.8</v>
      </c>
      <c r="AA386" s="342">
        <v>54.3</v>
      </c>
      <c r="AB386" s="342">
        <v>45.958005</v>
      </c>
      <c r="AC386" s="342">
        <v>47.046183999999997</v>
      </c>
      <c r="AD386" s="342">
        <v>180.25316000000001</v>
      </c>
      <c r="AE386" s="342">
        <v>12.493043999999999</v>
      </c>
      <c r="AF386" s="342">
        <v>0</v>
      </c>
      <c r="AG386" s="342">
        <v>3.9947999999999997E-2</v>
      </c>
    </row>
    <row r="387" spans="1:33" x14ac:dyDescent="0.2">
      <c r="A387" s="342">
        <v>461.140376</v>
      </c>
      <c r="B387" s="342">
        <v>112.088914</v>
      </c>
      <c r="C387" s="342">
        <v>74.367146000000005</v>
      </c>
      <c r="D387" s="342">
        <v>75.299242000000007</v>
      </c>
      <c r="E387" s="342">
        <v>72.350897000000003</v>
      </c>
      <c r="F387" s="342">
        <v>72.289045999999999</v>
      </c>
      <c r="G387" s="342">
        <v>72.491363000000007</v>
      </c>
      <c r="H387" s="342">
        <v>74.503321</v>
      </c>
      <c r="I387" s="342">
        <v>6.8745459999999996</v>
      </c>
      <c r="J387" s="342">
        <v>180.39923999999999</v>
      </c>
      <c r="K387" s="342">
        <v>52.8</v>
      </c>
      <c r="L387" s="342">
        <v>2.4423970000000002</v>
      </c>
      <c r="M387" s="342">
        <v>74.599999999999994</v>
      </c>
      <c r="N387" s="342">
        <v>29.325099000000002</v>
      </c>
      <c r="O387" s="342">
        <v>180.21948</v>
      </c>
      <c r="P387" s="342">
        <v>0</v>
      </c>
      <c r="Q387" s="342">
        <v>120.41</v>
      </c>
      <c r="R387" s="342">
        <v>0</v>
      </c>
      <c r="S387" s="342">
        <v>4.4669999999999996</v>
      </c>
      <c r="T387" s="342">
        <v>0</v>
      </c>
      <c r="U387" s="342">
        <v>276</v>
      </c>
      <c r="V387" s="342">
        <v>72.232299999999995</v>
      </c>
      <c r="W387" s="342">
        <v>6.3959999999999999</v>
      </c>
      <c r="X387" s="342">
        <v>4.4999999999999998E-2</v>
      </c>
      <c r="Y387" s="342">
        <v>0</v>
      </c>
      <c r="Z387" s="342">
        <v>72.8</v>
      </c>
      <c r="AA387" s="342">
        <v>54.3</v>
      </c>
      <c r="AB387" s="342">
        <v>46.029682999999999</v>
      </c>
      <c r="AC387" s="342">
        <v>47.004325000000001</v>
      </c>
      <c r="AD387" s="342">
        <v>180.25924900000001</v>
      </c>
      <c r="AE387" s="342">
        <v>12.489487</v>
      </c>
      <c r="AF387" s="342">
        <v>0</v>
      </c>
      <c r="AG387" s="342">
        <v>3.9768999999999999E-2</v>
      </c>
    </row>
    <row r="388" spans="1:33" x14ac:dyDescent="0.2">
      <c r="A388" s="342">
        <v>462.36744599999997</v>
      </c>
      <c r="B388" s="342">
        <v>112.309015</v>
      </c>
      <c r="C388" s="342">
        <v>74.451100999999994</v>
      </c>
      <c r="D388" s="342">
        <v>75.397475</v>
      </c>
      <c r="E388" s="342">
        <v>72.389849999999996</v>
      </c>
      <c r="F388" s="342">
        <v>72.275239999999997</v>
      </c>
      <c r="G388" s="342">
        <v>72.473482000000004</v>
      </c>
      <c r="H388" s="342">
        <v>74.588359999999994</v>
      </c>
      <c r="I388" s="342">
        <v>6.9025210000000001</v>
      </c>
      <c r="J388" s="342">
        <v>180.45772199999999</v>
      </c>
      <c r="K388" s="342">
        <v>52.8</v>
      </c>
      <c r="L388" s="342">
        <v>2.4466950000000001</v>
      </c>
      <c r="M388" s="342">
        <v>74.599999999999994</v>
      </c>
      <c r="N388" s="342">
        <v>29.326547000000001</v>
      </c>
      <c r="O388" s="342">
        <v>180.201549</v>
      </c>
      <c r="P388" s="342">
        <v>0</v>
      </c>
      <c r="Q388" s="342">
        <v>120.38</v>
      </c>
      <c r="R388" s="342">
        <v>0</v>
      </c>
      <c r="S388" s="342">
        <v>4.4850000000000003</v>
      </c>
      <c r="T388" s="342">
        <v>0</v>
      </c>
      <c r="U388" s="342">
        <v>284</v>
      </c>
      <c r="V388" s="342">
        <v>72.311300000000003</v>
      </c>
      <c r="W388" s="342">
        <v>6.4059999999999997</v>
      </c>
      <c r="X388" s="342">
        <v>4.4999999999999998E-2</v>
      </c>
      <c r="Y388" s="342">
        <v>0</v>
      </c>
      <c r="Z388" s="342">
        <v>72.8</v>
      </c>
      <c r="AA388" s="342">
        <v>54.3</v>
      </c>
      <c r="AB388" s="342">
        <v>45.820141</v>
      </c>
      <c r="AC388" s="342">
        <v>46.962325999999997</v>
      </c>
      <c r="AD388" s="342">
        <v>180.24144699999999</v>
      </c>
      <c r="AE388" s="342">
        <v>12.485919000000001</v>
      </c>
      <c r="AF388" s="342">
        <v>0</v>
      </c>
      <c r="AG388" s="342">
        <v>3.9897000000000002E-2</v>
      </c>
    </row>
    <row r="389" spans="1:33" x14ac:dyDescent="0.2">
      <c r="A389" s="342">
        <v>463.55951399999998</v>
      </c>
      <c r="B389" s="342">
        <v>112.46776300000001</v>
      </c>
      <c r="C389" s="342">
        <v>74.414824999999993</v>
      </c>
      <c r="D389" s="342">
        <v>75.293851000000004</v>
      </c>
      <c r="E389" s="342">
        <v>72.398947000000007</v>
      </c>
      <c r="F389" s="342">
        <v>72.230352999999994</v>
      </c>
      <c r="G389" s="342">
        <v>72.435626999999997</v>
      </c>
      <c r="H389" s="342">
        <v>74.569704999999999</v>
      </c>
      <c r="I389" s="342">
        <v>6.9367609999999997</v>
      </c>
      <c r="J389" s="342">
        <v>180.38938999999999</v>
      </c>
      <c r="K389" s="342">
        <v>52.8</v>
      </c>
      <c r="L389" s="342">
        <v>2.4510040000000002</v>
      </c>
      <c r="M389" s="342">
        <v>74.599999999999994</v>
      </c>
      <c r="N389" s="342">
        <v>29.324477000000002</v>
      </c>
      <c r="O389" s="342">
        <v>180.22342399999999</v>
      </c>
      <c r="P389" s="342">
        <v>0</v>
      </c>
      <c r="Q389" s="342">
        <v>120.41</v>
      </c>
      <c r="R389" s="342">
        <v>0</v>
      </c>
      <c r="S389" s="342">
        <v>4.4720000000000004</v>
      </c>
      <c r="T389" s="342">
        <v>0</v>
      </c>
      <c r="U389" s="342">
        <v>279</v>
      </c>
      <c r="V389" s="342">
        <v>72.389300000000006</v>
      </c>
      <c r="W389" s="342">
        <v>6.38</v>
      </c>
      <c r="X389" s="342">
        <v>5.0999999999999997E-2</v>
      </c>
      <c r="Y389" s="342">
        <v>0</v>
      </c>
      <c r="Z389" s="342">
        <v>72.8</v>
      </c>
      <c r="AA389" s="342">
        <v>54.3</v>
      </c>
      <c r="AB389" s="342">
        <v>46.079833999999998</v>
      </c>
      <c r="AC389" s="342">
        <v>46.930621000000002</v>
      </c>
      <c r="AD389" s="342">
        <v>180.26351</v>
      </c>
      <c r="AE389" s="342">
        <v>12.483226</v>
      </c>
      <c r="AF389" s="342">
        <v>0</v>
      </c>
      <c r="AG389" s="342">
        <v>4.0085999999999997E-2</v>
      </c>
    </row>
    <row r="390" spans="1:33" x14ac:dyDescent="0.2">
      <c r="A390" s="342">
        <v>464.75358199999999</v>
      </c>
      <c r="B390" s="342">
        <v>112.932571</v>
      </c>
      <c r="C390" s="342">
        <v>74.399510000000006</v>
      </c>
      <c r="D390" s="342">
        <v>75.380178000000001</v>
      </c>
      <c r="E390" s="342">
        <v>72.414635000000004</v>
      </c>
      <c r="F390" s="342">
        <v>72.260868000000002</v>
      </c>
      <c r="G390" s="342">
        <v>72.470439999999996</v>
      </c>
      <c r="H390" s="342">
        <v>74.515032000000005</v>
      </c>
      <c r="I390" s="342">
        <v>6.9000370000000002</v>
      </c>
      <c r="J390" s="342">
        <v>180.368652</v>
      </c>
      <c r="K390" s="342">
        <v>52.7</v>
      </c>
      <c r="L390" s="342">
        <v>2.4586769999999998</v>
      </c>
      <c r="M390" s="342">
        <v>74.599999999999994</v>
      </c>
      <c r="N390" s="342">
        <v>29.32217</v>
      </c>
      <c r="O390" s="342">
        <v>180.21450999999999</v>
      </c>
      <c r="P390" s="342">
        <v>0</v>
      </c>
      <c r="Q390" s="342">
        <v>120.4</v>
      </c>
      <c r="R390" s="342">
        <v>0</v>
      </c>
      <c r="S390" s="342">
        <v>4.4930000000000003</v>
      </c>
      <c r="T390" s="342">
        <v>0</v>
      </c>
      <c r="U390" s="342">
        <v>285</v>
      </c>
      <c r="V390" s="342">
        <v>72.507400000000004</v>
      </c>
      <c r="W390" s="342">
        <v>6.4420000000000002</v>
      </c>
      <c r="X390" s="342">
        <v>5.0999999999999997E-2</v>
      </c>
      <c r="Y390" s="342">
        <v>0</v>
      </c>
      <c r="Z390" s="342">
        <v>72.8</v>
      </c>
      <c r="AA390" s="342">
        <v>54.3</v>
      </c>
      <c r="AB390" s="342">
        <v>45.980252999999998</v>
      </c>
      <c r="AC390" s="342">
        <v>46.892328999999997</v>
      </c>
      <c r="AD390" s="342">
        <v>180.25505000000001</v>
      </c>
      <c r="AE390" s="342">
        <v>12.479972</v>
      </c>
      <c r="AF390" s="342">
        <v>0</v>
      </c>
      <c r="AG390" s="342">
        <v>4.0538999999999999E-2</v>
      </c>
    </row>
    <row r="391" spans="1:33" x14ac:dyDescent="0.2">
      <c r="A391" s="342">
        <v>465.94465100000002</v>
      </c>
      <c r="B391" s="342">
        <v>113.054795</v>
      </c>
      <c r="C391" s="342">
        <v>74.391020999999995</v>
      </c>
      <c r="D391" s="342">
        <v>75.315771999999996</v>
      </c>
      <c r="E391" s="342">
        <v>72.398769999999999</v>
      </c>
      <c r="F391" s="342">
        <v>72.243262000000001</v>
      </c>
      <c r="G391" s="342">
        <v>72.459612000000007</v>
      </c>
      <c r="H391" s="342">
        <v>74.578266999999997</v>
      </c>
      <c r="I391" s="342">
        <v>6.8041219999999996</v>
      </c>
      <c r="J391" s="342">
        <v>180.536112</v>
      </c>
      <c r="K391" s="342">
        <v>52.7</v>
      </c>
      <c r="L391" s="342">
        <v>2.46495</v>
      </c>
      <c r="M391" s="342">
        <v>74.599999999999994</v>
      </c>
      <c r="N391" s="342">
        <v>29.323414</v>
      </c>
      <c r="O391" s="342">
        <v>180.19890100000001</v>
      </c>
      <c r="P391" s="342">
        <v>0</v>
      </c>
      <c r="Q391" s="342">
        <v>120.39</v>
      </c>
      <c r="R391" s="342">
        <v>0</v>
      </c>
      <c r="S391" s="342">
        <v>4.484</v>
      </c>
      <c r="T391" s="342">
        <v>0</v>
      </c>
      <c r="U391" s="342">
        <v>282</v>
      </c>
      <c r="V391" s="342">
        <v>72.584100000000007</v>
      </c>
      <c r="W391" s="342">
        <v>6.4530000000000003</v>
      </c>
      <c r="X391" s="342">
        <v>6.0999999999999999E-2</v>
      </c>
      <c r="Y391" s="342">
        <v>0</v>
      </c>
      <c r="Z391" s="342">
        <v>72.8</v>
      </c>
      <c r="AA391" s="342">
        <v>54.2</v>
      </c>
      <c r="AB391" s="342">
        <v>45.797961999999998</v>
      </c>
      <c r="AC391" s="342">
        <v>46.854692999999997</v>
      </c>
      <c r="AD391" s="342">
        <v>180.23956200000001</v>
      </c>
      <c r="AE391" s="342">
        <v>12.476775</v>
      </c>
      <c r="AF391" s="342">
        <v>0</v>
      </c>
      <c r="AG391" s="342">
        <v>4.0661000000000003E-2</v>
      </c>
    </row>
    <row r="392" spans="1:33" x14ac:dyDescent="0.2">
      <c r="A392" s="342">
        <v>467.137719</v>
      </c>
      <c r="B392" s="342">
        <v>113.343232</v>
      </c>
      <c r="C392" s="342">
        <v>74.416437000000002</v>
      </c>
      <c r="D392" s="342">
        <v>75.340056000000004</v>
      </c>
      <c r="E392" s="342">
        <v>72.398359999999997</v>
      </c>
      <c r="F392" s="342">
        <v>72.250819000000007</v>
      </c>
      <c r="G392" s="342">
        <v>72.490942000000004</v>
      </c>
      <c r="H392" s="342">
        <v>74.575058999999996</v>
      </c>
      <c r="I392" s="342">
        <v>6.918183</v>
      </c>
      <c r="J392" s="342">
        <v>180.44045700000001</v>
      </c>
      <c r="K392" s="342">
        <v>52.7</v>
      </c>
      <c r="L392" s="342">
        <v>2.4702380000000002</v>
      </c>
      <c r="M392" s="342">
        <v>74.599999999999994</v>
      </c>
      <c r="N392" s="342">
        <v>29.326577</v>
      </c>
      <c r="O392" s="342">
        <v>180.21070599999999</v>
      </c>
      <c r="P392" s="342">
        <v>0</v>
      </c>
      <c r="Q392" s="342">
        <v>120.39</v>
      </c>
      <c r="R392" s="342">
        <v>0</v>
      </c>
      <c r="S392" s="342">
        <v>4.4749999999999996</v>
      </c>
      <c r="T392" s="342">
        <v>0</v>
      </c>
      <c r="U392" s="342">
        <v>280</v>
      </c>
      <c r="V392" s="342">
        <v>72.701700000000002</v>
      </c>
      <c r="W392" s="342">
        <v>6.4219999999999997</v>
      </c>
      <c r="X392" s="342">
        <v>5.0999999999999997E-2</v>
      </c>
      <c r="Y392" s="342">
        <v>0</v>
      </c>
      <c r="Z392" s="342">
        <v>72.8</v>
      </c>
      <c r="AA392" s="342">
        <v>54.2</v>
      </c>
      <c r="AB392" s="342">
        <v>45.939704999999996</v>
      </c>
      <c r="AC392" s="342">
        <v>46.825513999999998</v>
      </c>
      <c r="AD392" s="342">
        <v>180.25160500000001</v>
      </c>
      <c r="AE392" s="342">
        <v>12.474296000000001</v>
      </c>
      <c r="AF392" s="342">
        <v>0</v>
      </c>
      <c r="AG392" s="342">
        <v>4.0898999999999998E-2</v>
      </c>
    </row>
    <row r="393" spans="1:33" x14ac:dyDescent="0.2">
      <c r="A393" s="342">
        <v>468.36778900000002</v>
      </c>
      <c r="B393" s="342">
        <v>113.19672</v>
      </c>
      <c r="C393" s="342">
        <v>74.406390000000002</v>
      </c>
      <c r="D393" s="342">
        <v>75.370158000000004</v>
      </c>
      <c r="E393" s="342">
        <v>72.422832</v>
      </c>
      <c r="F393" s="342">
        <v>72.237403999999998</v>
      </c>
      <c r="G393" s="342">
        <v>72.429177999999993</v>
      </c>
      <c r="H393" s="342">
        <v>74.550161000000003</v>
      </c>
      <c r="I393" s="342">
        <v>6.862298</v>
      </c>
      <c r="J393" s="342">
        <v>180.38581199999999</v>
      </c>
      <c r="K393" s="342">
        <v>52.7</v>
      </c>
      <c r="L393" s="342">
        <v>2.4783650000000002</v>
      </c>
      <c r="M393" s="342">
        <v>74.599999999999994</v>
      </c>
      <c r="N393" s="342">
        <v>29.323789000000001</v>
      </c>
      <c r="O393" s="342">
        <v>180.212626</v>
      </c>
      <c r="P393" s="342">
        <v>0</v>
      </c>
      <c r="Q393" s="342">
        <v>120.4</v>
      </c>
      <c r="R393" s="342">
        <v>0</v>
      </c>
      <c r="S393" s="342">
        <v>4.4790000000000001</v>
      </c>
      <c r="T393" s="342">
        <v>0</v>
      </c>
      <c r="U393" s="342">
        <v>281</v>
      </c>
      <c r="V393" s="342">
        <v>72.779899999999998</v>
      </c>
      <c r="W393" s="342">
        <v>6.375</v>
      </c>
      <c r="X393" s="342">
        <v>5.0999999999999997E-2</v>
      </c>
      <c r="Y393" s="342">
        <v>0</v>
      </c>
      <c r="Z393" s="342">
        <v>72.8</v>
      </c>
      <c r="AA393" s="342">
        <v>54.2</v>
      </c>
      <c r="AB393" s="342">
        <v>45.960850999999998</v>
      </c>
      <c r="AC393" s="342">
        <v>46.793309999999998</v>
      </c>
      <c r="AD393" s="342">
        <v>180.253401</v>
      </c>
      <c r="AE393" s="342">
        <v>12.47156</v>
      </c>
      <c r="AF393" s="342">
        <v>0</v>
      </c>
      <c r="AG393" s="342">
        <v>4.0776E-2</v>
      </c>
    </row>
    <row r="394" spans="1:33" x14ac:dyDescent="0.2">
      <c r="A394" s="342">
        <v>469.55985700000002</v>
      </c>
      <c r="B394" s="342">
        <v>113.124674</v>
      </c>
      <c r="C394" s="342">
        <v>74.417767999999995</v>
      </c>
      <c r="D394" s="342">
        <v>75.350865999999996</v>
      </c>
      <c r="E394" s="342">
        <v>72.399169000000001</v>
      </c>
      <c r="F394" s="342">
        <v>72.276138000000003</v>
      </c>
      <c r="G394" s="342">
        <v>72.472611999999998</v>
      </c>
      <c r="H394" s="342">
        <v>74.516901000000004</v>
      </c>
      <c r="I394" s="342">
        <v>6.9058700000000002</v>
      </c>
      <c r="J394" s="342">
        <v>180.32821200000001</v>
      </c>
      <c r="K394" s="342">
        <v>52.7</v>
      </c>
      <c r="L394" s="342">
        <v>2.4851700000000001</v>
      </c>
      <c r="M394" s="342">
        <v>74.599999999999994</v>
      </c>
      <c r="N394" s="342">
        <v>29.324503</v>
      </c>
      <c r="O394" s="342">
        <v>180.19139999999999</v>
      </c>
      <c r="P394" s="342">
        <v>0</v>
      </c>
      <c r="Q394" s="342">
        <v>120.38</v>
      </c>
      <c r="R394" s="342">
        <v>0</v>
      </c>
      <c r="S394" s="342">
        <v>4.4749999999999996</v>
      </c>
      <c r="T394" s="342">
        <v>0</v>
      </c>
      <c r="U394" s="342">
        <v>281</v>
      </c>
      <c r="V394" s="342">
        <v>72.857600000000005</v>
      </c>
      <c r="W394" s="342">
        <v>6.39</v>
      </c>
      <c r="X394" s="342">
        <v>4.4999999999999998E-2</v>
      </c>
      <c r="Y394" s="342">
        <v>0</v>
      </c>
      <c r="Z394" s="342">
        <v>72.8</v>
      </c>
      <c r="AA394" s="342">
        <v>54.2</v>
      </c>
      <c r="AB394" s="342">
        <v>45.710109000000003</v>
      </c>
      <c r="AC394" s="342">
        <v>46.755308999999997</v>
      </c>
      <c r="AD394" s="342">
        <v>180.23209800000001</v>
      </c>
      <c r="AE394" s="342">
        <v>12.468330999999999</v>
      </c>
      <c r="AF394" s="342">
        <v>0</v>
      </c>
      <c r="AG394" s="342">
        <v>4.0697999999999998E-2</v>
      </c>
    </row>
    <row r="395" spans="1:33" x14ac:dyDescent="0.2">
      <c r="A395" s="342">
        <v>470.75092599999999</v>
      </c>
      <c r="B395" s="342">
        <v>112.929733</v>
      </c>
      <c r="C395" s="342">
        <v>74.425656000000004</v>
      </c>
      <c r="D395" s="342">
        <v>75.376026999999993</v>
      </c>
      <c r="E395" s="342">
        <v>72.403985000000006</v>
      </c>
      <c r="F395" s="342">
        <v>72.282946999999993</v>
      </c>
      <c r="G395" s="342">
        <v>72.477530999999999</v>
      </c>
      <c r="H395" s="342">
        <v>74.619416000000001</v>
      </c>
      <c r="I395" s="342">
        <v>6.8587769999999999</v>
      </c>
      <c r="J395" s="342">
        <v>180.46612099999999</v>
      </c>
      <c r="K395" s="342">
        <v>52.7</v>
      </c>
      <c r="L395" s="342">
        <v>2.4911840000000001</v>
      </c>
      <c r="M395" s="342">
        <v>74.599999999999994</v>
      </c>
      <c r="N395" s="342">
        <v>29.321289</v>
      </c>
      <c r="O395" s="342">
        <v>180.18513300000001</v>
      </c>
      <c r="P395" s="342">
        <v>0</v>
      </c>
      <c r="Q395" s="342">
        <v>120.38</v>
      </c>
      <c r="R395" s="342">
        <v>0</v>
      </c>
      <c r="S395" s="342">
        <v>4.484</v>
      </c>
      <c r="T395" s="342">
        <v>0</v>
      </c>
      <c r="U395" s="342">
        <v>283</v>
      </c>
      <c r="V395" s="342">
        <v>72.974900000000005</v>
      </c>
      <c r="W395" s="342">
        <v>6.4219999999999997</v>
      </c>
      <c r="X395" s="342">
        <v>4.4999999999999998E-2</v>
      </c>
      <c r="Y395" s="342">
        <v>0</v>
      </c>
      <c r="Z395" s="342">
        <v>72.8</v>
      </c>
      <c r="AA395" s="342">
        <v>54.2</v>
      </c>
      <c r="AB395" s="342">
        <v>45.634129999999999</v>
      </c>
      <c r="AC395" s="342">
        <v>46.720635000000001</v>
      </c>
      <c r="AD395" s="342">
        <v>180.22564299999999</v>
      </c>
      <c r="AE395" s="342">
        <v>12.465384999999999</v>
      </c>
      <c r="AF395" s="342">
        <v>0</v>
      </c>
      <c r="AG395" s="342">
        <v>4.0509999999999997E-2</v>
      </c>
    </row>
    <row r="396" spans="1:33" x14ac:dyDescent="0.2">
      <c r="A396" s="342">
        <v>471.942994</v>
      </c>
      <c r="B396" s="342">
        <v>112.69448</v>
      </c>
      <c r="C396" s="342">
        <v>74.423316999999997</v>
      </c>
      <c r="D396" s="342">
        <v>75.368489999999994</v>
      </c>
      <c r="E396" s="342">
        <v>72.430999999999997</v>
      </c>
      <c r="F396" s="342">
        <v>72.306759</v>
      </c>
      <c r="G396" s="342">
        <v>72.479033000000001</v>
      </c>
      <c r="H396" s="342">
        <v>74.641084000000006</v>
      </c>
      <c r="I396" s="342">
        <v>6.7900809999999998</v>
      </c>
      <c r="J396" s="342">
        <v>180.33832200000001</v>
      </c>
      <c r="K396" s="342">
        <v>52.7</v>
      </c>
      <c r="L396" s="342">
        <v>2.4977689999999999</v>
      </c>
      <c r="M396" s="342">
        <v>74.599999999999994</v>
      </c>
      <c r="N396" s="342">
        <v>29.323958999999999</v>
      </c>
      <c r="O396" s="342">
        <v>180.202921</v>
      </c>
      <c r="P396" s="342">
        <v>0</v>
      </c>
      <c r="Q396" s="342">
        <v>120.39</v>
      </c>
      <c r="R396" s="342">
        <v>0</v>
      </c>
      <c r="S396" s="342">
        <v>4.47</v>
      </c>
      <c r="T396" s="342">
        <v>0</v>
      </c>
      <c r="U396" s="342">
        <v>279</v>
      </c>
      <c r="V396" s="342">
        <v>73.053100000000001</v>
      </c>
      <c r="W396" s="342">
        <v>6.4160000000000004</v>
      </c>
      <c r="X396" s="342">
        <v>4.4999999999999998E-2</v>
      </c>
      <c r="Y396" s="342">
        <v>0</v>
      </c>
      <c r="Z396" s="342">
        <v>72.8</v>
      </c>
      <c r="AA396" s="342">
        <v>54.2</v>
      </c>
      <c r="AB396" s="342">
        <v>45.840941999999998</v>
      </c>
      <c r="AC396" s="342">
        <v>46.689957</v>
      </c>
      <c r="AD396" s="342">
        <v>180.24321399999999</v>
      </c>
      <c r="AE396" s="342">
        <v>12.462778999999999</v>
      </c>
      <c r="AF396" s="342">
        <v>0</v>
      </c>
      <c r="AG396" s="342">
        <v>4.0293000000000002E-2</v>
      </c>
    </row>
    <row r="397" spans="1:33" x14ac:dyDescent="0.2">
      <c r="A397" s="342">
        <v>473.13706200000001</v>
      </c>
      <c r="B397" s="342">
        <v>112.702778</v>
      </c>
      <c r="C397" s="342">
        <v>74.46602</v>
      </c>
      <c r="D397" s="342">
        <v>75.382138999999995</v>
      </c>
      <c r="E397" s="342">
        <v>72.388459999999995</v>
      </c>
      <c r="F397" s="342">
        <v>72.200269000000006</v>
      </c>
      <c r="G397" s="342">
        <v>72.467821000000001</v>
      </c>
      <c r="H397" s="342">
        <v>74.567805000000007</v>
      </c>
      <c r="I397" s="342">
        <v>6.8795149999999996</v>
      </c>
      <c r="J397" s="342">
        <v>180.24785199999999</v>
      </c>
      <c r="K397" s="342">
        <v>52.7</v>
      </c>
      <c r="L397" s="342">
        <v>2.5061680000000002</v>
      </c>
      <c r="M397" s="342">
        <v>74.599999999999994</v>
      </c>
      <c r="N397" s="342">
        <v>29.326421</v>
      </c>
      <c r="O397" s="342">
        <v>180.17012199999999</v>
      </c>
      <c r="P397" s="342">
        <v>0</v>
      </c>
      <c r="Q397" s="342">
        <v>120.38</v>
      </c>
      <c r="R397" s="342">
        <v>0</v>
      </c>
      <c r="S397" s="342">
        <v>4.4710000000000001</v>
      </c>
      <c r="T397" s="342">
        <v>0</v>
      </c>
      <c r="U397" s="342">
        <v>278</v>
      </c>
      <c r="V397" s="342">
        <v>73.170500000000004</v>
      </c>
      <c r="W397" s="342">
        <v>6.4480000000000004</v>
      </c>
      <c r="X397" s="342">
        <v>4.4999999999999998E-2</v>
      </c>
      <c r="Y397" s="342">
        <v>0</v>
      </c>
      <c r="Z397" s="342">
        <v>72.8</v>
      </c>
      <c r="AA397" s="342">
        <v>54.2</v>
      </c>
      <c r="AB397" s="342">
        <v>45.454464999999999</v>
      </c>
      <c r="AC397" s="342">
        <v>46.653143</v>
      </c>
      <c r="AD397" s="342">
        <v>180.21037899999999</v>
      </c>
      <c r="AE397" s="342">
        <v>12.459650999999999</v>
      </c>
      <c r="AF397" s="342">
        <v>0</v>
      </c>
      <c r="AG397" s="342">
        <v>4.0257000000000001E-2</v>
      </c>
    </row>
    <row r="398" spans="1:33" x14ac:dyDescent="0.2">
      <c r="A398" s="342">
        <v>474.368132</v>
      </c>
      <c r="B398" s="342">
        <v>112.598477</v>
      </c>
      <c r="C398" s="342">
        <v>74.432134000000005</v>
      </c>
      <c r="D398" s="342">
        <v>75.339710999999994</v>
      </c>
      <c r="E398" s="342">
        <v>72.384403000000006</v>
      </c>
      <c r="F398" s="342">
        <v>72.242656999999994</v>
      </c>
      <c r="G398" s="342">
        <v>72.406063000000003</v>
      </c>
      <c r="H398" s="342">
        <v>74.587980999999999</v>
      </c>
      <c r="I398" s="342">
        <v>6.9160659999999998</v>
      </c>
      <c r="J398" s="342">
        <v>180.412409</v>
      </c>
      <c r="K398" s="342">
        <v>52.7</v>
      </c>
      <c r="L398" s="342">
        <v>2.5149110000000001</v>
      </c>
      <c r="M398" s="342">
        <v>74.599999999999994</v>
      </c>
      <c r="N398" s="342">
        <v>29.325192999999999</v>
      </c>
      <c r="O398" s="342">
        <v>179.958459</v>
      </c>
      <c r="P398" s="342">
        <v>0</v>
      </c>
      <c r="Q398" s="342">
        <v>120.4</v>
      </c>
      <c r="R398" s="342">
        <v>0</v>
      </c>
      <c r="S398" s="342">
        <v>4.4720000000000004</v>
      </c>
      <c r="T398" s="342">
        <v>0</v>
      </c>
      <c r="U398" s="342">
        <v>279</v>
      </c>
      <c r="V398" s="342">
        <v>73.2483</v>
      </c>
      <c r="W398" s="342">
        <v>6.39</v>
      </c>
      <c r="X398" s="342">
        <v>4.4999999999999998E-2</v>
      </c>
      <c r="Y398" s="342">
        <v>0</v>
      </c>
      <c r="Z398" s="342">
        <v>72.8</v>
      </c>
      <c r="AA398" s="342">
        <v>54.2</v>
      </c>
      <c r="AB398" s="342">
        <v>42.962392999999999</v>
      </c>
      <c r="AC398" s="342">
        <v>46.577154999999998</v>
      </c>
      <c r="AD398" s="342">
        <v>179.99865199999999</v>
      </c>
      <c r="AE398" s="342">
        <v>12.453194999999999</v>
      </c>
      <c r="AF398" s="342">
        <v>0</v>
      </c>
      <c r="AG398" s="342">
        <v>4.0193E-2</v>
      </c>
    </row>
    <row r="399" spans="1:33" x14ac:dyDescent="0.2">
      <c r="A399" s="342">
        <v>475.56319999999999</v>
      </c>
      <c r="B399" s="342">
        <v>112.41123399999999</v>
      </c>
      <c r="C399" s="342">
        <v>74.390769000000006</v>
      </c>
      <c r="D399" s="342">
        <v>75.302616</v>
      </c>
      <c r="E399" s="342">
        <v>72.406897999999998</v>
      </c>
      <c r="F399" s="342">
        <v>72.300602999999995</v>
      </c>
      <c r="G399" s="342">
        <v>72.488695000000007</v>
      </c>
      <c r="H399" s="342">
        <v>74.528647000000007</v>
      </c>
      <c r="I399" s="342">
        <v>6.9125670000000001</v>
      </c>
      <c r="J399" s="342">
        <v>180.22011499999999</v>
      </c>
      <c r="K399" s="342">
        <v>52.7</v>
      </c>
      <c r="L399" s="342">
        <v>2.5221879999999999</v>
      </c>
      <c r="M399" s="342">
        <v>74.599999999999994</v>
      </c>
      <c r="N399" s="342">
        <v>29.323232999999998</v>
      </c>
      <c r="O399" s="342">
        <v>180.04240899999999</v>
      </c>
      <c r="P399" s="342">
        <v>0</v>
      </c>
      <c r="Q399" s="342">
        <v>120.4</v>
      </c>
      <c r="R399" s="342">
        <v>0</v>
      </c>
      <c r="S399" s="342">
        <v>4.4720000000000004</v>
      </c>
      <c r="T399" s="342">
        <v>0</v>
      </c>
      <c r="U399" s="342">
        <v>278</v>
      </c>
      <c r="V399" s="342">
        <v>73.326499999999996</v>
      </c>
      <c r="W399" s="342">
        <v>6.4059999999999997</v>
      </c>
      <c r="X399" s="342">
        <v>5.0999999999999997E-2</v>
      </c>
      <c r="Y399" s="342">
        <v>0</v>
      </c>
      <c r="Z399" s="342">
        <v>72.8</v>
      </c>
      <c r="AA399" s="342">
        <v>54.2</v>
      </c>
      <c r="AB399" s="342">
        <v>43.948903000000001</v>
      </c>
      <c r="AC399" s="342">
        <v>46.517586999999999</v>
      </c>
      <c r="AD399" s="342">
        <v>180.08246600000001</v>
      </c>
      <c r="AE399" s="342">
        <v>12.448134</v>
      </c>
      <c r="AF399" s="342">
        <v>0</v>
      </c>
      <c r="AG399" s="342">
        <v>4.0057000000000002E-2</v>
      </c>
    </row>
    <row r="400" spans="1:33" x14ac:dyDescent="0.2">
      <c r="A400" s="342">
        <v>476.75626899999997</v>
      </c>
      <c r="B400" s="342">
        <v>112.23956200000001</v>
      </c>
      <c r="C400" s="342">
        <v>74.412639999999996</v>
      </c>
      <c r="D400" s="342">
        <v>75.386778000000007</v>
      </c>
      <c r="E400" s="342">
        <v>72.425518999999994</v>
      </c>
      <c r="F400" s="342">
        <v>72.269345999999999</v>
      </c>
      <c r="G400" s="342">
        <v>72.435751999999994</v>
      </c>
      <c r="H400" s="342">
        <v>74.585451000000006</v>
      </c>
      <c r="I400" s="342">
        <v>6.8799469999999996</v>
      </c>
      <c r="J400" s="342">
        <v>180.31421399999999</v>
      </c>
      <c r="K400" s="342">
        <v>52.7</v>
      </c>
      <c r="L400" s="342">
        <v>2.5266470000000001</v>
      </c>
      <c r="M400" s="342">
        <v>74.599999999999994</v>
      </c>
      <c r="N400" s="342">
        <v>29.324425000000002</v>
      </c>
      <c r="O400" s="342">
        <v>179.98461599999999</v>
      </c>
      <c r="P400" s="342">
        <v>0</v>
      </c>
      <c r="Q400" s="342">
        <v>120.4</v>
      </c>
      <c r="R400" s="342">
        <v>0</v>
      </c>
      <c r="S400" s="342">
        <v>4.4669999999999996</v>
      </c>
      <c r="T400" s="342">
        <v>0</v>
      </c>
      <c r="U400" s="342">
        <v>276</v>
      </c>
      <c r="V400" s="342">
        <v>73.442700000000002</v>
      </c>
      <c r="W400" s="342">
        <v>6.3959999999999999</v>
      </c>
      <c r="X400" s="342">
        <v>4.4999999999999998E-2</v>
      </c>
      <c r="Y400" s="342">
        <v>0</v>
      </c>
      <c r="Z400" s="342">
        <v>72.8</v>
      </c>
      <c r="AA400" s="342">
        <v>54.2</v>
      </c>
      <c r="AB400" s="342">
        <v>43.266455000000001</v>
      </c>
      <c r="AC400" s="342">
        <v>46.454197999999998</v>
      </c>
      <c r="AD400" s="342">
        <v>180.024485</v>
      </c>
      <c r="AE400" s="342">
        <v>12.442748999999999</v>
      </c>
      <c r="AF400" s="342">
        <v>0</v>
      </c>
      <c r="AG400" s="342">
        <v>3.9869000000000002E-2</v>
      </c>
    </row>
    <row r="401" spans="1:33" x14ac:dyDescent="0.2">
      <c r="A401" s="342">
        <v>477.94933700000001</v>
      </c>
      <c r="B401" s="342">
        <v>112.223151</v>
      </c>
      <c r="C401" s="342">
        <v>74.432764000000006</v>
      </c>
      <c r="D401" s="342">
        <v>75.325785999999994</v>
      </c>
      <c r="E401" s="342">
        <v>72.385566999999995</v>
      </c>
      <c r="F401" s="342">
        <v>72.235225</v>
      </c>
      <c r="G401" s="342">
        <v>72.424442999999997</v>
      </c>
      <c r="H401" s="342">
        <v>74.566379999999995</v>
      </c>
      <c r="I401" s="342">
        <v>6.845599</v>
      </c>
      <c r="J401" s="342">
        <v>180.34350699999999</v>
      </c>
      <c r="K401" s="342">
        <v>52.7</v>
      </c>
      <c r="L401" s="342">
        <v>2.5332309999999998</v>
      </c>
      <c r="M401" s="342">
        <v>74.599999999999994</v>
      </c>
      <c r="N401" s="342">
        <v>29.325254999999999</v>
      </c>
      <c r="O401" s="342">
        <v>179.99524299999999</v>
      </c>
      <c r="P401" s="342">
        <v>0</v>
      </c>
      <c r="Q401" s="342">
        <v>120.4</v>
      </c>
      <c r="R401" s="342">
        <v>0</v>
      </c>
      <c r="S401" s="342">
        <v>4.4640000000000004</v>
      </c>
      <c r="T401" s="342">
        <v>0</v>
      </c>
      <c r="U401" s="342">
        <v>275</v>
      </c>
      <c r="V401" s="342">
        <v>73.520499999999998</v>
      </c>
      <c r="W401" s="342">
        <v>6.3540000000000001</v>
      </c>
      <c r="X401" s="342">
        <v>5.0999999999999997E-2</v>
      </c>
      <c r="Y401" s="342">
        <v>0</v>
      </c>
      <c r="Z401" s="342">
        <v>72.8</v>
      </c>
      <c r="AA401" s="342">
        <v>54.2</v>
      </c>
      <c r="AB401" s="342">
        <v>43.391108000000003</v>
      </c>
      <c r="AC401" s="342">
        <v>46.381455000000003</v>
      </c>
      <c r="AD401" s="342">
        <v>180.035076</v>
      </c>
      <c r="AE401" s="342">
        <v>12.436567999999999</v>
      </c>
      <c r="AF401" s="342">
        <v>0</v>
      </c>
      <c r="AG401" s="342">
        <v>3.9833E-2</v>
      </c>
    </row>
    <row r="402" spans="1:33" x14ac:dyDescent="0.2">
      <c r="A402" s="342">
        <v>479.14540599999998</v>
      </c>
      <c r="B402" s="342">
        <v>112.35657</v>
      </c>
      <c r="C402" s="342">
        <v>74.444028000000003</v>
      </c>
      <c r="D402" s="342">
        <v>75.356020000000001</v>
      </c>
      <c r="E402" s="342">
        <v>72.392077</v>
      </c>
      <c r="F402" s="342">
        <v>72.260713999999993</v>
      </c>
      <c r="G402" s="342">
        <v>72.445205000000001</v>
      </c>
      <c r="H402" s="342">
        <v>74.614472000000006</v>
      </c>
      <c r="I402" s="342">
        <v>6.7967779999999998</v>
      </c>
      <c r="J402" s="342">
        <v>180.3124</v>
      </c>
      <c r="K402" s="342">
        <v>52.7</v>
      </c>
      <c r="L402" s="342">
        <v>2.5408010000000001</v>
      </c>
      <c r="M402" s="342">
        <v>74.599999999999994</v>
      </c>
      <c r="N402" s="342">
        <v>29.324555</v>
      </c>
      <c r="O402" s="342">
        <v>180.00135599999999</v>
      </c>
      <c r="P402" s="342">
        <v>0</v>
      </c>
      <c r="Q402" s="342">
        <v>120.39</v>
      </c>
      <c r="R402" s="342">
        <v>0</v>
      </c>
      <c r="S402" s="342">
        <v>4.4939999999999998</v>
      </c>
      <c r="T402" s="342">
        <v>0</v>
      </c>
      <c r="U402" s="342">
        <v>286</v>
      </c>
      <c r="V402" s="342">
        <v>73.638900000000007</v>
      </c>
      <c r="W402" s="342">
        <v>6.4530000000000003</v>
      </c>
      <c r="X402" s="342">
        <v>5.0999999999999997E-2</v>
      </c>
      <c r="Y402" s="342">
        <v>0</v>
      </c>
      <c r="Z402" s="342">
        <v>72.8</v>
      </c>
      <c r="AA402" s="342">
        <v>54.2</v>
      </c>
      <c r="AB402" s="342">
        <v>43.464435000000002</v>
      </c>
      <c r="AC402" s="342">
        <v>46.312722000000001</v>
      </c>
      <c r="AD402" s="342">
        <v>180.04130599999999</v>
      </c>
      <c r="AE402" s="342">
        <v>12.430728999999999</v>
      </c>
      <c r="AF402" s="342">
        <v>0</v>
      </c>
      <c r="AG402" s="342">
        <v>3.9949999999999999E-2</v>
      </c>
    </row>
    <row r="403" spans="1:33" x14ac:dyDescent="0.2">
      <c r="A403" s="342">
        <v>480.36847499999999</v>
      </c>
      <c r="B403" s="342">
        <v>112.236445</v>
      </c>
      <c r="C403" s="342">
        <v>74.428292999999996</v>
      </c>
      <c r="D403" s="342">
        <v>75.339793</v>
      </c>
      <c r="E403" s="342">
        <v>72.422223000000002</v>
      </c>
      <c r="F403" s="342">
        <v>72.219503000000003</v>
      </c>
      <c r="G403" s="342">
        <v>72.475164000000007</v>
      </c>
      <c r="H403" s="342">
        <v>74.584130999999999</v>
      </c>
      <c r="I403" s="342">
        <v>6.9727079999999999</v>
      </c>
      <c r="J403" s="342">
        <v>180.17279300000001</v>
      </c>
      <c r="K403" s="342">
        <v>52.7</v>
      </c>
      <c r="L403" s="342">
        <v>2.5490439999999999</v>
      </c>
      <c r="M403" s="342">
        <v>74.599999999999994</v>
      </c>
      <c r="N403" s="342">
        <v>29.326646</v>
      </c>
      <c r="O403" s="342">
        <v>179.98315700000001</v>
      </c>
      <c r="P403" s="342">
        <v>0</v>
      </c>
      <c r="Q403" s="342">
        <v>120.39</v>
      </c>
      <c r="R403" s="342">
        <v>0</v>
      </c>
      <c r="S403" s="342">
        <v>4.5019999999999998</v>
      </c>
      <c r="T403" s="342">
        <v>0</v>
      </c>
      <c r="U403" s="342">
        <v>290</v>
      </c>
      <c r="V403" s="342">
        <v>73.717600000000004</v>
      </c>
      <c r="W403" s="342">
        <v>6.4320000000000004</v>
      </c>
      <c r="X403" s="342">
        <v>0.04</v>
      </c>
      <c r="Y403" s="342">
        <v>0</v>
      </c>
      <c r="Z403" s="342">
        <v>72.8</v>
      </c>
      <c r="AA403" s="342">
        <v>54.3</v>
      </c>
      <c r="AB403" s="342">
        <v>43.249059000000003</v>
      </c>
      <c r="AC403" s="342">
        <v>46.241934999999998</v>
      </c>
      <c r="AD403" s="342">
        <v>180.023008</v>
      </c>
      <c r="AE403" s="342">
        <v>12.424715000000001</v>
      </c>
      <c r="AF403" s="342">
        <v>0</v>
      </c>
      <c r="AG403" s="342">
        <v>3.9849999999999997E-2</v>
      </c>
    </row>
    <row r="404" spans="1:33" x14ac:dyDescent="0.2">
      <c r="A404" s="342">
        <v>481.56354399999998</v>
      </c>
      <c r="B404" s="342">
        <v>112.25376300000001</v>
      </c>
      <c r="C404" s="342">
        <v>74.334863999999996</v>
      </c>
      <c r="D404" s="342">
        <v>75.324832999999998</v>
      </c>
      <c r="E404" s="342">
        <v>72.449914000000007</v>
      </c>
      <c r="F404" s="342">
        <v>72.276171000000005</v>
      </c>
      <c r="G404" s="342">
        <v>72.496717000000004</v>
      </c>
      <c r="H404" s="342">
        <v>74.482393999999999</v>
      </c>
      <c r="I404" s="342">
        <v>6.8289650000000002</v>
      </c>
      <c r="J404" s="342">
        <v>180.27533</v>
      </c>
      <c r="K404" s="342">
        <v>52.7</v>
      </c>
      <c r="L404" s="342">
        <v>2.552311</v>
      </c>
      <c r="M404" s="342">
        <v>74.599999999999994</v>
      </c>
      <c r="N404" s="342">
        <v>29.328236</v>
      </c>
      <c r="O404" s="342">
        <v>180.01344</v>
      </c>
      <c r="P404" s="342">
        <v>0</v>
      </c>
      <c r="Q404" s="342">
        <v>120.38</v>
      </c>
      <c r="R404" s="342">
        <v>0</v>
      </c>
      <c r="S404" s="342">
        <v>4.4989999999999997</v>
      </c>
      <c r="T404" s="342">
        <v>0</v>
      </c>
      <c r="U404" s="342">
        <v>289</v>
      </c>
      <c r="V404" s="342">
        <v>73.795699999999997</v>
      </c>
      <c r="W404" s="342">
        <v>6.4530000000000003</v>
      </c>
      <c r="X404" s="342">
        <v>4.4999999999999998E-2</v>
      </c>
      <c r="Y404" s="342">
        <v>0</v>
      </c>
      <c r="Z404" s="342">
        <v>72.8</v>
      </c>
      <c r="AA404" s="342">
        <v>54.3</v>
      </c>
      <c r="AB404" s="342">
        <v>43.606814999999997</v>
      </c>
      <c r="AC404" s="342">
        <v>46.180044000000002</v>
      </c>
      <c r="AD404" s="342">
        <v>180.05340200000001</v>
      </c>
      <c r="AE404" s="342">
        <v>12.419457</v>
      </c>
      <c r="AF404" s="342">
        <v>0</v>
      </c>
      <c r="AG404" s="342">
        <v>3.9961999999999998E-2</v>
      </c>
    </row>
    <row r="405" spans="1:33" x14ac:dyDescent="0.2">
      <c r="A405" s="342">
        <v>482.75561199999999</v>
      </c>
      <c r="B405" s="342">
        <v>112.54858</v>
      </c>
      <c r="C405" s="342">
        <v>74.427234999999996</v>
      </c>
      <c r="D405" s="342">
        <v>75.362622999999999</v>
      </c>
      <c r="E405" s="342">
        <v>72.414405000000002</v>
      </c>
      <c r="F405" s="342">
        <v>72.290231000000006</v>
      </c>
      <c r="G405" s="342">
        <v>72.437498000000005</v>
      </c>
      <c r="H405" s="342">
        <v>74.582845000000006</v>
      </c>
      <c r="I405" s="342">
        <v>6.8650409999999997</v>
      </c>
      <c r="J405" s="342">
        <v>180.219337</v>
      </c>
      <c r="K405" s="342">
        <v>52.7</v>
      </c>
      <c r="L405" s="342">
        <v>2.5607099999999998</v>
      </c>
      <c r="M405" s="342">
        <v>74.599999999999994</v>
      </c>
      <c r="N405" s="342">
        <v>29.326965999999999</v>
      </c>
      <c r="O405" s="342">
        <v>179.98419799999999</v>
      </c>
      <c r="P405" s="342">
        <v>0</v>
      </c>
      <c r="Q405" s="342">
        <v>120.41</v>
      </c>
      <c r="R405" s="342">
        <v>0</v>
      </c>
      <c r="S405" s="342">
        <v>4.4779999999999998</v>
      </c>
      <c r="T405" s="342">
        <v>0</v>
      </c>
      <c r="U405" s="342">
        <v>280</v>
      </c>
      <c r="V405" s="342">
        <v>73.911699999999996</v>
      </c>
      <c r="W405" s="342">
        <v>6.4740000000000002</v>
      </c>
      <c r="X405" s="342">
        <v>5.0999999999999997E-2</v>
      </c>
      <c r="Y405" s="342">
        <v>0</v>
      </c>
      <c r="Z405" s="342">
        <v>72.8</v>
      </c>
      <c r="AA405" s="342">
        <v>54.3</v>
      </c>
      <c r="AB405" s="342">
        <v>43.264843999999997</v>
      </c>
      <c r="AC405" s="342">
        <v>46.114469</v>
      </c>
      <c r="AD405" s="342">
        <v>180.024349</v>
      </c>
      <c r="AE405" s="342">
        <v>12.413885000000001</v>
      </c>
      <c r="AF405" s="342">
        <v>0</v>
      </c>
      <c r="AG405" s="342">
        <v>4.0150999999999999E-2</v>
      </c>
    </row>
    <row r="406" spans="1:33" x14ac:dyDescent="0.2">
      <c r="A406" s="342">
        <v>483.94968</v>
      </c>
      <c r="B406" s="342">
        <v>112.60364199999999</v>
      </c>
      <c r="C406" s="342">
        <v>74.439430000000002</v>
      </c>
      <c r="D406" s="342">
        <v>75.343902</v>
      </c>
      <c r="E406" s="342">
        <v>72.412734999999998</v>
      </c>
      <c r="F406" s="342">
        <v>72.222555</v>
      </c>
      <c r="G406" s="342">
        <v>72.463532000000001</v>
      </c>
      <c r="H406" s="342">
        <v>74.621758</v>
      </c>
      <c r="I406" s="342">
        <v>6.9073820000000001</v>
      </c>
      <c r="J406" s="342">
        <v>180.21389400000001</v>
      </c>
      <c r="K406" s="342">
        <v>52.7</v>
      </c>
      <c r="L406" s="342">
        <v>2.563768</v>
      </c>
      <c r="M406" s="342">
        <v>74.599999999999994</v>
      </c>
      <c r="N406" s="342">
        <v>29.326992000000001</v>
      </c>
      <c r="O406" s="342">
        <v>179.991028</v>
      </c>
      <c r="P406" s="342">
        <v>0</v>
      </c>
      <c r="Q406" s="342">
        <v>120.42</v>
      </c>
      <c r="R406" s="342">
        <v>0</v>
      </c>
      <c r="S406" s="342">
        <v>4.47</v>
      </c>
      <c r="T406" s="342">
        <v>0</v>
      </c>
      <c r="U406" s="342">
        <v>277</v>
      </c>
      <c r="V406" s="342">
        <v>73.989800000000002</v>
      </c>
      <c r="W406" s="342">
        <v>6.375</v>
      </c>
      <c r="X406" s="342">
        <v>5.0999999999999997E-2</v>
      </c>
      <c r="Y406" s="342">
        <v>0</v>
      </c>
      <c r="Z406" s="342">
        <v>72.8</v>
      </c>
      <c r="AA406" s="342">
        <v>54.4</v>
      </c>
      <c r="AB406" s="342">
        <v>43.345700999999998</v>
      </c>
      <c r="AC406" s="342">
        <v>46.047550000000001</v>
      </c>
      <c r="AD406" s="342">
        <v>180.031218</v>
      </c>
      <c r="AE406" s="342">
        <v>12.408200000000001</v>
      </c>
      <c r="AF406" s="342">
        <v>0</v>
      </c>
      <c r="AG406" s="342">
        <v>4.0190999999999998E-2</v>
      </c>
    </row>
    <row r="407" spans="1:33" x14ac:dyDescent="0.2">
      <c r="A407" s="342">
        <v>485.14274799999998</v>
      </c>
      <c r="B407" s="342">
        <v>112.28852000000001</v>
      </c>
      <c r="C407" s="342">
        <v>74.418375999999995</v>
      </c>
      <c r="D407" s="342">
        <v>75.299541000000005</v>
      </c>
      <c r="E407" s="342">
        <v>72.446485999999993</v>
      </c>
      <c r="F407" s="342">
        <v>72.312736999999998</v>
      </c>
      <c r="G407" s="342">
        <v>72.494105000000005</v>
      </c>
      <c r="H407" s="342">
        <v>74.567843999999994</v>
      </c>
      <c r="I407" s="342">
        <v>6.8598569999999999</v>
      </c>
      <c r="J407" s="342">
        <v>180.153235</v>
      </c>
      <c r="K407" s="342">
        <v>52.8</v>
      </c>
      <c r="L407" s="342">
        <v>2.5696789999999998</v>
      </c>
      <c r="M407" s="342">
        <v>74.599999999999994</v>
      </c>
      <c r="N407" s="342">
        <v>29.328340000000001</v>
      </c>
      <c r="O407" s="342">
        <v>179.98765</v>
      </c>
      <c r="P407" s="342">
        <v>0</v>
      </c>
      <c r="Q407" s="342">
        <v>120.36</v>
      </c>
      <c r="R407" s="342">
        <v>0</v>
      </c>
      <c r="S407" s="342">
        <v>4.484</v>
      </c>
      <c r="T407" s="342">
        <v>0</v>
      </c>
      <c r="U407" s="342">
        <v>285</v>
      </c>
      <c r="V407" s="342">
        <v>74.107200000000006</v>
      </c>
      <c r="W407" s="342">
        <v>6.4160000000000004</v>
      </c>
      <c r="X407" s="342">
        <v>4.4999999999999998E-2</v>
      </c>
      <c r="Y407" s="342">
        <v>0</v>
      </c>
      <c r="Z407" s="342">
        <v>72.8</v>
      </c>
      <c r="AA407" s="342">
        <v>54.4</v>
      </c>
      <c r="AB407" s="342">
        <v>43.302649000000002</v>
      </c>
      <c r="AC407" s="342">
        <v>45.981001999999997</v>
      </c>
      <c r="AD407" s="342">
        <v>180.02755999999999</v>
      </c>
      <c r="AE407" s="342">
        <v>12.402545999999999</v>
      </c>
      <c r="AF407" s="342">
        <v>0</v>
      </c>
      <c r="AG407" s="342">
        <v>3.9911000000000002E-2</v>
      </c>
    </row>
    <row r="408" spans="1:33" x14ac:dyDescent="0.2">
      <c r="A408" s="342">
        <v>486.36881899999997</v>
      </c>
      <c r="B408" s="342">
        <v>112.046937</v>
      </c>
      <c r="C408" s="342">
        <v>74.397222999999997</v>
      </c>
      <c r="D408" s="342">
        <v>75.315331</v>
      </c>
      <c r="E408" s="342">
        <v>72.443530999999993</v>
      </c>
      <c r="F408" s="342">
        <v>72.310488000000007</v>
      </c>
      <c r="G408" s="342">
        <v>72.522555999999994</v>
      </c>
      <c r="H408" s="342">
        <v>74.526553000000007</v>
      </c>
      <c r="I408" s="342">
        <v>6.8752269999999998</v>
      </c>
      <c r="J408" s="342">
        <v>180.37005099999999</v>
      </c>
      <c r="K408" s="342">
        <v>52.8</v>
      </c>
      <c r="L408" s="342">
        <v>2.5775130000000002</v>
      </c>
      <c r="M408" s="342">
        <v>74.599999999999994</v>
      </c>
      <c r="N408" s="342">
        <v>29.327211999999999</v>
      </c>
      <c r="O408" s="342">
        <v>180.00405900000001</v>
      </c>
      <c r="P408" s="342">
        <v>0</v>
      </c>
      <c r="Q408" s="342">
        <v>120.38</v>
      </c>
      <c r="R408" s="342">
        <v>0</v>
      </c>
      <c r="S408" s="342">
        <v>4.4939999999999998</v>
      </c>
      <c r="T408" s="342">
        <v>0</v>
      </c>
      <c r="U408" s="342">
        <v>287</v>
      </c>
      <c r="V408" s="342">
        <v>74.185699999999997</v>
      </c>
      <c r="W408" s="342">
        <v>6.4690000000000003</v>
      </c>
      <c r="X408" s="342">
        <v>5.0999999999999997E-2</v>
      </c>
      <c r="Y408" s="342">
        <v>0</v>
      </c>
      <c r="Z408" s="342">
        <v>72.8</v>
      </c>
      <c r="AA408" s="342">
        <v>54.4</v>
      </c>
      <c r="AB408" s="342">
        <v>43.493276000000002</v>
      </c>
      <c r="AC408" s="342">
        <v>45.914982000000002</v>
      </c>
      <c r="AD408" s="342">
        <v>180.043756</v>
      </c>
      <c r="AE408" s="342">
        <v>12.396936999999999</v>
      </c>
      <c r="AF408" s="342">
        <v>0</v>
      </c>
      <c r="AG408" s="342">
        <v>3.9697000000000003E-2</v>
      </c>
    </row>
    <row r="409" spans="1:33" x14ac:dyDescent="0.2">
      <c r="A409" s="342">
        <v>487.56388700000002</v>
      </c>
      <c r="B409" s="342">
        <v>111.977805</v>
      </c>
      <c r="C409" s="342">
        <v>74.449889999999996</v>
      </c>
      <c r="D409" s="342">
        <v>75.381658000000002</v>
      </c>
      <c r="E409" s="342">
        <v>72.449785000000006</v>
      </c>
      <c r="F409" s="342">
        <v>72.251626000000002</v>
      </c>
      <c r="G409" s="342">
        <v>72.450829999999996</v>
      </c>
      <c r="H409" s="342">
        <v>74.576324999999997</v>
      </c>
      <c r="I409" s="342">
        <v>6.8650409999999997</v>
      </c>
      <c r="J409" s="342">
        <v>180.27792199999999</v>
      </c>
      <c r="K409" s="342">
        <v>52.8</v>
      </c>
      <c r="L409" s="342">
        <v>2.5841440000000002</v>
      </c>
      <c r="M409" s="342">
        <v>74.599999999999994</v>
      </c>
      <c r="N409" s="342">
        <v>29.327483999999998</v>
      </c>
      <c r="O409" s="342">
        <v>179.9802</v>
      </c>
      <c r="P409" s="342">
        <v>0</v>
      </c>
      <c r="Q409" s="342">
        <v>120.38</v>
      </c>
      <c r="R409" s="342">
        <v>0</v>
      </c>
      <c r="S409" s="342">
        <v>4.4669999999999996</v>
      </c>
      <c r="T409" s="342">
        <v>0</v>
      </c>
      <c r="U409" s="342">
        <v>278</v>
      </c>
      <c r="V409" s="342">
        <v>74.262799999999999</v>
      </c>
      <c r="W409" s="342">
        <v>6.3849999999999998</v>
      </c>
      <c r="X409" s="342">
        <v>4.4999999999999998E-2</v>
      </c>
      <c r="Y409" s="342">
        <v>0</v>
      </c>
      <c r="Z409" s="342">
        <v>72.8</v>
      </c>
      <c r="AA409" s="342">
        <v>54.4</v>
      </c>
      <c r="AB409" s="342">
        <v>43.211016999999998</v>
      </c>
      <c r="AC409" s="342">
        <v>45.846533999999998</v>
      </c>
      <c r="AD409" s="342">
        <v>180.01977500000001</v>
      </c>
      <c r="AE409" s="342">
        <v>12.391121999999999</v>
      </c>
      <c r="AF409" s="342">
        <v>0</v>
      </c>
      <c r="AG409" s="342">
        <v>3.9574999999999999E-2</v>
      </c>
    </row>
    <row r="410" spans="1:33" x14ac:dyDescent="0.2">
      <c r="A410" s="342">
        <v>488.756955</v>
      </c>
      <c r="B410" s="342">
        <v>111.915165</v>
      </c>
      <c r="C410" s="342">
        <v>74.402437000000006</v>
      </c>
      <c r="D410" s="342">
        <v>75.361683999999997</v>
      </c>
      <c r="E410" s="342">
        <v>72.461421000000001</v>
      </c>
      <c r="F410" s="342">
        <v>72.290537999999998</v>
      </c>
      <c r="G410" s="342">
        <v>72.508550999999997</v>
      </c>
      <c r="H410" s="342">
        <v>74.559961000000001</v>
      </c>
      <c r="I410" s="342">
        <v>6.9376249999999997</v>
      </c>
      <c r="J410" s="342">
        <v>180.12109100000001</v>
      </c>
      <c r="K410" s="342">
        <v>52.8</v>
      </c>
      <c r="L410" s="342">
        <v>2.5884469999999999</v>
      </c>
      <c r="M410" s="342">
        <v>74.599999999999994</v>
      </c>
      <c r="N410" s="342">
        <v>29.326421</v>
      </c>
      <c r="O410" s="342">
        <v>179.95529199999999</v>
      </c>
      <c r="P410" s="342">
        <v>0</v>
      </c>
      <c r="Q410" s="342">
        <v>120.4</v>
      </c>
      <c r="R410" s="342">
        <v>0</v>
      </c>
      <c r="S410" s="342">
        <v>4.4729999999999999</v>
      </c>
      <c r="T410" s="342">
        <v>0</v>
      </c>
      <c r="U410" s="342">
        <v>279</v>
      </c>
      <c r="V410" s="342">
        <v>74.379000000000005</v>
      </c>
      <c r="W410" s="342">
        <v>6.39</v>
      </c>
      <c r="X410" s="342">
        <v>0.04</v>
      </c>
      <c r="Y410" s="342">
        <v>0</v>
      </c>
      <c r="Z410" s="342">
        <v>72.8</v>
      </c>
      <c r="AA410" s="342">
        <v>54.4</v>
      </c>
      <c r="AB410" s="342">
        <v>42.917686000000003</v>
      </c>
      <c r="AC410" s="342">
        <v>45.771813999999999</v>
      </c>
      <c r="AD410" s="342">
        <v>179.994854</v>
      </c>
      <c r="AE410" s="342">
        <v>12.384772999999999</v>
      </c>
      <c r="AF410" s="342">
        <v>0</v>
      </c>
      <c r="AG410" s="342">
        <v>3.9562E-2</v>
      </c>
    </row>
    <row r="411" spans="1:33" x14ac:dyDescent="0.2">
      <c r="A411" s="342">
        <v>489.95102400000002</v>
      </c>
      <c r="B411" s="342">
        <v>112.056303</v>
      </c>
      <c r="C411" s="342">
        <v>74.433859999999996</v>
      </c>
      <c r="D411" s="342">
        <v>75.332419999999999</v>
      </c>
      <c r="E411" s="342">
        <v>72.436178999999996</v>
      </c>
      <c r="F411" s="342">
        <v>72.248121999999995</v>
      </c>
      <c r="G411" s="342">
        <v>72.457893999999996</v>
      </c>
      <c r="H411" s="342">
        <v>74.544848000000002</v>
      </c>
      <c r="I411" s="342">
        <v>6.9261759999999999</v>
      </c>
      <c r="J411" s="342">
        <v>180.15790100000001</v>
      </c>
      <c r="K411" s="342">
        <v>52.8</v>
      </c>
      <c r="L411" s="342">
        <v>2.5965349999999998</v>
      </c>
      <c r="M411" s="342">
        <v>74.599999999999994</v>
      </c>
      <c r="N411" s="342">
        <v>29.328417000000002</v>
      </c>
      <c r="O411" s="342">
        <v>179.98913099999999</v>
      </c>
      <c r="P411" s="342">
        <v>0</v>
      </c>
      <c r="Q411" s="342">
        <v>120.39</v>
      </c>
      <c r="R411" s="342">
        <v>0</v>
      </c>
      <c r="S411" s="342">
        <v>4.4880000000000004</v>
      </c>
      <c r="T411" s="342">
        <v>0</v>
      </c>
      <c r="U411" s="342">
        <v>286</v>
      </c>
      <c r="V411" s="342">
        <v>74.456800000000001</v>
      </c>
      <c r="W411" s="342">
        <v>6.4269999999999996</v>
      </c>
      <c r="X411" s="342">
        <v>4.4999999999999998E-2</v>
      </c>
      <c r="Y411" s="342">
        <v>0</v>
      </c>
      <c r="Z411" s="342">
        <v>72.8</v>
      </c>
      <c r="AA411" s="342">
        <v>54.4</v>
      </c>
      <c r="AB411" s="342">
        <v>43.317231999999997</v>
      </c>
      <c r="AC411" s="342">
        <v>45.706659000000002</v>
      </c>
      <c r="AD411" s="342">
        <v>180.02879999999999</v>
      </c>
      <c r="AE411" s="342">
        <v>12.379238000000001</v>
      </c>
      <c r="AF411" s="342">
        <v>0</v>
      </c>
      <c r="AG411" s="342">
        <v>3.9669000000000003E-2</v>
      </c>
    </row>
    <row r="412" spans="1:33" x14ac:dyDescent="0.2">
      <c r="A412" s="342">
        <v>491.144092</v>
      </c>
      <c r="B412" s="342">
        <v>111.52682799999999</v>
      </c>
      <c r="C412" s="342">
        <v>74.423546999999999</v>
      </c>
      <c r="D412" s="342">
        <v>75.303724000000003</v>
      </c>
      <c r="E412" s="342">
        <v>72.455974999999995</v>
      </c>
      <c r="F412" s="342">
        <v>72.315455999999998</v>
      </c>
      <c r="G412" s="342">
        <v>72.466005999999993</v>
      </c>
      <c r="H412" s="342">
        <v>74.546092999999999</v>
      </c>
      <c r="I412" s="342">
        <v>6.8669849999999997</v>
      </c>
      <c r="J412" s="342">
        <v>180.26081400000001</v>
      </c>
      <c r="K412" s="342">
        <v>52.8</v>
      </c>
      <c r="L412" s="342">
        <v>2.6032229999999998</v>
      </c>
      <c r="M412" s="342">
        <v>74.599999999999994</v>
      </c>
      <c r="N412" s="342">
        <v>29.326291999999999</v>
      </c>
      <c r="O412" s="342">
        <v>179.98117999999999</v>
      </c>
      <c r="P412" s="342">
        <v>0</v>
      </c>
      <c r="Q412" s="342">
        <v>120.41</v>
      </c>
      <c r="R412" s="342">
        <v>0</v>
      </c>
      <c r="S412" s="342">
        <v>4.4569999999999999</v>
      </c>
      <c r="T412" s="342">
        <v>0</v>
      </c>
      <c r="U412" s="342">
        <v>273</v>
      </c>
      <c r="V412" s="342">
        <v>74.572699999999998</v>
      </c>
      <c r="W412" s="342">
        <v>6.3639999999999999</v>
      </c>
      <c r="X412" s="342">
        <v>4.4999999999999998E-2</v>
      </c>
      <c r="Y412" s="342">
        <v>0</v>
      </c>
      <c r="Z412" s="342">
        <v>72.8</v>
      </c>
      <c r="AA412" s="342">
        <v>54.4</v>
      </c>
      <c r="AB412" s="342">
        <v>43.217548999999998</v>
      </c>
      <c r="AC412" s="342">
        <v>45.639394000000003</v>
      </c>
      <c r="AD412" s="342">
        <v>180.02033</v>
      </c>
      <c r="AE412" s="342">
        <v>12.373523</v>
      </c>
      <c r="AF412" s="342">
        <v>0</v>
      </c>
      <c r="AG412" s="342">
        <v>3.9150999999999998E-2</v>
      </c>
    </row>
    <row r="413" spans="1:33" x14ac:dyDescent="0.2">
      <c r="A413" s="342">
        <v>492.37016199999999</v>
      </c>
      <c r="B413" s="342">
        <v>111.474868</v>
      </c>
      <c r="C413" s="342">
        <v>74.441320000000005</v>
      </c>
      <c r="D413" s="342">
        <v>75.350916999999995</v>
      </c>
      <c r="E413" s="342">
        <v>72.418881999999996</v>
      </c>
      <c r="F413" s="342">
        <v>72.276719999999997</v>
      </c>
      <c r="G413" s="342">
        <v>72.469172</v>
      </c>
      <c r="H413" s="342">
        <v>74.611846999999997</v>
      </c>
      <c r="I413" s="342">
        <v>6.9398720000000003</v>
      </c>
      <c r="J413" s="342">
        <v>180.122063</v>
      </c>
      <c r="K413" s="342">
        <v>52.8</v>
      </c>
      <c r="L413" s="342">
        <v>2.6098720000000002</v>
      </c>
      <c r="M413" s="342">
        <v>74.599999999999994</v>
      </c>
      <c r="N413" s="342">
        <v>29.325241999999999</v>
      </c>
      <c r="O413" s="342">
        <v>179.98148699999999</v>
      </c>
      <c r="P413" s="342">
        <v>0</v>
      </c>
      <c r="Q413" s="342">
        <v>120.41</v>
      </c>
      <c r="R413" s="342">
        <v>0</v>
      </c>
      <c r="S413" s="342">
        <v>4.4640000000000004</v>
      </c>
      <c r="T413" s="342">
        <v>0</v>
      </c>
      <c r="U413" s="342">
        <v>275</v>
      </c>
      <c r="V413" s="342">
        <v>74.651200000000003</v>
      </c>
      <c r="W413" s="342">
        <v>6.3849999999999998</v>
      </c>
      <c r="X413" s="342">
        <v>4.4999999999999998E-2</v>
      </c>
      <c r="Y413" s="342">
        <v>0</v>
      </c>
      <c r="Z413" s="342">
        <v>72.8</v>
      </c>
      <c r="AA413" s="342">
        <v>54.4</v>
      </c>
      <c r="AB413" s="342">
        <v>43.220331999999999</v>
      </c>
      <c r="AC413" s="342">
        <v>45.570208000000001</v>
      </c>
      <c r="AD413" s="342">
        <v>180.020567</v>
      </c>
      <c r="AE413" s="342">
        <v>12.367645</v>
      </c>
      <c r="AF413" s="342">
        <v>0</v>
      </c>
      <c r="AG413" s="342">
        <v>3.9079999999999997E-2</v>
      </c>
    </row>
    <row r="414" spans="1:33" x14ac:dyDescent="0.2">
      <c r="A414" s="342">
        <v>493.56322999999998</v>
      </c>
      <c r="B414" s="342">
        <v>111.841167</v>
      </c>
      <c r="C414" s="342">
        <v>74.478463000000005</v>
      </c>
      <c r="D414" s="342">
        <v>75.347177000000002</v>
      </c>
      <c r="E414" s="342">
        <v>72.435603999999998</v>
      </c>
      <c r="F414" s="342">
        <v>72.292619000000002</v>
      </c>
      <c r="G414" s="342">
        <v>72.483541000000002</v>
      </c>
      <c r="H414" s="342">
        <v>74.552311000000003</v>
      </c>
      <c r="I414" s="342">
        <v>6.9039260000000002</v>
      </c>
      <c r="J414" s="342">
        <v>180.217782</v>
      </c>
      <c r="K414" s="342">
        <v>52.8</v>
      </c>
      <c r="L414" s="342">
        <v>2.6174810000000002</v>
      </c>
      <c r="M414" s="342">
        <v>74.599999999999994</v>
      </c>
      <c r="N414" s="342">
        <v>29.325410000000002</v>
      </c>
      <c r="O414" s="342">
        <v>179.99974800000001</v>
      </c>
      <c r="P414" s="342">
        <v>0</v>
      </c>
      <c r="Q414" s="342">
        <v>120.4</v>
      </c>
      <c r="R414" s="342">
        <v>0</v>
      </c>
      <c r="S414" s="342">
        <v>4.4779999999999998</v>
      </c>
      <c r="T414" s="342">
        <v>0</v>
      </c>
      <c r="U414" s="342">
        <v>281</v>
      </c>
      <c r="V414" s="342">
        <v>74.729799999999997</v>
      </c>
      <c r="W414" s="342">
        <v>6.4009999999999998</v>
      </c>
      <c r="X414" s="342">
        <v>5.0999999999999997E-2</v>
      </c>
      <c r="Y414" s="342">
        <v>0</v>
      </c>
      <c r="Z414" s="342">
        <v>72.8</v>
      </c>
      <c r="AA414" s="342">
        <v>54.4</v>
      </c>
      <c r="AB414" s="342">
        <v>43.439160000000001</v>
      </c>
      <c r="AC414" s="342">
        <v>45.513424999999998</v>
      </c>
      <c r="AD414" s="342">
        <v>180.03915900000001</v>
      </c>
      <c r="AE414" s="342">
        <v>12.362821</v>
      </c>
      <c r="AF414" s="342">
        <v>0</v>
      </c>
      <c r="AG414" s="342">
        <v>3.9411000000000002E-2</v>
      </c>
    </row>
    <row r="415" spans="1:33" x14ac:dyDescent="0.2">
      <c r="A415" s="342">
        <v>494.75729799999999</v>
      </c>
      <c r="B415" s="342">
        <v>111.651904</v>
      </c>
      <c r="C415" s="342">
        <v>74.473521000000005</v>
      </c>
      <c r="D415" s="342">
        <v>75.400070999999997</v>
      </c>
      <c r="E415" s="342">
        <v>72.407363000000004</v>
      </c>
      <c r="F415" s="342">
        <v>72.288967999999997</v>
      </c>
      <c r="G415" s="342">
        <v>72.472582000000003</v>
      </c>
      <c r="H415" s="342">
        <v>74.597855999999993</v>
      </c>
      <c r="I415" s="342">
        <v>7.0300840000000004</v>
      </c>
      <c r="J415" s="342">
        <v>180.094131</v>
      </c>
      <c r="K415" s="342">
        <v>52.8</v>
      </c>
      <c r="L415" s="342">
        <v>2.6252059999999999</v>
      </c>
      <c r="M415" s="342">
        <v>74.599999999999994</v>
      </c>
      <c r="N415" s="342">
        <v>29.324114000000002</v>
      </c>
      <c r="O415" s="342">
        <v>179.960759</v>
      </c>
      <c r="P415" s="342">
        <v>0</v>
      </c>
      <c r="Q415" s="342">
        <v>120.41</v>
      </c>
      <c r="R415" s="342">
        <v>0</v>
      </c>
      <c r="S415" s="342">
        <v>4.444</v>
      </c>
      <c r="T415" s="342">
        <v>0</v>
      </c>
      <c r="U415" s="342">
        <v>266</v>
      </c>
      <c r="V415" s="342">
        <v>74.844300000000004</v>
      </c>
      <c r="W415" s="342">
        <v>6.3639999999999999</v>
      </c>
      <c r="X415" s="342">
        <v>4.4999999999999998E-2</v>
      </c>
      <c r="Y415" s="342">
        <v>0</v>
      </c>
      <c r="Z415" s="342">
        <v>72.8</v>
      </c>
      <c r="AA415" s="342">
        <v>54.4</v>
      </c>
      <c r="AB415" s="342">
        <v>42.978076999999999</v>
      </c>
      <c r="AC415" s="342">
        <v>45.447685</v>
      </c>
      <c r="AD415" s="342">
        <v>179.99998500000001</v>
      </c>
      <c r="AE415" s="342">
        <v>12.357234999999999</v>
      </c>
      <c r="AF415" s="342">
        <v>0</v>
      </c>
      <c r="AG415" s="342">
        <v>3.9225999999999997E-2</v>
      </c>
    </row>
    <row r="416" spans="1:33" x14ac:dyDescent="0.2">
      <c r="A416" s="342">
        <v>495.951367</v>
      </c>
      <c r="B416" s="342">
        <v>111.327365</v>
      </c>
      <c r="C416" s="342">
        <v>74.417471000000006</v>
      </c>
      <c r="D416" s="342">
        <v>75.327399</v>
      </c>
      <c r="E416" s="342">
        <v>72.460121000000001</v>
      </c>
      <c r="F416" s="342">
        <v>72.300115000000005</v>
      </c>
      <c r="G416" s="342">
        <v>72.458476000000005</v>
      </c>
      <c r="H416" s="342">
        <v>74.582111999999995</v>
      </c>
      <c r="I416" s="342">
        <v>6.8754099999999996</v>
      </c>
      <c r="J416" s="342">
        <v>180.15893800000001</v>
      </c>
      <c r="K416" s="342">
        <v>52.8</v>
      </c>
      <c r="L416" s="342">
        <v>2.6324640000000001</v>
      </c>
      <c r="M416" s="342">
        <v>74.599999999999994</v>
      </c>
      <c r="N416" s="342">
        <v>29.326629000000001</v>
      </c>
      <c r="O416" s="342">
        <v>179.970856</v>
      </c>
      <c r="P416" s="342">
        <v>0</v>
      </c>
      <c r="Q416" s="342">
        <v>120.41</v>
      </c>
      <c r="R416" s="342">
        <v>0</v>
      </c>
      <c r="S416" s="342">
        <v>4.4660000000000002</v>
      </c>
      <c r="T416" s="342">
        <v>0</v>
      </c>
      <c r="U416" s="342">
        <v>276</v>
      </c>
      <c r="V416" s="342">
        <v>74.923900000000003</v>
      </c>
      <c r="W416" s="342">
        <v>6.4480000000000004</v>
      </c>
      <c r="X416" s="342">
        <v>0.04</v>
      </c>
      <c r="Y416" s="342">
        <v>0</v>
      </c>
      <c r="Z416" s="342">
        <v>72.8</v>
      </c>
      <c r="AA416" s="342">
        <v>54.4</v>
      </c>
      <c r="AB416" s="342">
        <v>43.093705999999997</v>
      </c>
      <c r="AC416" s="342">
        <v>45.379809999999999</v>
      </c>
      <c r="AD416" s="342">
        <v>180.00980899999999</v>
      </c>
      <c r="AE416" s="342">
        <v>12.351469</v>
      </c>
      <c r="AF416" s="342">
        <v>0</v>
      </c>
      <c r="AG416" s="342">
        <v>3.8953000000000002E-2</v>
      </c>
    </row>
    <row r="417" spans="1:33" x14ac:dyDescent="0.2">
      <c r="A417" s="342">
        <v>497.14443499999999</v>
      </c>
      <c r="B417" s="342">
        <v>111.281384</v>
      </c>
      <c r="C417" s="342">
        <v>74.399130999999997</v>
      </c>
      <c r="D417" s="342">
        <v>75.325873999999999</v>
      </c>
      <c r="E417" s="342">
        <v>72.419117999999997</v>
      </c>
      <c r="F417" s="342">
        <v>72.243994999999998</v>
      </c>
      <c r="G417" s="342">
        <v>72.433502000000004</v>
      </c>
      <c r="H417" s="342">
        <v>74.564986000000005</v>
      </c>
      <c r="I417" s="342">
        <v>6.8471109999999999</v>
      </c>
      <c r="J417" s="342">
        <v>180.234632</v>
      </c>
      <c r="K417" s="342">
        <v>52.8</v>
      </c>
      <c r="L417" s="342">
        <v>2.6394630000000001</v>
      </c>
      <c r="M417" s="342">
        <v>74.599999999999994</v>
      </c>
      <c r="N417" s="342">
        <v>29.326732</v>
      </c>
      <c r="O417" s="342">
        <v>179.98689100000001</v>
      </c>
      <c r="P417" s="342">
        <v>0</v>
      </c>
      <c r="Q417" s="342">
        <v>120.38</v>
      </c>
      <c r="R417" s="342">
        <v>0</v>
      </c>
      <c r="S417" s="342">
        <v>4.49</v>
      </c>
      <c r="T417" s="342">
        <v>0</v>
      </c>
      <c r="U417" s="342">
        <v>286</v>
      </c>
      <c r="V417" s="342">
        <v>75.041200000000003</v>
      </c>
      <c r="W417" s="342">
        <v>6.4420000000000002</v>
      </c>
      <c r="X417" s="342">
        <v>4.4999999999999998E-2</v>
      </c>
      <c r="Y417" s="342">
        <v>0</v>
      </c>
      <c r="Z417" s="342">
        <v>72.8</v>
      </c>
      <c r="AA417" s="342">
        <v>54.4</v>
      </c>
      <c r="AB417" s="342">
        <v>43.282097999999998</v>
      </c>
      <c r="AC417" s="342">
        <v>45.319552999999999</v>
      </c>
      <c r="AD417" s="342">
        <v>180.02581499999999</v>
      </c>
      <c r="AE417" s="342">
        <v>12.346349</v>
      </c>
      <c r="AF417" s="342">
        <v>0</v>
      </c>
      <c r="AG417" s="342">
        <v>3.8924E-2</v>
      </c>
    </row>
    <row r="418" spans="1:33" x14ac:dyDescent="0.2">
      <c r="A418" s="342">
        <v>498.36850500000003</v>
      </c>
      <c r="B418" s="342">
        <v>111.487071</v>
      </c>
      <c r="C418" s="342">
        <v>74.441574000000003</v>
      </c>
      <c r="D418" s="342">
        <v>75.331946000000002</v>
      </c>
      <c r="E418" s="342">
        <v>72.474919</v>
      </c>
      <c r="F418" s="342">
        <v>72.250313000000006</v>
      </c>
      <c r="G418" s="342">
        <v>72.477521999999993</v>
      </c>
      <c r="H418" s="342">
        <v>74.527812999999995</v>
      </c>
      <c r="I418" s="342">
        <v>6.8458800000000002</v>
      </c>
      <c r="J418" s="342">
        <v>180.13536099999999</v>
      </c>
      <c r="K418" s="342">
        <v>52.8</v>
      </c>
      <c r="L418" s="342">
        <v>2.6443500000000002</v>
      </c>
      <c r="M418" s="342">
        <v>74.599999999999994</v>
      </c>
      <c r="N418" s="342">
        <v>29.326449</v>
      </c>
      <c r="O418" s="342">
        <v>179.984962</v>
      </c>
      <c r="P418" s="342">
        <v>0</v>
      </c>
      <c r="Q418" s="342">
        <v>120.36</v>
      </c>
      <c r="R418" s="342">
        <v>0</v>
      </c>
      <c r="S418" s="342">
        <v>4.47</v>
      </c>
      <c r="T418" s="342">
        <v>0</v>
      </c>
      <c r="U418" s="342">
        <v>280</v>
      </c>
      <c r="V418" s="342">
        <v>75.117800000000003</v>
      </c>
      <c r="W418" s="342">
        <v>6.4630000000000001</v>
      </c>
      <c r="X418" s="342">
        <v>4.4999999999999998E-2</v>
      </c>
      <c r="Y418" s="342">
        <v>0</v>
      </c>
      <c r="Z418" s="342">
        <v>72.8</v>
      </c>
      <c r="AA418" s="342">
        <v>54.4</v>
      </c>
      <c r="AB418" s="342">
        <v>43.261374000000004</v>
      </c>
      <c r="AC418" s="342">
        <v>45.257250999999997</v>
      </c>
      <c r="AD418" s="342">
        <v>180.02405400000001</v>
      </c>
      <c r="AE418" s="342">
        <v>12.341056</v>
      </c>
      <c r="AF418" s="342">
        <v>0</v>
      </c>
      <c r="AG418" s="342">
        <v>3.9092000000000002E-2</v>
      </c>
    </row>
    <row r="419" spans="1:33" x14ac:dyDescent="0.2">
      <c r="A419" s="342">
        <v>499.56257299999999</v>
      </c>
      <c r="B419" s="342">
        <v>111.158963</v>
      </c>
      <c r="C419" s="342">
        <v>74.393191999999999</v>
      </c>
      <c r="D419" s="342">
        <v>75.311063000000004</v>
      </c>
      <c r="E419" s="342">
        <v>72.451342999999994</v>
      </c>
      <c r="F419" s="342">
        <v>72.300487000000004</v>
      </c>
      <c r="G419" s="342">
        <v>72.505437000000001</v>
      </c>
      <c r="H419" s="342">
        <v>74.532228000000003</v>
      </c>
      <c r="I419" s="342">
        <v>6.7987219999999997</v>
      </c>
      <c r="J419" s="342">
        <v>180.24940799999999</v>
      </c>
      <c r="K419" s="342">
        <v>52.8</v>
      </c>
      <c r="L419" s="342">
        <v>2.6509209999999999</v>
      </c>
      <c r="M419" s="342">
        <v>74.599999999999994</v>
      </c>
      <c r="N419" s="342">
        <v>29.325928999999999</v>
      </c>
      <c r="O419" s="342">
        <v>179.98334</v>
      </c>
      <c r="P419" s="342">
        <v>0</v>
      </c>
      <c r="Q419" s="342">
        <v>120.36</v>
      </c>
      <c r="R419" s="342">
        <v>0</v>
      </c>
      <c r="S419" s="342">
        <v>4.5</v>
      </c>
      <c r="T419" s="342">
        <v>0</v>
      </c>
      <c r="U419" s="342">
        <v>289</v>
      </c>
      <c r="V419" s="342">
        <v>75.197299999999998</v>
      </c>
      <c r="W419" s="342">
        <v>6.4740000000000002</v>
      </c>
      <c r="X419" s="342">
        <v>0.04</v>
      </c>
      <c r="Y419" s="342">
        <v>0</v>
      </c>
      <c r="Z419" s="342">
        <v>72.8</v>
      </c>
      <c r="AA419" s="342">
        <v>54.4</v>
      </c>
      <c r="AB419" s="342">
        <v>43.238871000000003</v>
      </c>
      <c r="AC419" s="342">
        <v>45.194817</v>
      </c>
      <c r="AD419" s="342">
        <v>180.022142</v>
      </c>
      <c r="AE419" s="342">
        <v>12.335751999999999</v>
      </c>
      <c r="AF419" s="342">
        <v>0</v>
      </c>
      <c r="AG419" s="342">
        <v>3.8802000000000003E-2</v>
      </c>
    </row>
    <row r="420" spans="1:33" x14ac:dyDescent="0.2">
      <c r="A420" s="342">
        <v>500.75464199999999</v>
      </c>
      <c r="B420" s="342">
        <v>110.982614</v>
      </c>
      <c r="C420" s="342">
        <v>74.409133999999995</v>
      </c>
      <c r="D420" s="342">
        <v>75.336117000000002</v>
      </c>
      <c r="E420" s="342">
        <v>72.425016999999997</v>
      </c>
      <c r="F420" s="342">
        <v>72.282909000000004</v>
      </c>
      <c r="G420" s="342">
        <v>72.498660999999998</v>
      </c>
      <c r="H420" s="342">
        <v>74.610196999999999</v>
      </c>
      <c r="I420" s="342">
        <v>6.9469139999999996</v>
      </c>
      <c r="J420" s="342">
        <v>180.122646</v>
      </c>
      <c r="K420" s="342">
        <v>52.8</v>
      </c>
      <c r="L420" s="342">
        <v>2.6600459999999999</v>
      </c>
      <c r="M420" s="342">
        <v>74.599999999999994</v>
      </c>
      <c r="N420" s="342">
        <v>29.328703000000001</v>
      </c>
      <c r="O420" s="342">
        <v>179.94243800000001</v>
      </c>
      <c r="P420" s="342">
        <v>0</v>
      </c>
      <c r="Q420" s="342">
        <v>120.4</v>
      </c>
      <c r="R420" s="342">
        <v>0</v>
      </c>
      <c r="S420" s="342">
        <v>4.49</v>
      </c>
      <c r="T420" s="342">
        <v>0</v>
      </c>
      <c r="U420" s="342">
        <v>285</v>
      </c>
      <c r="V420" s="342">
        <v>75.312200000000004</v>
      </c>
      <c r="W420" s="342">
        <v>6.4420000000000002</v>
      </c>
      <c r="X420" s="342">
        <v>4.4999999999999998E-2</v>
      </c>
      <c r="Y420" s="342">
        <v>0</v>
      </c>
      <c r="Z420" s="342">
        <v>72.8</v>
      </c>
      <c r="AA420" s="342">
        <v>54.4</v>
      </c>
      <c r="AB420" s="342">
        <v>42.755071999999998</v>
      </c>
      <c r="AC420" s="342">
        <v>45.128428999999997</v>
      </c>
      <c r="AD420" s="342">
        <v>179.98103800000001</v>
      </c>
      <c r="AE420" s="342">
        <v>12.330111</v>
      </c>
      <c r="AF420" s="342">
        <v>0</v>
      </c>
      <c r="AG420" s="342">
        <v>3.8601000000000003E-2</v>
      </c>
    </row>
    <row r="421" spans="1:33" x14ac:dyDescent="0.2">
      <c r="A421" s="342">
        <v>501.94871000000001</v>
      </c>
      <c r="B421" s="342">
        <v>111.155925</v>
      </c>
      <c r="C421" s="342">
        <v>74.370187999999999</v>
      </c>
      <c r="D421" s="342">
        <v>75.285398000000001</v>
      </c>
      <c r="E421" s="342">
        <v>72.434629000000001</v>
      </c>
      <c r="F421" s="342">
        <v>72.281047999999998</v>
      </c>
      <c r="G421" s="342">
        <v>72.484144000000001</v>
      </c>
      <c r="H421" s="342">
        <v>74.491934999999998</v>
      </c>
      <c r="I421" s="342">
        <v>6.922936</v>
      </c>
      <c r="J421" s="342">
        <v>180.152716</v>
      </c>
      <c r="K421" s="342">
        <v>52.8</v>
      </c>
      <c r="L421" s="342">
        <v>2.6658010000000001</v>
      </c>
      <c r="M421" s="342">
        <v>74.599999999999994</v>
      </c>
      <c r="N421" s="342">
        <v>29.326058</v>
      </c>
      <c r="O421" s="342">
        <v>179.98325</v>
      </c>
      <c r="P421" s="342">
        <v>0</v>
      </c>
      <c r="Q421" s="342">
        <v>120.38</v>
      </c>
      <c r="R421" s="342">
        <v>0</v>
      </c>
      <c r="S421" s="342">
        <v>4.5030000000000001</v>
      </c>
      <c r="T421" s="342">
        <v>0</v>
      </c>
      <c r="U421" s="342">
        <v>291</v>
      </c>
      <c r="V421" s="342">
        <v>75.390699999999995</v>
      </c>
      <c r="W421" s="342">
        <v>6.4690000000000003</v>
      </c>
      <c r="X421" s="342">
        <v>4.4999999999999998E-2</v>
      </c>
      <c r="Y421" s="342">
        <v>0</v>
      </c>
      <c r="Z421" s="342">
        <v>72.8</v>
      </c>
      <c r="AA421" s="342">
        <v>54.4</v>
      </c>
      <c r="AB421" s="342">
        <v>43.238053999999998</v>
      </c>
      <c r="AC421" s="342">
        <v>45.072198</v>
      </c>
      <c r="AD421" s="342">
        <v>180.02207200000001</v>
      </c>
      <c r="AE421" s="342">
        <v>12.325334</v>
      </c>
      <c r="AF421" s="342">
        <v>0</v>
      </c>
      <c r="AG421" s="342">
        <v>3.8823000000000003E-2</v>
      </c>
    </row>
    <row r="422" spans="1:33" x14ac:dyDescent="0.2">
      <c r="A422" s="342">
        <v>503.14277800000002</v>
      </c>
      <c r="B422" s="342">
        <v>110.910796</v>
      </c>
      <c r="C422" s="342">
        <v>74.394756000000001</v>
      </c>
      <c r="D422" s="342">
        <v>75.335785000000001</v>
      </c>
      <c r="E422" s="342">
        <v>72.412424999999999</v>
      </c>
      <c r="F422" s="342">
        <v>72.295052999999996</v>
      </c>
      <c r="G422" s="342">
        <v>72.496733000000006</v>
      </c>
      <c r="H422" s="342">
        <v>74.541538000000003</v>
      </c>
      <c r="I422" s="342">
        <v>6.8246450000000003</v>
      </c>
      <c r="J422" s="342">
        <v>180.216227</v>
      </c>
      <c r="K422" s="342">
        <v>52.8</v>
      </c>
      <c r="L422" s="342">
        <v>2.6684969999999999</v>
      </c>
      <c r="M422" s="342">
        <v>74.599999999999994</v>
      </c>
      <c r="N422" s="342">
        <v>29.326239999999999</v>
      </c>
      <c r="O422" s="342">
        <v>179.984195</v>
      </c>
      <c r="P422" s="342">
        <v>0</v>
      </c>
      <c r="Q422" s="342">
        <v>120.39</v>
      </c>
      <c r="R422" s="342">
        <v>0</v>
      </c>
      <c r="S422" s="342">
        <v>4.484</v>
      </c>
      <c r="T422" s="342">
        <v>0</v>
      </c>
      <c r="U422" s="342">
        <v>284</v>
      </c>
      <c r="V422" s="342">
        <v>75.506900000000002</v>
      </c>
      <c r="W422" s="342">
        <v>6.3959999999999999</v>
      </c>
      <c r="X422" s="342">
        <v>4.4999999999999998E-2</v>
      </c>
      <c r="Y422" s="342">
        <v>0</v>
      </c>
      <c r="Z422" s="342">
        <v>72.8</v>
      </c>
      <c r="AA422" s="342">
        <v>54.4</v>
      </c>
      <c r="AB422" s="342">
        <v>43.245843999999998</v>
      </c>
      <c r="AC422" s="342">
        <v>45.013880999999998</v>
      </c>
      <c r="AD422" s="342">
        <v>180.02273400000001</v>
      </c>
      <c r="AE422" s="342">
        <v>12.320379000000001</v>
      </c>
      <c r="AF422" s="342">
        <v>0</v>
      </c>
      <c r="AG422" s="342">
        <v>3.8538999999999997E-2</v>
      </c>
    </row>
    <row r="423" spans="1:33" x14ac:dyDescent="0.2">
      <c r="A423" s="342">
        <v>504.37084800000002</v>
      </c>
      <c r="B423" s="342">
        <v>110.68573499999999</v>
      </c>
      <c r="C423" s="342">
        <v>74.406347999999994</v>
      </c>
      <c r="D423" s="342">
        <v>75.327038999999999</v>
      </c>
      <c r="E423" s="342">
        <v>72.418760000000006</v>
      </c>
      <c r="F423" s="342">
        <v>72.262269000000003</v>
      </c>
      <c r="G423" s="342">
        <v>72.454997000000006</v>
      </c>
      <c r="H423" s="342">
        <v>74.577725000000001</v>
      </c>
      <c r="I423" s="342">
        <v>6.983174</v>
      </c>
      <c r="J423" s="342">
        <v>180.18904699999999</v>
      </c>
      <c r="K423" s="342">
        <v>52.8</v>
      </c>
      <c r="L423" s="342">
        <v>2.6769069999999999</v>
      </c>
      <c r="M423" s="342">
        <v>74.599999999999994</v>
      </c>
      <c r="N423" s="342">
        <v>29.327237</v>
      </c>
      <c r="O423" s="342">
        <v>179.961997</v>
      </c>
      <c r="P423" s="342">
        <v>0</v>
      </c>
      <c r="Q423" s="342">
        <v>120.38</v>
      </c>
      <c r="R423" s="342">
        <v>0</v>
      </c>
      <c r="S423" s="342">
        <v>4.4880000000000004</v>
      </c>
      <c r="T423" s="342">
        <v>0</v>
      </c>
      <c r="U423" s="342">
        <v>286</v>
      </c>
      <c r="V423" s="342">
        <v>75.585300000000004</v>
      </c>
      <c r="W423" s="342">
        <v>6.4059999999999997</v>
      </c>
      <c r="X423" s="342">
        <v>4.4999999999999998E-2</v>
      </c>
      <c r="Y423" s="342">
        <v>0</v>
      </c>
      <c r="Z423" s="342">
        <v>72.8</v>
      </c>
      <c r="AA423" s="342">
        <v>54.3</v>
      </c>
      <c r="AB423" s="342">
        <v>42.981577999999999</v>
      </c>
      <c r="AC423" s="342">
        <v>44.953865</v>
      </c>
      <c r="AD423" s="342">
        <v>180.000282</v>
      </c>
      <c r="AE423" s="342">
        <v>12.31528</v>
      </c>
      <c r="AF423" s="342">
        <v>0</v>
      </c>
      <c r="AG423" s="342">
        <v>3.8285E-2</v>
      </c>
    </row>
    <row r="424" spans="1:33" x14ac:dyDescent="0.2">
      <c r="A424" s="342">
        <v>505.563917</v>
      </c>
      <c r="B424" s="342">
        <v>110.932913</v>
      </c>
      <c r="C424" s="342">
        <v>74.379929000000004</v>
      </c>
      <c r="D424" s="342">
        <v>75.326182000000003</v>
      </c>
      <c r="E424" s="342">
        <v>72.479798000000002</v>
      </c>
      <c r="F424" s="342">
        <v>72.312683000000007</v>
      </c>
      <c r="G424" s="342">
        <v>72.469714999999994</v>
      </c>
      <c r="H424" s="342">
        <v>74.531784000000002</v>
      </c>
      <c r="I424" s="342">
        <v>6.917103</v>
      </c>
      <c r="J424" s="342">
        <v>180.228151</v>
      </c>
      <c r="K424" s="342">
        <v>52.8</v>
      </c>
      <c r="L424" s="342">
        <v>2.6803180000000002</v>
      </c>
      <c r="M424" s="342">
        <v>74.599999999999994</v>
      </c>
      <c r="N424" s="342">
        <v>29.328443</v>
      </c>
      <c r="O424" s="342">
        <v>179.97067999999999</v>
      </c>
      <c r="P424" s="342">
        <v>0</v>
      </c>
      <c r="Q424" s="342">
        <v>120.38</v>
      </c>
      <c r="R424" s="342">
        <v>0</v>
      </c>
      <c r="S424" s="342">
        <v>4.4870000000000001</v>
      </c>
      <c r="T424" s="342">
        <v>0</v>
      </c>
      <c r="U424" s="342">
        <v>285</v>
      </c>
      <c r="V424" s="342">
        <v>75.662400000000005</v>
      </c>
      <c r="W424" s="342">
        <v>6.4580000000000002</v>
      </c>
      <c r="X424" s="342">
        <v>4.4999999999999998E-2</v>
      </c>
      <c r="Y424" s="342">
        <v>0</v>
      </c>
      <c r="Z424" s="342">
        <v>72.8</v>
      </c>
      <c r="AA424" s="342">
        <v>54.3</v>
      </c>
      <c r="AB424" s="342">
        <v>43.087217000000003</v>
      </c>
      <c r="AC424" s="342">
        <v>44.888890000000004</v>
      </c>
      <c r="AD424" s="342">
        <v>180.00925699999999</v>
      </c>
      <c r="AE424" s="342">
        <v>12.309760000000001</v>
      </c>
      <c r="AF424" s="342">
        <v>0</v>
      </c>
      <c r="AG424" s="342">
        <v>3.8578000000000001E-2</v>
      </c>
    </row>
    <row r="425" spans="1:33" x14ac:dyDescent="0.2">
      <c r="A425" s="342">
        <v>506.772986</v>
      </c>
      <c r="B425" s="342">
        <v>112.20192900000001</v>
      </c>
      <c r="C425" s="342">
        <v>74.401345000000006</v>
      </c>
      <c r="D425" s="342">
        <v>75.337614000000002</v>
      </c>
      <c r="E425" s="342">
        <v>72.446263999999999</v>
      </c>
      <c r="F425" s="342">
        <v>72.277411000000001</v>
      </c>
      <c r="G425" s="342">
        <v>72.478466999999995</v>
      </c>
      <c r="H425" s="342">
        <v>74.573947000000004</v>
      </c>
      <c r="I425" s="342">
        <v>6.9125670000000001</v>
      </c>
      <c r="J425" s="342">
        <v>180.14623599999999</v>
      </c>
      <c r="K425" s="342">
        <v>52.9</v>
      </c>
      <c r="L425" s="342">
        <v>2.6869019999999999</v>
      </c>
      <c r="M425" s="342">
        <v>74.599999999999994</v>
      </c>
      <c r="N425" s="342">
        <v>29.325928999999999</v>
      </c>
      <c r="O425" s="342">
        <v>179.951538</v>
      </c>
      <c r="P425" s="342">
        <v>0</v>
      </c>
      <c r="Q425" s="342">
        <v>120.4</v>
      </c>
      <c r="R425" s="342">
        <v>0</v>
      </c>
      <c r="S425" s="342">
        <v>4.4610000000000003</v>
      </c>
      <c r="T425" s="342">
        <v>0</v>
      </c>
      <c r="U425" s="342">
        <v>276</v>
      </c>
      <c r="V425" s="342">
        <v>75.778700000000001</v>
      </c>
      <c r="W425" s="342">
        <v>6.3440000000000003</v>
      </c>
      <c r="X425" s="342">
        <v>4.4999999999999998E-2</v>
      </c>
      <c r="Y425" s="342">
        <v>0</v>
      </c>
      <c r="Z425" s="342">
        <v>72.8</v>
      </c>
      <c r="AA425" s="342">
        <v>54.3</v>
      </c>
      <c r="AB425" s="342">
        <v>42.876826999999999</v>
      </c>
      <c r="AC425" s="342">
        <v>44.823143999999999</v>
      </c>
      <c r="AD425" s="342">
        <v>179.99138300000001</v>
      </c>
      <c r="AE425" s="342">
        <v>12.304174</v>
      </c>
      <c r="AF425" s="342">
        <v>0</v>
      </c>
      <c r="AG425" s="342">
        <v>3.9843999999999997E-2</v>
      </c>
    </row>
    <row r="426" spans="1:33" x14ac:dyDescent="0.2">
      <c r="A426" s="342">
        <v>507.96605399999999</v>
      </c>
      <c r="B426" s="342">
        <v>113.00817000000001</v>
      </c>
      <c r="C426" s="342">
        <v>74.386460999999997</v>
      </c>
      <c r="D426" s="342">
        <v>75.370029000000002</v>
      </c>
      <c r="E426" s="342">
        <v>72.406116999999995</v>
      </c>
      <c r="F426" s="342">
        <v>72.299216999999999</v>
      </c>
      <c r="G426" s="342">
        <v>72.497907999999995</v>
      </c>
      <c r="H426" s="342">
        <v>74.536507999999998</v>
      </c>
      <c r="I426" s="342">
        <v>6.9140790000000001</v>
      </c>
      <c r="J426" s="342">
        <v>180.20585800000001</v>
      </c>
      <c r="K426" s="342">
        <v>52.9</v>
      </c>
      <c r="L426" s="342">
        <v>2.695716</v>
      </c>
      <c r="M426" s="342">
        <v>74.599999999999994</v>
      </c>
      <c r="N426" s="342">
        <v>29.326602999999999</v>
      </c>
      <c r="O426" s="342">
        <v>179.974493</v>
      </c>
      <c r="P426" s="342">
        <v>0</v>
      </c>
      <c r="Q426" s="342">
        <v>120.38</v>
      </c>
      <c r="R426" s="342">
        <v>0</v>
      </c>
      <c r="S426" s="342">
        <v>4.4850000000000003</v>
      </c>
      <c r="T426" s="342">
        <v>0</v>
      </c>
      <c r="U426" s="342">
        <v>285</v>
      </c>
      <c r="V426" s="342">
        <v>75.855999999999995</v>
      </c>
      <c r="W426" s="342">
        <v>6.4059999999999997</v>
      </c>
      <c r="X426" s="342">
        <v>4.4999999999999998E-2</v>
      </c>
      <c r="Y426" s="342">
        <v>0</v>
      </c>
      <c r="Z426" s="342">
        <v>72.8</v>
      </c>
      <c r="AA426" s="342">
        <v>54.3</v>
      </c>
      <c r="AB426" s="342">
        <v>43.156168999999998</v>
      </c>
      <c r="AC426" s="342">
        <v>44.763131999999999</v>
      </c>
      <c r="AD426" s="342">
        <v>180.01511600000001</v>
      </c>
      <c r="AE426" s="342">
        <v>12.299075999999999</v>
      </c>
      <c r="AF426" s="342">
        <v>0</v>
      </c>
      <c r="AG426" s="342">
        <v>4.0622999999999999E-2</v>
      </c>
    </row>
    <row r="427" spans="1:33" x14ac:dyDescent="0.2">
      <c r="A427" s="342">
        <v>509.16112199999998</v>
      </c>
      <c r="B427" s="342">
        <v>113.591016</v>
      </c>
      <c r="C427" s="342">
        <v>74.343773999999996</v>
      </c>
      <c r="D427" s="342">
        <v>75.324105000000003</v>
      </c>
      <c r="E427" s="342">
        <v>72.456947</v>
      </c>
      <c r="F427" s="342">
        <v>72.333196000000001</v>
      </c>
      <c r="G427" s="342">
        <v>72.503168000000002</v>
      </c>
      <c r="H427" s="342">
        <v>74.531960999999995</v>
      </c>
      <c r="I427" s="342">
        <v>6.8031930000000003</v>
      </c>
      <c r="J427" s="342">
        <v>180.13782399999999</v>
      </c>
      <c r="K427" s="342">
        <v>52.9</v>
      </c>
      <c r="L427" s="342">
        <v>2.7001050000000002</v>
      </c>
      <c r="M427" s="342">
        <v>74.599999999999994</v>
      </c>
      <c r="N427" s="342">
        <v>29.323764000000001</v>
      </c>
      <c r="O427" s="342">
        <v>179.95449300000001</v>
      </c>
      <c r="P427" s="342">
        <v>0</v>
      </c>
      <c r="Q427" s="342">
        <v>120.41</v>
      </c>
      <c r="R427" s="342">
        <v>0</v>
      </c>
      <c r="S427" s="342">
        <v>4.4390000000000001</v>
      </c>
      <c r="T427" s="342">
        <v>0</v>
      </c>
      <c r="U427" s="342">
        <v>265</v>
      </c>
      <c r="V427" s="342">
        <v>75.9696</v>
      </c>
      <c r="W427" s="342">
        <v>6.3540000000000001</v>
      </c>
      <c r="X427" s="342">
        <v>4.4999999999999998E-2</v>
      </c>
      <c r="Y427" s="342">
        <v>0</v>
      </c>
      <c r="Z427" s="342">
        <v>72.8</v>
      </c>
      <c r="AA427" s="342">
        <v>54.3</v>
      </c>
      <c r="AB427" s="342">
        <v>42.927512</v>
      </c>
      <c r="AC427" s="342">
        <v>44.699995999999999</v>
      </c>
      <c r="AD427" s="342">
        <v>179.995689</v>
      </c>
      <c r="AE427" s="342">
        <v>12.293711999999999</v>
      </c>
      <c r="AF427" s="342">
        <v>0</v>
      </c>
      <c r="AG427" s="342">
        <v>4.1196000000000003E-2</v>
      </c>
    </row>
    <row r="428" spans="1:33" x14ac:dyDescent="0.2">
      <c r="A428" s="342">
        <v>510.37019199999997</v>
      </c>
      <c r="B428" s="342">
        <v>113.509918</v>
      </c>
      <c r="C428" s="342">
        <v>74.376631000000003</v>
      </c>
      <c r="D428" s="342">
        <v>75.312258999999997</v>
      </c>
      <c r="E428" s="342">
        <v>72.388951000000006</v>
      </c>
      <c r="F428" s="342">
        <v>72.293980000000005</v>
      </c>
      <c r="G428" s="342">
        <v>72.487196999999995</v>
      </c>
      <c r="H428" s="342">
        <v>74.532045999999994</v>
      </c>
      <c r="I428" s="342">
        <v>6.8289650000000002</v>
      </c>
      <c r="J428" s="342">
        <v>180.159975</v>
      </c>
      <c r="K428" s="342">
        <v>52.9</v>
      </c>
      <c r="L428" s="342">
        <v>2.7057739999999999</v>
      </c>
      <c r="M428" s="342">
        <v>74.599999999999994</v>
      </c>
      <c r="N428" s="342">
        <v>29.322973999999999</v>
      </c>
      <c r="O428" s="342">
        <v>179.946933</v>
      </c>
      <c r="P428" s="342">
        <v>0</v>
      </c>
      <c r="Q428" s="342">
        <v>120.38</v>
      </c>
      <c r="R428" s="342">
        <v>0</v>
      </c>
      <c r="S428" s="342">
        <v>4.4660000000000002</v>
      </c>
      <c r="T428" s="342">
        <v>0</v>
      </c>
      <c r="U428" s="342">
        <v>278</v>
      </c>
      <c r="V428" s="342">
        <v>76.048400000000001</v>
      </c>
      <c r="W428" s="342">
        <v>6.37</v>
      </c>
      <c r="X428" s="342">
        <v>4.4999999999999998E-2</v>
      </c>
      <c r="Y428" s="342">
        <v>0</v>
      </c>
      <c r="Z428" s="342">
        <v>72.8</v>
      </c>
      <c r="AA428" s="342">
        <v>54.3</v>
      </c>
      <c r="AB428" s="342">
        <v>42.837282999999999</v>
      </c>
      <c r="AC428" s="342">
        <v>44.637276</v>
      </c>
      <c r="AD428" s="342">
        <v>179.988023</v>
      </c>
      <c r="AE428" s="342">
        <v>12.288383</v>
      </c>
      <c r="AF428" s="342">
        <v>0</v>
      </c>
      <c r="AG428" s="342">
        <v>4.1090000000000002E-2</v>
      </c>
    </row>
    <row r="429" spans="1:33" x14ac:dyDescent="0.2">
      <c r="A429" s="342">
        <v>511.56626</v>
      </c>
      <c r="B429" s="342">
        <v>113.808177</v>
      </c>
      <c r="C429" s="342">
        <v>74.389155000000002</v>
      </c>
      <c r="D429" s="342">
        <v>75.380606</v>
      </c>
      <c r="E429" s="342">
        <v>72.449529999999996</v>
      </c>
      <c r="F429" s="342">
        <v>72.278373999999999</v>
      </c>
      <c r="G429" s="342">
        <v>72.493916999999996</v>
      </c>
      <c r="H429" s="342">
        <v>74.557298000000003</v>
      </c>
      <c r="I429" s="342">
        <v>6.7073429999999998</v>
      </c>
      <c r="J429" s="342">
        <v>180.13094100000001</v>
      </c>
      <c r="K429" s="342">
        <v>52.9</v>
      </c>
      <c r="L429" s="342">
        <v>2.7136550000000002</v>
      </c>
      <c r="M429" s="342">
        <v>74.599999999999994</v>
      </c>
      <c r="N429" s="342">
        <v>29.323543999999998</v>
      </c>
      <c r="O429" s="342">
        <v>179.947541</v>
      </c>
      <c r="P429" s="342">
        <v>0</v>
      </c>
      <c r="Q429" s="342">
        <v>120.41</v>
      </c>
      <c r="R429" s="342">
        <v>0</v>
      </c>
      <c r="S429" s="342">
        <v>4.4660000000000002</v>
      </c>
      <c r="T429" s="342">
        <v>0</v>
      </c>
      <c r="U429" s="342">
        <v>276</v>
      </c>
      <c r="V429" s="342">
        <v>76.127499999999998</v>
      </c>
      <c r="W429" s="342">
        <v>6.4160000000000004</v>
      </c>
      <c r="X429" s="342">
        <v>4.4999999999999998E-2</v>
      </c>
      <c r="Y429" s="342">
        <v>0</v>
      </c>
      <c r="Z429" s="342">
        <v>72.8</v>
      </c>
      <c r="AA429" s="342">
        <v>54.3</v>
      </c>
      <c r="AB429" s="342">
        <v>42.847419000000002</v>
      </c>
      <c r="AC429" s="342">
        <v>44.579279999999997</v>
      </c>
      <c r="AD429" s="342">
        <v>179.98888400000001</v>
      </c>
      <c r="AE429" s="342">
        <v>12.283455999999999</v>
      </c>
      <c r="AF429" s="342">
        <v>0</v>
      </c>
      <c r="AG429" s="342">
        <v>4.1342999999999998E-2</v>
      </c>
    </row>
    <row r="430" spans="1:33" x14ac:dyDescent="0.2">
      <c r="A430" s="342">
        <v>512.75832800000001</v>
      </c>
      <c r="B430" s="342">
        <v>114.096306</v>
      </c>
      <c r="C430" s="342">
        <v>74.399681999999999</v>
      </c>
      <c r="D430" s="342">
        <v>75.325059999999993</v>
      </c>
      <c r="E430" s="342">
        <v>72.401636999999994</v>
      </c>
      <c r="F430" s="342">
        <v>72.239749000000003</v>
      </c>
      <c r="G430" s="342">
        <v>72.464270999999997</v>
      </c>
      <c r="H430" s="342">
        <v>74.537986000000004</v>
      </c>
      <c r="I430" s="342">
        <v>6.8084429999999996</v>
      </c>
      <c r="J430" s="342">
        <v>180.05939499999999</v>
      </c>
      <c r="K430" s="342">
        <v>52.9</v>
      </c>
      <c r="L430" s="342">
        <v>2.7213799999999999</v>
      </c>
      <c r="M430" s="342">
        <v>74.599999999999994</v>
      </c>
      <c r="N430" s="342">
        <v>29.323751000000001</v>
      </c>
      <c r="O430" s="342">
        <v>179.91967600000001</v>
      </c>
      <c r="P430" s="342">
        <v>0</v>
      </c>
      <c r="Q430" s="342">
        <v>120.4</v>
      </c>
      <c r="R430" s="342">
        <v>0</v>
      </c>
      <c r="S430" s="342">
        <v>4.4889999999999999</v>
      </c>
      <c r="T430" s="342">
        <v>0</v>
      </c>
      <c r="U430" s="342">
        <v>286</v>
      </c>
      <c r="V430" s="342">
        <v>76.245199999999997</v>
      </c>
      <c r="W430" s="342">
        <v>6.4320000000000004</v>
      </c>
      <c r="X430" s="342">
        <v>5.6000000000000001E-2</v>
      </c>
      <c r="Y430" s="342">
        <v>0</v>
      </c>
      <c r="Z430" s="342">
        <v>72.8</v>
      </c>
      <c r="AA430" s="342">
        <v>54.3</v>
      </c>
      <c r="AB430" s="342">
        <v>42.522297999999999</v>
      </c>
      <c r="AC430" s="342">
        <v>44.515171000000002</v>
      </c>
      <c r="AD430" s="342">
        <v>179.961262</v>
      </c>
      <c r="AE430" s="342">
        <v>12.278009000000001</v>
      </c>
      <c r="AF430" s="342">
        <v>0</v>
      </c>
      <c r="AG430" s="342">
        <v>4.1585999999999998E-2</v>
      </c>
    </row>
    <row r="431" spans="1:33" x14ac:dyDescent="0.2">
      <c r="A431" s="342">
        <v>513.94939599999998</v>
      </c>
      <c r="B431" s="342">
        <v>114.20463599999999</v>
      </c>
      <c r="C431" s="342">
        <v>74.387927000000005</v>
      </c>
      <c r="D431" s="342">
        <v>75.350772000000006</v>
      </c>
      <c r="E431" s="342">
        <v>72.453046000000001</v>
      </c>
      <c r="F431" s="342">
        <v>72.335454999999996</v>
      </c>
      <c r="G431" s="342">
        <v>72.492133999999993</v>
      </c>
      <c r="H431" s="342">
        <v>74.559224</v>
      </c>
      <c r="I431" s="342">
        <v>6.8475429999999999</v>
      </c>
      <c r="J431" s="342">
        <v>179.98940400000001</v>
      </c>
      <c r="K431" s="342">
        <v>52.9</v>
      </c>
      <c r="L431" s="342">
        <v>2.7285870000000001</v>
      </c>
      <c r="M431" s="342">
        <v>74.599999999999994</v>
      </c>
      <c r="N431" s="342">
        <v>29.326525</v>
      </c>
      <c r="O431" s="342">
        <v>179.92479700000001</v>
      </c>
      <c r="P431" s="342">
        <v>0</v>
      </c>
      <c r="Q431" s="342">
        <v>120.41</v>
      </c>
      <c r="R431" s="342">
        <v>0</v>
      </c>
      <c r="S431" s="342">
        <v>4.47</v>
      </c>
      <c r="T431" s="342">
        <v>0</v>
      </c>
      <c r="U431" s="342">
        <v>277</v>
      </c>
      <c r="V431" s="342">
        <v>76.321799999999996</v>
      </c>
      <c r="W431" s="342">
        <v>6.4320000000000004</v>
      </c>
      <c r="X431" s="342">
        <v>4.4999999999999998E-2</v>
      </c>
      <c r="Y431" s="342">
        <v>0</v>
      </c>
      <c r="Z431" s="342">
        <v>72.8</v>
      </c>
      <c r="AA431" s="342">
        <v>54.3</v>
      </c>
      <c r="AB431" s="342">
        <v>42.583835000000001</v>
      </c>
      <c r="AC431" s="342">
        <v>44.449589000000003</v>
      </c>
      <c r="AD431" s="342">
        <v>179.96648999999999</v>
      </c>
      <c r="AE431" s="342">
        <v>12.272437</v>
      </c>
      <c r="AF431" s="342">
        <v>0</v>
      </c>
      <c r="AG431" s="342">
        <v>4.1693000000000001E-2</v>
      </c>
    </row>
    <row r="432" spans="1:33" x14ac:dyDescent="0.2">
      <c r="A432" s="342">
        <v>515.14946499999996</v>
      </c>
      <c r="B432" s="342">
        <v>114.337514</v>
      </c>
      <c r="C432" s="342">
        <v>74.391036</v>
      </c>
      <c r="D432" s="342">
        <v>75.363017999999997</v>
      </c>
      <c r="E432" s="342">
        <v>72.441665999999998</v>
      </c>
      <c r="F432" s="342">
        <v>72.317400000000006</v>
      </c>
      <c r="G432" s="342">
        <v>72.479924999999994</v>
      </c>
      <c r="H432" s="342">
        <v>74.572971999999993</v>
      </c>
      <c r="I432" s="342">
        <v>6.7341300000000004</v>
      </c>
      <c r="J432" s="342">
        <v>180.12938600000001</v>
      </c>
      <c r="K432" s="342">
        <v>52.9</v>
      </c>
      <c r="L432" s="342">
        <v>2.7372450000000002</v>
      </c>
      <c r="M432" s="342">
        <v>74.599999999999994</v>
      </c>
      <c r="N432" s="342">
        <v>29.321988999999999</v>
      </c>
      <c r="O432" s="342">
        <v>179.91256999999999</v>
      </c>
      <c r="P432" s="342">
        <v>0</v>
      </c>
      <c r="Q432" s="342">
        <v>120.4</v>
      </c>
      <c r="R432" s="342">
        <v>0</v>
      </c>
      <c r="S432" s="342">
        <v>4.4550000000000001</v>
      </c>
      <c r="T432" s="342">
        <v>0</v>
      </c>
      <c r="U432" s="342">
        <v>273</v>
      </c>
      <c r="V432" s="342">
        <v>76.437399999999997</v>
      </c>
      <c r="W432" s="342">
        <v>6.3440000000000003</v>
      </c>
      <c r="X432" s="342">
        <v>4.4999999999999998E-2</v>
      </c>
      <c r="Y432" s="342">
        <v>0</v>
      </c>
      <c r="Z432" s="342">
        <v>72.8</v>
      </c>
      <c r="AA432" s="342">
        <v>54.3</v>
      </c>
      <c r="AB432" s="342">
        <v>42.441231000000002</v>
      </c>
      <c r="AC432" s="342">
        <v>44.379702000000002</v>
      </c>
      <c r="AD432" s="342">
        <v>179.954374</v>
      </c>
      <c r="AE432" s="342">
        <v>12.266499</v>
      </c>
      <c r="AF432" s="342">
        <v>0</v>
      </c>
      <c r="AG432" s="342">
        <v>4.1805000000000002E-2</v>
      </c>
    </row>
    <row r="433" spans="1:33" x14ac:dyDescent="0.2">
      <c r="A433" s="342">
        <v>516.37053400000002</v>
      </c>
      <c r="B433" s="342">
        <v>113.92197899999999</v>
      </c>
      <c r="C433" s="342">
        <v>74.393764000000004</v>
      </c>
      <c r="D433" s="342">
        <v>75.357093000000006</v>
      </c>
      <c r="E433" s="342">
        <v>72.488719000000003</v>
      </c>
      <c r="F433" s="342">
        <v>72.298884000000001</v>
      </c>
      <c r="G433" s="342">
        <v>72.487550999999996</v>
      </c>
      <c r="H433" s="342">
        <v>74.577563999999995</v>
      </c>
      <c r="I433" s="342">
        <v>6.8185849999999997</v>
      </c>
      <c r="J433" s="342">
        <v>179.961005</v>
      </c>
      <c r="K433" s="342">
        <v>52.9</v>
      </c>
      <c r="L433" s="342">
        <v>2.7434970000000001</v>
      </c>
      <c r="M433" s="342">
        <v>74.599999999999994</v>
      </c>
      <c r="N433" s="342">
        <v>29.324453999999999</v>
      </c>
      <c r="O433" s="342">
        <v>179.91287700000001</v>
      </c>
      <c r="P433" s="342">
        <v>0</v>
      </c>
      <c r="Q433" s="342">
        <v>120.38</v>
      </c>
      <c r="R433" s="342">
        <v>0</v>
      </c>
      <c r="S433" s="342">
        <v>4.49</v>
      </c>
      <c r="T433" s="342">
        <v>0</v>
      </c>
      <c r="U433" s="342">
        <v>287</v>
      </c>
      <c r="V433" s="342">
        <v>76.515799999999999</v>
      </c>
      <c r="W433" s="342">
        <v>6.4269999999999996</v>
      </c>
      <c r="X433" s="342">
        <v>5.0999999999999997E-2</v>
      </c>
      <c r="Y433" s="342">
        <v>0</v>
      </c>
      <c r="Z433" s="342">
        <v>72.8</v>
      </c>
      <c r="AA433" s="342">
        <v>54.3</v>
      </c>
      <c r="AB433" s="342">
        <v>42.440548</v>
      </c>
      <c r="AC433" s="342">
        <v>44.310468999999998</v>
      </c>
      <c r="AD433" s="342">
        <v>179.95431600000001</v>
      </c>
      <c r="AE433" s="342">
        <v>12.260617</v>
      </c>
      <c r="AF433" s="342">
        <v>0</v>
      </c>
      <c r="AG433" s="342">
        <v>4.1438999999999997E-2</v>
      </c>
    </row>
    <row r="434" spans="1:33" x14ac:dyDescent="0.2">
      <c r="A434" s="342">
        <v>517.56260299999997</v>
      </c>
      <c r="B434" s="342">
        <v>113.24764999999999</v>
      </c>
      <c r="C434" s="342">
        <v>74.393000999999998</v>
      </c>
      <c r="D434" s="342">
        <v>75.313657000000006</v>
      </c>
      <c r="E434" s="342">
        <v>72.416740000000004</v>
      </c>
      <c r="F434" s="342">
        <v>72.282573999999997</v>
      </c>
      <c r="G434" s="342">
        <v>72.495560999999995</v>
      </c>
      <c r="H434" s="342">
        <v>74.587266999999997</v>
      </c>
      <c r="I434" s="342">
        <v>6.9276879999999998</v>
      </c>
      <c r="J434" s="342">
        <v>179.99562499999999</v>
      </c>
      <c r="K434" s="342">
        <v>52.9</v>
      </c>
      <c r="L434" s="342">
        <v>2.750051</v>
      </c>
      <c r="M434" s="342">
        <v>74.599999999999994</v>
      </c>
      <c r="N434" s="342">
        <v>29.325644</v>
      </c>
      <c r="O434" s="342">
        <v>179.89190199999999</v>
      </c>
      <c r="P434" s="342">
        <v>0</v>
      </c>
      <c r="Q434" s="342">
        <v>120.38</v>
      </c>
      <c r="R434" s="342">
        <v>0</v>
      </c>
      <c r="S434" s="342">
        <v>4.476</v>
      </c>
      <c r="T434" s="342">
        <v>0</v>
      </c>
      <c r="U434" s="342">
        <v>282</v>
      </c>
      <c r="V434" s="342">
        <v>76.593599999999995</v>
      </c>
      <c r="W434" s="342">
        <v>6.3849999999999998</v>
      </c>
      <c r="X434" s="342">
        <v>4.4999999999999998E-2</v>
      </c>
      <c r="Y434" s="342">
        <v>0</v>
      </c>
      <c r="Z434" s="342">
        <v>72.8</v>
      </c>
      <c r="AA434" s="342">
        <v>54.3</v>
      </c>
      <c r="AB434" s="342">
        <v>42.186565000000002</v>
      </c>
      <c r="AC434" s="342">
        <v>44.235726999999997</v>
      </c>
      <c r="AD434" s="342">
        <v>179.932738</v>
      </c>
      <c r="AE434" s="342">
        <v>12.254267</v>
      </c>
      <c r="AF434" s="342">
        <v>0</v>
      </c>
      <c r="AG434" s="342">
        <v>4.0835999999999997E-2</v>
      </c>
    </row>
    <row r="435" spans="1:33" x14ac:dyDescent="0.2">
      <c r="A435" s="342">
        <v>518.75467100000003</v>
      </c>
      <c r="B435" s="342">
        <v>113.02391799999999</v>
      </c>
      <c r="C435" s="342">
        <v>74.434746000000004</v>
      </c>
      <c r="D435" s="342">
        <v>75.346959999999996</v>
      </c>
      <c r="E435" s="342">
        <v>72.441856999999999</v>
      </c>
      <c r="F435" s="342">
        <v>72.272222999999997</v>
      </c>
      <c r="G435" s="342">
        <v>72.487043</v>
      </c>
      <c r="H435" s="342">
        <v>74.566213000000005</v>
      </c>
      <c r="I435" s="342">
        <v>6.8350140000000001</v>
      </c>
      <c r="J435" s="342">
        <v>179.972295</v>
      </c>
      <c r="K435" s="342">
        <v>52.9</v>
      </c>
      <c r="L435" s="342">
        <v>2.756894</v>
      </c>
      <c r="M435" s="342">
        <v>74.599999999999994</v>
      </c>
      <c r="N435" s="342">
        <v>29.325333000000001</v>
      </c>
      <c r="O435" s="342">
        <v>179.86792700000001</v>
      </c>
      <c r="P435" s="342">
        <v>0</v>
      </c>
      <c r="Q435" s="342">
        <v>120.39</v>
      </c>
      <c r="R435" s="342">
        <v>0</v>
      </c>
      <c r="S435" s="342">
        <v>4.4669999999999996</v>
      </c>
      <c r="T435" s="342">
        <v>0</v>
      </c>
      <c r="U435" s="342">
        <v>279</v>
      </c>
      <c r="V435" s="342">
        <v>76.709100000000007</v>
      </c>
      <c r="W435" s="342">
        <v>6.375</v>
      </c>
      <c r="X435" s="342">
        <v>0.04</v>
      </c>
      <c r="Y435" s="342">
        <v>0</v>
      </c>
      <c r="Z435" s="342">
        <v>72.8</v>
      </c>
      <c r="AA435" s="342">
        <v>54.3</v>
      </c>
      <c r="AB435" s="342">
        <v>41.901457999999998</v>
      </c>
      <c r="AC435" s="342">
        <v>44.158594999999998</v>
      </c>
      <c r="AD435" s="342">
        <v>179.90851499999999</v>
      </c>
      <c r="AE435" s="342">
        <v>12.247714</v>
      </c>
      <c r="AF435" s="342">
        <v>0</v>
      </c>
      <c r="AG435" s="342">
        <v>4.0587999999999999E-2</v>
      </c>
    </row>
    <row r="436" spans="1:33" x14ac:dyDescent="0.2">
      <c r="A436" s="342">
        <v>519.94773899999996</v>
      </c>
      <c r="B436" s="342">
        <v>112.74079399999999</v>
      </c>
      <c r="C436" s="342">
        <v>74.397620000000003</v>
      </c>
      <c r="D436" s="342">
        <v>75.331310000000002</v>
      </c>
      <c r="E436" s="342">
        <v>72.460167999999996</v>
      </c>
      <c r="F436" s="342">
        <v>72.320246999999995</v>
      </c>
      <c r="G436" s="342">
        <v>72.507299000000003</v>
      </c>
      <c r="H436" s="342">
        <v>74.489722999999998</v>
      </c>
      <c r="I436" s="342">
        <v>6.7935369999999997</v>
      </c>
      <c r="J436" s="342">
        <v>180.039953</v>
      </c>
      <c r="K436" s="342">
        <v>52.9</v>
      </c>
      <c r="L436" s="342">
        <v>2.762079</v>
      </c>
      <c r="M436" s="342">
        <v>74.599999999999994</v>
      </c>
      <c r="N436" s="342">
        <v>29.32611</v>
      </c>
      <c r="O436" s="342">
        <v>179.88196600000001</v>
      </c>
      <c r="P436" s="342">
        <v>0</v>
      </c>
      <c r="Q436" s="342">
        <v>120.39</v>
      </c>
      <c r="R436" s="342">
        <v>0</v>
      </c>
      <c r="S436" s="342">
        <v>4.4640000000000004</v>
      </c>
      <c r="T436" s="342">
        <v>0</v>
      </c>
      <c r="U436" s="342">
        <v>277</v>
      </c>
      <c r="V436" s="342">
        <v>76.786500000000004</v>
      </c>
      <c r="W436" s="342">
        <v>6.3849999999999998</v>
      </c>
      <c r="X436" s="342">
        <v>4.4999999999999998E-2</v>
      </c>
      <c r="Y436" s="342">
        <v>0</v>
      </c>
      <c r="Z436" s="342">
        <v>72.8</v>
      </c>
      <c r="AA436" s="342">
        <v>54.3</v>
      </c>
      <c r="AB436" s="342">
        <v>42.064039000000001</v>
      </c>
      <c r="AC436" s="342">
        <v>44.079203</v>
      </c>
      <c r="AD436" s="342">
        <v>179.92232799999999</v>
      </c>
      <c r="AE436" s="342">
        <v>12.240969</v>
      </c>
      <c r="AF436" s="342">
        <v>0</v>
      </c>
      <c r="AG436" s="342">
        <v>4.0362000000000002E-2</v>
      </c>
    </row>
    <row r="437" spans="1:33" x14ac:dyDescent="0.2">
      <c r="A437" s="342">
        <v>521.13880700000004</v>
      </c>
      <c r="B437" s="342">
        <v>112.60485799999999</v>
      </c>
      <c r="C437" s="342">
        <v>74.395587000000006</v>
      </c>
      <c r="D437" s="342">
        <v>75.367548999999997</v>
      </c>
      <c r="E437" s="342">
        <v>72.505432999999996</v>
      </c>
      <c r="F437" s="342">
        <v>72.335031000000001</v>
      </c>
      <c r="G437" s="342">
        <v>72.498831999999993</v>
      </c>
      <c r="H437" s="342">
        <v>74.525209000000004</v>
      </c>
      <c r="I437" s="342">
        <v>6.9581480000000004</v>
      </c>
      <c r="J437" s="342">
        <v>179.94300200000001</v>
      </c>
      <c r="K437" s="342">
        <v>52.9</v>
      </c>
      <c r="L437" s="342">
        <v>2.7695449999999999</v>
      </c>
      <c r="M437" s="342">
        <v>74.599999999999994</v>
      </c>
      <c r="N437" s="342">
        <v>29.325721000000001</v>
      </c>
      <c r="O437" s="342">
        <v>179.84837300000001</v>
      </c>
      <c r="P437" s="342">
        <v>0</v>
      </c>
      <c r="Q437" s="342">
        <v>120.39</v>
      </c>
      <c r="R437" s="342">
        <v>0</v>
      </c>
      <c r="S437" s="342">
        <v>4.4779999999999998</v>
      </c>
      <c r="T437" s="342">
        <v>0</v>
      </c>
      <c r="U437" s="342">
        <v>283</v>
      </c>
      <c r="V437" s="342">
        <v>76.902799999999999</v>
      </c>
      <c r="W437" s="342">
        <v>6.375</v>
      </c>
      <c r="X437" s="342">
        <v>4.4999999999999998E-2</v>
      </c>
      <c r="Y437" s="342">
        <v>0</v>
      </c>
      <c r="Z437" s="342">
        <v>72.8</v>
      </c>
      <c r="AA437" s="342">
        <v>54.3</v>
      </c>
      <c r="AB437" s="342">
        <v>41.667155999999999</v>
      </c>
      <c r="AC437" s="342">
        <v>43.996583000000001</v>
      </c>
      <c r="AD437" s="342">
        <v>179.888609</v>
      </c>
      <c r="AE437" s="342">
        <v>12.23395</v>
      </c>
      <c r="AF437" s="342">
        <v>0</v>
      </c>
      <c r="AG437" s="342">
        <v>4.0236000000000001E-2</v>
      </c>
    </row>
    <row r="438" spans="1:33" x14ac:dyDescent="0.2">
      <c r="A438" s="342">
        <v>522.368878</v>
      </c>
      <c r="B438" s="342">
        <v>112.64818200000001</v>
      </c>
      <c r="C438" s="342">
        <v>74.449438999999998</v>
      </c>
      <c r="D438" s="342">
        <v>75.335261000000003</v>
      </c>
      <c r="E438" s="342">
        <v>72.422686999999996</v>
      </c>
      <c r="F438" s="342">
        <v>72.277703000000002</v>
      </c>
      <c r="G438" s="342">
        <v>72.485427000000001</v>
      </c>
      <c r="H438" s="342">
        <v>74.584486999999996</v>
      </c>
      <c r="I438" s="342">
        <v>6.964499</v>
      </c>
      <c r="J438" s="342">
        <v>179.98809499999999</v>
      </c>
      <c r="K438" s="342">
        <v>52.9</v>
      </c>
      <c r="L438" s="342">
        <v>2.777285</v>
      </c>
      <c r="M438" s="342">
        <v>74.599999999999994</v>
      </c>
      <c r="N438" s="342">
        <v>29.325265999999999</v>
      </c>
      <c r="O438" s="342">
        <v>179.84313</v>
      </c>
      <c r="P438" s="342">
        <v>0</v>
      </c>
      <c r="Q438" s="342">
        <v>120.4</v>
      </c>
      <c r="R438" s="342">
        <v>0</v>
      </c>
      <c r="S438" s="342">
        <v>4.4569999999999999</v>
      </c>
      <c r="T438" s="342">
        <v>0</v>
      </c>
      <c r="U438" s="342">
        <v>274</v>
      </c>
      <c r="V438" s="342">
        <v>76.978499999999997</v>
      </c>
      <c r="W438" s="342">
        <v>6.38</v>
      </c>
      <c r="X438" s="342">
        <v>5.0999999999999997E-2</v>
      </c>
      <c r="Y438" s="342">
        <v>0</v>
      </c>
      <c r="Z438" s="342">
        <v>72.8</v>
      </c>
      <c r="AA438" s="342">
        <v>54.3</v>
      </c>
      <c r="AB438" s="342">
        <v>41.605283</v>
      </c>
      <c r="AC438" s="342">
        <v>43.915286999999999</v>
      </c>
      <c r="AD438" s="342">
        <v>179.883352</v>
      </c>
      <c r="AE438" s="342">
        <v>12.227043</v>
      </c>
      <c r="AF438" s="342">
        <v>0</v>
      </c>
      <c r="AG438" s="342">
        <v>4.0222000000000001E-2</v>
      </c>
    </row>
    <row r="439" spans="1:33" x14ac:dyDescent="0.2">
      <c r="A439" s="342">
        <v>523.55994599999997</v>
      </c>
      <c r="B439" s="342">
        <v>113.02005200000001</v>
      </c>
      <c r="C439" s="342">
        <v>74.334074000000001</v>
      </c>
      <c r="D439" s="342">
        <v>75.328801999999996</v>
      </c>
      <c r="E439" s="342">
        <v>72.441179000000005</v>
      </c>
      <c r="F439" s="342">
        <v>72.331176999999997</v>
      </c>
      <c r="G439" s="342">
        <v>72.511532000000003</v>
      </c>
      <c r="H439" s="342">
        <v>74.554648</v>
      </c>
      <c r="I439" s="342">
        <v>6.8201080000000003</v>
      </c>
      <c r="J439" s="342">
        <v>180.009623</v>
      </c>
      <c r="K439" s="342">
        <v>52.9</v>
      </c>
      <c r="L439" s="342">
        <v>2.781469</v>
      </c>
      <c r="M439" s="342">
        <v>74.599999999999994</v>
      </c>
      <c r="N439" s="342">
        <v>29.326473</v>
      </c>
      <c r="O439" s="342">
        <v>179.842309</v>
      </c>
      <c r="P439" s="342">
        <v>0</v>
      </c>
      <c r="Q439" s="342">
        <v>120.4</v>
      </c>
      <c r="R439" s="342">
        <v>0</v>
      </c>
      <c r="S439" s="342">
        <v>4.4690000000000003</v>
      </c>
      <c r="T439" s="342">
        <v>0</v>
      </c>
      <c r="U439" s="342">
        <v>279</v>
      </c>
      <c r="V439" s="342">
        <v>77.055700000000002</v>
      </c>
      <c r="W439" s="342">
        <v>6.39</v>
      </c>
      <c r="X439" s="342">
        <v>0.04</v>
      </c>
      <c r="Y439" s="342">
        <v>0</v>
      </c>
      <c r="Z439" s="342">
        <v>72.8</v>
      </c>
      <c r="AA439" s="342">
        <v>54.4</v>
      </c>
      <c r="AB439" s="342">
        <v>41.601089999999999</v>
      </c>
      <c r="AC439" s="342">
        <v>43.836551999999998</v>
      </c>
      <c r="AD439" s="342">
        <v>179.88299599999999</v>
      </c>
      <c r="AE439" s="342">
        <v>12.220352999999999</v>
      </c>
      <c r="AF439" s="342">
        <v>0</v>
      </c>
      <c r="AG439" s="342">
        <v>4.0687000000000001E-2</v>
      </c>
    </row>
    <row r="440" spans="1:33" x14ac:dyDescent="0.2">
      <c r="A440" s="342">
        <v>524.75201400000003</v>
      </c>
      <c r="B440" s="342">
        <v>113.124718</v>
      </c>
      <c r="C440" s="342">
        <v>74.369563999999997</v>
      </c>
      <c r="D440" s="342">
        <v>75.336775000000003</v>
      </c>
      <c r="E440" s="342">
        <v>72.430439000000007</v>
      </c>
      <c r="F440" s="342">
        <v>72.316654999999997</v>
      </c>
      <c r="G440" s="342">
        <v>72.471919</v>
      </c>
      <c r="H440" s="342">
        <v>74.538802000000004</v>
      </c>
      <c r="I440" s="342">
        <v>6.767614</v>
      </c>
      <c r="J440" s="342">
        <v>179.99744000000001</v>
      </c>
      <c r="K440" s="342">
        <v>52.9</v>
      </c>
      <c r="L440" s="342">
        <v>2.786187</v>
      </c>
      <c r="M440" s="342">
        <v>74.599999999999994</v>
      </c>
      <c r="N440" s="342">
        <v>29.325125</v>
      </c>
      <c r="O440" s="342">
        <v>179.806421</v>
      </c>
      <c r="P440" s="342">
        <v>0</v>
      </c>
      <c r="Q440" s="342">
        <v>120.38</v>
      </c>
      <c r="R440" s="342">
        <v>0</v>
      </c>
      <c r="S440" s="342">
        <v>4.4459999999999997</v>
      </c>
      <c r="T440" s="342">
        <v>0</v>
      </c>
      <c r="U440" s="342">
        <v>270</v>
      </c>
      <c r="V440" s="342">
        <v>77.170400000000001</v>
      </c>
      <c r="W440" s="342">
        <v>6.38</v>
      </c>
      <c r="X440" s="342">
        <v>4.4999999999999998E-2</v>
      </c>
      <c r="Y440" s="342">
        <v>0</v>
      </c>
      <c r="Z440" s="342">
        <v>72.8</v>
      </c>
      <c r="AA440" s="342">
        <v>54.4</v>
      </c>
      <c r="AB440" s="342">
        <v>41.179381999999997</v>
      </c>
      <c r="AC440" s="342">
        <v>43.755600000000001</v>
      </c>
      <c r="AD440" s="342">
        <v>179.84716800000001</v>
      </c>
      <c r="AE440" s="342">
        <v>12.213476</v>
      </c>
      <c r="AF440" s="342">
        <v>0</v>
      </c>
      <c r="AG440" s="342">
        <v>4.0746999999999998E-2</v>
      </c>
    </row>
    <row r="441" spans="1:33" x14ac:dyDescent="0.2">
      <c r="A441" s="342">
        <v>525.94008199999996</v>
      </c>
      <c r="B441" s="342">
        <v>113.092871</v>
      </c>
      <c r="C441" s="342">
        <v>74.390316999999996</v>
      </c>
      <c r="D441" s="342">
        <v>75.357204999999993</v>
      </c>
      <c r="E441" s="342">
        <v>72.458198999999993</v>
      </c>
      <c r="F441" s="342">
        <v>72.306247999999997</v>
      </c>
      <c r="G441" s="342">
        <v>72.489746999999994</v>
      </c>
      <c r="H441" s="342">
        <v>74.495602000000005</v>
      </c>
      <c r="I441" s="342">
        <v>6.8883720000000004</v>
      </c>
      <c r="J441" s="342">
        <v>179.964777</v>
      </c>
      <c r="K441" s="342">
        <v>52.9</v>
      </c>
      <c r="L441" s="342">
        <v>2.7921499999999999</v>
      </c>
      <c r="M441" s="342">
        <v>74.599999999999994</v>
      </c>
      <c r="N441" s="342">
        <v>29.3216</v>
      </c>
      <c r="O441" s="342">
        <v>179.83247700000001</v>
      </c>
      <c r="P441" s="342">
        <v>0</v>
      </c>
      <c r="Q441" s="342">
        <v>120.38</v>
      </c>
      <c r="R441" s="342">
        <v>0</v>
      </c>
      <c r="S441" s="342">
        <v>4.47</v>
      </c>
      <c r="T441" s="342">
        <v>0</v>
      </c>
      <c r="U441" s="342">
        <v>280</v>
      </c>
      <c r="V441" s="342">
        <v>77.248699999999999</v>
      </c>
      <c r="W441" s="342">
        <v>6.4160000000000004</v>
      </c>
      <c r="X441" s="342">
        <v>4.4999999999999998E-2</v>
      </c>
      <c r="Y441" s="342">
        <v>0</v>
      </c>
      <c r="Z441" s="342">
        <v>72.8</v>
      </c>
      <c r="AA441" s="342">
        <v>54.4</v>
      </c>
      <c r="AB441" s="342">
        <v>41.485481</v>
      </c>
      <c r="AC441" s="342">
        <v>43.675927000000001</v>
      </c>
      <c r="AD441" s="342">
        <v>179.87317400000001</v>
      </c>
      <c r="AE441" s="342">
        <v>12.206707</v>
      </c>
      <c r="AF441" s="342">
        <v>0</v>
      </c>
      <c r="AG441" s="342">
        <v>4.0696999999999997E-2</v>
      </c>
    </row>
    <row r="442" spans="1:33" x14ac:dyDescent="0.2">
      <c r="A442" s="342">
        <v>527.13115000000005</v>
      </c>
      <c r="B442" s="342">
        <v>113.30279400000001</v>
      </c>
      <c r="C442" s="342">
        <v>74.366332999999997</v>
      </c>
      <c r="D442" s="342">
        <v>75.281372000000005</v>
      </c>
      <c r="E442" s="342">
        <v>72.437196999999998</v>
      </c>
      <c r="F442" s="342">
        <v>72.303504000000004</v>
      </c>
      <c r="G442" s="342">
        <v>72.509978000000004</v>
      </c>
      <c r="H442" s="342">
        <v>74.530238999999995</v>
      </c>
      <c r="I442" s="342">
        <v>6.9793180000000001</v>
      </c>
      <c r="J442" s="342">
        <v>180.02802800000001</v>
      </c>
      <c r="K442" s="342">
        <v>52.8</v>
      </c>
      <c r="L442" s="342">
        <v>2.7982670000000001</v>
      </c>
      <c r="M442" s="342">
        <v>74.599999999999994</v>
      </c>
      <c r="N442" s="342">
        <v>29.323647999999999</v>
      </c>
      <c r="O442" s="342">
        <v>179.833167</v>
      </c>
      <c r="P442" s="342">
        <v>0</v>
      </c>
      <c r="Q442" s="342">
        <v>120.4</v>
      </c>
      <c r="R442" s="342">
        <v>0</v>
      </c>
      <c r="S442" s="342">
        <v>4.4660000000000002</v>
      </c>
      <c r="T442" s="342">
        <v>0</v>
      </c>
      <c r="U442" s="342">
        <v>278</v>
      </c>
      <c r="V442" s="342">
        <v>77.365600000000001</v>
      </c>
      <c r="W442" s="342">
        <v>6.38</v>
      </c>
      <c r="X442" s="342">
        <v>4.4999999999999998E-2</v>
      </c>
      <c r="Y442" s="342">
        <v>0</v>
      </c>
      <c r="Z442" s="342">
        <v>72.8</v>
      </c>
      <c r="AA442" s="342">
        <v>54.4</v>
      </c>
      <c r="AB442" s="342">
        <v>41.496150999999998</v>
      </c>
      <c r="AC442" s="342">
        <v>43.598886999999998</v>
      </c>
      <c r="AD442" s="342">
        <v>179.87407999999999</v>
      </c>
      <c r="AE442" s="342">
        <v>12.200161</v>
      </c>
      <c r="AF442" s="342">
        <v>0</v>
      </c>
      <c r="AG442" s="342">
        <v>4.0912999999999998E-2</v>
      </c>
    </row>
    <row r="443" spans="1:33" x14ac:dyDescent="0.2">
      <c r="A443" s="342">
        <v>528.37222099999997</v>
      </c>
      <c r="B443" s="342">
        <v>113.563283</v>
      </c>
      <c r="C443" s="342">
        <v>74.390745999999993</v>
      </c>
      <c r="D443" s="342">
        <v>75.363677999999993</v>
      </c>
      <c r="E443" s="342">
        <v>72.422454999999999</v>
      </c>
      <c r="F443" s="342">
        <v>72.289891999999995</v>
      </c>
      <c r="G443" s="342">
        <v>72.486326000000005</v>
      </c>
      <c r="H443" s="342">
        <v>74.599237000000002</v>
      </c>
      <c r="I443" s="342">
        <v>6.700787</v>
      </c>
      <c r="J443" s="342">
        <v>180.066653</v>
      </c>
      <c r="K443" s="342">
        <v>52.8</v>
      </c>
      <c r="L443" s="342">
        <v>2.8045230000000001</v>
      </c>
      <c r="M443" s="342">
        <v>74.599999999999994</v>
      </c>
      <c r="N443" s="342">
        <v>29.324231999999999</v>
      </c>
      <c r="O443" s="342">
        <v>179.80732</v>
      </c>
      <c r="P443" s="342">
        <v>0</v>
      </c>
      <c r="Q443" s="342">
        <v>120.39</v>
      </c>
      <c r="R443" s="342">
        <v>0</v>
      </c>
      <c r="S443" s="342">
        <v>4.484</v>
      </c>
      <c r="T443" s="342">
        <v>0</v>
      </c>
      <c r="U443" s="342">
        <v>284</v>
      </c>
      <c r="V443" s="342">
        <v>77.443799999999996</v>
      </c>
      <c r="W443" s="342">
        <v>6.4219999999999997</v>
      </c>
      <c r="X443" s="342">
        <v>5.0999999999999997E-2</v>
      </c>
      <c r="Y443" s="342">
        <v>0</v>
      </c>
      <c r="Z443" s="342">
        <v>72.8</v>
      </c>
      <c r="AA443" s="342">
        <v>54.4</v>
      </c>
      <c r="AB443" s="342">
        <v>41.194398</v>
      </c>
      <c r="AC443" s="342">
        <v>43.515239000000001</v>
      </c>
      <c r="AD443" s="342">
        <v>179.848444</v>
      </c>
      <c r="AE443" s="342">
        <v>12.193054999999999</v>
      </c>
      <c r="AF443" s="342">
        <v>0</v>
      </c>
      <c r="AG443" s="342">
        <v>4.1123E-2</v>
      </c>
    </row>
    <row r="444" spans="1:33" x14ac:dyDescent="0.2">
      <c r="A444" s="342">
        <v>529.56328900000005</v>
      </c>
      <c r="B444" s="342">
        <v>113.16704300000001</v>
      </c>
      <c r="C444" s="342">
        <v>74.446907999999993</v>
      </c>
      <c r="D444" s="342">
        <v>75.345226999999994</v>
      </c>
      <c r="E444" s="342">
        <v>72.442498999999998</v>
      </c>
      <c r="F444" s="342">
        <v>72.318797000000004</v>
      </c>
      <c r="G444" s="342">
        <v>72.530839999999998</v>
      </c>
      <c r="H444" s="342">
        <v>74.537148000000002</v>
      </c>
      <c r="I444" s="342">
        <v>6.7883529999999999</v>
      </c>
      <c r="J444" s="342">
        <v>179.991996</v>
      </c>
      <c r="K444" s="342">
        <v>52.8</v>
      </c>
      <c r="L444" s="342">
        <v>2.8126289999999998</v>
      </c>
      <c r="M444" s="342">
        <v>74.599999999999994</v>
      </c>
      <c r="N444" s="342">
        <v>29.325721000000001</v>
      </c>
      <c r="O444" s="342">
        <v>179.833573</v>
      </c>
      <c r="P444" s="342">
        <v>0</v>
      </c>
      <c r="Q444" s="342">
        <v>120.38</v>
      </c>
      <c r="R444" s="342">
        <v>0</v>
      </c>
      <c r="S444" s="342">
        <v>4.4790000000000001</v>
      </c>
      <c r="T444" s="342">
        <v>0</v>
      </c>
      <c r="U444" s="342">
        <v>284</v>
      </c>
      <c r="V444" s="342">
        <v>77.520300000000006</v>
      </c>
      <c r="W444" s="342">
        <v>6.4009999999999998</v>
      </c>
      <c r="X444" s="342">
        <v>5.0999999999999997E-2</v>
      </c>
      <c r="Y444" s="342">
        <v>0</v>
      </c>
      <c r="Z444" s="342">
        <v>72.8</v>
      </c>
      <c r="AA444" s="342">
        <v>54.4</v>
      </c>
      <c r="AB444" s="342">
        <v>41.498502999999999</v>
      </c>
      <c r="AC444" s="342">
        <v>43.440261</v>
      </c>
      <c r="AD444" s="342">
        <v>179.87428</v>
      </c>
      <c r="AE444" s="342">
        <v>12.186685000000001</v>
      </c>
      <c r="AF444" s="342">
        <v>0</v>
      </c>
      <c r="AG444" s="342">
        <v>4.0707E-2</v>
      </c>
    </row>
    <row r="445" spans="1:33" x14ac:dyDescent="0.2">
      <c r="A445" s="342">
        <v>531.05837499999996</v>
      </c>
      <c r="B445" s="342">
        <v>112.78108</v>
      </c>
      <c r="C445" s="342">
        <v>74.369923</v>
      </c>
      <c r="D445" s="342">
        <v>75.337961000000007</v>
      </c>
      <c r="E445" s="342">
        <v>72.437881000000004</v>
      </c>
      <c r="F445" s="342">
        <v>72.307740999999993</v>
      </c>
      <c r="G445" s="342">
        <v>72.540244000000001</v>
      </c>
      <c r="H445" s="342">
        <v>74.552261999999999</v>
      </c>
      <c r="I445" s="342">
        <v>6.6458209999999998</v>
      </c>
      <c r="J445" s="342">
        <v>180.05434</v>
      </c>
      <c r="K445" s="342">
        <v>52.8</v>
      </c>
      <c r="L445" s="342">
        <v>2.8174760000000001</v>
      </c>
      <c r="M445" s="342">
        <v>74.599999999999994</v>
      </c>
      <c r="N445" s="342">
        <v>29.323291999999999</v>
      </c>
      <c r="O445" s="342">
        <v>179.81431499999999</v>
      </c>
      <c r="P445" s="342">
        <v>0</v>
      </c>
      <c r="Q445" s="342">
        <v>120.41</v>
      </c>
      <c r="R445" s="342">
        <v>0</v>
      </c>
      <c r="S445" s="342">
        <v>4.4530000000000003</v>
      </c>
      <c r="T445" s="342">
        <v>0</v>
      </c>
      <c r="U445" s="342">
        <v>273</v>
      </c>
      <c r="V445" s="342">
        <v>77.636600000000001</v>
      </c>
      <c r="W445" s="342">
        <v>6.3490000000000002</v>
      </c>
      <c r="X445" s="342">
        <v>0.04</v>
      </c>
      <c r="Y445" s="342">
        <v>0</v>
      </c>
      <c r="Z445" s="342">
        <v>72.8</v>
      </c>
      <c r="AA445" s="342">
        <v>54.4</v>
      </c>
      <c r="AB445" s="342">
        <v>41.268554000000002</v>
      </c>
      <c r="AC445" s="342">
        <v>43.362796000000003</v>
      </c>
      <c r="AD445" s="342">
        <v>179.85474400000001</v>
      </c>
      <c r="AE445" s="342">
        <v>12.180103000000001</v>
      </c>
      <c r="AF445" s="342">
        <v>0</v>
      </c>
      <c r="AG445" s="342">
        <v>4.0427999999999999E-2</v>
      </c>
    </row>
    <row r="446" spans="1:33" x14ac:dyDescent="0.2">
      <c r="A446" s="342">
        <v>532.25144299999999</v>
      </c>
      <c r="B446" s="342">
        <v>112.32118800000001</v>
      </c>
      <c r="C446" s="342">
        <v>74.382588999999996</v>
      </c>
      <c r="D446" s="342">
        <v>75.343964</v>
      </c>
      <c r="E446" s="342">
        <v>72.460910999999996</v>
      </c>
      <c r="F446" s="342">
        <v>72.378782999999999</v>
      </c>
      <c r="G446" s="342">
        <v>72.513119000000003</v>
      </c>
      <c r="H446" s="342">
        <v>74.539040999999997</v>
      </c>
      <c r="I446" s="342">
        <v>6.6831490000000002</v>
      </c>
      <c r="J446" s="342">
        <v>180.066912</v>
      </c>
      <c r="K446" s="342">
        <v>52.8</v>
      </c>
      <c r="L446" s="342">
        <v>2.8254869999999999</v>
      </c>
      <c r="M446" s="342">
        <v>74.599999999999994</v>
      </c>
      <c r="N446" s="342">
        <v>29.322196000000002</v>
      </c>
      <c r="O446" s="342">
        <v>179.83340799999999</v>
      </c>
      <c r="P446" s="342">
        <v>0</v>
      </c>
      <c r="Q446" s="342">
        <v>120.4</v>
      </c>
      <c r="R446" s="342">
        <v>0</v>
      </c>
      <c r="S446" s="342">
        <v>4.4729999999999999</v>
      </c>
      <c r="T446" s="342">
        <v>0</v>
      </c>
      <c r="U446" s="342">
        <v>280</v>
      </c>
      <c r="V446" s="342">
        <v>77.753399999999999</v>
      </c>
      <c r="W446" s="342">
        <v>6.4160000000000004</v>
      </c>
      <c r="X446" s="342">
        <v>4.4999999999999998E-2</v>
      </c>
      <c r="Y446" s="342">
        <v>0</v>
      </c>
      <c r="Z446" s="342">
        <v>72.8</v>
      </c>
      <c r="AA446" s="342">
        <v>54.4</v>
      </c>
      <c r="AB446" s="342">
        <v>41.487985000000002</v>
      </c>
      <c r="AC446" s="342">
        <v>43.288296000000003</v>
      </c>
      <c r="AD446" s="342">
        <v>179.87338700000001</v>
      </c>
      <c r="AE446" s="342">
        <v>12.173774</v>
      </c>
      <c r="AF446" s="342">
        <v>0</v>
      </c>
      <c r="AG446" s="342">
        <v>3.9979000000000001E-2</v>
      </c>
    </row>
    <row r="447" spans="1:33" x14ac:dyDescent="0.2">
      <c r="A447" s="342">
        <v>533.44451100000003</v>
      </c>
      <c r="B447" s="342">
        <v>112.31915100000001</v>
      </c>
      <c r="C447" s="342">
        <v>74.423895999999999</v>
      </c>
      <c r="D447" s="342">
        <v>75.319429</v>
      </c>
      <c r="E447" s="342">
        <v>72.446427999999997</v>
      </c>
      <c r="F447" s="342">
        <v>72.311385000000001</v>
      </c>
      <c r="G447" s="342">
        <v>72.488045</v>
      </c>
      <c r="H447" s="342">
        <v>74.485321999999996</v>
      </c>
      <c r="I447" s="342">
        <v>6.8039059999999996</v>
      </c>
      <c r="J447" s="342">
        <v>180.00366099999999</v>
      </c>
      <c r="K447" s="342">
        <v>52.8</v>
      </c>
      <c r="L447" s="342">
        <v>2.831604</v>
      </c>
      <c r="M447" s="342">
        <v>74.599999999999994</v>
      </c>
      <c r="N447" s="342">
        <v>29.323699000000001</v>
      </c>
      <c r="O447" s="342">
        <v>179.82694799999999</v>
      </c>
      <c r="P447" s="342">
        <v>0</v>
      </c>
      <c r="Q447" s="342">
        <v>120.42</v>
      </c>
      <c r="R447" s="342">
        <v>0</v>
      </c>
      <c r="S447" s="342">
        <v>4.468</v>
      </c>
      <c r="T447" s="342">
        <v>0</v>
      </c>
      <c r="U447" s="342">
        <v>278</v>
      </c>
      <c r="V447" s="342">
        <v>77.831500000000005</v>
      </c>
      <c r="W447" s="342">
        <v>6.4109999999999996</v>
      </c>
      <c r="X447" s="342">
        <v>0.04</v>
      </c>
      <c r="Y447" s="342">
        <v>0</v>
      </c>
      <c r="Z447" s="342">
        <v>72.8</v>
      </c>
      <c r="AA447" s="342">
        <v>54.4</v>
      </c>
      <c r="AB447" s="342">
        <v>41.411427000000003</v>
      </c>
      <c r="AC447" s="342">
        <v>43.211325000000002</v>
      </c>
      <c r="AD447" s="342">
        <v>179.866882</v>
      </c>
      <c r="AE447" s="342">
        <v>12.167234000000001</v>
      </c>
      <c r="AF447" s="342">
        <v>0</v>
      </c>
      <c r="AG447" s="342">
        <v>3.9934999999999998E-2</v>
      </c>
    </row>
    <row r="448" spans="1:33" x14ac:dyDescent="0.2">
      <c r="A448" s="342">
        <v>534.63757899999996</v>
      </c>
      <c r="B448" s="342">
        <v>112.47797199999999</v>
      </c>
      <c r="C448" s="342">
        <v>74.456598999999997</v>
      </c>
      <c r="D448" s="342">
        <v>75.381412999999995</v>
      </c>
      <c r="E448" s="342">
        <v>72.425374000000005</v>
      </c>
      <c r="F448" s="342">
        <v>72.300111999999999</v>
      </c>
      <c r="G448" s="342">
        <v>72.499042000000003</v>
      </c>
      <c r="H448" s="342">
        <v>74.643023999999997</v>
      </c>
      <c r="I448" s="342">
        <v>6.8715219999999997</v>
      </c>
      <c r="J448" s="342">
        <v>180.038138</v>
      </c>
      <c r="K448" s="342">
        <v>52.8</v>
      </c>
      <c r="L448" s="342">
        <v>2.8403139999999998</v>
      </c>
      <c r="M448" s="342">
        <v>74.599999999999994</v>
      </c>
      <c r="N448" s="342">
        <v>29.324995999999999</v>
      </c>
      <c r="O448" s="342">
        <v>179.82279</v>
      </c>
      <c r="P448" s="342">
        <v>0</v>
      </c>
      <c r="Q448" s="342">
        <v>120.39</v>
      </c>
      <c r="R448" s="342">
        <v>0</v>
      </c>
      <c r="S448" s="342">
        <v>4.4669999999999996</v>
      </c>
      <c r="T448" s="342">
        <v>0</v>
      </c>
      <c r="U448" s="342">
        <v>279</v>
      </c>
      <c r="V448" s="342">
        <v>77.947599999999994</v>
      </c>
      <c r="W448" s="342">
        <v>6.38</v>
      </c>
      <c r="X448" s="342">
        <v>0.04</v>
      </c>
      <c r="Y448" s="342">
        <v>0</v>
      </c>
      <c r="Z448" s="342">
        <v>72.8</v>
      </c>
      <c r="AA448" s="342">
        <v>54.4</v>
      </c>
      <c r="AB448" s="342">
        <v>41.363894000000002</v>
      </c>
      <c r="AC448" s="342">
        <v>43.137053999999999</v>
      </c>
      <c r="AD448" s="342">
        <v>179.862844</v>
      </c>
      <c r="AE448" s="342">
        <v>12.160924</v>
      </c>
      <c r="AF448" s="342">
        <v>0</v>
      </c>
      <c r="AG448" s="342">
        <v>4.0053999999999999E-2</v>
      </c>
    </row>
    <row r="449" spans="1:33" x14ac:dyDescent="0.2">
      <c r="A449" s="342">
        <v>535.86165000000005</v>
      </c>
      <c r="B449" s="342">
        <v>112.472043</v>
      </c>
      <c r="C449" s="342">
        <v>74.341847000000001</v>
      </c>
      <c r="D449" s="342">
        <v>75.325919999999996</v>
      </c>
      <c r="E449" s="342">
        <v>72.459973000000005</v>
      </c>
      <c r="F449" s="342">
        <v>72.329588000000001</v>
      </c>
      <c r="G449" s="342">
        <v>72.466544999999996</v>
      </c>
      <c r="H449" s="342">
        <v>74.538841000000005</v>
      </c>
      <c r="I449" s="342">
        <v>6.7767200000000001</v>
      </c>
      <c r="J449" s="342">
        <v>180.07970499999999</v>
      </c>
      <c r="K449" s="342">
        <v>52.8</v>
      </c>
      <c r="L449" s="342">
        <v>2.849294</v>
      </c>
      <c r="M449" s="342">
        <v>74.599999999999994</v>
      </c>
      <c r="N449" s="342">
        <v>29.325783999999999</v>
      </c>
      <c r="O449" s="342">
        <v>179.81241299999999</v>
      </c>
      <c r="P449" s="342">
        <v>0</v>
      </c>
      <c r="Q449" s="342">
        <v>120.4</v>
      </c>
      <c r="R449" s="342">
        <v>0</v>
      </c>
      <c r="S449" s="342">
        <v>4.46</v>
      </c>
      <c r="T449" s="342">
        <v>0</v>
      </c>
      <c r="U449" s="342">
        <v>276</v>
      </c>
      <c r="V449" s="342">
        <v>78.025300000000001</v>
      </c>
      <c r="W449" s="342">
        <v>6.39</v>
      </c>
      <c r="X449" s="342">
        <v>4.4999999999999998E-2</v>
      </c>
      <c r="Y449" s="342">
        <v>0</v>
      </c>
      <c r="Z449" s="342">
        <v>72.8</v>
      </c>
      <c r="AA449" s="342">
        <v>54.3</v>
      </c>
      <c r="AB449" s="342">
        <v>41.243063999999997</v>
      </c>
      <c r="AC449" s="342">
        <v>43.056441</v>
      </c>
      <c r="AD449" s="342">
        <v>179.85257799999999</v>
      </c>
      <c r="AE449" s="342">
        <v>12.154075000000001</v>
      </c>
      <c r="AF449" s="342">
        <v>0</v>
      </c>
      <c r="AG449" s="342">
        <v>4.0164999999999999E-2</v>
      </c>
    </row>
    <row r="450" spans="1:33" x14ac:dyDescent="0.2">
      <c r="A450" s="342">
        <v>537.05271800000003</v>
      </c>
      <c r="B450" s="342">
        <v>112.343751</v>
      </c>
      <c r="C450" s="342">
        <v>74.399381000000005</v>
      </c>
      <c r="D450" s="342">
        <v>75.336077000000003</v>
      </c>
      <c r="E450" s="342">
        <v>72.458596</v>
      </c>
      <c r="F450" s="342">
        <v>72.328802999999994</v>
      </c>
      <c r="G450" s="342">
        <v>72.490455999999995</v>
      </c>
      <c r="H450" s="342">
        <v>74.605068000000003</v>
      </c>
      <c r="I450" s="342">
        <v>6.8797309999999996</v>
      </c>
      <c r="J450" s="342">
        <v>180.143125</v>
      </c>
      <c r="K450" s="342">
        <v>52.8</v>
      </c>
      <c r="L450" s="342">
        <v>2.8572679999999999</v>
      </c>
      <c r="M450" s="342">
        <v>74.599999999999994</v>
      </c>
      <c r="N450" s="342">
        <v>29.325073</v>
      </c>
      <c r="O450" s="342">
        <v>179.85632100000001</v>
      </c>
      <c r="P450" s="342">
        <v>0</v>
      </c>
      <c r="Q450" s="342">
        <v>120.4</v>
      </c>
      <c r="R450" s="342">
        <v>0</v>
      </c>
      <c r="S450" s="342">
        <v>4.468</v>
      </c>
      <c r="T450" s="342">
        <v>0</v>
      </c>
      <c r="U450" s="342">
        <v>279</v>
      </c>
      <c r="V450" s="342">
        <v>78.103099999999998</v>
      </c>
      <c r="W450" s="342">
        <v>6.3639999999999999</v>
      </c>
      <c r="X450" s="342">
        <v>0.04</v>
      </c>
      <c r="Y450" s="342">
        <v>0</v>
      </c>
      <c r="Z450" s="342">
        <v>72.8</v>
      </c>
      <c r="AA450" s="342">
        <v>54.3</v>
      </c>
      <c r="AB450" s="342">
        <v>41.757733999999999</v>
      </c>
      <c r="AC450" s="342">
        <v>42.986066000000001</v>
      </c>
      <c r="AD450" s="342">
        <v>179.89630500000001</v>
      </c>
      <c r="AE450" s="342">
        <v>12.148096000000001</v>
      </c>
      <c r="AF450" s="342">
        <v>0</v>
      </c>
      <c r="AG450" s="342">
        <v>3.9982999999999998E-2</v>
      </c>
    </row>
    <row r="451" spans="1:33" x14ac:dyDescent="0.2">
      <c r="A451" s="342">
        <v>538.24578599999995</v>
      </c>
      <c r="B451" s="342">
        <v>112.35016</v>
      </c>
      <c r="C451" s="342">
        <v>74.371272000000005</v>
      </c>
      <c r="D451" s="342">
        <v>75.339912999999996</v>
      </c>
      <c r="E451" s="342">
        <v>72.425752000000003</v>
      </c>
      <c r="F451" s="342">
        <v>72.32396</v>
      </c>
      <c r="G451" s="342">
        <v>72.525282000000004</v>
      </c>
      <c r="H451" s="342">
        <v>74.499144000000001</v>
      </c>
      <c r="I451" s="342">
        <v>6.8726019999999997</v>
      </c>
      <c r="J451" s="342">
        <v>180.02802800000001</v>
      </c>
      <c r="K451" s="342">
        <v>52.9</v>
      </c>
      <c r="L451" s="342">
        <v>2.8614679999999999</v>
      </c>
      <c r="M451" s="342">
        <v>74.599999999999994</v>
      </c>
      <c r="N451" s="342">
        <v>29.326007000000001</v>
      </c>
      <c r="O451" s="342">
        <v>179.849367</v>
      </c>
      <c r="P451" s="342">
        <v>0</v>
      </c>
      <c r="Q451" s="342">
        <v>120.39</v>
      </c>
      <c r="R451" s="342">
        <v>0</v>
      </c>
      <c r="S451" s="342">
        <v>4.4820000000000002</v>
      </c>
      <c r="T451" s="342">
        <v>0</v>
      </c>
      <c r="U451" s="342">
        <v>283</v>
      </c>
      <c r="V451" s="342">
        <v>78.218800000000002</v>
      </c>
      <c r="W451" s="342">
        <v>6.4219999999999997</v>
      </c>
      <c r="X451" s="342">
        <v>4.4999999999999998E-2</v>
      </c>
      <c r="Y451" s="342">
        <v>0</v>
      </c>
      <c r="Z451" s="342">
        <v>72.8</v>
      </c>
      <c r="AA451" s="342">
        <v>54.4</v>
      </c>
      <c r="AB451" s="342">
        <v>41.676293999999999</v>
      </c>
      <c r="AC451" s="342">
        <v>42.917372</v>
      </c>
      <c r="AD451" s="342">
        <v>179.889385</v>
      </c>
      <c r="AE451" s="342">
        <v>12.14226</v>
      </c>
      <c r="AF451" s="342">
        <v>0</v>
      </c>
      <c r="AG451" s="342">
        <v>4.0017999999999998E-2</v>
      </c>
    </row>
    <row r="452" spans="1:33" x14ac:dyDescent="0.2">
      <c r="A452" s="342">
        <v>539.43885399999999</v>
      </c>
      <c r="B452" s="342">
        <v>112.346784</v>
      </c>
      <c r="C452" s="342">
        <v>74.414709999999999</v>
      </c>
      <c r="D452" s="342">
        <v>75.390434999999997</v>
      </c>
      <c r="E452" s="342">
        <v>72.466481999999999</v>
      </c>
      <c r="F452" s="342">
        <v>72.350515000000001</v>
      </c>
      <c r="G452" s="342">
        <v>72.541775999999999</v>
      </c>
      <c r="H452" s="342">
        <v>74.572436999999994</v>
      </c>
      <c r="I452" s="342">
        <v>6.8989570000000002</v>
      </c>
      <c r="J452" s="342">
        <v>180.078059</v>
      </c>
      <c r="K452" s="342">
        <v>52.9</v>
      </c>
      <c r="L452" s="342">
        <v>2.867378</v>
      </c>
      <c r="M452" s="342">
        <v>74.599999999999994</v>
      </c>
      <c r="N452" s="342">
        <v>29.325980999999999</v>
      </c>
      <c r="O452" s="342">
        <v>179.83086599999999</v>
      </c>
      <c r="P452" s="342">
        <v>0</v>
      </c>
      <c r="Q452" s="342">
        <v>120.4</v>
      </c>
      <c r="R452" s="342">
        <v>0</v>
      </c>
      <c r="S452" s="342">
        <v>4.4589999999999996</v>
      </c>
      <c r="T452" s="342">
        <v>0</v>
      </c>
      <c r="U452" s="342">
        <v>275</v>
      </c>
      <c r="V452" s="342">
        <v>78.295500000000004</v>
      </c>
      <c r="W452" s="342">
        <v>6.37</v>
      </c>
      <c r="X452" s="342">
        <v>4.4999999999999998E-2</v>
      </c>
      <c r="Y452" s="342">
        <v>0</v>
      </c>
      <c r="Z452" s="342">
        <v>72.8</v>
      </c>
      <c r="AA452" s="342">
        <v>54.3</v>
      </c>
      <c r="AB452" s="342">
        <v>41.457974999999998</v>
      </c>
      <c r="AC452" s="342">
        <v>42.842675999999997</v>
      </c>
      <c r="AD452" s="342">
        <v>179.87083699999999</v>
      </c>
      <c r="AE452" s="342">
        <v>12.135914</v>
      </c>
      <c r="AF452" s="342">
        <v>0</v>
      </c>
      <c r="AG452" s="342">
        <v>3.9971E-2</v>
      </c>
    </row>
    <row r="453" spans="1:33" x14ac:dyDescent="0.2">
      <c r="A453" s="342">
        <v>540.63092200000006</v>
      </c>
      <c r="B453" s="342">
        <v>112.27218999999999</v>
      </c>
      <c r="C453" s="342">
        <v>74.374765999999994</v>
      </c>
      <c r="D453" s="342">
        <v>75.342509000000007</v>
      </c>
      <c r="E453" s="342">
        <v>72.481942000000004</v>
      </c>
      <c r="F453" s="342">
        <v>72.369197999999997</v>
      </c>
      <c r="G453" s="342">
        <v>72.545839999999998</v>
      </c>
      <c r="H453" s="342">
        <v>74.546852999999999</v>
      </c>
      <c r="I453" s="342">
        <v>6.9101900000000001</v>
      </c>
      <c r="J453" s="342">
        <v>180.00651300000001</v>
      </c>
      <c r="K453" s="342">
        <v>52.9</v>
      </c>
      <c r="L453" s="342">
        <v>2.875362</v>
      </c>
      <c r="M453" s="342">
        <v>74.599999999999994</v>
      </c>
      <c r="N453" s="342">
        <v>29.324451</v>
      </c>
      <c r="O453" s="342">
        <v>179.848682</v>
      </c>
      <c r="P453" s="342">
        <v>0</v>
      </c>
      <c r="Q453" s="342">
        <v>120.39</v>
      </c>
      <c r="R453" s="342">
        <v>0</v>
      </c>
      <c r="S453" s="342">
        <v>4.4729999999999999</v>
      </c>
      <c r="T453" s="342">
        <v>0</v>
      </c>
      <c r="U453" s="342">
        <v>281</v>
      </c>
      <c r="V453" s="342">
        <v>78.412000000000006</v>
      </c>
      <c r="W453" s="342">
        <v>6.3959999999999999</v>
      </c>
      <c r="X453" s="342">
        <v>0.04</v>
      </c>
      <c r="Y453" s="342">
        <v>0</v>
      </c>
      <c r="Z453" s="342">
        <v>72.8</v>
      </c>
      <c r="AA453" s="342">
        <v>54.3</v>
      </c>
      <c r="AB453" s="342">
        <v>41.667298000000002</v>
      </c>
      <c r="AC453" s="342">
        <v>42.771116999999997</v>
      </c>
      <c r="AD453" s="342">
        <v>179.888621</v>
      </c>
      <c r="AE453" s="342">
        <v>12.129834000000001</v>
      </c>
      <c r="AF453" s="342">
        <v>0</v>
      </c>
      <c r="AG453" s="342">
        <v>3.9939000000000002E-2</v>
      </c>
    </row>
    <row r="454" spans="1:33" x14ac:dyDescent="0.2">
      <c r="A454" s="342">
        <v>541.86799299999996</v>
      </c>
      <c r="B454" s="342">
        <v>112.157708</v>
      </c>
      <c r="C454" s="342">
        <v>74.383343999999994</v>
      </c>
      <c r="D454" s="342">
        <v>75.365947000000006</v>
      </c>
      <c r="E454" s="342">
        <v>72.498000000000005</v>
      </c>
      <c r="F454" s="342">
        <v>72.309984999999998</v>
      </c>
      <c r="G454" s="342">
        <v>72.473912999999996</v>
      </c>
      <c r="H454" s="342">
        <v>74.550094999999999</v>
      </c>
      <c r="I454" s="342">
        <v>6.8688650000000004</v>
      </c>
      <c r="J454" s="342">
        <v>180.04153400000001</v>
      </c>
      <c r="K454" s="342">
        <v>52.9</v>
      </c>
      <c r="L454" s="342">
        <v>2.881999</v>
      </c>
      <c r="M454" s="342">
        <v>74.599999999999994</v>
      </c>
      <c r="N454" s="342">
        <v>29.326744000000001</v>
      </c>
      <c r="O454" s="342">
        <v>179.84630100000001</v>
      </c>
      <c r="P454" s="342">
        <v>0</v>
      </c>
      <c r="Q454" s="342">
        <v>120.39</v>
      </c>
      <c r="R454" s="342">
        <v>0</v>
      </c>
      <c r="S454" s="342">
        <v>4.4720000000000004</v>
      </c>
      <c r="T454" s="342">
        <v>0</v>
      </c>
      <c r="U454" s="342">
        <v>281</v>
      </c>
      <c r="V454" s="342">
        <v>78.489900000000006</v>
      </c>
      <c r="W454" s="342">
        <v>6.3849999999999998</v>
      </c>
      <c r="X454" s="342">
        <v>0.04</v>
      </c>
      <c r="Y454" s="342">
        <v>0</v>
      </c>
      <c r="Z454" s="342">
        <v>72.8</v>
      </c>
      <c r="AA454" s="342">
        <v>54.3</v>
      </c>
      <c r="AB454" s="342">
        <v>41.637870999999997</v>
      </c>
      <c r="AC454" s="342">
        <v>42.703246</v>
      </c>
      <c r="AD454" s="342">
        <v>179.886121</v>
      </c>
      <c r="AE454" s="342">
        <v>12.124067999999999</v>
      </c>
      <c r="AF454" s="342">
        <v>0</v>
      </c>
      <c r="AG454" s="342">
        <v>3.9820000000000001E-2</v>
      </c>
    </row>
    <row r="455" spans="1:33" x14ac:dyDescent="0.2">
      <c r="A455" s="342">
        <v>543.06006100000002</v>
      </c>
      <c r="B455" s="342">
        <v>111.94235399999999</v>
      </c>
      <c r="C455" s="342">
        <v>74.427820999999994</v>
      </c>
      <c r="D455" s="342">
        <v>75.327231999999995</v>
      </c>
      <c r="E455" s="342">
        <v>72.513953999999998</v>
      </c>
      <c r="F455" s="342">
        <v>72.331491</v>
      </c>
      <c r="G455" s="342">
        <v>72.523300000000006</v>
      </c>
      <c r="H455" s="342">
        <v>74.537276000000006</v>
      </c>
      <c r="I455" s="342">
        <v>6.8844830000000004</v>
      </c>
      <c r="J455" s="342">
        <v>179.93107800000001</v>
      </c>
      <c r="K455" s="342">
        <v>52.9</v>
      </c>
      <c r="L455" s="342">
        <v>2.8861979999999998</v>
      </c>
      <c r="M455" s="342">
        <v>74.599999999999994</v>
      </c>
      <c r="N455" s="342">
        <v>29.324346999999999</v>
      </c>
      <c r="O455" s="342">
        <v>179.84041400000001</v>
      </c>
      <c r="P455" s="342">
        <v>0</v>
      </c>
      <c r="Q455" s="342">
        <v>120.39</v>
      </c>
      <c r="R455" s="342">
        <v>0</v>
      </c>
      <c r="S455" s="342">
        <v>4.4729999999999999</v>
      </c>
      <c r="T455" s="342">
        <v>0</v>
      </c>
      <c r="U455" s="342">
        <v>280</v>
      </c>
      <c r="V455" s="342">
        <v>78.566800000000001</v>
      </c>
      <c r="W455" s="342">
        <v>6.3849999999999998</v>
      </c>
      <c r="X455" s="342">
        <v>0.04</v>
      </c>
      <c r="Y455" s="342">
        <v>0</v>
      </c>
      <c r="Z455" s="342">
        <v>72.8</v>
      </c>
      <c r="AA455" s="342">
        <v>54.3</v>
      </c>
      <c r="AB455" s="342">
        <v>41.565555000000003</v>
      </c>
      <c r="AC455" s="342">
        <v>42.635437000000003</v>
      </c>
      <c r="AD455" s="342">
        <v>179.879977</v>
      </c>
      <c r="AE455" s="342">
        <v>12.118307</v>
      </c>
      <c r="AF455" s="342">
        <v>0</v>
      </c>
      <c r="AG455" s="342">
        <v>3.9563000000000001E-2</v>
      </c>
    </row>
    <row r="456" spans="1:33" x14ac:dyDescent="0.2">
      <c r="A456" s="342">
        <v>544.25412900000003</v>
      </c>
      <c r="B456" s="342">
        <v>111.859013</v>
      </c>
      <c r="C456" s="342">
        <v>74.352247000000006</v>
      </c>
      <c r="D456" s="342">
        <v>75.349155999999994</v>
      </c>
      <c r="E456" s="342">
        <v>72.429073000000002</v>
      </c>
      <c r="F456" s="342">
        <v>72.368359999999996</v>
      </c>
      <c r="G456" s="342">
        <v>72.503187999999994</v>
      </c>
      <c r="H456" s="342">
        <v>74.487003999999999</v>
      </c>
      <c r="I456" s="342">
        <v>6.8998210000000002</v>
      </c>
      <c r="J456" s="342">
        <v>179.98551499999999</v>
      </c>
      <c r="K456" s="342">
        <v>52.9</v>
      </c>
      <c r="L456" s="342">
        <v>2.8946489999999998</v>
      </c>
      <c r="M456" s="342">
        <v>74.599999999999994</v>
      </c>
      <c r="N456" s="342">
        <v>29.322973999999999</v>
      </c>
      <c r="O456" s="342">
        <v>179.859129</v>
      </c>
      <c r="P456" s="342">
        <v>0</v>
      </c>
      <c r="Q456" s="342">
        <v>120.4</v>
      </c>
      <c r="R456" s="342">
        <v>0</v>
      </c>
      <c r="S456" s="342">
        <v>4.468</v>
      </c>
      <c r="T456" s="342">
        <v>0</v>
      </c>
      <c r="U456" s="342">
        <v>279</v>
      </c>
      <c r="V456" s="342">
        <v>78.683700000000002</v>
      </c>
      <c r="W456" s="342">
        <v>6.37</v>
      </c>
      <c r="X456" s="342">
        <v>4.4999999999999998E-2</v>
      </c>
      <c r="Y456" s="342">
        <v>0</v>
      </c>
      <c r="Z456" s="342">
        <v>72.8</v>
      </c>
      <c r="AA456" s="342">
        <v>54.3</v>
      </c>
      <c r="AB456" s="342">
        <v>41.785763000000003</v>
      </c>
      <c r="AC456" s="342">
        <v>42.56785</v>
      </c>
      <c r="AD456" s="342">
        <v>179.898686</v>
      </c>
      <c r="AE456" s="342">
        <v>12.112565</v>
      </c>
      <c r="AF456" s="342">
        <v>0</v>
      </c>
      <c r="AG456" s="342">
        <v>3.9557000000000002E-2</v>
      </c>
    </row>
    <row r="457" spans="1:33" x14ac:dyDescent="0.2">
      <c r="A457" s="342">
        <v>545.450198</v>
      </c>
      <c r="B457" s="342">
        <v>111.506221</v>
      </c>
      <c r="C457" s="342">
        <v>74.434869000000006</v>
      </c>
      <c r="D457" s="342">
        <v>75.350853000000001</v>
      </c>
      <c r="E457" s="342">
        <v>72.476421999999999</v>
      </c>
      <c r="F457" s="342">
        <v>72.298659999999998</v>
      </c>
      <c r="G457" s="342">
        <v>72.516615000000002</v>
      </c>
      <c r="H457" s="342">
        <v>74.587688999999997</v>
      </c>
      <c r="I457" s="342">
        <v>6.9050060000000002</v>
      </c>
      <c r="J457" s="342">
        <v>180.038138</v>
      </c>
      <c r="K457" s="342">
        <v>52.9</v>
      </c>
      <c r="L457" s="342">
        <v>2.8959450000000002</v>
      </c>
      <c r="M457" s="342">
        <v>74.599999999999994</v>
      </c>
      <c r="N457" s="342">
        <v>29.324762</v>
      </c>
      <c r="O457" s="342">
        <v>179.85010500000001</v>
      </c>
      <c r="P457" s="342">
        <v>0</v>
      </c>
      <c r="Q457" s="342">
        <v>120.39</v>
      </c>
      <c r="R457" s="342">
        <v>0</v>
      </c>
      <c r="S457" s="342">
        <v>4.47</v>
      </c>
      <c r="T457" s="342">
        <v>0</v>
      </c>
      <c r="U457" s="342">
        <v>280</v>
      </c>
      <c r="V457" s="342">
        <v>78.761700000000005</v>
      </c>
      <c r="W457" s="342">
        <v>6.375</v>
      </c>
      <c r="X457" s="342">
        <v>4.4999999999999998E-2</v>
      </c>
      <c r="Y457" s="342">
        <v>0</v>
      </c>
      <c r="Z457" s="342">
        <v>72.8</v>
      </c>
      <c r="AA457" s="342">
        <v>54.3</v>
      </c>
      <c r="AB457" s="342">
        <v>41.674382000000001</v>
      </c>
      <c r="AC457" s="342">
        <v>42.504849</v>
      </c>
      <c r="AD457" s="342">
        <v>179.88922299999999</v>
      </c>
      <c r="AE457" s="342">
        <v>12.107212000000001</v>
      </c>
      <c r="AF457" s="342">
        <v>0</v>
      </c>
      <c r="AG457" s="342">
        <v>3.9118E-2</v>
      </c>
    </row>
    <row r="458" spans="1:33" x14ac:dyDescent="0.2">
      <c r="A458" s="342">
        <v>546.64526699999999</v>
      </c>
      <c r="B458" s="342">
        <v>111.140305</v>
      </c>
      <c r="C458" s="342">
        <v>74.369063999999995</v>
      </c>
      <c r="D458" s="342">
        <v>75.349098999999995</v>
      </c>
      <c r="E458" s="342">
        <v>72.497938000000005</v>
      </c>
      <c r="F458" s="342">
        <v>72.310518999999999</v>
      </c>
      <c r="G458" s="342">
        <v>72.523758999999998</v>
      </c>
      <c r="H458" s="342">
        <v>74.541045999999994</v>
      </c>
      <c r="I458" s="342">
        <v>6.7935369999999997</v>
      </c>
      <c r="J458" s="342">
        <v>180.06276500000001</v>
      </c>
      <c r="K458" s="342">
        <v>52.9</v>
      </c>
      <c r="L458" s="342">
        <v>2.9036179999999998</v>
      </c>
      <c r="M458" s="342">
        <v>74.599999999999994</v>
      </c>
      <c r="N458" s="342">
        <v>29.323361999999999</v>
      </c>
      <c r="O458" s="342">
        <v>179.81936999999999</v>
      </c>
      <c r="P458" s="342">
        <v>0</v>
      </c>
      <c r="Q458" s="342">
        <v>120.39</v>
      </c>
      <c r="R458" s="342">
        <v>0</v>
      </c>
      <c r="S458" s="342">
        <v>4.4749999999999996</v>
      </c>
      <c r="T458" s="342">
        <v>0</v>
      </c>
      <c r="U458" s="342">
        <v>282</v>
      </c>
      <c r="V458" s="342">
        <v>78.878299999999996</v>
      </c>
      <c r="W458" s="342">
        <v>6.38</v>
      </c>
      <c r="X458" s="342">
        <v>0.04</v>
      </c>
      <c r="Y458" s="342">
        <v>0</v>
      </c>
      <c r="Z458" s="342">
        <v>72.8</v>
      </c>
      <c r="AA458" s="342">
        <v>54.3</v>
      </c>
      <c r="AB458" s="342">
        <v>41.308973000000002</v>
      </c>
      <c r="AC458" s="342">
        <v>42.477291999999998</v>
      </c>
      <c r="AD458" s="342">
        <v>179.85817800000001</v>
      </c>
      <c r="AE458" s="342">
        <v>12.104870999999999</v>
      </c>
      <c r="AF458" s="342">
        <v>0</v>
      </c>
      <c r="AG458" s="342">
        <v>3.8807000000000001E-2</v>
      </c>
    </row>
    <row r="459" spans="1:33" x14ac:dyDescent="0.2">
      <c r="A459" s="342">
        <v>547.86233600000003</v>
      </c>
      <c r="B459" s="342">
        <v>111.372574</v>
      </c>
      <c r="C459" s="342">
        <v>74.435270000000003</v>
      </c>
      <c r="D459" s="342">
        <v>75.424511999999993</v>
      </c>
      <c r="E459" s="342">
        <v>72.463928999999993</v>
      </c>
      <c r="F459" s="342">
        <v>72.344026999999997</v>
      </c>
      <c r="G459" s="342">
        <v>72.503148999999993</v>
      </c>
      <c r="H459" s="342">
        <v>74.626165</v>
      </c>
      <c r="I459" s="342">
        <v>6.911346</v>
      </c>
      <c r="J459" s="342">
        <v>180.00755000000001</v>
      </c>
      <c r="K459" s="342">
        <v>53</v>
      </c>
      <c r="L459" s="342">
        <v>2.9105660000000002</v>
      </c>
      <c r="M459" s="342">
        <v>74.599999999999994</v>
      </c>
      <c r="N459" s="342">
        <v>29.325365000000001</v>
      </c>
      <c r="O459" s="342">
        <v>179.812376</v>
      </c>
      <c r="P459" s="342">
        <v>0</v>
      </c>
      <c r="Q459" s="342">
        <v>120.4</v>
      </c>
      <c r="R459" s="342">
        <v>0</v>
      </c>
      <c r="S459" s="342">
        <v>4.4749999999999996</v>
      </c>
      <c r="T459" s="342">
        <v>0</v>
      </c>
      <c r="U459" s="342">
        <v>282</v>
      </c>
      <c r="V459" s="342">
        <v>78.956800000000001</v>
      </c>
      <c r="W459" s="342">
        <v>6.4059999999999997</v>
      </c>
      <c r="X459" s="342">
        <v>4.4999999999999998E-2</v>
      </c>
      <c r="Y459" s="342">
        <v>0</v>
      </c>
      <c r="Z459" s="342">
        <v>72.8</v>
      </c>
      <c r="AA459" s="342">
        <v>54.3</v>
      </c>
      <c r="AB459" s="342">
        <v>41.228695000000002</v>
      </c>
      <c r="AC459" s="342">
        <v>42.431955000000002</v>
      </c>
      <c r="AD459" s="342">
        <v>179.85135700000001</v>
      </c>
      <c r="AE459" s="342">
        <v>12.101019000000001</v>
      </c>
      <c r="AF459" s="342">
        <v>0</v>
      </c>
      <c r="AG459" s="342">
        <v>3.8981000000000002E-2</v>
      </c>
    </row>
    <row r="460" spans="1:33" x14ac:dyDescent="0.2">
      <c r="A460" s="342">
        <v>549.05640400000004</v>
      </c>
      <c r="B460" s="342">
        <v>111.806472</v>
      </c>
      <c r="C460" s="342">
        <v>74.402056999999999</v>
      </c>
      <c r="D460" s="342">
        <v>75.322023000000002</v>
      </c>
      <c r="E460" s="342">
        <v>72.458365999999998</v>
      </c>
      <c r="F460" s="342">
        <v>72.306099000000003</v>
      </c>
      <c r="G460" s="342">
        <v>72.492930000000001</v>
      </c>
      <c r="H460" s="342">
        <v>74.527231999999998</v>
      </c>
      <c r="I460" s="342">
        <v>6.844519</v>
      </c>
      <c r="J460" s="342">
        <v>180.03580500000001</v>
      </c>
      <c r="K460" s="342">
        <v>53</v>
      </c>
      <c r="L460" s="342">
        <v>2.916061</v>
      </c>
      <c r="M460" s="342">
        <v>74.599999999999994</v>
      </c>
      <c r="N460" s="342">
        <v>29.323440000000002</v>
      </c>
      <c r="O460" s="342">
        <v>179.83021099999999</v>
      </c>
      <c r="P460" s="342">
        <v>0</v>
      </c>
      <c r="Q460" s="342">
        <v>120.4</v>
      </c>
      <c r="R460" s="342">
        <v>0</v>
      </c>
      <c r="S460" s="342">
        <v>4.4809999999999999</v>
      </c>
      <c r="T460" s="342">
        <v>0</v>
      </c>
      <c r="U460" s="342">
        <v>284</v>
      </c>
      <c r="V460" s="342">
        <v>79.035300000000007</v>
      </c>
      <c r="W460" s="342">
        <v>6.4219999999999997</v>
      </c>
      <c r="X460" s="342">
        <v>4.4999999999999998E-2</v>
      </c>
      <c r="Y460" s="342">
        <v>0</v>
      </c>
      <c r="Z460" s="342">
        <v>72.8</v>
      </c>
      <c r="AA460" s="342">
        <v>54.3</v>
      </c>
      <c r="AB460" s="342">
        <v>41.444191000000004</v>
      </c>
      <c r="AC460" s="342">
        <v>42.401584</v>
      </c>
      <c r="AD460" s="342">
        <v>179.869666</v>
      </c>
      <c r="AE460" s="342">
        <v>12.098439000000001</v>
      </c>
      <c r="AF460" s="342">
        <v>0</v>
      </c>
      <c r="AG460" s="342">
        <v>3.9454000000000003E-2</v>
      </c>
    </row>
    <row r="461" spans="1:33" x14ac:dyDescent="0.2">
      <c r="A461" s="342">
        <v>550.24947299999997</v>
      </c>
      <c r="B461" s="342">
        <v>112.762095</v>
      </c>
      <c r="C461" s="342">
        <v>74.435396999999995</v>
      </c>
      <c r="D461" s="342">
        <v>75.371494999999996</v>
      </c>
      <c r="E461" s="342">
        <v>72.472511999999995</v>
      </c>
      <c r="F461" s="342">
        <v>72.344128999999995</v>
      </c>
      <c r="G461" s="342">
        <v>72.486660999999998</v>
      </c>
      <c r="H461" s="342">
        <v>74.517152999999993</v>
      </c>
      <c r="I461" s="342">
        <v>6.8339340000000002</v>
      </c>
      <c r="J461" s="342">
        <v>180.02465799999999</v>
      </c>
      <c r="K461" s="342">
        <v>53</v>
      </c>
      <c r="L461" s="342">
        <v>2.921764</v>
      </c>
      <c r="M461" s="342">
        <v>74.599999999999994</v>
      </c>
      <c r="N461" s="342">
        <v>29.327380000000002</v>
      </c>
      <c r="O461" s="342">
        <v>179.831864</v>
      </c>
      <c r="P461" s="342">
        <v>0</v>
      </c>
      <c r="Q461" s="342">
        <v>120.39</v>
      </c>
      <c r="R461" s="342">
        <v>0</v>
      </c>
      <c r="S461" s="342">
        <v>4.4749999999999996</v>
      </c>
      <c r="T461" s="342">
        <v>0</v>
      </c>
      <c r="U461" s="342">
        <v>282</v>
      </c>
      <c r="V461" s="342">
        <v>79.152100000000004</v>
      </c>
      <c r="W461" s="342">
        <v>6.4059999999999997</v>
      </c>
      <c r="X461" s="342">
        <v>4.4999999999999998E-2</v>
      </c>
      <c r="Y461" s="342">
        <v>0</v>
      </c>
      <c r="Z461" s="342">
        <v>72.8</v>
      </c>
      <c r="AA461" s="342">
        <v>54.3</v>
      </c>
      <c r="AB461" s="342">
        <v>41.474110000000003</v>
      </c>
      <c r="AC461" s="342">
        <v>42.369633999999998</v>
      </c>
      <c r="AD461" s="342">
        <v>179.872208</v>
      </c>
      <c r="AE461" s="342">
        <v>12.095724000000001</v>
      </c>
      <c r="AF461" s="342">
        <v>0</v>
      </c>
      <c r="AG461" s="342">
        <v>4.0343999999999998E-2</v>
      </c>
    </row>
    <row r="462" spans="1:33" x14ac:dyDescent="0.2">
      <c r="A462" s="342">
        <v>551.44354099999998</v>
      </c>
      <c r="B462" s="342">
        <v>113.183547</v>
      </c>
      <c r="C462" s="342">
        <v>74.457785000000001</v>
      </c>
      <c r="D462" s="342">
        <v>75.396293</v>
      </c>
      <c r="E462" s="342">
        <v>72.444683999999995</v>
      </c>
      <c r="F462" s="342">
        <v>72.411182999999994</v>
      </c>
      <c r="G462" s="342">
        <v>72.571967000000001</v>
      </c>
      <c r="H462" s="342">
        <v>74.644836999999995</v>
      </c>
      <c r="I462" s="342">
        <v>6.9242319999999999</v>
      </c>
      <c r="J462" s="342">
        <v>180.068468</v>
      </c>
      <c r="K462" s="342">
        <v>53</v>
      </c>
      <c r="L462" s="342">
        <v>2.9303710000000001</v>
      </c>
      <c r="M462" s="342">
        <v>74.599999999999994</v>
      </c>
      <c r="N462" s="342">
        <v>29.327380000000002</v>
      </c>
      <c r="O462" s="342">
        <v>179.81300999999999</v>
      </c>
      <c r="P462" s="342">
        <v>0</v>
      </c>
      <c r="Q462" s="342">
        <v>120.38</v>
      </c>
      <c r="R462" s="342">
        <v>0</v>
      </c>
      <c r="S462" s="342">
        <v>4.4960000000000004</v>
      </c>
      <c r="T462" s="342">
        <v>0</v>
      </c>
      <c r="U462" s="342">
        <v>290</v>
      </c>
      <c r="V462" s="342">
        <v>79.230599999999995</v>
      </c>
      <c r="W462" s="342">
        <v>6.4269999999999996</v>
      </c>
      <c r="X462" s="342">
        <v>4.4999999999999998E-2</v>
      </c>
      <c r="Y462" s="342">
        <v>0</v>
      </c>
      <c r="Z462" s="342">
        <v>72.8</v>
      </c>
      <c r="AA462" s="342">
        <v>54.4</v>
      </c>
      <c r="AB462" s="342">
        <v>41.256520999999999</v>
      </c>
      <c r="AC462" s="342">
        <v>42.332835000000003</v>
      </c>
      <c r="AD462" s="342">
        <v>179.85372100000001</v>
      </c>
      <c r="AE462" s="342">
        <v>12.092598000000001</v>
      </c>
      <c r="AF462" s="342">
        <v>0</v>
      </c>
      <c r="AG462" s="342">
        <v>4.0710999999999997E-2</v>
      </c>
    </row>
    <row r="463" spans="1:33" x14ac:dyDescent="0.2">
      <c r="A463" s="342">
        <v>552.63860899999997</v>
      </c>
      <c r="B463" s="342">
        <v>113.436582</v>
      </c>
      <c r="C463" s="342">
        <v>74.370262999999994</v>
      </c>
      <c r="D463" s="342">
        <v>75.364233999999996</v>
      </c>
      <c r="E463" s="342">
        <v>72.499838999999994</v>
      </c>
      <c r="F463" s="342">
        <v>72.391150999999994</v>
      </c>
      <c r="G463" s="342">
        <v>72.591975000000005</v>
      </c>
      <c r="H463" s="342">
        <v>74.568029999999993</v>
      </c>
      <c r="I463" s="342">
        <v>6.9266079999999999</v>
      </c>
      <c r="J463" s="342">
        <v>179.92096799999999</v>
      </c>
      <c r="K463" s="342">
        <v>53</v>
      </c>
      <c r="L463" s="342">
        <v>2.9364370000000002</v>
      </c>
      <c r="M463" s="342">
        <v>74.599999999999994</v>
      </c>
      <c r="N463" s="342">
        <v>29.328468999999998</v>
      </c>
      <c r="O463" s="342">
        <v>179.81338400000001</v>
      </c>
      <c r="P463" s="342">
        <v>0</v>
      </c>
      <c r="Q463" s="342">
        <v>120.4</v>
      </c>
      <c r="R463" s="342">
        <v>0</v>
      </c>
      <c r="S463" s="342">
        <v>4.46</v>
      </c>
      <c r="T463" s="342">
        <v>0</v>
      </c>
      <c r="U463" s="342">
        <v>277</v>
      </c>
      <c r="V463" s="342">
        <v>79.346199999999996</v>
      </c>
      <c r="W463" s="342">
        <v>6.3639999999999999</v>
      </c>
      <c r="X463" s="342">
        <v>5.0999999999999997E-2</v>
      </c>
      <c r="Y463" s="342">
        <v>0</v>
      </c>
      <c r="Z463" s="342">
        <v>72.8</v>
      </c>
      <c r="AA463" s="342">
        <v>54.4</v>
      </c>
      <c r="AB463" s="342">
        <v>41.264678000000004</v>
      </c>
      <c r="AC463" s="342">
        <v>42.299762000000001</v>
      </c>
      <c r="AD463" s="342">
        <v>179.85441499999999</v>
      </c>
      <c r="AE463" s="342">
        <v>12.089788</v>
      </c>
      <c r="AF463" s="342">
        <v>0</v>
      </c>
      <c r="AG463" s="342">
        <v>4.1029999999999997E-2</v>
      </c>
    </row>
    <row r="464" spans="1:33" x14ac:dyDescent="0.2">
      <c r="A464" s="342">
        <v>553.86167899999998</v>
      </c>
      <c r="B464" s="342">
        <v>113.875423</v>
      </c>
      <c r="C464" s="342">
        <v>74.397373999999999</v>
      </c>
      <c r="D464" s="342">
        <v>75.335060999999996</v>
      </c>
      <c r="E464" s="342">
        <v>72.493021999999996</v>
      </c>
      <c r="F464" s="342">
        <v>72.343002999999996</v>
      </c>
      <c r="G464" s="342">
        <v>72.472363999999999</v>
      </c>
      <c r="H464" s="342">
        <v>74.533152000000001</v>
      </c>
      <c r="I464" s="342">
        <v>6.8294620000000004</v>
      </c>
      <c r="J464" s="342">
        <v>180.060496</v>
      </c>
      <c r="K464" s="342">
        <v>53</v>
      </c>
      <c r="L464" s="342">
        <v>2.9443039999999998</v>
      </c>
      <c r="M464" s="342">
        <v>74.599999999999994</v>
      </c>
      <c r="N464" s="342">
        <v>29.324306</v>
      </c>
      <c r="O464" s="342">
        <v>179.804665</v>
      </c>
      <c r="P464" s="342">
        <v>0</v>
      </c>
      <c r="Q464" s="342">
        <v>120.4</v>
      </c>
      <c r="R464" s="342">
        <v>0</v>
      </c>
      <c r="S464" s="342">
        <v>4.4560000000000004</v>
      </c>
      <c r="T464" s="342">
        <v>0</v>
      </c>
      <c r="U464" s="342">
        <v>274</v>
      </c>
      <c r="V464" s="342">
        <v>79.4238</v>
      </c>
      <c r="W464" s="342">
        <v>6.375</v>
      </c>
      <c r="X464" s="342">
        <v>4.4999999999999998E-2</v>
      </c>
      <c r="Y464" s="342">
        <v>0</v>
      </c>
      <c r="Z464" s="342">
        <v>72.8</v>
      </c>
      <c r="AA464" s="342">
        <v>54.4</v>
      </c>
      <c r="AB464" s="342">
        <v>41.166331999999997</v>
      </c>
      <c r="AC464" s="342">
        <v>42.259087999999998</v>
      </c>
      <c r="AD464" s="342">
        <v>179.846059</v>
      </c>
      <c r="AE464" s="342">
        <v>12.086332000000001</v>
      </c>
      <c r="AF464" s="342">
        <v>0</v>
      </c>
      <c r="AG464" s="342">
        <v>4.1394E-2</v>
      </c>
    </row>
    <row r="465" spans="1:33" x14ac:dyDescent="0.2">
      <c r="A465" s="342">
        <v>555.05474800000002</v>
      </c>
      <c r="B465" s="342">
        <v>113.920162</v>
      </c>
      <c r="C465" s="342">
        <v>74.384352000000007</v>
      </c>
      <c r="D465" s="342">
        <v>75.381902999999994</v>
      </c>
      <c r="E465" s="342">
        <v>72.462365000000005</v>
      </c>
      <c r="F465" s="342">
        <v>72.373979000000006</v>
      </c>
      <c r="G465" s="342">
        <v>72.533229000000006</v>
      </c>
      <c r="H465" s="342">
        <v>74.539018999999996</v>
      </c>
      <c r="I465" s="342">
        <v>6.771935</v>
      </c>
      <c r="J465" s="342">
        <v>180.020252</v>
      </c>
      <c r="K465" s="342">
        <v>53</v>
      </c>
      <c r="L465" s="342">
        <v>2.9516789999999999</v>
      </c>
      <c r="M465" s="342">
        <v>74.599999999999994</v>
      </c>
      <c r="N465" s="342">
        <v>29.325281</v>
      </c>
      <c r="O465" s="342">
        <v>179.78292400000001</v>
      </c>
      <c r="P465" s="342">
        <v>0</v>
      </c>
      <c r="Q465" s="342">
        <v>120.41</v>
      </c>
      <c r="R465" s="342">
        <v>0</v>
      </c>
      <c r="S465" s="342">
        <v>4.45</v>
      </c>
      <c r="T465" s="342">
        <v>0</v>
      </c>
      <c r="U465" s="342">
        <v>272</v>
      </c>
      <c r="V465" s="342">
        <v>79.500100000000003</v>
      </c>
      <c r="W465" s="342">
        <v>6.3540000000000001</v>
      </c>
      <c r="X465" s="342">
        <v>4.4999999999999998E-2</v>
      </c>
      <c r="Y465" s="342">
        <v>0</v>
      </c>
      <c r="Z465" s="342">
        <v>72.8</v>
      </c>
      <c r="AA465" s="342">
        <v>54.4</v>
      </c>
      <c r="AB465" s="342">
        <v>40.911064000000003</v>
      </c>
      <c r="AC465" s="342">
        <v>42.219858000000002</v>
      </c>
      <c r="AD465" s="342">
        <v>179.82437100000001</v>
      </c>
      <c r="AE465" s="342">
        <v>12.082998999999999</v>
      </c>
      <c r="AF465" s="342">
        <v>0</v>
      </c>
      <c r="AG465" s="342">
        <v>4.1446999999999998E-2</v>
      </c>
    </row>
    <row r="466" spans="1:33" x14ac:dyDescent="0.2">
      <c r="A466" s="342">
        <v>556.24781599999994</v>
      </c>
      <c r="B466" s="342">
        <v>114.11522600000001</v>
      </c>
      <c r="C466" s="342">
        <v>74.376953999999998</v>
      </c>
      <c r="D466" s="342">
        <v>75.260579000000007</v>
      </c>
      <c r="E466" s="342">
        <v>72.463362000000004</v>
      </c>
      <c r="F466" s="342">
        <v>72.343459999999993</v>
      </c>
      <c r="G466" s="342">
        <v>72.503155000000007</v>
      </c>
      <c r="H466" s="342">
        <v>74.503247000000002</v>
      </c>
      <c r="I466" s="342">
        <v>6.9572839999999996</v>
      </c>
      <c r="J466" s="342">
        <v>179.91889399999999</v>
      </c>
      <c r="K466" s="342">
        <v>53</v>
      </c>
      <c r="L466" s="342">
        <v>2.9600270000000002</v>
      </c>
      <c r="M466" s="342">
        <v>74.599999999999994</v>
      </c>
      <c r="N466" s="342">
        <v>29.324036</v>
      </c>
      <c r="O466" s="342">
        <v>179.787294</v>
      </c>
      <c r="P466" s="342">
        <v>0</v>
      </c>
      <c r="Q466" s="342">
        <v>120.38</v>
      </c>
      <c r="R466" s="342">
        <v>0</v>
      </c>
      <c r="S466" s="342">
        <v>4.4800000000000004</v>
      </c>
      <c r="T466" s="342">
        <v>0</v>
      </c>
      <c r="U466" s="342">
        <v>284</v>
      </c>
      <c r="V466" s="342">
        <v>79.616500000000002</v>
      </c>
      <c r="W466" s="342">
        <v>6.4269999999999996</v>
      </c>
      <c r="X466" s="342">
        <v>4.4999999999999998E-2</v>
      </c>
      <c r="Y466" s="342">
        <v>0</v>
      </c>
      <c r="Z466" s="342">
        <v>72.8</v>
      </c>
      <c r="AA466" s="342">
        <v>54.4</v>
      </c>
      <c r="AB466" s="342">
        <v>40.964601000000002</v>
      </c>
      <c r="AC466" s="342">
        <v>42.180173000000003</v>
      </c>
      <c r="AD466" s="342">
        <v>179.82892000000001</v>
      </c>
      <c r="AE466" s="342">
        <v>12.079628</v>
      </c>
      <c r="AF466" s="342">
        <v>0</v>
      </c>
      <c r="AG466" s="342">
        <v>4.1626000000000003E-2</v>
      </c>
    </row>
    <row r="467" spans="1:33" x14ac:dyDescent="0.2">
      <c r="A467" s="342">
        <v>557.44188399999996</v>
      </c>
      <c r="B467" s="342">
        <v>113.863821</v>
      </c>
      <c r="C467" s="342">
        <v>74.396484999999998</v>
      </c>
      <c r="D467" s="342">
        <v>75.327557999999996</v>
      </c>
      <c r="E467" s="342">
        <v>72.523664999999994</v>
      </c>
      <c r="F467" s="342">
        <v>72.369906</v>
      </c>
      <c r="G467" s="342">
        <v>72.596416000000005</v>
      </c>
      <c r="H467" s="342">
        <v>74.602016000000006</v>
      </c>
      <c r="I467" s="342">
        <v>6.8250770000000003</v>
      </c>
      <c r="J467" s="342">
        <v>179.95777799999999</v>
      </c>
      <c r="K467" s="342">
        <v>53</v>
      </c>
      <c r="L467" s="342">
        <v>2.96713</v>
      </c>
      <c r="M467" s="342">
        <v>74.599999999999994</v>
      </c>
      <c r="N467" s="342">
        <v>29.323129000000002</v>
      </c>
      <c r="O467" s="342">
        <v>179.78472500000001</v>
      </c>
      <c r="P467" s="342">
        <v>0</v>
      </c>
      <c r="Q467" s="342">
        <v>120.38</v>
      </c>
      <c r="R467" s="342">
        <v>0</v>
      </c>
      <c r="S467" s="342">
        <v>4.4509999999999996</v>
      </c>
      <c r="T467" s="342">
        <v>0</v>
      </c>
      <c r="U467" s="342">
        <v>272</v>
      </c>
      <c r="V467" s="342">
        <v>79.692499999999995</v>
      </c>
      <c r="W467" s="342">
        <v>6.4219999999999997</v>
      </c>
      <c r="X467" s="342">
        <v>4.4999999999999998E-2</v>
      </c>
      <c r="Y467" s="342">
        <v>0</v>
      </c>
      <c r="Z467" s="342">
        <v>72.8</v>
      </c>
      <c r="AA467" s="342">
        <v>54.4</v>
      </c>
      <c r="AB467" s="342">
        <v>40.931533000000002</v>
      </c>
      <c r="AC467" s="342">
        <v>42.140653999999998</v>
      </c>
      <c r="AD467" s="342">
        <v>179.82611</v>
      </c>
      <c r="AE467" s="342">
        <v>12.076269999999999</v>
      </c>
      <c r="AF467" s="342">
        <v>0</v>
      </c>
      <c r="AG467" s="342">
        <v>4.1384999999999998E-2</v>
      </c>
    </row>
    <row r="468" spans="1:33" x14ac:dyDescent="0.2">
      <c r="A468" s="342">
        <v>558.634952</v>
      </c>
      <c r="B468" s="342">
        <v>113.498212</v>
      </c>
      <c r="C468" s="342">
        <v>74.418693000000005</v>
      </c>
      <c r="D468" s="342">
        <v>75.369669000000002</v>
      </c>
      <c r="E468" s="342">
        <v>72.518369000000007</v>
      </c>
      <c r="F468" s="342">
        <v>72.378133000000005</v>
      </c>
      <c r="G468" s="342">
        <v>72.547614999999993</v>
      </c>
      <c r="H468" s="342">
        <v>74.570779000000002</v>
      </c>
      <c r="I468" s="342">
        <v>6.8352300000000001</v>
      </c>
      <c r="J468" s="342">
        <v>179.95777799999999</v>
      </c>
      <c r="K468" s="342">
        <v>53</v>
      </c>
      <c r="L468" s="342">
        <v>2.9743360000000001</v>
      </c>
      <c r="M468" s="342">
        <v>74.599999999999994</v>
      </c>
      <c r="N468" s="342">
        <v>29.324891999999998</v>
      </c>
      <c r="O468" s="342">
        <v>179.795897</v>
      </c>
      <c r="P468" s="342">
        <v>0</v>
      </c>
      <c r="Q468" s="342">
        <v>120.37</v>
      </c>
      <c r="R468" s="342">
        <v>0</v>
      </c>
      <c r="S468" s="342">
        <v>4.5049999999999999</v>
      </c>
      <c r="T468" s="342">
        <v>0</v>
      </c>
      <c r="U468" s="342">
        <v>293</v>
      </c>
      <c r="V468" s="342">
        <v>79.811899999999994</v>
      </c>
      <c r="W468" s="342">
        <v>6.4580000000000002</v>
      </c>
      <c r="X468" s="342">
        <v>4.4999999999999998E-2</v>
      </c>
      <c r="Y468" s="342">
        <v>0</v>
      </c>
      <c r="Z468" s="342">
        <v>72.8</v>
      </c>
      <c r="AA468" s="342">
        <v>54.4</v>
      </c>
      <c r="AB468" s="342">
        <v>41.058920999999998</v>
      </c>
      <c r="AC468" s="342">
        <v>42.100082</v>
      </c>
      <c r="AD468" s="342">
        <v>179.83693299999999</v>
      </c>
      <c r="AE468" s="342">
        <v>12.072823</v>
      </c>
      <c r="AF468" s="342">
        <v>0</v>
      </c>
      <c r="AG468" s="342">
        <v>4.1036999999999997E-2</v>
      </c>
    </row>
    <row r="469" spans="1:33" x14ac:dyDescent="0.2">
      <c r="A469" s="342">
        <v>559.86202200000002</v>
      </c>
      <c r="B469" s="342">
        <v>113.45810899999999</v>
      </c>
      <c r="C469" s="342">
        <v>74.441399000000004</v>
      </c>
      <c r="D469" s="342">
        <v>75.361249999999998</v>
      </c>
      <c r="E469" s="342">
        <v>72.461246000000003</v>
      </c>
      <c r="F469" s="342">
        <v>72.288668999999999</v>
      </c>
      <c r="G469" s="342">
        <v>72.511206000000001</v>
      </c>
      <c r="H469" s="342">
        <v>74.618960999999999</v>
      </c>
      <c r="I469" s="342">
        <v>6.7650220000000001</v>
      </c>
      <c r="J469" s="342">
        <v>179.88712599999999</v>
      </c>
      <c r="K469" s="342">
        <v>53</v>
      </c>
      <c r="L469" s="342">
        <v>2.9781909999999998</v>
      </c>
      <c r="M469" s="342">
        <v>74.599999999999994</v>
      </c>
      <c r="N469" s="342">
        <v>29.326128000000001</v>
      </c>
      <c r="O469" s="342">
        <v>179.797372</v>
      </c>
      <c r="P469" s="342">
        <v>0</v>
      </c>
      <c r="Q469" s="342">
        <v>120.36</v>
      </c>
      <c r="R469" s="342">
        <v>0</v>
      </c>
      <c r="S469" s="342">
        <v>4.4870000000000001</v>
      </c>
      <c r="T469" s="342">
        <v>0</v>
      </c>
      <c r="U469" s="342">
        <v>287</v>
      </c>
      <c r="V469" s="342">
        <v>79.887500000000003</v>
      </c>
      <c r="W469" s="342">
        <v>6.4320000000000004</v>
      </c>
      <c r="X469" s="342">
        <v>5.6000000000000001E-2</v>
      </c>
      <c r="Y469" s="342">
        <v>0</v>
      </c>
      <c r="Z469" s="342">
        <v>72.8</v>
      </c>
      <c r="AA469" s="342">
        <v>54.4</v>
      </c>
      <c r="AB469" s="342">
        <v>41.075589999999998</v>
      </c>
      <c r="AC469" s="342">
        <v>42.064490999999997</v>
      </c>
      <c r="AD469" s="342">
        <v>179.83834999999999</v>
      </c>
      <c r="AE469" s="342">
        <v>12.069799</v>
      </c>
      <c r="AF469" s="342">
        <v>0</v>
      </c>
      <c r="AG469" s="342">
        <v>4.0977E-2</v>
      </c>
    </row>
    <row r="470" spans="1:33" x14ac:dyDescent="0.2">
      <c r="A470" s="342">
        <v>561.06009100000006</v>
      </c>
      <c r="B470" s="342">
        <v>113.61688100000001</v>
      </c>
      <c r="C470" s="342">
        <v>74.433323000000001</v>
      </c>
      <c r="D470" s="342">
        <v>75.374595999999997</v>
      </c>
      <c r="E470" s="342">
        <v>72.536592999999996</v>
      </c>
      <c r="F470" s="342">
        <v>72.415997000000004</v>
      </c>
      <c r="G470" s="342">
        <v>72.580117999999999</v>
      </c>
      <c r="H470" s="342">
        <v>74.578901999999999</v>
      </c>
      <c r="I470" s="342">
        <v>6.7382350000000004</v>
      </c>
      <c r="J470" s="342">
        <v>180.077281</v>
      </c>
      <c r="K470" s="342">
        <v>53</v>
      </c>
      <c r="L470" s="342">
        <v>2.985379</v>
      </c>
      <c r="M470" s="342">
        <v>74.599999999999994</v>
      </c>
      <c r="N470" s="342">
        <v>29.322896</v>
      </c>
      <c r="O470" s="342">
        <v>179.792947</v>
      </c>
      <c r="P470" s="342">
        <v>0</v>
      </c>
      <c r="Q470" s="342">
        <v>120.35</v>
      </c>
      <c r="R470" s="342">
        <v>0</v>
      </c>
      <c r="S470" s="342">
        <v>4.5030000000000001</v>
      </c>
      <c r="T470" s="342">
        <v>0</v>
      </c>
      <c r="U470" s="342">
        <v>293</v>
      </c>
      <c r="V470" s="342">
        <v>79.9666</v>
      </c>
      <c r="W470" s="342">
        <v>6.4630000000000001</v>
      </c>
      <c r="X470" s="342">
        <v>4.4999999999999998E-2</v>
      </c>
      <c r="Y470" s="342">
        <v>0</v>
      </c>
      <c r="Z470" s="342">
        <v>72.8</v>
      </c>
      <c r="AA470" s="342">
        <v>54.4</v>
      </c>
      <c r="AB470" s="342">
        <v>41.025283000000002</v>
      </c>
      <c r="AC470" s="342">
        <v>42.032950999999997</v>
      </c>
      <c r="AD470" s="342">
        <v>179.83407500000001</v>
      </c>
      <c r="AE470" s="342">
        <v>12.067119999999999</v>
      </c>
      <c r="AF470" s="342">
        <v>0</v>
      </c>
      <c r="AG470" s="342">
        <v>4.1127999999999998E-2</v>
      </c>
    </row>
    <row r="471" spans="1:33" x14ac:dyDescent="0.2">
      <c r="A471" s="342">
        <v>562.25415899999996</v>
      </c>
      <c r="B471" s="342">
        <v>113.605458</v>
      </c>
      <c r="C471" s="342">
        <v>74.397454999999994</v>
      </c>
      <c r="D471" s="342">
        <v>75.330642999999995</v>
      </c>
      <c r="E471" s="342">
        <v>72.463114000000004</v>
      </c>
      <c r="F471" s="342">
        <v>72.330567000000002</v>
      </c>
      <c r="G471" s="342">
        <v>72.491168000000002</v>
      </c>
      <c r="H471" s="342">
        <v>74.546109999999999</v>
      </c>
      <c r="I471" s="342">
        <v>6.8944210000000004</v>
      </c>
      <c r="J471" s="342">
        <v>179.99847700000001</v>
      </c>
      <c r="K471" s="342">
        <v>53</v>
      </c>
      <c r="L471" s="342">
        <v>2.9938820000000002</v>
      </c>
      <c r="M471" s="342">
        <v>74.599999999999994</v>
      </c>
      <c r="N471" s="342">
        <v>29.324114000000002</v>
      </c>
      <c r="O471" s="342">
        <v>179.799904</v>
      </c>
      <c r="P471" s="342">
        <v>0</v>
      </c>
      <c r="Q471" s="342">
        <v>120.42</v>
      </c>
      <c r="R471" s="342">
        <v>0</v>
      </c>
      <c r="S471" s="342">
        <v>4.4550000000000001</v>
      </c>
      <c r="T471" s="342">
        <v>0</v>
      </c>
      <c r="U471" s="342">
        <v>272</v>
      </c>
      <c r="V471" s="342">
        <v>80.082099999999997</v>
      </c>
      <c r="W471" s="342">
        <v>6.375</v>
      </c>
      <c r="X471" s="342">
        <v>4.4999999999999998E-2</v>
      </c>
      <c r="Y471" s="342">
        <v>0</v>
      </c>
      <c r="Z471" s="342">
        <v>72.8</v>
      </c>
      <c r="AA471" s="342">
        <v>54.4</v>
      </c>
      <c r="AB471" s="342">
        <v>41.107467999999997</v>
      </c>
      <c r="AC471" s="342">
        <v>41.996122</v>
      </c>
      <c r="AD471" s="342">
        <v>179.841058</v>
      </c>
      <c r="AE471" s="342">
        <v>12.063991</v>
      </c>
      <c r="AF471" s="342">
        <v>0</v>
      </c>
      <c r="AG471" s="342">
        <v>4.1154000000000003E-2</v>
      </c>
    </row>
    <row r="472" spans="1:33" x14ac:dyDescent="0.2">
      <c r="A472" s="342">
        <v>563.45522800000003</v>
      </c>
      <c r="B472" s="342">
        <v>114.50627900000001</v>
      </c>
      <c r="C472" s="342">
        <v>74.428854999999999</v>
      </c>
      <c r="D472" s="342">
        <v>75.332784000000004</v>
      </c>
      <c r="E472" s="342">
        <v>72.498776000000007</v>
      </c>
      <c r="F472" s="342">
        <v>72.343344000000002</v>
      </c>
      <c r="G472" s="342">
        <v>72.536479</v>
      </c>
      <c r="H472" s="342">
        <v>74.571826000000001</v>
      </c>
      <c r="I472" s="342">
        <v>6.8112510000000004</v>
      </c>
      <c r="J472" s="342">
        <v>179.98681099999999</v>
      </c>
      <c r="K472" s="342">
        <v>53</v>
      </c>
      <c r="L472" s="342">
        <v>2.9979779999999998</v>
      </c>
      <c r="M472" s="342">
        <v>74.599999999999994</v>
      </c>
      <c r="N472" s="342">
        <v>29.326525</v>
      </c>
      <c r="O472" s="342">
        <v>179.76247599999999</v>
      </c>
      <c r="P472" s="342">
        <v>0</v>
      </c>
      <c r="Q472" s="342">
        <v>120.4</v>
      </c>
      <c r="R472" s="342">
        <v>0</v>
      </c>
      <c r="S472" s="342">
        <v>4.4660000000000002</v>
      </c>
      <c r="T472" s="342">
        <v>0</v>
      </c>
      <c r="U472" s="342">
        <v>279</v>
      </c>
      <c r="V472" s="342">
        <v>80.160799999999995</v>
      </c>
      <c r="W472" s="342">
        <v>6.4160000000000004</v>
      </c>
      <c r="X472" s="342">
        <v>4.4999999999999998E-2</v>
      </c>
      <c r="Y472" s="342">
        <v>0</v>
      </c>
      <c r="Z472" s="342">
        <v>72.8</v>
      </c>
      <c r="AA472" s="342">
        <v>54.4</v>
      </c>
      <c r="AB472" s="342">
        <v>40.675852999999996</v>
      </c>
      <c r="AC472" s="342">
        <v>41.953760000000003</v>
      </c>
      <c r="AD472" s="342">
        <v>179.80438799999999</v>
      </c>
      <c r="AE472" s="342">
        <v>12.060390999999999</v>
      </c>
      <c r="AF472" s="342">
        <v>0</v>
      </c>
      <c r="AG472" s="342">
        <v>4.1911999999999998E-2</v>
      </c>
    </row>
    <row r="473" spans="1:33" x14ac:dyDescent="0.2">
      <c r="A473" s="342">
        <v>564.64929600000005</v>
      </c>
      <c r="B473" s="342">
        <v>114.98291999999999</v>
      </c>
      <c r="C473" s="342">
        <v>74.397259000000005</v>
      </c>
      <c r="D473" s="342">
        <v>75.314785000000001</v>
      </c>
      <c r="E473" s="342">
        <v>72.495361000000003</v>
      </c>
      <c r="F473" s="342">
        <v>72.40052</v>
      </c>
      <c r="G473" s="342">
        <v>72.506972000000005</v>
      </c>
      <c r="H473" s="342">
        <v>74.585950999999994</v>
      </c>
      <c r="I473" s="342">
        <v>6.844951</v>
      </c>
      <c r="J473" s="342">
        <v>179.93029999999999</v>
      </c>
      <c r="K473" s="342">
        <v>53</v>
      </c>
      <c r="L473" s="342">
        <v>3.0036290000000001</v>
      </c>
      <c r="M473" s="342">
        <v>74.599999999999994</v>
      </c>
      <c r="N473" s="342">
        <v>29.327691999999999</v>
      </c>
      <c r="O473" s="342">
        <v>179.78075100000001</v>
      </c>
      <c r="P473" s="342">
        <v>0</v>
      </c>
      <c r="Q473" s="342">
        <v>120.39</v>
      </c>
      <c r="R473" s="342">
        <v>0</v>
      </c>
      <c r="S473" s="342">
        <v>4.4550000000000001</v>
      </c>
      <c r="T473" s="342">
        <v>0</v>
      </c>
      <c r="U473" s="342">
        <v>274</v>
      </c>
      <c r="V473" s="342">
        <v>80.276799999999994</v>
      </c>
      <c r="W473" s="342">
        <v>6.4009999999999998</v>
      </c>
      <c r="X473" s="342">
        <v>4.4999999999999998E-2</v>
      </c>
      <c r="Y473" s="342">
        <v>0</v>
      </c>
      <c r="Z473" s="342">
        <v>72.8</v>
      </c>
      <c r="AA473" s="342">
        <v>54.4</v>
      </c>
      <c r="AB473" s="342">
        <v>40.896113999999997</v>
      </c>
      <c r="AC473" s="342">
        <v>41.915022999999998</v>
      </c>
      <c r="AD473" s="342">
        <v>179.82310100000001</v>
      </c>
      <c r="AE473" s="342">
        <v>12.0571</v>
      </c>
      <c r="AF473" s="342">
        <v>0</v>
      </c>
      <c r="AG473" s="342">
        <v>4.2349999999999999E-2</v>
      </c>
    </row>
    <row r="474" spans="1:33" x14ac:dyDescent="0.2">
      <c r="A474" s="342">
        <v>565.86236499999995</v>
      </c>
      <c r="B474" s="342">
        <v>114.90551600000001</v>
      </c>
      <c r="C474" s="342">
        <v>74.381156000000004</v>
      </c>
      <c r="D474" s="342">
        <v>75.349652000000006</v>
      </c>
      <c r="E474" s="342">
        <v>72.505225999999993</v>
      </c>
      <c r="F474" s="342">
        <v>72.429102</v>
      </c>
      <c r="G474" s="342">
        <v>72.562629000000001</v>
      </c>
      <c r="H474" s="342">
        <v>74.524798000000004</v>
      </c>
      <c r="I474" s="342">
        <v>6.9045740000000002</v>
      </c>
      <c r="J474" s="342">
        <v>179.964946</v>
      </c>
      <c r="K474" s="342">
        <v>53</v>
      </c>
      <c r="L474" s="342">
        <v>3.0089250000000001</v>
      </c>
      <c r="M474" s="342">
        <v>74.599999999999994</v>
      </c>
      <c r="N474" s="342">
        <v>29.329946</v>
      </c>
      <c r="O474" s="342">
        <v>179.75248199999999</v>
      </c>
      <c r="P474" s="342">
        <v>0</v>
      </c>
      <c r="Q474" s="342">
        <v>120.41</v>
      </c>
      <c r="R474" s="342">
        <v>0</v>
      </c>
      <c r="S474" s="342">
        <v>4.452</v>
      </c>
      <c r="T474" s="342">
        <v>0</v>
      </c>
      <c r="U474" s="342">
        <v>273</v>
      </c>
      <c r="V474" s="342">
        <v>80.354900000000001</v>
      </c>
      <c r="W474" s="342">
        <v>6.359</v>
      </c>
      <c r="X474" s="342">
        <v>4.4999999999999998E-2</v>
      </c>
      <c r="Y474" s="342">
        <v>0</v>
      </c>
      <c r="Z474" s="342">
        <v>72.8</v>
      </c>
      <c r="AA474" s="342">
        <v>54.4</v>
      </c>
      <c r="AB474" s="342">
        <v>40.562797000000003</v>
      </c>
      <c r="AC474" s="342">
        <v>41.867083999999998</v>
      </c>
      <c r="AD474" s="342">
        <v>179.794783</v>
      </c>
      <c r="AE474" s="342">
        <v>12.053027</v>
      </c>
      <c r="AF474" s="342">
        <v>0</v>
      </c>
      <c r="AG474" s="342">
        <v>4.2300999999999998E-2</v>
      </c>
    </row>
    <row r="475" spans="1:33" x14ac:dyDescent="0.2">
      <c r="A475" s="342">
        <v>567.05543399999999</v>
      </c>
      <c r="B475" s="342">
        <v>114.534254</v>
      </c>
      <c r="C475" s="342">
        <v>74.464213999999998</v>
      </c>
      <c r="D475" s="342">
        <v>75.397373000000002</v>
      </c>
      <c r="E475" s="342">
        <v>72.510237000000004</v>
      </c>
      <c r="F475" s="342">
        <v>72.353382999999994</v>
      </c>
      <c r="G475" s="342">
        <v>72.533640000000005</v>
      </c>
      <c r="H475" s="342">
        <v>74.539383000000001</v>
      </c>
      <c r="I475" s="342">
        <v>6.9778060000000002</v>
      </c>
      <c r="J475" s="342">
        <v>179.90282199999999</v>
      </c>
      <c r="K475" s="342">
        <v>53</v>
      </c>
      <c r="L475" s="342">
        <v>3.0131169999999998</v>
      </c>
      <c r="M475" s="342">
        <v>74.599999999999994</v>
      </c>
      <c r="N475" s="342">
        <v>29.327950999999999</v>
      </c>
      <c r="O475" s="342">
        <v>179.74442099999999</v>
      </c>
      <c r="P475" s="342">
        <v>0</v>
      </c>
      <c r="Q475" s="342">
        <v>120.42</v>
      </c>
      <c r="R475" s="342">
        <v>0</v>
      </c>
      <c r="S475" s="342">
        <v>4.4560000000000004</v>
      </c>
      <c r="T475" s="342">
        <v>0</v>
      </c>
      <c r="U475" s="342">
        <v>274</v>
      </c>
      <c r="V475" s="342">
        <v>80.431600000000003</v>
      </c>
      <c r="W475" s="342">
        <v>6.359</v>
      </c>
      <c r="X475" s="342">
        <v>4.4999999999999998E-2</v>
      </c>
      <c r="Y475" s="342">
        <v>0</v>
      </c>
      <c r="Z475" s="342">
        <v>72.8</v>
      </c>
      <c r="AA475" s="342">
        <v>54.4</v>
      </c>
      <c r="AB475" s="342">
        <v>40.463194999999999</v>
      </c>
      <c r="AC475" s="342">
        <v>41.825169000000002</v>
      </c>
      <c r="AD475" s="342">
        <v>179.78632099999999</v>
      </c>
      <c r="AE475" s="342">
        <v>12.049466000000001</v>
      </c>
      <c r="AF475" s="342">
        <v>0</v>
      </c>
      <c r="AG475" s="342">
        <v>4.19E-2</v>
      </c>
    </row>
    <row r="476" spans="1:33" x14ac:dyDescent="0.2">
      <c r="A476" s="342">
        <v>568.25150199999996</v>
      </c>
      <c r="B476" s="342">
        <v>114.074838</v>
      </c>
      <c r="C476" s="342">
        <v>74.441778999999997</v>
      </c>
      <c r="D476" s="342">
        <v>75.388591000000005</v>
      </c>
      <c r="E476" s="342">
        <v>72.483546000000004</v>
      </c>
      <c r="F476" s="342">
        <v>72.355818999999997</v>
      </c>
      <c r="G476" s="342">
        <v>72.552453</v>
      </c>
      <c r="H476" s="342">
        <v>74.605953999999997</v>
      </c>
      <c r="I476" s="342">
        <v>6.7866239999999998</v>
      </c>
      <c r="J476" s="342">
        <v>180.01817800000001</v>
      </c>
      <c r="K476" s="342">
        <v>53</v>
      </c>
      <c r="L476" s="342">
        <v>3.021827</v>
      </c>
      <c r="M476" s="342">
        <v>74.599999999999994</v>
      </c>
      <c r="N476" s="342">
        <v>29.327121000000002</v>
      </c>
      <c r="O476" s="342">
        <v>179.77054200000001</v>
      </c>
      <c r="P476" s="342">
        <v>0</v>
      </c>
      <c r="Q476" s="342">
        <v>120.39</v>
      </c>
      <c r="R476" s="342">
        <v>0</v>
      </c>
      <c r="S476" s="342">
        <v>4.468</v>
      </c>
      <c r="T476" s="342">
        <v>0</v>
      </c>
      <c r="U476" s="342">
        <v>280</v>
      </c>
      <c r="V476" s="342">
        <v>80.548900000000003</v>
      </c>
      <c r="W476" s="342">
        <v>6.375</v>
      </c>
      <c r="X476" s="342">
        <v>5.0999999999999997E-2</v>
      </c>
      <c r="Y476" s="342">
        <v>0</v>
      </c>
      <c r="Z476" s="342">
        <v>72.8</v>
      </c>
      <c r="AA476" s="342">
        <v>54.4</v>
      </c>
      <c r="AB476" s="342">
        <v>40.766233</v>
      </c>
      <c r="AC476" s="342">
        <v>41.786377999999999</v>
      </c>
      <c r="AD476" s="342">
        <v>179.81206700000001</v>
      </c>
      <c r="AE476" s="342">
        <v>12.046170999999999</v>
      </c>
      <c r="AF476" s="342">
        <v>0</v>
      </c>
      <c r="AG476" s="342">
        <v>4.1523999999999998E-2</v>
      </c>
    </row>
    <row r="477" spans="1:33" x14ac:dyDescent="0.2">
      <c r="A477" s="342">
        <v>569.45857100000001</v>
      </c>
      <c r="B477" s="342">
        <v>113.69210099999999</v>
      </c>
      <c r="C477" s="342">
        <v>74.398114000000007</v>
      </c>
      <c r="D477" s="342">
        <v>75.359564000000006</v>
      </c>
      <c r="E477" s="342">
        <v>72.484277000000006</v>
      </c>
      <c r="F477" s="342">
        <v>72.434578999999999</v>
      </c>
      <c r="G477" s="342">
        <v>72.582693000000006</v>
      </c>
      <c r="H477" s="342">
        <v>74.577877000000001</v>
      </c>
      <c r="I477" s="342">
        <v>6.8572639999999998</v>
      </c>
      <c r="J477" s="342">
        <v>179.927708</v>
      </c>
      <c r="K477" s="342">
        <v>52.9</v>
      </c>
      <c r="L477" s="342">
        <v>3.0288780000000002</v>
      </c>
      <c r="M477" s="342">
        <v>74.8</v>
      </c>
      <c r="N477" s="342">
        <v>29.325592</v>
      </c>
      <c r="O477" s="342">
        <v>179.765794</v>
      </c>
      <c r="P477" s="342">
        <v>0</v>
      </c>
      <c r="Q477" s="342">
        <v>120.38</v>
      </c>
      <c r="R477" s="342">
        <v>0</v>
      </c>
      <c r="S477" s="342">
        <v>4.4610000000000003</v>
      </c>
      <c r="T477" s="342">
        <v>0</v>
      </c>
      <c r="U477" s="342">
        <v>277</v>
      </c>
      <c r="V477" s="342">
        <v>80.626300000000001</v>
      </c>
      <c r="W477" s="342">
        <v>6.375</v>
      </c>
      <c r="X477" s="342">
        <v>5.0999999999999997E-2</v>
      </c>
      <c r="Y477" s="342">
        <v>0</v>
      </c>
      <c r="Z477" s="342">
        <v>72.8</v>
      </c>
      <c r="AA477" s="342">
        <v>54.4</v>
      </c>
      <c r="AB477" s="342">
        <v>40.706896999999998</v>
      </c>
      <c r="AC477" s="342">
        <v>41.743457999999997</v>
      </c>
      <c r="AD477" s="342">
        <v>179.80702500000001</v>
      </c>
      <c r="AE477" s="342">
        <v>12.042524</v>
      </c>
      <c r="AF477" s="342">
        <v>0</v>
      </c>
      <c r="AG477" s="342">
        <v>4.1230999999999997E-2</v>
      </c>
    </row>
    <row r="478" spans="1:33" x14ac:dyDescent="0.2">
      <c r="A478" s="342">
        <v>570.653639</v>
      </c>
      <c r="B478" s="342">
        <v>113.78766</v>
      </c>
      <c r="C478" s="342">
        <v>74.430514000000002</v>
      </c>
      <c r="D478" s="342">
        <v>75.321853000000004</v>
      </c>
      <c r="E478" s="342">
        <v>72.544304999999994</v>
      </c>
      <c r="F478" s="342">
        <v>72.377837999999997</v>
      </c>
      <c r="G478" s="342">
        <v>72.518653999999998</v>
      </c>
      <c r="H478" s="342">
        <v>74.559911</v>
      </c>
      <c r="I478" s="342">
        <v>6.7086399999999999</v>
      </c>
      <c r="J478" s="342">
        <v>180.11875800000001</v>
      </c>
      <c r="K478" s="342">
        <v>52.9</v>
      </c>
      <c r="L478" s="342">
        <v>3.033077</v>
      </c>
      <c r="M478" s="342">
        <v>74.8</v>
      </c>
      <c r="N478" s="342">
        <v>29.326239999999999</v>
      </c>
      <c r="O478" s="342">
        <v>179.73210900000001</v>
      </c>
      <c r="P478" s="342">
        <v>0</v>
      </c>
      <c r="Q478" s="342">
        <v>120.39</v>
      </c>
      <c r="R478" s="342">
        <v>0</v>
      </c>
      <c r="S478" s="342">
        <v>4.49</v>
      </c>
      <c r="T478" s="342">
        <v>0</v>
      </c>
      <c r="U478" s="342">
        <v>288</v>
      </c>
      <c r="V478" s="342">
        <v>80.744</v>
      </c>
      <c r="W478" s="342">
        <v>6.4370000000000003</v>
      </c>
      <c r="X478" s="342">
        <v>4.4999999999999998E-2</v>
      </c>
      <c r="Y478" s="342">
        <v>0</v>
      </c>
      <c r="Z478" s="342">
        <v>72.8</v>
      </c>
      <c r="AA478" s="342">
        <v>54.4</v>
      </c>
      <c r="AB478" s="342">
        <v>40.311017</v>
      </c>
      <c r="AC478" s="342">
        <v>41.694285000000001</v>
      </c>
      <c r="AD478" s="342">
        <v>179.773391</v>
      </c>
      <c r="AE478" s="342">
        <v>12.038346000000001</v>
      </c>
      <c r="AF478" s="342">
        <v>0</v>
      </c>
      <c r="AG478" s="342">
        <v>4.1283E-2</v>
      </c>
    </row>
    <row r="479" spans="1:33" x14ac:dyDescent="0.2">
      <c r="A479" s="342">
        <v>571.862709</v>
      </c>
      <c r="B479" s="342">
        <v>114.16922599999999</v>
      </c>
      <c r="C479" s="342">
        <v>74.478566000000001</v>
      </c>
      <c r="D479" s="342">
        <v>75.385283999999999</v>
      </c>
      <c r="E479" s="342">
        <v>72.567937999999998</v>
      </c>
      <c r="F479" s="342">
        <v>72.390555000000006</v>
      </c>
      <c r="G479" s="342">
        <v>72.521146000000002</v>
      </c>
      <c r="H479" s="342">
        <v>74.568426000000002</v>
      </c>
      <c r="I479" s="342">
        <v>6.8438280000000002</v>
      </c>
      <c r="J479" s="342">
        <v>179.95435599999999</v>
      </c>
      <c r="K479" s="342">
        <v>52.9</v>
      </c>
      <c r="L479" s="342">
        <v>3.0400529999999999</v>
      </c>
      <c r="M479" s="342">
        <v>74.8</v>
      </c>
      <c r="N479" s="342">
        <v>29.324798999999999</v>
      </c>
      <c r="O479" s="342">
        <v>179.74871300000001</v>
      </c>
      <c r="P479" s="342">
        <v>0</v>
      </c>
      <c r="Q479" s="342">
        <v>120.4</v>
      </c>
      <c r="R479" s="342">
        <v>0</v>
      </c>
      <c r="S479" s="342">
        <v>4.476</v>
      </c>
      <c r="T479" s="342">
        <v>0</v>
      </c>
      <c r="U479" s="342">
        <v>283</v>
      </c>
      <c r="V479" s="342">
        <v>80.820800000000006</v>
      </c>
      <c r="W479" s="342">
        <v>6.4530000000000003</v>
      </c>
      <c r="X479" s="342">
        <v>4.4999999999999998E-2</v>
      </c>
      <c r="Y479" s="342">
        <v>0</v>
      </c>
      <c r="Z479" s="342">
        <v>72.8</v>
      </c>
      <c r="AA479" s="342">
        <v>54.5</v>
      </c>
      <c r="AB479" s="342">
        <v>40.509827999999999</v>
      </c>
      <c r="AC479" s="342">
        <v>41.648800999999999</v>
      </c>
      <c r="AD479" s="342">
        <v>179.79028199999999</v>
      </c>
      <c r="AE479" s="342">
        <v>12.034482000000001</v>
      </c>
      <c r="AF479" s="342">
        <v>0</v>
      </c>
      <c r="AG479" s="342">
        <v>4.1569000000000002E-2</v>
      </c>
    </row>
    <row r="480" spans="1:33" x14ac:dyDescent="0.2">
      <c r="A480" s="342">
        <v>573.05577700000003</v>
      </c>
      <c r="B480" s="342">
        <v>114.233976</v>
      </c>
      <c r="C480" s="342">
        <v>74.475848999999997</v>
      </c>
      <c r="D480" s="342">
        <v>75.348284000000007</v>
      </c>
      <c r="E480" s="342">
        <v>72.520567999999997</v>
      </c>
      <c r="F480" s="342">
        <v>72.383533999999997</v>
      </c>
      <c r="G480" s="342">
        <v>72.59863</v>
      </c>
      <c r="H480" s="342">
        <v>74.605423999999999</v>
      </c>
      <c r="I480" s="342">
        <v>6.6431839999999998</v>
      </c>
      <c r="J480" s="342">
        <v>180.030361</v>
      </c>
      <c r="K480" s="342">
        <v>52.9</v>
      </c>
      <c r="L480" s="342">
        <v>3.0489419999999998</v>
      </c>
      <c r="M480" s="342">
        <v>74.8</v>
      </c>
      <c r="N480" s="342">
        <v>29.323414</v>
      </c>
      <c r="O480" s="342">
        <v>179.73533900000001</v>
      </c>
      <c r="P480" s="342">
        <v>0</v>
      </c>
      <c r="Q480" s="342">
        <v>120.38</v>
      </c>
      <c r="R480" s="342">
        <v>0</v>
      </c>
      <c r="S480" s="342">
        <v>4.4740000000000002</v>
      </c>
      <c r="T480" s="342">
        <v>0</v>
      </c>
      <c r="U480" s="342">
        <v>282</v>
      </c>
      <c r="V480" s="342">
        <v>80.897199999999998</v>
      </c>
      <c r="W480" s="342">
        <v>6.3849999999999998</v>
      </c>
      <c r="X480" s="342">
        <v>4.4999999999999998E-2</v>
      </c>
      <c r="Y480" s="342">
        <v>0</v>
      </c>
      <c r="Z480" s="342">
        <v>72.8</v>
      </c>
      <c r="AA480" s="342">
        <v>54.5</v>
      </c>
      <c r="AB480" s="342">
        <v>40.353110999999998</v>
      </c>
      <c r="AC480" s="342">
        <v>41.608769000000002</v>
      </c>
      <c r="AD480" s="342">
        <v>179.77696800000001</v>
      </c>
      <c r="AE480" s="342">
        <v>12.031081</v>
      </c>
      <c r="AF480" s="342">
        <v>0</v>
      </c>
      <c r="AG480" s="342">
        <v>4.1627999999999998E-2</v>
      </c>
    </row>
    <row r="481" spans="1:33" x14ac:dyDescent="0.2">
      <c r="A481" s="342">
        <v>574.25084500000003</v>
      </c>
      <c r="B481" s="342">
        <v>113.77148200000001</v>
      </c>
      <c r="C481" s="342">
        <v>74.390517000000003</v>
      </c>
      <c r="D481" s="342">
        <v>75.295959999999994</v>
      </c>
      <c r="E481" s="342">
        <v>72.525811000000004</v>
      </c>
      <c r="F481" s="342">
        <v>72.367254000000003</v>
      </c>
      <c r="G481" s="342">
        <v>72.569068999999999</v>
      </c>
      <c r="H481" s="342">
        <v>74.561419999999998</v>
      </c>
      <c r="I481" s="342">
        <v>6.8881560000000004</v>
      </c>
      <c r="J481" s="342">
        <v>179.915783</v>
      </c>
      <c r="K481" s="342">
        <v>52.9</v>
      </c>
      <c r="L481" s="342">
        <v>3.0559419999999999</v>
      </c>
      <c r="M481" s="342">
        <v>74.8</v>
      </c>
      <c r="N481" s="342">
        <v>29.323595999999998</v>
      </c>
      <c r="O481" s="342">
        <v>179.72145699999999</v>
      </c>
      <c r="P481" s="342">
        <v>0</v>
      </c>
      <c r="Q481" s="342">
        <v>120.39</v>
      </c>
      <c r="R481" s="342">
        <v>0</v>
      </c>
      <c r="S481" s="342">
        <v>4.4710000000000001</v>
      </c>
      <c r="T481" s="342">
        <v>0</v>
      </c>
      <c r="U481" s="342">
        <v>281</v>
      </c>
      <c r="V481" s="342">
        <v>81.012799999999999</v>
      </c>
      <c r="W481" s="342">
        <v>6.4009999999999998</v>
      </c>
      <c r="X481" s="342">
        <v>4.4999999999999998E-2</v>
      </c>
      <c r="Y481" s="342">
        <v>0</v>
      </c>
      <c r="Z481" s="342">
        <v>72.8</v>
      </c>
      <c r="AA481" s="342">
        <v>54.5</v>
      </c>
      <c r="AB481" s="342">
        <v>40.185958999999997</v>
      </c>
      <c r="AC481" s="342">
        <v>41.557899999999997</v>
      </c>
      <c r="AD481" s="342">
        <v>179.762767</v>
      </c>
      <c r="AE481" s="342">
        <v>12.026759</v>
      </c>
      <c r="AF481" s="342">
        <v>0</v>
      </c>
      <c r="AG481" s="342">
        <v>4.1308999999999998E-2</v>
      </c>
    </row>
    <row r="482" spans="1:33" x14ac:dyDescent="0.2">
      <c r="A482" s="342">
        <v>575.44391299999995</v>
      </c>
      <c r="B482" s="342">
        <v>113.545096</v>
      </c>
      <c r="C482" s="342">
        <v>74.415649000000002</v>
      </c>
      <c r="D482" s="342">
        <v>75.321342999999999</v>
      </c>
      <c r="E482" s="342">
        <v>72.505656000000002</v>
      </c>
      <c r="F482" s="342">
        <v>72.418625000000006</v>
      </c>
      <c r="G482" s="342">
        <v>72.541741000000002</v>
      </c>
      <c r="H482" s="342">
        <v>74.526769000000002</v>
      </c>
      <c r="I482" s="342">
        <v>6.9287679999999998</v>
      </c>
      <c r="J482" s="342">
        <v>179.85486499999999</v>
      </c>
      <c r="K482" s="342">
        <v>52.9</v>
      </c>
      <c r="L482" s="342">
        <v>3.0628890000000002</v>
      </c>
      <c r="M482" s="342">
        <v>74.8</v>
      </c>
      <c r="N482" s="342">
        <v>29.326266</v>
      </c>
      <c r="O482" s="342">
        <v>179.73020299999999</v>
      </c>
      <c r="P482" s="342">
        <v>0</v>
      </c>
      <c r="Q482" s="342">
        <v>120.41</v>
      </c>
      <c r="R482" s="342">
        <v>0</v>
      </c>
      <c r="S482" s="342">
        <v>4.4480000000000004</v>
      </c>
      <c r="T482" s="342">
        <v>0</v>
      </c>
      <c r="U482" s="342">
        <v>270</v>
      </c>
      <c r="V482" s="342">
        <v>81.090400000000002</v>
      </c>
      <c r="W482" s="342">
        <v>6.359</v>
      </c>
      <c r="X482" s="342">
        <v>0.04</v>
      </c>
      <c r="Y482" s="342">
        <v>0</v>
      </c>
      <c r="Z482" s="342">
        <v>72.8</v>
      </c>
      <c r="AA482" s="342">
        <v>54.5</v>
      </c>
      <c r="AB482" s="342">
        <v>40.286217000000001</v>
      </c>
      <c r="AC482" s="342">
        <v>41.508572999999998</v>
      </c>
      <c r="AD482" s="342">
        <v>179.77128400000001</v>
      </c>
      <c r="AE482" s="342">
        <v>12.022568</v>
      </c>
      <c r="AF482" s="342">
        <v>0</v>
      </c>
      <c r="AG482" s="342">
        <v>4.1082E-2</v>
      </c>
    </row>
    <row r="483" spans="1:33" x14ac:dyDescent="0.2">
      <c r="A483" s="342">
        <v>576.63898200000006</v>
      </c>
      <c r="B483" s="342">
        <v>113.421002</v>
      </c>
      <c r="C483" s="342">
        <v>74.445400000000006</v>
      </c>
      <c r="D483" s="342">
        <v>75.336867999999996</v>
      </c>
      <c r="E483" s="342">
        <v>72.522008</v>
      </c>
      <c r="F483" s="342">
        <v>72.379649000000001</v>
      </c>
      <c r="G483" s="342">
        <v>72.557451999999998</v>
      </c>
      <c r="H483" s="342">
        <v>74.526259999999994</v>
      </c>
      <c r="I483" s="342">
        <v>6.8667689999999997</v>
      </c>
      <c r="J483" s="342">
        <v>179.917857</v>
      </c>
      <c r="K483" s="342">
        <v>52.9</v>
      </c>
      <c r="L483" s="342">
        <v>3.0708730000000002</v>
      </c>
      <c r="M483" s="342">
        <v>74.8</v>
      </c>
      <c r="N483" s="342">
        <v>29.324244</v>
      </c>
      <c r="O483" s="342">
        <v>179.715757</v>
      </c>
      <c r="P483" s="342">
        <v>0</v>
      </c>
      <c r="Q483" s="342">
        <v>120.37</v>
      </c>
      <c r="R483" s="342">
        <v>0</v>
      </c>
      <c r="S483" s="342">
        <v>4.476</v>
      </c>
      <c r="T483" s="342">
        <v>0</v>
      </c>
      <c r="U483" s="342">
        <v>283</v>
      </c>
      <c r="V483" s="342">
        <v>81.206699999999998</v>
      </c>
      <c r="W483" s="342">
        <v>6.4420000000000002</v>
      </c>
      <c r="X483" s="342">
        <v>0.04</v>
      </c>
      <c r="Y483" s="342">
        <v>0</v>
      </c>
      <c r="Z483" s="342">
        <v>72.8</v>
      </c>
      <c r="AA483" s="342">
        <v>54.5</v>
      </c>
      <c r="AB483" s="342">
        <v>40.114510000000003</v>
      </c>
      <c r="AC483" s="342">
        <v>41.460788999999998</v>
      </c>
      <c r="AD483" s="342">
        <v>179.75669600000001</v>
      </c>
      <c r="AE483" s="342">
        <v>12.018509</v>
      </c>
      <c r="AF483" s="342">
        <v>0</v>
      </c>
      <c r="AG483" s="342">
        <v>4.0939999999999997E-2</v>
      </c>
    </row>
    <row r="484" spans="1:33" x14ac:dyDescent="0.2">
      <c r="A484" s="342">
        <v>577.86305200000004</v>
      </c>
      <c r="B484" s="342">
        <v>113.791389</v>
      </c>
      <c r="C484" s="342">
        <v>74.518147999999997</v>
      </c>
      <c r="D484" s="342">
        <v>75.400684999999996</v>
      </c>
      <c r="E484" s="342">
        <v>72.493313000000001</v>
      </c>
      <c r="F484" s="342">
        <v>72.377842000000001</v>
      </c>
      <c r="G484" s="342">
        <v>72.567916999999994</v>
      </c>
      <c r="H484" s="342">
        <v>74.604118</v>
      </c>
      <c r="I484" s="342">
        <v>6.7711790000000001</v>
      </c>
      <c r="J484" s="342">
        <v>179.951401</v>
      </c>
      <c r="K484" s="342">
        <v>52.9</v>
      </c>
      <c r="L484" s="342">
        <v>3.077782</v>
      </c>
      <c r="M484" s="342">
        <v>74.8</v>
      </c>
      <c r="N484" s="342">
        <v>29.325734000000001</v>
      </c>
      <c r="O484" s="342">
        <v>179.70922100000001</v>
      </c>
      <c r="P484" s="342">
        <v>0</v>
      </c>
      <c r="Q484" s="342">
        <v>120.4</v>
      </c>
      <c r="R484" s="342">
        <v>0</v>
      </c>
      <c r="S484" s="342">
        <v>4.4630000000000001</v>
      </c>
      <c r="T484" s="342">
        <v>0</v>
      </c>
      <c r="U484" s="342">
        <v>278</v>
      </c>
      <c r="V484" s="342">
        <v>81.283799999999999</v>
      </c>
      <c r="W484" s="342">
        <v>6.37</v>
      </c>
      <c r="X484" s="342">
        <v>4.4999999999999998E-2</v>
      </c>
      <c r="Y484" s="342">
        <v>0</v>
      </c>
      <c r="Z484" s="342">
        <v>72.8</v>
      </c>
      <c r="AA484" s="342">
        <v>54.4</v>
      </c>
      <c r="AB484" s="342">
        <v>40.040605999999997</v>
      </c>
      <c r="AC484" s="342">
        <v>41.410012000000002</v>
      </c>
      <c r="AD484" s="342">
        <v>179.750417</v>
      </c>
      <c r="AE484" s="342">
        <v>12.014195000000001</v>
      </c>
      <c r="AF484" s="342">
        <v>0</v>
      </c>
      <c r="AG484" s="342">
        <v>4.1196000000000003E-2</v>
      </c>
    </row>
    <row r="485" spans="1:33" x14ac:dyDescent="0.2">
      <c r="A485" s="342">
        <v>579.05912000000001</v>
      </c>
      <c r="B485" s="342">
        <v>113.373847</v>
      </c>
      <c r="C485" s="342">
        <v>74.432606000000007</v>
      </c>
      <c r="D485" s="342">
        <v>75.376200999999995</v>
      </c>
      <c r="E485" s="342">
        <v>72.568314000000001</v>
      </c>
      <c r="F485" s="342">
        <v>72.373078000000007</v>
      </c>
      <c r="G485" s="342">
        <v>72.499092000000005</v>
      </c>
      <c r="H485" s="342">
        <v>74.575554999999994</v>
      </c>
      <c r="I485" s="342">
        <v>6.7928889999999997</v>
      </c>
      <c r="J485" s="342">
        <v>179.973591</v>
      </c>
      <c r="K485" s="342">
        <v>52.9</v>
      </c>
      <c r="L485" s="342">
        <v>3.0847159999999998</v>
      </c>
      <c r="M485" s="342">
        <v>74.8</v>
      </c>
      <c r="N485" s="342">
        <v>29.325410000000002</v>
      </c>
      <c r="O485" s="342">
        <v>179.72945899999999</v>
      </c>
      <c r="P485" s="342">
        <v>0</v>
      </c>
      <c r="Q485" s="342">
        <v>120.4</v>
      </c>
      <c r="R485" s="342">
        <v>0</v>
      </c>
      <c r="S485" s="342">
        <v>4.45</v>
      </c>
      <c r="T485" s="342">
        <v>0</v>
      </c>
      <c r="U485" s="342">
        <v>272</v>
      </c>
      <c r="V485" s="342">
        <v>81.359899999999996</v>
      </c>
      <c r="W485" s="342">
        <v>6.3330000000000002</v>
      </c>
      <c r="X485" s="342">
        <v>4.4999999999999998E-2</v>
      </c>
      <c r="Y485" s="342">
        <v>0</v>
      </c>
      <c r="Z485" s="342">
        <v>72.8</v>
      </c>
      <c r="AA485" s="342">
        <v>54.4</v>
      </c>
      <c r="AB485" s="342">
        <v>40.275440000000003</v>
      </c>
      <c r="AC485" s="342">
        <v>41.366655999999999</v>
      </c>
      <c r="AD485" s="342">
        <v>179.77036899999999</v>
      </c>
      <c r="AE485" s="342">
        <v>12.010510999999999</v>
      </c>
      <c r="AF485" s="342">
        <v>0</v>
      </c>
      <c r="AG485" s="342">
        <v>4.0910000000000002E-2</v>
      </c>
    </row>
    <row r="486" spans="1:33" x14ac:dyDescent="0.2">
      <c r="A486" s="342">
        <v>580.25318900000002</v>
      </c>
      <c r="B486" s="342">
        <v>112.936463</v>
      </c>
      <c r="C486" s="342">
        <v>74.438657000000006</v>
      </c>
      <c r="D486" s="342">
        <v>75.347342999999995</v>
      </c>
      <c r="E486" s="342">
        <v>72.478992000000005</v>
      </c>
      <c r="F486" s="342">
        <v>72.358979000000005</v>
      </c>
      <c r="G486" s="342">
        <v>72.550825000000003</v>
      </c>
      <c r="H486" s="342">
        <v>74.565061999999998</v>
      </c>
      <c r="I486" s="342">
        <v>6.7887849999999998</v>
      </c>
      <c r="J486" s="342">
        <v>179.90100799999999</v>
      </c>
      <c r="K486" s="342">
        <v>53</v>
      </c>
      <c r="L486" s="342">
        <v>3.090004</v>
      </c>
      <c r="M486" s="342">
        <v>74.8</v>
      </c>
      <c r="N486" s="342">
        <v>29.327199</v>
      </c>
      <c r="O486" s="342">
        <v>179.724333</v>
      </c>
      <c r="P486" s="342">
        <v>0</v>
      </c>
      <c r="Q486" s="342">
        <v>120.39</v>
      </c>
      <c r="R486" s="342">
        <v>0</v>
      </c>
      <c r="S486" s="342">
        <v>4.4690000000000003</v>
      </c>
      <c r="T486" s="342">
        <v>0</v>
      </c>
      <c r="U486" s="342">
        <v>281</v>
      </c>
      <c r="V486" s="342">
        <v>81.478099999999998</v>
      </c>
      <c r="W486" s="342">
        <v>6.375</v>
      </c>
      <c r="X486" s="342">
        <v>4.4999999999999998E-2</v>
      </c>
      <c r="Y486" s="342">
        <v>0</v>
      </c>
      <c r="Z486" s="342">
        <v>72.8</v>
      </c>
      <c r="AA486" s="342">
        <v>54.4</v>
      </c>
      <c r="AB486" s="342">
        <v>40.210315000000001</v>
      </c>
      <c r="AC486" s="342">
        <v>41.317557999999998</v>
      </c>
      <c r="AD486" s="342">
        <v>179.764836</v>
      </c>
      <c r="AE486" s="342">
        <v>12.00634</v>
      </c>
      <c r="AF486" s="342">
        <v>0</v>
      </c>
      <c r="AG486" s="342">
        <v>4.0502999999999997E-2</v>
      </c>
    </row>
    <row r="487" spans="1:33" x14ac:dyDescent="0.2">
      <c r="A487" s="342">
        <v>581.44825700000001</v>
      </c>
      <c r="B487" s="342">
        <v>112.744388</v>
      </c>
      <c r="C487" s="342">
        <v>74.442559000000003</v>
      </c>
      <c r="D487" s="342">
        <v>75.404999000000004</v>
      </c>
      <c r="E487" s="342">
        <v>72.537217999999996</v>
      </c>
      <c r="F487" s="342">
        <v>72.438288999999997</v>
      </c>
      <c r="G487" s="342">
        <v>72.602618000000007</v>
      </c>
      <c r="H487" s="342">
        <v>74.565010000000001</v>
      </c>
      <c r="I487" s="342">
        <v>6.84992</v>
      </c>
      <c r="J487" s="342">
        <v>179.972036</v>
      </c>
      <c r="K487" s="342">
        <v>53</v>
      </c>
      <c r="L487" s="342">
        <v>3.094411</v>
      </c>
      <c r="M487" s="342">
        <v>74.8</v>
      </c>
      <c r="N487" s="342">
        <v>29.325229</v>
      </c>
      <c r="O487" s="342">
        <v>179.73325199999999</v>
      </c>
      <c r="P487" s="342">
        <v>0</v>
      </c>
      <c r="Q487" s="342">
        <v>120.37</v>
      </c>
      <c r="R487" s="342">
        <v>0</v>
      </c>
      <c r="S487" s="342">
        <v>4.4720000000000004</v>
      </c>
      <c r="T487" s="342">
        <v>0</v>
      </c>
      <c r="U487" s="342">
        <v>281</v>
      </c>
      <c r="V487" s="342">
        <v>81.555499999999995</v>
      </c>
      <c r="W487" s="342">
        <v>6.4160000000000004</v>
      </c>
      <c r="X487" s="342">
        <v>4.4999999999999998E-2</v>
      </c>
      <c r="Y487" s="342">
        <v>0</v>
      </c>
      <c r="Z487" s="342">
        <v>72.8</v>
      </c>
      <c r="AA487" s="342">
        <v>54.4</v>
      </c>
      <c r="AB487" s="342">
        <v>40.313147000000001</v>
      </c>
      <c r="AC487" s="342">
        <v>41.273985000000003</v>
      </c>
      <c r="AD487" s="342">
        <v>179.773572</v>
      </c>
      <c r="AE487" s="342">
        <v>12.002637999999999</v>
      </c>
      <c r="AF487" s="342">
        <v>0</v>
      </c>
      <c r="AG487" s="342">
        <v>4.0320000000000002E-2</v>
      </c>
    </row>
    <row r="488" spans="1:33" x14ac:dyDescent="0.2">
      <c r="A488" s="342">
        <v>582.64432499999998</v>
      </c>
      <c r="B488" s="342">
        <v>112.807737</v>
      </c>
      <c r="C488" s="342">
        <v>74.405951999999999</v>
      </c>
      <c r="D488" s="342">
        <v>75.353458000000003</v>
      </c>
      <c r="E488" s="342">
        <v>72.491293999999996</v>
      </c>
      <c r="F488" s="342">
        <v>72.375720000000001</v>
      </c>
      <c r="G488" s="342">
        <v>72.508187000000007</v>
      </c>
      <c r="H488" s="342">
        <v>74.581267999999994</v>
      </c>
      <c r="I488" s="342">
        <v>6.8533759999999999</v>
      </c>
      <c r="J488" s="342">
        <v>179.97385</v>
      </c>
      <c r="K488" s="342">
        <v>53</v>
      </c>
      <c r="L488" s="342">
        <v>3.1030180000000001</v>
      </c>
      <c r="M488" s="342">
        <v>74.8</v>
      </c>
      <c r="N488" s="342">
        <v>29.327069000000002</v>
      </c>
      <c r="O488" s="342">
        <v>179.71577600000001</v>
      </c>
      <c r="P488" s="342">
        <v>0</v>
      </c>
      <c r="Q488" s="342">
        <v>120.42</v>
      </c>
      <c r="R488" s="342">
        <v>0</v>
      </c>
      <c r="S488" s="342">
        <v>4.4560000000000004</v>
      </c>
      <c r="T488" s="342">
        <v>0</v>
      </c>
      <c r="U488" s="342">
        <v>274</v>
      </c>
      <c r="V488" s="342">
        <v>81.670599999999993</v>
      </c>
      <c r="W488" s="342">
        <v>6.4160000000000004</v>
      </c>
      <c r="X488" s="342">
        <v>5.0999999999999997E-2</v>
      </c>
      <c r="Y488" s="342">
        <v>0</v>
      </c>
      <c r="Z488" s="342">
        <v>72.8</v>
      </c>
      <c r="AA488" s="342">
        <v>54.3</v>
      </c>
      <c r="AB488" s="342">
        <v>40.108584999999998</v>
      </c>
      <c r="AC488" s="342">
        <v>41.228507</v>
      </c>
      <c r="AD488" s="342">
        <v>179.756193</v>
      </c>
      <c r="AE488" s="342">
        <v>11.998773999999999</v>
      </c>
      <c r="AF488" s="342">
        <v>0</v>
      </c>
      <c r="AG488" s="342">
        <v>4.0417000000000002E-2</v>
      </c>
    </row>
    <row r="489" spans="1:33" x14ac:dyDescent="0.2">
      <c r="A489" s="342">
        <v>583.86339499999997</v>
      </c>
      <c r="B489" s="342">
        <v>112.84796</v>
      </c>
      <c r="C489" s="342">
        <v>74.455861999999996</v>
      </c>
      <c r="D489" s="342">
        <v>75.304963000000001</v>
      </c>
      <c r="E489" s="342">
        <v>72.544685999999999</v>
      </c>
      <c r="F489" s="342">
        <v>72.388688999999999</v>
      </c>
      <c r="G489" s="342">
        <v>72.553685999999999</v>
      </c>
      <c r="H489" s="342">
        <v>74.560939000000005</v>
      </c>
      <c r="I489" s="342">
        <v>6.9593680000000004</v>
      </c>
      <c r="J489" s="342">
        <v>179.901656</v>
      </c>
      <c r="K489" s="342">
        <v>53</v>
      </c>
      <c r="L489" s="342">
        <v>3.1107320000000001</v>
      </c>
      <c r="M489" s="342">
        <v>74.8</v>
      </c>
      <c r="N489" s="342">
        <v>29.327186999999999</v>
      </c>
      <c r="O489" s="342">
        <v>179.68789100000001</v>
      </c>
      <c r="P489" s="342">
        <v>0</v>
      </c>
      <c r="Q489" s="342">
        <v>120.4</v>
      </c>
      <c r="R489" s="342">
        <v>0</v>
      </c>
      <c r="S489" s="342">
        <v>4.45</v>
      </c>
      <c r="T489" s="342">
        <v>0</v>
      </c>
      <c r="U489" s="342">
        <v>272</v>
      </c>
      <c r="V489" s="342">
        <v>81.747699999999995</v>
      </c>
      <c r="W489" s="342">
        <v>6.3540000000000001</v>
      </c>
      <c r="X489" s="342">
        <v>5.0999999999999997E-2</v>
      </c>
      <c r="Y489" s="342">
        <v>0</v>
      </c>
      <c r="Z489" s="342">
        <v>72.8</v>
      </c>
      <c r="AA489" s="342">
        <v>54.3</v>
      </c>
      <c r="AB489" s="342">
        <v>39.780213000000003</v>
      </c>
      <c r="AC489" s="342">
        <v>41.177387000000003</v>
      </c>
      <c r="AD489" s="342">
        <v>179.72829400000001</v>
      </c>
      <c r="AE489" s="342">
        <v>11.994431000000001</v>
      </c>
      <c r="AF489" s="342">
        <v>0</v>
      </c>
      <c r="AG489" s="342">
        <v>4.0403000000000001E-2</v>
      </c>
    </row>
    <row r="490" spans="1:33" x14ac:dyDescent="0.2">
      <c r="A490" s="342">
        <v>585.05746299999998</v>
      </c>
      <c r="B490" s="342">
        <v>112.683875</v>
      </c>
      <c r="C490" s="342">
        <v>74.425614999999993</v>
      </c>
      <c r="D490" s="342">
        <v>75.347430000000003</v>
      </c>
      <c r="E490" s="342">
        <v>72.516110999999995</v>
      </c>
      <c r="F490" s="342">
        <v>72.374561</v>
      </c>
      <c r="G490" s="342">
        <v>72.552617999999995</v>
      </c>
      <c r="H490" s="342">
        <v>74.601760999999996</v>
      </c>
      <c r="I490" s="342">
        <v>6.7935369999999997</v>
      </c>
      <c r="J490" s="342">
        <v>179.93704</v>
      </c>
      <c r="K490" s="342">
        <v>53</v>
      </c>
      <c r="L490" s="342">
        <v>3.112816</v>
      </c>
      <c r="M490" s="342">
        <v>74.8</v>
      </c>
      <c r="N490" s="342">
        <v>29.323985</v>
      </c>
      <c r="O490" s="342">
        <v>179.69075000000001</v>
      </c>
      <c r="P490" s="342">
        <v>0</v>
      </c>
      <c r="Q490" s="342">
        <v>120.42</v>
      </c>
      <c r="R490" s="342">
        <v>0</v>
      </c>
      <c r="S490" s="342">
        <v>4.4489999999999998</v>
      </c>
      <c r="T490" s="342">
        <v>0</v>
      </c>
      <c r="U490" s="342">
        <v>273</v>
      </c>
      <c r="V490" s="342">
        <v>81.825400000000002</v>
      </c>
      <c r="W490" s="342">
        <v>6.3280000000000003</v>
      </c>
      <c r="X490" s="342">
        <v>4.4999999999999998E-2</v>
      </c>
      <c r="Y490" s="342">
        <v>0</v>
      </c>
      <c r="Z490" s="342">
        <v>72.8</v>
      </c>
      <c r="AA490" s="342">
        <v>54.3</v>
      </c>
      <c r="AB490" s="342">
        <v>39.812418000000001</v>
      </c>
      <c r="AC490" s="342">
        <v>41.132221999999999</v>
      </c>
      <c r="AD490" s="342">
        <v>179.731031</v>
      </c>
      <c r="AE490" s="342">
        <v>11.990594</v>
      </c>
      <c r="AF490" s="342">
        <v>0</v>
      </c>
      <c r="AG490" s="342">
        <v>4.0280000000000003E-2</v>
      </c>
    </row>
    <row r="491" spans="1:33" x14ac:dyDescent="0.2">
      <c r="A491" s="342">
        <v>586.25053200000002</v>
      </c>
      <c r="B491" s="342">
        <v>112.820099</v>
      </c>
      <c r="C491" s="342">
        <v>74.422580999999994</v>
      </c>
      <c r="D491" s="342">
        <v>75.366378999999995</v>
      </c>
      <c r="E491" s="342">
        <v>72.531797999999995</v>
      </c>
      <c r="F491" s="342">
        <v>72.357028</v>
      </c>
      <c r="G491" s="342">
        <v>72.540074000000004</v>
      </c>
      <c r="H491" s="342">
        <v>74.597583</v>
      </c>
      <c r="I491" s="342">
        <v>6.7848959999999998</v>
      </c>
      <c r="J491" s="342">
        <v>179.90930299999999</v>
      </c>
      <c r="K491" s="342">
        <v>53</v>
      </c>
      <c r="L491" s="342">
        <v>3.1211120000000001</v>
      </c>
      <c r="M491" s="342">
        <v>74.8</v>
      </c>
      <c r="N491" s="342">
        <v>29.325306999999999</v>
      </c>
      <c r="O491" s="342">
        <v>179.703146</v>
      </c>
      <c r="P491" s="342">
        <v>0</v>
      </c>
      <c r="Q491" s="342">
        <v>120.41</v>
      </c>
      <c r="R491" s="342">
        <v>0</v>
      </c>
      <c r="S491" s="342">
        <v>4.4660000000000002</v>
      </c>
      <c r="T491" s="342">
        <v>0</v>
      </c>
      <c r="U491" s="342">
        <v>279</v>
      </c>
      <c r="V491" s="342">
        <v>81.941299999999998</v>
      </c>
      <c r="W491" s="342">
        <v>6.4009999999999998</v>
      </c>
      <c r="X491" s="342">
        <v>4.4999999999999998E-2</v>
      </c>
      <c r="Y491" s="342">
        <v>0</v>
      </c>
      <c r="Z491" s="342">
        <v>72.8</v>
      </c>
      <c r="AA491" s="342">
        <v>54.3</v>
      </c>
      <c r="AB491" s="342">
        <v>39.959865000000001</v>
      </c>
      <c r="AC491" s="342">
        <v>41.088489000000003</v>
      </c>
      <c r="AD491" s="342">
        <v>179.74355800000001</v>
      </c>
      <c r="AE491" s="342">
        <v>11.986878000000001</v>
      </c>
      <c r="AF491" s="342">
        <v>0</v>
      </c>
      <c r="AG491" s="342">
        <v>4.0411000000000002E-2</v>
      </c>
    </row>
    <row r="492" spans="1:33" x14ac:dyDescent="0.2">
      <c r="A492" s="342">
        <v>587.44460000000004</v>
      </c>
      <c r="B492" s="342">
        <v>112.90970799999999</v>
      </c>
      <c r="C492" s="342">
        <v>74.466279999999998</v>
      </c>
      <c r="D492" s="342">
        <v>75.354992999999993</v>
      </c>
      <c r="E492" s="342">
        <v>72.552864</v>
      </c>
      <c r="F492" s="342">
        <v>72.398981000000006</v>
      </c>
      <c r="G492" s="342">
        <v>72.532883999999996</v>
      </c>
      <c r="H492" s="342">
        <v>74.543746999999996</v>
      </c>
      <c r="I492" s="342">
        <v>6.774527</v>
      </c>
      <c r="J492" s="342">
        <v>179.93263300000001</v>
      </c>
      <c r="K492" s="342">
        <v>53</v>
      </c>
      <c r="L492" s="342">
        <v>3.1239629999999998</v>
      </c>
      <c r="M492" s="342">
        <v>74.8</v>
      </c>
      <c r="N492" s="342">
        <v>29.324321999999999</v>
      </c>
      <c r="O492" s="342">
        <v>179.67628300000001</v>
      </c>
      <c r="P492" s="342">
        <v>0</v>
      </c>
      <c r="Q492" s="342">
        <v>120.41</v>
      </c>
      <c r="R492" s="342">
        <v>0</v>
      </c>
      <c r="S492" s="342">
        <v>4.4669999999999996</v>
      </c>
      <c r="T492" s="342">
        <v>0</v>
      </c>
      <c r="U492" s="342">
        <v>278</v>
      </c>
      <c r="V492" s="342">
        <v>82.0184</v>
      </c>
      <c r="W492" s="342">
        <v>6.3849999999999998</v>
      </c>
      <c r="X492" s="342">
        <v>0.04</v>
      </c>
      <c r="Y492" s="342">
        <v>0</v>
      </c>
      <c r="Z492" s="342">
        <v>73</v>
      </c>
      <c r="AA492" s="342">
        <v>54.3</v>
      </c>
      <c r="AB492" s="342">
        <v>39.644134000000001</v>
      </c>
      <c r="AC492" s="342">
        <v>41.041871</v>
      </c>
      <c r="AD492" s="342">
        <v>179.716733</v>
      </c>
      <c r="AE492" s="342">
        <v>11.982917</v>
      </c>
      <c r="AF492" s="342">
        <v>0</v>
      </c>
      <c r="AG492" s="342">
        <v>4.045E-2</v>
      </c>
    </row>
    <row r="493" spans="1:33" x14ac:dyDescent="0.2">
      <c r="A493" s="342">
        <v>588.63766799999996</v>
      </c>
      <c r="B493" s="342">
        <v>113.162142</v>
      </c>
      <c r="C493" s="342">
        <v>74.467241999999999</v>
      </c>
      <c r="D493" s="342">
        <v>75.345697999999999</v>
      </c>
      <c r="E493" s="342">
        <v>72.548327</v>
      </c>
      <c r="F493" s="342">
        <v>72.382320000000007</v>
      </c>
      <c r="G493" s="342">
        <v>72.563992999999996</v>
      </c>
      <c r="H493" s="342">
        <v>74.611327000000003</v>
      </c>
      <c r="I493" s="342">
        <v>6.8574799999999998</v>
      </c>
      <c r="J493" s="342">
        <v>179.95699999999999</v>
      </c>
      <c r="K493" s="342">
        <v>53</v>
      </c>
      <c r="L493" s="342">
        <v>3.1313770000000001</v>
      </c>
      <c r="M493" s="342">
        <v>74.8</v>
      </c>
      <c r="N493" s="342">
        <v>29.320822</v>
      </c>
      <c r="O493" s="342">
        <v>179.66847100000001</v>
      </c>
      <c r="P493" s="342">
        <v>0</v>
      </c>
      <c r="Q493" s="342">
        <v>120.38</v>
      </c>
      <c r="R493" s="342">
        <v>0</v>
      </c>
      <c r="S493" s="342">
        <v>4.4770000000000003</v>
      </c>
      <c r="T493" s="342">
        <v>0</v>
      </c>
      <c r="U493" s="342">
        <v>285</v>
      </c>
      <c r="V493" s="342">
        <v>82.134900000000002</v>
      </c>
      <c r="W493" s="342">
        <v>6.3959999999999999</v>
      </c>
      <c r="X493" s="342">
        <v>4.4999999999999998E-2</v>
      </c>
      <c r="Y493" s="342">
        <v>0</v>
      </c>
      <c r="Z493" s="342">
        <v>73</v>
      </c>
      <c r="AA493" s="342">
        <v>54.3</v>
      </c>
      <c r="AB493" s="342">
        <v>39.554913999999997</v>
      </c>
      <c r="AC493" s="342">
        <v>40.993777000000001</v>
      </c>
      <c r="AD493" s="342">
        <v>179.70915299999999</v>
      </c>
      <c r="AE493" s="342">
        <v>11.978831</v>
      </c>
      <c r="AF493" s="342">
        <v>0</v>
      </c>
      <c r="AG493" s="342">
        <v>4.0682000000000003E-2</v>
      </c>
    </row>
    <row r="494" spans="1:33" x14ac:dyDescent="0.2">
      <c r="A494" s="342">
        <v>589.86373800000001</v>
      </c>
      <c r="B494" s="342">
        <v>113.411777</v>
      </c>
      <c r="C494" s="342">
        <v>74.424260000000004</v>
      </c>
      <c r="D494" s="342">
        <v>75.348930999999993</v>
      </c>
      <c r="E494" s="342">
        <v>72.511995999999996</v>
      </c>
      <c r="F494" s="342">
        <v>72.369772999999995</v>
      </c>
      <c r="G494" s="342">
        <v>72.582768000000002</v>
      </c>
      <c r="H494" s="342">
        <v>74.602902999999998</v>
      </c>
      <c r="I494" s="342">
        <v>6.8042199999999999</v>
      </c>
      <c r="J494" s="342">
        <v>179.91889399999999</v>
      </c>
      <c r="K494" s="342">
        <v>52.9</v>
      </c>
      <c r="L494" s="342">
        <v>3.1390039999999999</v>
      </c>
      <c r="M494" s="342">
        <v>74.8</v>
      </c>
      <c r="N494" s="342">
        <v>29.324010000000001</v>
      </c>
      <c r="O494" s="342">
        <v>179.68561399999999</v>
      </c>
      <c r="P494" s="342">
        <v>0</v>
      </c>
      <c r="Q494" s="342">
        <v>120.4</v>
      </c>
      <c r="R494" s="342">
        <v>0</v>
      </c>
      <c r="S494" s="342">
        <v>4.4470000000000001</v>
      </c>
      <c r="T494" s="342">
        <v>0</v>
      </c>
      <c r="U494" s="342">
        <v>270</v>
      </c>
      <c r="V494" s="342">
        <v>82.211299999999994</v>
      </c>
      <c r="W494" s="342">
        <v>6.359</v>
      </c>
      <c r="X494" s="342">
        <v>4.4999999999999998E-2</v>
      </c>
      <c r="Y494" s="342">
        <v>0</v>
      </c>
      <c r="Z494" s="342">
        <v>72.8</v>
      </c>
      <c r="AA494" s="342">
        <v>54.3</v>
      </c>
      <c r="AB494" s="342">
        <v>39.759880000000003</v>
      </c>
      <c r="AC494" s="342">
        <v>40.953332000000003</v>
      </c>
      <c r="AD494" s="342">
        <v>179.72656699999999</v>
      </c>
      <c r="AE494" s="342">
        <v>11.975395000000001</v>
      </c>
      <c r="AF494" s="342">
        <v>0</v>
      </c>
      <c r="AG494" s="342">
        <v>4.0953000000000003E-2</v>
      </c>
    </row>
    <row r="495" spans="1:33" x14ac:dyDescent="0.2">
      <c r="A495" s="342">
        <v>591.05580699999996</v>
      </c>
      <c r="B495" s="342">
        <v>113.498645</v>
      </c>
      <c r="C495" s="342">
        <v>74.429261999999994</v>
      </c>
      <c r="D495" s="342">
        <v>75.389179999999996</v>
      </c>
      <c r="E495" s="342">
        <v>72.538659999999993</v>
      </c>
      <c r="F495" s="342">
        <v>72.407359</v>
      </c>
      <c r="G495" s="342">
        <v>72.582466999999994</v>
      </c>
      <c r="H495" s="342">
        <v>74.578187999999997</v>
      </c>
      <c r="I495" s="342">
        <v>6.8553199999999999</v>
      </c>
      <c r="J495" s="342">
        <v>179.747286</v>
      </c>
      <c r="K495" s="342">
        <v>52.9</v>
      </c>
      <c r="L495" s="342">
        <v>3.1460499999999998</v>
      </c>
      <c r="M495" s="342">
        <v>74.8</v>
      </c>
      <c r="N495" s="342">
        <v>29.325333000000001</v>
      </c>
      <c r="O495" s="342">
        <v>179.664288</v>
      </c>
      <c r="P495" s="342">
        <v>0</v>
      </c>
      <c r="Q495" s="342">
        <v>120.41</v>
      </c>
      <c r="R495" s="342">
        <v>0</v>
      </c>
      <c r="S495" s="342">
        <v>4.4349999999999996</v>
      </c>
      <c r="T495" s="342">
        <v>0</v>
      </c>
      <c r="U495" s="342">
        <v>266</v>
      </c>
      <c r="V495" s="342">
        <v>82.287199999999999</v>
      </c>
      <c r="W495" s="342">
        <v>6.3230000000000004</v>
      </c>
      <c r="X495" s="342">
        <v>4.4999999999999998E-2</v>
      </c>
      <c r="Y495" s="342">
        <v>0</v>
      </c>
      <c r="Z495" s="342">
        <v>72.8</v>
      </c>
      <c r="AA495" s="342">
        <v>54.3</v>
      </c>
      <c r="AB495" s="342">
        <v>39.509732</v>
      </c>
      <c r="AC495" s="342">
        <v>40.913469999999997</v>
      </c>
      <c r="AD495" s="342">
        <v>179.70531399999999</v>
      </c>
      <c r="AE495" s="342">
        <v>11.972008000000001</v>
      </c>
      <c r="AF495" s="342">
        <v>0</v>
      </c>
      <c r="AG495" s="342">
        <v>4.1026E-2</v>
      </c>
    </row>
    <row r="496" spans="1:33" x14ac:dyDescent="0.2">
      <c r="A496" s="342">
        <v>592.24687400000005</v>
      </c>
      <c r="B496" s="342">
        <v>113.381163</v>
      </c>
      <c r="C496" s="342">
        <v>74.424370999999994</v>
      </c>
      <c r="D496" s="342">
        <v>75.324540999999996</v>
      </c>
      <c r="E496" s="342">
        <v>72.540434000000005</v>
      </c>
      <c r="F496" s="342">
        <v>72.365767000000005</v>
      </c>
      <c r="G496" s="342">
        <v>72.571567999999999</v>
      </c>
      <c r="H496" s="342">
        <v>74.601337999999998</v>
      </c>
      <c r="I496" s="342">
        <v>6.9240159999999999</v>
      </c>
      <c r="J496" s="342">
        <v>179.738473</v>
      </c>
      <c r="K496" s="342">
        <v>52.9</v>
      </c>
      <c r="L496" s="342">
        <v>3.1514419999999999</v>
      </c>
      <c r="M496" s="342">
        <v>74.8</v>
      </c>
      <c r="N496" s="342">
        <v>29.32357</v>
      </c>
      <c r="O496" s="342">
        <v>179.681984</v>
      </c>
      <c r="P496" s="342">
        <v>0</v>
      </c>
      <c r="Q496" s="342">
        <v>120.38</v>
      </c>
      <c r="R496" s="342">
        <v>0</v>
      </c>
      <c r="S496" s="342">
        <v>4.4569999999999999</v>
      </c>
      <c r="T496" s="342">
        <v>0</v>
      </c>
      <c r="U496" s="342">
        <v>276</v>
      </c>
      <c r="V496" s="342">
        <v>82.402799999999999</v>
      </c>
      <c r="W496" s="342">
        <v>6.39</v>
      </c>
      <c r="X496" s="342">
        <v>4.4999999999999998E-2</v>
      </c>
      <c r="Y496" s="342">
        <v>0</v>
      </c>
      <c r="Z496" s="342">
        <v>73</v>
      </c>
      <c r="AA496" s="342">
        <v>54.3</v>
      </c>
      <c r="AB496" s="342">
        <v>39.716824000000003</v>
      </c>
      <c r="AC496" s="342">
        <v>40.87435</v>
      </c>
      <c r="AD496" s="342">
        <v>179.72290899999999</v>
      </c>
      <c r="AE496" s="342">
        <v>11.968685000000001</v>
      </c>
      <c r="AF496" s="342">
        <v>0</v>
      </c>
      <c r="AG496" s="342">
        <v>4.0925000000000003E-2</v>
      </c>
    </row>
    <row r="497" spans="1:33" x14ac:dyDescent="0.2">
      <c r="A497" s="342">
        <v>593.43794300000002</v>
      </c>
      <c r="B497" s="342">
        <v>113.137175</v>
      </c>
      <c r="C497" s="342">
        <v>74.437275</v>
      </c>
      <c r="D497" s="342">
        <v>75.318122000000002</v>
      </c>
      <c r="E497" s="342">
        <v>72.521578000000005</v>
      </c>
      <c r="F497" s="342">
        <v>72.450164000000001</v>
      </c>
      <c r="G497" s="342">
        <v>72.585475000000002</v>
      </c>
      <c r="H497" s="342">
        <v>74.576937000000001</v>
      </c>
      <c r="I497" s="342">
        <v>6.7950489999999997</v>
      </c>
      <c r="J497" s="342">
        <v>179.85486499999999</v>
      </c>
      <c r="K497" s="342">
        <v>52.9</v>
      </c>
      <c r="L497" s="342">
        <v>3.1578189999999999</v>
      </c>
      <c r="M497" s="342">
        <v>74.8</v>
      </c>
      <c r="N497" s="342">
        <v>29.321702999999999</v>
      </c>
      <c r="O497" s="342">
        <v>179.67992599999999</v>
      </c>
      <c r="P497" s="342">
        <v>0</v>
      </c>
      <c r="Q497" s="342">
        <v>120.4</v>
      </c>
      <c r="R497" s="342">
        <v>0</v>
      </c>
      <c r="S497" s="342">
        <v>4.4420000000000002</v>
      </c>
      <c r="T497" s="342">
        <v>0</v>
      </c>
      <c r="U497" s="342">
        <v>268</v>
      </c>
      <c r="V497" s="342">
        <v>82.479200000000006</v>
      </c>
      <c r="W497" s="342">
        <v>6.37</v>
      </c>
      <c r="X497" s="342">
        <v>4.4999999999999998E-2</v>
      </c>
      <c r="Y497" s="342">
        <v>0</v>
      </c>
      <c r="Z497" s="342">
        <v>72.8</v>
      </c>
      <c r="AA497" s="342">
        <v>54.3</v>
      </c>
      <c r="AB497" s="342">
        <v>39.689832000000003</v>
      </c>
      <c r="AC497" s="342">
        <v>40.841394999999999</v>
      </c>
      <c r="AD497" s="342">
        <v>179.72061600000001</v>
      </c>
      <c r="AE497" s="342">
        <v>11.965885</v>
      </c>
      <c r="AF497" s="342">
        <v>0</v>
      </c>
      <c r="AG497" s="342">
        <v>4.0689999999999997E-2</v>
      </c>
    </row>
    <row r="498" spans="1:33" x14ac:dyDescent="0.2">
      <c r="A498" s="342">
        <v>594.62901099999999</v>
      </c>
      <c r="B498" s="342">
        <v>112.88567500000001</v>
      </c>
      <c r="C498" s="342">
        <v>74.413342</v>
      </c>
      <c r="D498" s="342">
        <v>75.289910000000006</v>
      </c>
      <c r="E498" s="342">
        <v>72.467466000000002</v>
      </c>
      <c r="F498" s="342">
        <v>72.432046999999997</v>
      </c>
      <c r="G498" s="342">
        <v>72.534066999999993</v>
      </c>
      <c r="H498" s="342">
        <v>74.531064000000001</v>
      </c>
      <c r="I498" s="342">
        <v>6.846463</v>
      </c>
      <c r="J498" s="342">
        <v>179.870937</v>
      </c>
      <c r="K498" s="342">
        <v>52.9</v>
      </c>
      <c r="L498" s="342">
        <v>3.1666840000000001</v>
      </c>
      <c r="M498" s="342">
        <v>74.8</v>
      </c>
      <c r="N498" s="342">
        <v>29.324736000000001</v>
      </c>
      <c r="O498" s="342">
        <v>179.643586</v>
      </c>
      <c r="P498" s="342">
        <v>0</v>
      </c>
      <c r="Q498" s="342">
        <v>120.4</v>
      </c>
      <c r="R498" s="342">
        <v>0</v>
      </c>
      <c r="S498" s="342">
        <v>4.4880000000000004</v>
      </c>
      <c r="T498" s="342">
        <v>0</v>
      </c>
      <c r="U498" s="342">
        <v>288</v>
      </c>
      <c r="V498" s="342">
        <v>82.596500000000006</v>
      </c>
      <c r="W498" s="342">
        <v>6.4320000000000004</v>
      </c>
      <c r="X498" s="342">
        <v>4.4999999999999998E-2</v>
      </c>
      <c r="Y498" s="342">
        <v>0</v>
      </c>
      <c r="Z498" s="342">
        <v>73</v>
      </c>
      <c r="AA498" s="342">
        <v>54.4</v>
      </c>
      <c r="AB498" s="342">
        <v>39.259658999999999</v>
      </c>
      <c r="AC498" s="342">
        <v>40.802301</v>
      </c>
      <c r="AD498" s="342">
        <v>179.684068</v>
      </c>
      <c r="AE498" s="342">
        <v>11.962562999999999</v>
      </c>
      <c r="AF498" s="342">
        <v>0</v>
      </c>
      <c r="AG498" s="342">
        <v>4.0481999999999997E-2</v>
      </c>
    </row>
    <row r="499" spans="1:33" x14ac:dyDescent="0.2">
      <c r="A499" s="342">
        <v>595.86308099999997</v>
      </c>
      <c r="B499" s="342">
        <v>113.15768199999999</v>
      </c>
      <c r="C499" s="342">
        <v>74.471839000000003</v>
      </c>
      <c r="D499" s="342">
        <v>75.383272000000005</v>
      </c>
      <c r="E499" s="342">
        <v>72.518466000000004</v>
      </c>
      <c r="F499" s="342">
        <v>72.432181999999997</v>
      </c>
      <c r="G499" s="342">
        <v>72.551867999999999</v>
      </c>
      <c r="H499" s="342">
        <v>74.639556999999996</v>
      </c>
      <c r="I499" s="342">
        <v>6.8705069999999999</v>
      </c>
      <c r="J499" s="342">
        <v>179.95977400000001</v>
      </c>
      <c r="K499" s="342">
        <v>52.9</v>
      </c>
      <c r="L499" s="342">
        <v>3.1740719999999998</v>
      </c>
      <c r="M499" s="342">
        <v>74.8</v>
      </c>
      <c r="N499" s="342">
        <v>29.323665999999999</v>
      </c>
      <c r="O499" s="342">
        <v>179.66952499999999</v>
      </c>
      <c r="P499" s="342">
        <v>0</v>
      </c>
      <c r="Q499" s="342">
        <v>120.39</v>
      </c>
      <c r="R499" s="342">
        <v>0</v>
      </c>
      <c r="S499" s="342">
        <v>4.47</v>
      </c>
      <c r="T499" s="342">
        <v>0</v>
      </c>
      <c r="U499" s="342">
        <v>281</v>
      </c>
      <c r="V499" s="342">
        <v>82.673100000000005</v>
      </c>
      <c r="W499" s="342">
        <v>6.3849999999999998</v>
      </c>
      <c r="X499" s="342">
        <v>5.0999999999999997E-2</v>
      </c>
      <c r="Y499" s="342">
        <v>0</v>
      </c>
      <c r="Z499" s="342">
        <v>72.8</v>
      </c>
      <c r="AA499" s="342">
        <v>54.4</v>
      </c>
      <c r="AB499" s="342">
        <v>39.567213000000002</v>
      </c>
      <c r="AC499" s="342">
        <v>40.768402999999999</v>
      </c>
      <c r="AD499" s="342">
        <v>179.71019799999999</v>
      </c>
      <c r="AE499" s="342">
        <v>11.959683999999999</v>
      </c>
      <c r="AF499" s="342">
        <v>0</v>
      </c>
      <c r="AG499" s="342">
        <v>4.0673000000000001E-2</v>
      </c>
    </row>
    <row r="500" spans="1:33" x14ac:dyDescent="0.2">
      <c r="A500" s="342">
        <v>597.056149</v>
      </c>
      <c r="B500" s="342">
        <v>113.480131</v>
      </c>
      <c r="C500" s="342">
        <v>74.450659000000002</v>
      </c>
      <c r="D500" s="342">
        <v>75.336758000000003</v>
      </c>
      <c r="E500" s="342">
        <v>72.528829999999999</v>
      </c>
      <c r="F500" s="342">
        <v>72.410698999999994</v>
      </c>
      <c r="G500" s="342">
        <v>72.587596000000005</v>
      </c>
      <c r="H500" s="342">
        <v>74.584396999999996</v>
      </c>
      <c r="I500" s="342">
        <v>6.772583</v>
      </c>
      <c r="J500" s="342">
        <v>179.78202300000001</v>
      </c>
      <c r="K500" s="342">
        <v>52.9</v>
      </c>
      <c r="L500" s="342">
        <v>3.1822379999999999</v>
      </c>
      <c r="M500" s="342">
        <v>74.8</v>
      </c>
      <c r="N500" s="342">
        <v>29.323361999999999</v>
      </c>
      <c r="O500" s="342">
        <v>179.65733399999999</v>
      </c>
      <c r="P500" s="342">
        <v>0</v>
      </c>
      <c r="Q500" s="342">
        <v>120.41</v>
      </c>
      <c r="R500" s="342">
        <v>0</v>
      </c>
      <c r="S500" s="342">
        <v>4.4669999999999996</v>
      </c>
      <c r="T500" s="342">
        <v>0</v>
      </c>
      <c r="U500" s="342">
        <v>280</v>
      </c>
      <c r="V500" s="342">
        <v>82.750299999999996</v>
      </c>
      <c r="W500" s="342">
        <v>6.37</v>
      </c>
      <c r="X500" s="342">
        <v>4.4999999999999998E-2</v>
      </c>
      <c r="Y500" s="342">
        <v>0</v>
      </c>
      <c r="Z500" s="342">
        <v>73</v>
      </c>
      <c r="AA500" s="342">
        <v>54.4</v>
      </c>
      <c r="AB500" s="342">
        <v>39.427425999999997</v>
      </c>
      <c r="AC500" s="342">
        <v>40.739204000000001</v>
      </c>
      <c r="AD500" s="342">
        <v>179.69832199999999</v>
      </c>
      <c r="AE500" s="342">
        <v>11.957203</v>
      </c>
      <c r="AF500" s="342">
        <v>0</v>
      </c>
      <c r="AG500" s="342">
        <v>4.0987999999999997E-2</v>
      </c>
    </row>
    <row r="501" spans="1:33" x14ac:dyDescent="0.2">
      <c r="A501" s="342">
        <v>598.24721799999998</v>
      </c>
      <c r="B501" s="342">
        <v>113.35083</v>
      </c>
      <c r="C501" s="342">
        <v>74.379812999999999</v>
      </c>
      <c r="D501" s="342">
        <v>75.297528</v>
      </c>
      <c r="E501" s="342">
        <v>72.485641000000001</v>
      </c>
      <c r="F501" s="342">
        <v>72.421670000000006</v>
      </c>
      <c r="G501" s="342">
        <v>72.577457999999993</v>
      </c>
      <c r="H501" s="342">
        <v>74.524962000000002</v>
      </c>
      <c r="I501" s="342">
        <v>6.7373710000000004</v>
      </c>
      <c r="J501" s="342">
        <v>179.86730800000001</v>
      </c>
      <c r="K501" s="342">
        <v>52.9</v>
      </c>
      <c r="L501" s="342">
        <v>3.1891850000000002</v>
      </c>
      <c r="M501" s="342">
        <v>74.8</v>
      </c>
      <c r="N501" s="342">
        <v>29.326058</v>
      </c>
      <c r="O501" s="342">
        <v>179.67949100000001</v>
      </c>
      <c r="P501" s="342">
        <v>0</v>
      </c>
      <c r="Q501" s="342">
        <v>120.38</v>
      </c>
      <c r="R501" s="342">
        <v>0</v>
      </c>
      <c r="S501" s="342">
        <v>4.45</v>
      </c>
      <c r="T501" s="342">
        <v>0</v>
      </c>
      <c r="U501" s="342">
        <v>274</v>
      </c>
      <c r="V501" s="342">
        <v>82.8643</v>
      </c>
      <c r="W501" s="342">
        <v>6.3540000000000001</v>
      </c>
      <c r="X501" s="342">
        <v>5.0999999999999997E-2</v>
      </c>
      <c r="Y501" s="342">
        <v>0</v>
      </c>
      <c r="Z501" s="342">
        <v>73</v>
      </c>
      <c r="AA501" s="342">
        <v>54.4</v>
      </c>
      <c r="AB501" s="342">
        <v>39.6877</v>
      </c>
      <c r="AC501" s="342">
        <v>40.709240999999999</v>
      </c>
      <c r="AD501" s="342">
        <v>179.72043400000001</v>
      </c>
      <c r="AE501" s="342">
        <v>11.954656999999999</v>
      </c>
      <c r="AF501" s="342">
        <v>0</v>
      </c>
      <c r="AG501" s="342">
        <v>4.0943E-2</v>
      </c>
    </row>
    <row r="502" spans="1:33" x14ac:dyDescent="0.2">
      <c r="A502" s="342">
        <v>599.44028600000001</v>
      </c>
      <c r="B502" s="342">
        <v>113.165299</v>
      </c>
      <c r="C502" s="342">
        <v>74.438796999999994</v>
      </c>
      <c r="D502" s="342">
        <v>75.359690000000001</v>
      </c>
      <c r="E502" s="342">
        <v>72.495210999999998</v>
      </c>
      <c r="F502" s="342">
        <v>72.385380999999995</v>
      </c>
      <c r="G502" s="342">
        <v>72.581995000000006</v>
      </c>
      <c r="H502" s="342">
        <v>74.526957999999993</v>
      </c>
      <c r="I502" s="342">
        <v>6.9726210000000002</v>
      </c>
      <c r="J502" s="342">
        <v>179.86316099999999</v>
      </c>
      <c r="K502" s="342">
        <v>52.9</v>
      </c>
      <c r="L502" s="342">
        <v>3.1939549999999999</v>
      </c>
      <c r="M502" s="342">
        <v>74.8</v>
      </c>
      <c r="N502" s="342">
        <v>29.326992000000001</v>
      </c>
      <c r="O502" s="342">
        <v>179.65516</v>
      </c>
      <c r="P502" s="342">
        <v>0</v>
      </c>
      <c r="Q502" s="342">
        <v>120.39</v>
      </c>
      <c r="R502" s="342">
        <v>0</v>
      </c>
      <c r="S502" s="342">
        <v>4.4710000000000001</v>
      </c>
      <c r="T502" s="342">
        <v>0</v>
      </c>
      <c r="U502" s="342">
        <v>281</v>
      </c>
      <c r="V502" s="342">
        <v>82.941500000000005</v>
      </c>
      <c r="W502" s="342">
        <v>6.3639999999999999</v>
      </c>
      <c r="X502" s="342">
        <v>4.4999999999999998E-2</v>
      </c>
      <c r="Y502" s="342">
        <v>0</v>
      </c>
      <c r="Z502" s="342">
        <v>73</v>
      </c>
      <c r="AA502" s="342">
        <v>54.4</v>
      </c>
      <c r="AB502" s="342">
        <v>39.398612999999997</v>
      </c>
      <c r="AC502" s="342">
        <v>40.674281999999998</v>
      </c>
      <c r="AD502" s="342">
        <v>179.695874</v>
      </c>
      <c r="AE502" s="342">
        <v>11.951687</v>
      </c>
      <c r="AF502" s="342">
        <v>0</v>
      </c>
      <c r="AG502" s="342">
        <v>4.0714E-2</v>
      </c>
    </row>
    <row r="503" spans="1:33" x14ac:dyDescent="0.2">
      <c r="A503" s="342">
        <v>600.63135399999999</v>
      </c>
      <c r="B503" s="342">
        <v>112.776082</v>
      </c>
      <c r="C503" s="342">
        <v>74.450101000000004</v>
      </c>
      <c r="D503" s="342">
        <v>75.380241999999996</v>
      </c>
      <c r="E503" s="342">
        <v>72.504181000000003</v>
      </c>
      <c r="F503" s="342">
        <v>72.382593</v>
      </c>
      <c r="G503" s="342">
        <v>72.506193999999994</v>
      </c>
      <c r="H503" s="342">
        <v>74.573721000000006</v>
      </c>
      <c r="I503" s="342">
        <v>7.0255470000000004</v>
      </c>
      <c r="J503" s="342">
        <v>179.69907000000001</v>
      </c>
      <c r="K503" s="342">
        <v>52.8</v>
      </c>
      <c r="L503" s="342">
        <v>3.201784</v>
      </c>
      <c r="M503" s="342">
        <v>74.8</v>
      </c>
      <c r="N503" s="342">
        <v>29.328313999999999</v>
      </c>
      <c r="O503" s="342">
        <v>179.65594999999999</v>
      </c>
      <c r="P503" s="342">
        <v>0</v>
      </c>
      <c r="Q503" s="342">
        <v>120.41</v>
      </c>
      <c r="R503" s="342">
        <v>0</v>
      </c>
      <c r="S503" s="342">
        <v>4.45</v>
      </c>
      <c r="T503" s="342">
        <v>0</v>
      </c>
      <c r="U503" s="342">
        <v>274</v>
      </c>
      <c r="V503" s="342">
        <v>83.057000000000002</v>
      </c>
      <c r="W503" s="342">
        <v>6.3440000000000003</v>
      </c>
      <c r="X503" s="342">
        <v>0.04</v>
      </c>
      <c r="Y503" s="342">
        <v>0</v>
      </c>
      <c r="Z503" s="342">
        <v>73</v>
      </c>
      <c r="AA503" s="342">
        <v>54.4</v>
      </c>
      <c r="AB503" s="342">
        <v>39.403534000000001</v>
      </c>
      <c r="AC503" s="342">
        <v>40.644433999999997</v>
      </c>
      <c r="AD503" s="342">
        <v>179.696292</v>
      </c>
      <c r="AE503" s="342">
        <v>11.949151000000001</v>
      </c>
      <c r="AF503" s="342">
        <v>0</v>
      </c>
      <c r="AG503" s="342">
        <v>4.0342000000000003E-2</v>
      </c>
    </row>
    <row r="504" spans="1:33" x14ac:dyDescent="0.2">
      <c r="A504" s="342">
        <v>601.86342500000001</v>
      </c>
      <c r="B504" s="342">
        <v>112.70963</v>
      </c>
      <c r="C504" s="342">
        <v>74.452234000000004</v>
      </c>
      <c r="D504" s="342">
        <v>75.374645999999998</v>
      </c>
      <c r="E504" s="342">
        <v>72.562496999999993</v>
      </c>
      <c r="F504" s="342">
        <v>72.419820999999999</v>
      </c>
      <c r="G504" s="342">
        <v>72.596660999999997</v>
      </c>
      <c r="H504" s="342">
        <v>74.567972999999995</v>
      </c>
      <c r="I504" s="342">
        <v>6.8555250000000001</v>
      </c>
      <c r="J504" s="342">
        <v>179.70193499999999</v>
      </c>
      <c r="K504" s="342">
        <v>52.8</v>
      </c>
      <c r="L504" s="342">
        <v>3.2058900000000001</v>
      </c>
      <c r="M504" s="342">
        <v>74.8</v>
      </c>
      <c r="N504" s="342">
        <v>29.324871999999999</v>
      </c>
      <c r="O504" s="342">
        <v>179.652019</v>
      </c>
      <c r="P504" s="342">
        <v>0</v>
      </c>
      <c r="Q504" s="342">
        <v>120.4</v>
      </c>
      <c r="R504" s="342">
        <v>0</v>
      </c>
      <c r="S504" s="342">
        <v>4.4480000000000004</v>
      </c>
      <c r="T504" s="342">
        <v>0</v>
      </c>
      <c r="U504" s="342">
        <v>272</v>
      </c>
      <c r="V504" s="342">
        <v>83.133200000000002</v>
      </c>
      <c r="W504" s="342">
        <v>6.3540000000000001</v>
      </c>
      <c r="X504" s="342">
        <v>5.0999999999999997E-2</v>
      </c>
      <c r="Y504" s="342">
        <v>0</v>
      </c>
      <c r="Z504" s="342">
        <v>73</v>
      </c>
      <c r="AA504" s="342">
        <v>54.4</v>
      </c>
      <c r="AB504" s="342">
        <v>39.356512000000002</v>
      </c>
      <c r="AC504" s="342">
        <v>40.608733999999998</v>
      </c>
      <c r="AD504" s="342">
        <v>179.692297</v>
      </c>
      <c r="AE504" s="342">
        <v>11.946118</v>
      </c>
      <c r="AF504" s="342">
        <v>0</v>
      </c>
      <c r="AG504" s="342">
        <v>4.0277E-2</v>
      </c>
    </row>
    <row r="505" spans="1:33" x14ac:dyDescent="0.2">
      <c r="A505" s="342">
        <v>603.05549299999996</v>
      </c>
      <c r="B505" s="342">
        <v>112.52162300000001</v>
      </c>
      <c r="C505" s="342">
        <v>74.462276000000003</v>
      </c>
      <c r="D505" s="342">
        <v>75.346162000000007</v>
      </c>
      <c r="E505" s="342">
        <v>72.586168999999998</v>
      </c>
      <c r="F505" s="342">
        <v>72.378146000000001</v>
      </c>
      <c r="G505" s="342">
        <v>72.554766999999998</v>
      </c>
      <c r="H505" s="342">
        <v>74.558441999999999</v>
      </c>
      <c r="I505" s="342">
        <v>6.6928700000000001</v>
      </c>
      <c r="J505" s="342">
        <v>179.889602</v>
      </c>
      <c r="K505" s="342">
        <v>52.8</v>
      </c>
      <c r="L505" s="342">
        <v>3.2133970000000001</v>
      </c>
      <c r="M505" s="342">
        <v>74.8</v>
      </c>
      <c r="N505" s="342">
        <v>29.325021</v>
      </c>
      <c r="O505" s="342">
        <v>179.64146400000001</v>
      </c>
      <c r="P505" s="342">
        <v>0</v>
      </c>
      <c r="Q505" s="342">
        <v>120.39</v>
      </c>
      <c r="R505" s="342">
        <v>0</v>
      </c>
      <c r="S505" s="342">
        <v>4.4660000000000002</v>
      </c>
      <c r="T505" s="342">
        <v>0</v>
      </c>
      <c r="U505" s="342">
        <v>280</v>
      </c>
      <c r="V505" s="342">
        <v>83.210800000000006</v>
      </c>
      <c r="W505" s="342">
        <v>6.3849999999999998</v>
      </c>
      <c r="X505" s="342">
        <v>4.4999999999999998E-2</v>
      </c>
      <c r="Y505" s="342">
        <v>0</v>
      </c>
      <c r="Z505" s="342">
        <v>72.8</v>
      </c>
      <c r="AA505" s="342">
        <v>54.3</v>
      </c>
      <c r="AB505" s="342">
        <v>39.230057000000002</v>
      </c>
      <c r="AC505" s="342">
        <v>40.574759</v>
      </c>
      <c r="AD505" s="342">
        <v>179.68155300000001</v>
      </c>
      <c r="AE505" s="342">
        <v>11.943232</v>
      </c>
      <c r="AF505" s="342">
        <v>0</v>
      </c>
      <c r="AG505" s="342">
        <v>4.0089E-2</v>
      </c>
    </row>
    <row r="506" spans="1:33" x14ac:dyDescent="0.2">
      <c r="A506" s="342">
        <v>604.24256100000002</v>
      </c>
      <c r="B506" s="342">
        <v>112.1562</v>
      </c>
      <c r="C506" s="342">
        <v>74.411586999999997</v>
      </c>
      <c r="D506" s="342">
        <v>75.331495000000004</v>
      </c>
      <c r="E506" s="342">
        <v>72.499135999999993</v>
      </c>
      <c r="F506" s="342">
        <v>72.409593999999998</v>
      </c>
      <c r="G506" s="342">
        <v>72.544103000000007</v>
      </c>
      <c r="H506" s="342">
        <v>74.491358000000005</v>
      </c>
      <c r="I506" s="342">
        <v>6.8004499999999997</v>
      </c>
      <c r="J506" s="342">
        <v>179.880788</v>
      </c>
      <c r="K506" s="342">
        <v>52.8</v>
      </c>
      <c r="L506" s="342">
        <v>3.219878</v>
      </c>
      <c r="M506" s="342">
        <v>74.8</v>
      </c>
      <c r="N506" s="342">
        <v>29.325565999999998</v>
      </c>
      <c r="O506" s="342">
        <v>179.62773300000001</v>
      </c>
      <c r="P506" s="342">
        <v>0</v>
      </c>
      <c r="Q506" s="342">
        <v>120.4</v>
      </c>
      <c r="R506" s="342">
        <v>0</v>
      </c>
      <c r="S506" s="342">
        <v>4.452</v>
      </c>
      <c r="T506" s="342">
        <v>0</v>
      </c>
      <c r="U506" s="342">
        <v>274</v>
      </c>
      <c r="V506" s="342">
        <v>83.324799999999996</v>
      </c>
      <c r="W506" s="342">
        <v>6.375</v>
      </c>
      <c r="X506" s="342">
        <v>5.0999999999999997E-2</v>
      </c>
      <c r="Y506" s="342">
        <v>0</v>
      </c>
      <c r="Z506" s="342">
        <v>72.8</v>
      </c>
      <c r="AA506" s="342">
        <v>54.3</v>
      </c>
      <c r="AB506" s="342">
        <v>39.064917999999999</v>
      </c>
      <c r="AC506" s="342">
        <v>40.534374999999997</v>
      </c>
      <c r="AD506" s="342">
        <v>179.66752299999999</v>
      </c>
      <c r="AE506" s="342">
        <v>11.9398</v>
      </c>
      <c r="AF506" s="342">
        <v>0</v>
      </c>
      <c r="AG506" s="342">
        <v>3.9788999999999998E-2</v>
      </c>
    </row>
    <row r="507" spans="1:33" x14ac:dyDescent="0.2">
      <c r="A507" s="342">
        <v>605.43462899999997</v>
      </c>
      <c r="B507" s="342">
        <v>111.726079</v>
      </c>
      <c r="C507" s="342">
        <v>74.425822999999994</v>
      </c>
      <c r="D507" s="342">
        <v>75.316992999999997</v>
      </c>
      <c r="E507" s="342">
        <v>72.547966000000002</v>
      </c>
      <c r="F507" s="342">
        <v>72.419144000000003</v>
      </c>
      <c r="G507" s="342">
        <v>72.581395999999998</v>
      </c>
      <c r="H507" s="342">
        <v>74.575844000000004</v>
      </c>
      <c r="I507" s="342">
        <v>6.7349949999999996</v>
      </c>
      <c r="J507" s="342">
        <v>179.81624099999999</v>
      </c>
      <c r="K507" s="342">
        <v>52.8</v>
      </c>
      <c r="L507" s="342">
        <v>3.2251150000000002</v>
      </c>
      <c r="M507" s="342">
        <v>74.8</v>
      </c>
      <c r="N507" s="342">
        <v>29.324114000000002</v>
      </c>
      <c r="O507" s="342">
        <v>179.63937000000001</v>
      </c>
      <c r="P507" s="342">
        <v>0</v>
      </c>
      <c r="Q507" s="342">
        <v>120.39</v>
      </c>
      <c r="R507" s="342">
        <v>0</v>
      </c>
      <c r="S507" s="342">
        <v>4.4610000000000003</v>
      </c>
      <c r="T507" s="342">
        <v>0</v>
      </c>
      <c r="U507" s="342">
        <v>278</v>
      </c>
      <c r="V507" s="342">
        <v>83.402699999999996</v>
      </c>
      <c r="W507" s="342">
        <v>6.375</v>
      </c>
      <c r="X507" s="342">
        <v>5.0999999999999997E-2</v>
      </c>
      <c r="Y507" s="342">
        <v>0</v>
      </c>
      <c r="Z507" s="342">
        <v>73</v>
      </c>
      <c r="AA507" s="342">
        <v>54.3</v>
      </c>
      <c r="AB507" s="342">
        <v>39.196708999999998</v>
      </c>
      <c r="AC507" s="342">
        <v>40.497463000000003</v>
      </c>
      <c r="AD507" s="342">
        <v>179.67872</v>
      </c>
      <c r="AE507" s="342">
        <v>11.936664</v>
      </c>
      <c r="AF507" s="342">
        <v>0</v>
      </c>
      <c r="AG507" s="342">
        <v>3.9350000000000003E-2</v>
      </c>
    </row>
    <row r="508" spans="1:33" x14ac:dyDescent="0.2">
      <c r="A508" s="342">
        <v>606.62569699999995</v>
      </c>
      <c r="B508" s="342">
        <v>111.420812</v>
      </c>
      <c r="C508" s="342">
        <v>74.433605</v>
      </c>
      <c r="D508" s="342">
        <v>75.305812000000003</v>
      </c>
      <c r="E508" s="342">
        <v>72.484865999999997</v>
      </c>
      <c r="F508" s="342">
        <v>72.411940999999999</v>
      </c>
      <c r="G508" s="342">
        <v>72.562623000000002</v>
      </c>
      <c r="H508" s="342">
        <v>74.573200999999997</v>
      </c>
      <c r="I508" s="342">
        <v>6.8736819999999996</v>
      </c>
      <c r="J508" s="342">
        <v>179.80742699999999</v>
      </c>
      <c r="K508" s="342">
        <v>52.8</v>
      </c>
      <c r="L508" s="342">
        <v>3.2294179999999999</v>
      </c>
      <c r="M508" s="342">
        <v>74.8</v>
      </c>
      <c r="N508" s="342">
        <v>29.324866</v>
      </c>
      <c r="O508" s="342">
        <v>179.63537099999999</v>
      </c>
      <c r="P508" s="342">
        <v>0</v>
      </c>
      <c r="Q508" s="342">
        <v>120.38</v>
      </c>
      <c r="R508" s="342">
        <v>0</v>
      </c>
      <c r="S508" s="342">
        <v>4.49</v>
      </c>
      <c r="T508" s="342">
        <v>0</v>
      </c>
      <c r="U508" s="342">
        <v>289</v>
      </c>
      <c r="V508" s="342">
        <v>83.5184</v>
      </c>
      <c r="W508" s="342">
        <v>6.4740000000000002</v>
      </c>
      <c r="X508" s="342">
        <v>4.4999999999999998E-2</v>
      </c>
      <c r="Y508" s="342">
        <v>0</v>
      </c>
      <c r="Z508" s="342">
        <v>73</v>
      </c>
      <c r="AA508" s="342">
        <v>54.3</v>
      </c>
      <c r="AB508" s="342">
        <v>39.145898000000003</v>
      </c>
      <c r="AC508" s="342">
        <v>40.460495999999999</v>
      </c>
      <c r="AD508" s="342">
        <v>179.67440300000001</v>
      </c>
      <c r="AE508" s="342">
        <v>11.933524</v>
      </c>
      <c r="AF508" s="342">
        <v>0</v>
      </c>
      <c r="AG508" s="342">
        <v>3.9031999999999997E-2</v>
      </c>
    </row>
    <row r="509" spans="1:33" x14ac:dyDescent="0.2">
      <c r="A509" s="342">
        <v>607.86376800000005</v>
      </c>
      <c r="B509" s="342">
        <v>111.556387</v>
      </c>
      <c r="C509" s="342">
        <v>74.463218999999995</v>
      </c>
      <c r="D509" s="342">
        <v>75.381388000000001</v>
      </c>
      <c r="E509" s="342">
        <v>72.571050999999997</v>
      </c>
      <c r="F509" s="342">
        <v>72.406846000000002</v>
      </c>
      <c r="G509" s="342">
        <v>72.600504999999998</v>
      </c>
      <c r="H509" s="342">
        <v>74.617170999999999</v>
      </c>
      <c r="I509" s="342">
        <v>6.8255629999999998</v>
      </c>
      <c r="J509" s="342">
        <v>179.89254399999999</v>
      </c>
      <c r="K509" s="342">
        <v>52.8</v>
      </c>
      <c r="L509" s="342">
        <v>3.2355900000000002</v>
      </c>
      <c r="M509" s="342">
        <v>74.8</v>
      </c>
      <c r="N509" s="342">
        <v>29.324528000000001</v>
      </c>
      <c r="O509" s="342">
        <v>179.61724799999999</v>
      </c>
      <c r="P509" s="342">
        <v>0</v>
      </c>
      <c r="Q509" s="342">
        <v>120.38</v>
      </c>
      <c r="R509" s="342">
        <v>0</v>
      </c>
      <c r="S509" s="342">
        <v>4.4729999999999999</v>
      </c>
      <c r="T509" s="342">
        <v>0</v>
      </c>
      <c r="U509" s="342">
        <v>283</v>
      </c>
      <c r="V509" s="342">
        <v>83.595600000000005</v>
      </c>
      <c r="W509" s="342">
        <v>6.3849999999999998</v>
      </c>
      <c r="X509" s="342">
        <v>4.4999999999999998E-2</v>
      </c>
      <c r="Y509" s="342">
        <v>0</v>
      </c>
      <c r="Z509" s="342">
        <v>73</v>
      </c>
      <c r="AA509" s="342">
        <v>54.2</v>
      </c>
      <c r="AB509" s="342">
        <v>38.933857000000003</v>
      </c>
      <c r="AC509" s="342">
        <v>40.422009000000003</v>
      </c>
      <c r="AD509" s="342">
        <v>179.65638799999999</v>
      </c>
      <c r="AE509" s="342">
        <v>11.930254</v>
      </c>
      <c r="AF509" s="342">
        <v>0</v>
      </c>
      <c r="AG509" s="342">
        <v>3.9140000000000001E-2</v>
      </c>
    </row>
    <row r="510" spans="1:33" x14ac:dyDescent="0.2">
      <c r="A510" s="342">
        <v>609.055836</v>
      </c>
      <c r="B510" s="342">
        <v>111.59717000000001</v>
      </c>
      <c r="C510" s="342">
        <v>74.478510999999997</v>
      </c>
      <c r="D510" s="342">
        <v>75.382071999999994</v>
      </c>
      <c r="E510" s="342">
        <v>72.545401999999996</v>
      </c>
      <c r="F510" s="342">
        <v>72.351310999999995</v>
      </c>
      <c r="G510" s="342">
        <v>72.542400999999998</v>
      </c>
      <c r="H510" s="342">
        <v>74.634707000000006</v>
      </c>
      <c r="I510" s="342">
        <v>6.9648450000000004</v>
      </c>
      <c r="J510" s="342">
        <v>179.77217200000001</v>
      </c>
      <c r="K510" s="342">
        <v>52.8</v>
      </c>
      <c r="L510" s="342">
        <v>3.2420680000000002</v>
      </c>
      <c r="M510" s="342">
        <v>74.8</v>
      </c>
      <c r="N510" s="342">
        <v>29.32497</v>
      </c>
      <c r="O510" s="342">
        <v>179.61345800000001</v>
      </c>
      <c r="P510" s="342">
        <v>0</v>
      </c>
      <c r="Q510" s="342">
        <v>120.39</v>
      </c>
      <c r="R510" s="342">
        <v>0</v>
      </c>
      <c r="S510" s="342">
        <v>4.4850000000000003</v>
      </c>
      <c r="T510" s="342">
        <v>0</v>
      </c>
      <c r="U510" s="342">
        <v>287</v>
      </c>
      <c r="V510" s="342">
        <v>83.671999999999997</v>
      </c>
      <c r="W510" s="342">
        <v>6.4219999999999997</v>
      </c>
      <c r="X510" s="342">
        <v>4.4999999999999998E-2</v>
      </c>
      <c r="Y510" s="342">
        <v>0</v>
      </c>
      <c r="Z510" s="342">
        <v>73</v>
      </c>
      <c r="AA510" s="342">
        <v>54.2</v>
      </c>
      <c r="AB510" s="342">
        <v>38.889558999999998</v>
      </c>
      <c r="AC510" s="342">
        <v>40.374206000000001</v>
      </c>
      <c r="AD510" s="342">
        <v>179.652624</v>
      </c>
      <c r="AE510" s="342">
        <v>11.926193</v>
      </c>
      <c r="AF510" s="342">
        <v>0</v>
      </c>
      <c r="AG510" s="342">
        <v>3.9165999999999999E-2</v>
      </c>
    </row>
    <row r="511" spans="1:33" x14ac:dyDescent="0.2">
      <c r="A511" s="342">
        <v>610.24790399999995</v>
      </c>
      <c r="B511" s="342">
        <v>112.00775</v>
      </c>
      <c r="C511" s="342">
        <v>74.426195000000007</v>
      </c>
      <c r="D511" s="342">
        <v>75.307294999999996</v>
      </c>
      <c r="E511" s="342">
        <v>72.520357000000004</v>
      </c>
      <c r="F511" s="342">
        <v>72.406161999999995</v>
      </c>
      <c r="G511" s="342">
        <v>72.557039000000003</v>
      </c>
      <c r="H511" s="342">
        <v>74.489671999999999</v>
      </c>
      <c r="I511" s="342">
        <v>6.7103679999999999</v>
      </c>
      <c r="J511" s="342">
        <v>179.73925</v>
      </c>
      <c r="K511" s="342">
        <v>52.8</v>
      </c>
      <c r="L511" s="342">
        <v>3.2474080000000001</v>
      </c>
      <c r="M511" s="342">
        <v>74.8</v>
      </c>
      <c r="N511" s="342">
        <v>29.321702999999999</v>
      </c>
      <c r="O511" s="342">
        <v>179.61600999999999</v>
      </c>
      <c r="P511" s="342">
        <v>0</v>
      </c>
      <c r="Q511" s="342">
        <v>120.36</v>
      </c>
      <c r="R511" s="342">
        <v>0</v>
      </c>
      <c r="S511" s="342">
        <v>4.4880000000000004</v>
      </c>
      <c r="T511" s="342">
        <v>0</v>
      </c>
      <c r="U511" s="342">
        <v>289</v>
      </c>
      <c r="V511" s="342">
        <v>83.788799999999995</v>
      </c>
      <c r="W511" s="342">
        <v>6.4740000000000002</v>
      </c>
      <c r="X511" s="342">
        <v>4.4999999999999998E-2</v>
      </c>
      <c r="Y511" s="342">
        <v>0</v>
      </c>
      <c r="Z511" s="342">
        <v>73</v>
      </c>
      <c r="AA511" s="342">
        <v>54.2</v>
      </c>
      <c r="AB511" s="342">
        <v>38.925040000000003</v>
      </c>
      <c r="AC511" s="342">
        <v>40.328352000000002</v>
      </c>
      <c r="AD511" s="342">
        <v>179.65563900000001</v>
      </c>
      <c r="AE511" s="342">
        <v>11.922297</v>
      </c>
      <c r="AF511" s="342">
        <v>0</v>
      </c>
      <c r="AG511" s="342">
        <v>3.9628999999999998E-2</v>
      </c>
    </row>
    <row r="512" spans="1:33" x14ac:dyDescent="0.2">
      <c r="A512" s="342">
        <v>611.44097199999999</v>
      </c>
      <c r="B512" s="342">
        <v>112.25997700000001</v>
      </c>
      <c r="C512" s="342">
        <v>74.374572000000001</v>
      </c>
      <c r="D512" s="342">
        <v>75.254571999999996</v>
      </c>
      <c r="E512" s="342">
        <v>72.496443999999997</v>
      </c>
      <c r="F512" s="342">
        <v>72.397893999999994</v>
      </c>
      <c r="G512" s="342">
        <v>72.568100999999999</v>
      </c>
      <c r="H512" s="342">
        <v>74.522880999999998</v>
      </c>
      <c r="I512" s="342">
        <v>6.8529439999999999</v>
      </c>
      <c r="J512" s="342">
        <v>179.74261999999999</v>
      </c>
      <c r="K512" s="342">
        <v>52.8</v>
      </c>
      <c r="L512" s="342">
        <v>3.2558590000000001</v>
      </c>
      <c r="M512" s="342">
        <v>74.8</v>
      </c>
      <c r="N512" s="342">
        <v>29.322507000000002</v>
      </c>
      <c r="O512" s="342">
        <v>179.59105600000001</v>
      </c>
      <c r="P512" s="342">
        <v>0</v>
      </c>
      <c r="Q512" s="342">
        <v>120.4</v>
      </c>
      <c r="R512" s="342">
        <v>0</v>
      </c>
      <c r="S512" s="342">
        <v>4.4589999999999996</v>
      </c>
      <c r="T512" s="342">
        <v>0</v>
      </c>
      <c r="U512" s="342">
        <v>277</v>
      </c>
      <c r="V512" s="342">
        <v>83.866299999999995</v>
      </c>
      <c r="W512" s="342">
        <v>6.375</v>
      </c>
      <c r="X512" s="342">
        <v>4.4999999999999998E-2</v>
      </c>
      <c r="Y512" s="342">
        <v>0</v>
      </c>
      <c r="Z512" s="342">
        <v>73</v>
      </c>
      <c r="AA512" s="342">
        <v>54.2</v>
      </c>
      <c r="AB512" s="342">
        <v>38.634838999999999</v>
      </c>
      <c r="AC512" s="342">
        <v>40.281300000000002</v>
      </c>
      <c r="AD512" s="342">
        <v>179.63098299999999</v>
      </c>
      <c r="AE512" s="342">
        <v>11.918298999999999</v>
      </c>
      <c r="AF512" s="342">
        <v>0</v>
      </c>
      <c r="AG512" s="342">
        <v>3.9927999999999998E-2</v>
      </c>
    </row>
    <row r="513" spans="1:33" x14ac:dyDescent="0.2">
      <c r="A513" s="342">
        <v>612.65004199999998</v>
      </c>
      <c r="B513" s="342">
        <v>112.885295</v>
      </c>
      <c r="C513" s="342">
        <v>74.436194</v>
      </c>
      <c r="D513" s="342">
        <v>75.353806000000006</v>
      </c>
      <c r="E513" s="342">
        <v>72.498621</v>
      </c>
      <c r="F513" s="342">
        <v>72.384277999999995</v>
      </c>
      <c r="G513" s="342">
        <v>72.571503000000007</v>
      </c>
      <c r="H513" s="342">
        <v>74.598905000000002</v>
      </c>
      <c r="I513" s="342">
        <v>6.9648450000000004</v>
      </c>
      <c r="J513" s="342">
        <v>179.72369699999999</v>
      </c>
      <c r="K513" s="342">
        <v>52.8</v>
      </c>
      <c r="L513" s="342">
        <v>3.261199</v>
      </c>
      <c r="M513" s="342">
        <v>74.8</v>
      </c>
      <c r="N513" s="342">
        <v>29.325333000000001</v>
      </c>
      <c r="O513" s="342">
        <v>179.58905799999999</v>
      </c>
      <c r="P513" s="342">
        <v>0</v>
      </c>
      <c r="Q513" s="342">
        <v>120.37</v>
      </c>
      <c r="R513" s="342">
        <v>0</v>
      </c>
      <c r="S513" s="342">
        <v>4.4619999999999997</v>
      </c>
      <c r="T513" s="342">
        <v>0</v>
      </c>
      <c r="U513" s="342">
        <v>279</v>
      </c>
      <c r="V513" s="342">
        <v>83.981700000000004</v>
      </c>
      <c r="W513" s="342">
        <v>6.4009999999999998</v>
      </c>
      <c r="X513" s="342">
        <v>4.4999999999999998E-2</v>
      </c>
      <c r="Y513" s="342">
        <v>0</v>
      </c>
      <c r="Z513" s="342">
        <v>73</v>
      </c>
      <c r="AA513" s="342">
        <v>54.3</v>
      </c>
      <c r="AB513" s="342">
        <v>38.617573999999998</v>
      </c>
      <c r="AC513" s="342">
        <v>40.230471000000001</v>
      </c>
      <c r="AD513" s="342">
        <v>179.62951699999999</v>
      </c>
      <c r="AE513" s="342">
        <v>11.913981</v>
      </c>
      <c r="AF513" s="342">
        <v>0</v>
      </c>
      <c r="AG513" s="342">
        <v>4.0458000000000001E-2</v>
      </c>
    </row>
    <row r="514" spans="1:33" x14ac:dyDescent="0.2">
      <c r="A514" s="342">
        <v>613.86511099999996</v>
      </c>
      <c r="B514" s="342">
        <v>113.105987</v>
      </c>
      <c r="C514" s="342">
        <v>74.459706999999995</v>
      </c>
      <c r="D514" s="342">
        <v>75.363288999999995</v>
      </c>
      <c r="E514" s="342">
        <v>72.554584000000006</v>
      </c>
      <c r="F514" s="342">
        <v>72.343239999999994</v>
      </c>
      <c r="G514" s="342">
        <v>72.562871999999999</v>
      </c>
      <c r="H514" s="342">
        <v>74.605639999999994</v>
      </c>
      <c r="I514" s="342">
        <v>6.954853</v>
      </c>
      <c r="J514" s="342">
        <v>179.658838</v>
      </c>
      <c r="K514" s="342">
        <v>52.8</v>
      </c>
      <c r="L514" s="342">
        <v>3.2675559999999999</v>
      </c>
      <c r="M514" s="342">
        <v>74.8</v>
      </c>
      <c r="N514" s="342">
        <v>29.324625999999999</v>
      </c>
      <c r="O514" s="342">
        <v>179.58970299999999</v>
      </c>
      <c r="P514" s="342">
        <v>0</v>
      </c>
      <c r="Q514" s="342">
        <v>120.41</v>
      </c>
      <c r="R514" s="342">
        <v>0</v>
      </c>
      <c r="S514" s="342">
        <v>4.4329999999999998</v>
      </c>
      <c r="T514" s="342">
        <v>0</v>
      </c>
      <c r="U514" s="342">
        <v>266</v>
      </c>
      <c r="V514" s="342">
        <v>84.058199999999999</v>
      </c>
      <c r="W514" s="342">
        <v>6.3280000000000003</v>
      </c>
      <c r="X514" s="342">
        <v>0.04</v>
      </c>
      <c r="Y514" s="342">
        <v>0</v>
      </c>
      <c r="Z514" s="342">
        <v>73</v>
      </c>
      <c r="AA514" s="342">
        <v>54.3</v>
      </c>
      <c r="AB514" s="342">
        <v>38.627279999999999</v>
      </c>
      <c r="AC514" s="342">
        <v>40.180295000000001</v>
      </c>
      <c r="AD514" s="342">
        <v>179.63034099999999</v>
      </c>
      <c r="AE514" s="342">
        <v>11.909718</v>
      </c>
      <c r="AF514" s="342">
        <v>0</v>
      </c>
      <c r="AG514" s="342">
        <v>4.0638000000000001E-2</v>
      </c>
    </row>
    <row r="515" spans="1:33" x14ac:dyDescent="0.2">
      <c r="A515" s="342">
        <v>615.058179</v>
      </c>
      <c r="B515" s="342">
        <v>113.09384900000001</v>
      </c>
      <c r="C515" s="342">
        <v>74.407199000000006</v>
      </c>
      <c r="D515" s="342">
        <v>75.358782000000005</v>
      </c>
      <c r="E515" s="342">
        <v>72.513489000000007</v>
      </c>
      <c r="F515" s="342">
        <v>72.464676999999995</v>
      </c>
      <c r="G515" s="342">
        <v>72.624342999999996</v>
      </c>
      <c r="H515" s="342">
        <v>74.565413000000007</v>
      </c>
      <c r="I515" s="342">
        <v>6.8175160000000004</v>
      </c>
      <c r="J515" s="342">
        <v>179.824277</v>
      </c>
      <c r="K515" s="342">
        <v>52.8</v>
      </c>
      <c r="L515" s="342">
        <v>3.2745760000000002</v>
      </c>
      <c r="M515" s="342">
        <v>74.8</v>
      </c>
      <c r="N515" s="342">
        <v>29.322403000000001</v>
      </c>
      <c r="O515" s="342">
        <v>179.57816299999999</v>
      </c>
      <c r="P515" s="342">
        <v>0</v>
      </c>
      <c r="Q515" s="342">
        <v>120.42</v>
      </c>
      <c r="R515" s="342">
        <v>0</v>
      </c>
      <c r="S515" s="342">
        <v>4.4489999999999998</v>
      </c>
      <c r="T515" s="342">
        <v>0</v>
      </c>
      <c r="U515" s="342">
        <v>273</v>
      </c>
      <c r="V515" s="342">
        <v>84.135900000000007</v>
      </c>
      <c r="W515" s="342">
        <v>6.4059999999999997</v>
      </c>
      <c r="X515" s="342">
        <v>5.0999999999999997E-2</v>
      </c>
      <c r="Y515" s="342">
        <v>0</v>
      </c>
      <c r="Z515" s="342">
        <v>73</v>
      </c>
      <c r="AA515" s="342">
        <v>54.3</v>
      </c>
      <c r="AB515" s="342">
        <v>38.491948000000001</v>
      </c>
      <c r="AC515" s="342">
        <v>40.129067999999997</v>
      </c>
      <c r="AD515" s="342">
        <v>179.618843</v>
      </c>
      <c r="AE515" s="342">
        <v>11.905366000000001</v>
      </c>
      <c r="AF515" s="342">
        <v>0</v>
      </c>
      <c r="AG515" s="342">
        <v>4.0681000000000002E-2</v>
      </c>
    </row>
    <row r="516" spans="1:33" x14ac:dyDescent="0.2">
      <c r="A516" s="342">
        <v>616.25124700000003</v>
      </c>
      <c r="B516" s="342">
        <v>113.182548</v>
      </c>
      <c r="C516" s="342">
        <v>74.470602</v>
      </c>
      <c r="D516" s="342">
        <v>75.381857999999994</v>
      </c>
      <c r="E516" s="342">
        <v>72.560151000000005</v>
      </c>
      <c r="F516" s="342">
        <v>72.436876999999996</v>
      </c>
      <c r="G516" s="342">
        <v>72.576410999999993</v>
      </c>
      <c r="H516" s="342">
        <v>74.590912000000003</v>
      </c>
      <c r="I516" s="342">
        <v>6.850568</v>
      </c>
      <c r="J516" s="342">
        <v>179.78746599999999</v>
      </c>
      <c r="K516" s="342">
        <v>52.8</v>
      </c>
      <c r="L516" s="342">
        <v>3.282715</v>
      </c>
      <c r="M516" s="342">
        <v>74.8</v>
      </c>
      <c r="N516" s="342">
        <v>29.325955</v>
      </c>
      <c r="O516" s="342">
        <v>179.596754</v>
      </c>
      <c r="P516" s="342">
        <v>0</v>
      </c>
      <c r="Q516" s="342">
        <v>120.4</v>
      </c>
      <c r="R516" s="342">
        <v>0</v>
      </c>
      <c r="S516" s="342">
        <v>4.4580000000000002</v>
      </c>
      <c r="T516" s="342">
        <v>0</v>
      </c>
      <c r="U516" s="342">
        <v>277</v>
      </c>
      <c r="V516" s="342">
        <v>84.252099999999999</v>
      </c>
      <c r="W516" s="342">
        <v>6.375</v>
      </c>
      <c r="X516" s="342">
        <v>4.4999999999999998E-2</v>
      </c>
      <c r="Y516" s="342">
        <v>0</v>
      </c>
      <c r="Z516" s="342">
        <v>73</v>
      </c>
      <c r="AA516" s="342">
        <v>54.2</v>
      </c>
      <c r="AB516" s="342">
        <v>38.710968000000001</v>
      </c>
      <c r="AC516" s="342">
        <v>40.077821</v>
      </c>
      <c r="AD516" s="342">
        <v>179.637451</v>
      </c>
      <c r="AE516" s="342">
        <v>11.901012</v>
      </c>
      <c r="AF516" s="342">
        <v>0</v>
      </c>
      <c r="AG516" s="342">
        <v>4.0696999999999997E-2</v>
      </c>
    </row>
    <row r="517" spans="1:33" x14ac:dyDescent="0.2">
      <c r="A517" s="342">
        <v>617.44531600000005</v>
      </c>
      <c r="B517" s="342">
        <v>112.949922</v>
      </c>
      <c r="C517" s="342">
        <v>74.402199999999993</v>
      </c>
      <c r="D517" s="342">
        <v>75.319524000000001</v>
      </c>
      <c r="E517" s="342">
        <v>72.557025999999993</v>
      </c>
      <c r="F517" s="342">
        <v>72.359522999999996</v>
      </c>
      <c r="G517" s="342">
        <v>72.590369999999993</v>
      </c>
      <c r="H517" s="342">
        <v>74.617733999999999</v>
      </c>
      <c r="I517" s="342">
        <v>6.851648</v>
      </c>
      <c r="J517" s="342">
        <v>179.74184299999999</v>
      </c>
      <c r="K517" s="342">
        <v>52.8</v>
      </c>
      <c r="L517" s="342">
        <v>3.2908550000000001</v>
      </c>
      <c r="M517" s="342">
        <v>74.8</v>
      </c>
      <c r="N517" s="342">
        <v>29.324528999999998</v>
      </c>
      <c r="O517" s="342">
        <v>179.58474000000001</v>
      </c>
      <c r="P517" s="342">
        <v>0</v>
      </c>
      <c r="Q517" s="342">
        <v>120.4</v>
      </c>
      <c r="R517" s="342">
        <v>0</v>
      </c>
      <c r="S517" s="342">
        <v>4.4560000000000004</v>
      </c>
      <c r="T517" s="342">
        <v>0</v>
      </c>
      <c r="U517" s="342">
        <v>275</v>
      </c>
      <c r="V517" s="342">
        <v>84.328500000000005</v>
      </c>
      <c r="W517" s="342">
        <v>6.3540000000000001</v>
      </c>
      <c r="X517" s="342">
        <v>4.4999999999999998E-2</v>
      </c>
      <c r="Y517" s="342">
        <v>0</v>
      </c>
      <c r="Z517" s="342">
        <v>73</v>
      </c>
      <c r="AA517" s="342">
        <v>54.2</v>
      </c>
      <c r="AB517" s="342">
        <v>38.567860000000003</v>
      </c>
      <c r="AC517" s="342">
        <v>40.026046000000001</v>
      </c>
      <c r="AD517" s="342">
        <v>179.625293</v>
      </c>
      <c r="AE517" s="342">
        <v>11.896613</v>
      </c>
      <c r="AF517" s="342">
        <v>0</v>
      </c>
      <c r="AG517" s="342">
        <v>4.0552999999999999E-2</v>
      </c>
    </row>
    <row r="518" spans="1:33" x14ac:dyDescent="0.2">
      <c r="A518" s="342">
        <v>618.637384</v>
      </c>
      <c r="B518" s="342">
        <v>112.82078199999999</v>
      </c>
      <c r="C518" s="342">
        <v>74.431055999999998</v>
      </c>
      <c r="D518" s="342">
        <v>75.348436000000007</v>
      </c>
      <c r="E518" s="342">
        <v>72.534622999999996</v>
      </c>
      <c r="F518" s="342">
        <v>72.421576000000002</v>
      </c>
      <c r="G518" s="342">
        <v>72.609291999999996</v>
      </c>
      <c r="H518" s="342">
        <v>74.582677000000004</v>
      </c>
      <c r="I518" s="342">
        <v>7.0253310000000004</v>
      </c>
      <c r="J518" s="342">
        <v>179.757915</v>
      </c>
      <c r="K518" s="342">
        <v>52.8</v>
      </c>
      <c r="L518" s="342">
        <v>3.297336</v>
      </c>
      <c r="M518" s="342">
        <v>74.8</v>
      </c>
      <c r="N518" s="342">
        <v>29.325644</v>
      </c>
      <c r="O518" s="342">
        <v>179.56642199999999</v>
      </c>
      <c r="P518" s="342">
        <v>0</v>
      </c>
      <c r="Q518" s="342">
        <v>120.38</v>
      </c>
      <c r="R518" s="342">
        <v>0</v>
      </c>
      <c r="S518" s="342">
        <v>4.4580000000000002</v>
      </c>
      <c r="T518" s="342">
        <v>0</v>
      </c>
      <c r="U518" s="342">
        <v>278</v>
      </c>
      <c r="V518" s="342">
        <v>84.444100000000006</v>
      </c>
      <c r="W518" s="342">
        <v>6.359</v>
      </c>
      <c r="X518" s="342">
        <v>5.0999999999999997E-2</v>
      </c>
      <c r="Y518" s="342">
        <v>0</v>
      </c>
      <c r="Z518" s="342">
        <v>73</v>
      </c>
      <c r="AA518" s="342">
        <v>54.2</v>
      </c>
      <c r="AB518" s="342">
        <v>38.350493</v>
      </c>
      <c r="AC518" s="342">
        <v>39.976737999999997</v>
      </c>
      <c r="AD518" s="342">
        <v>179.60682499999999</v>
      </c>
      <c r="AE518" s="342">
        <v>11.892424</v>
      </c>
      <c r="AF518" s="342">
        <v>0</v>
      </c>
      <c r="AG518" s="342">
        <v>4.0403000000000001E-2</v>
      </c>
    </row>
    <row r="519" spans="1:33" x14ac:dyDescent="0.2">
      <c r="A519" s="342">
        <v>619.86745499999995</v>
      </c>
      <c r="B519" s="342">
        <v>112.310282</v>
      </c>
      <c r="C519" s="342">
        <v>74.459305999999998</v>
      </c>
      <c r="D519" s="342">
        <v>75.375826000000004</v>
      </c>
      <c r="E519" s="342">
        <v>72.527589000000006</v>
      </c>
      <c r="F519" s="342">
        <v>72.434687999999994</v>
      </c>
      <c r="G519" s="342">
        <v>72.562161000000003</v>
      </c>
      <c r="H519" s="342">
        <v>74.564469000000003</v>
      </c>
      <c r="I519" s="342">
        <v>6.8596300000000001</v>
      </c>
      <c r="J519" s="342">
        <v>179.73518100000001</v>
      </c>
      <c r="K519" s="342">
        <v>52.8</v>
      </c>
      <c r="L519" s="342">
        <v>3.3037570000000001</v>
      </c>
      <c r="M519" s="342">
        <v>74.8</v>
      </c>
      <c r="N519" s="342">
        <v>29.326252</v>
      </c>
      <c r="O519" s="342">
        <v>179.578191</v>
      </c>
      <c r="P519" s="342">
        <v>0</v>
      </c>
      <c r="Q519" s="342">
        <v>120.39</v>
      </c>
      <c r="R519" s="342">
        <v>0</v>
      </c>
      <c r="S519" s="342">
        <v>4.45</v>
      </c>
      <c r="T519" s="342">
        <v>0</v>
      </c>
      <c r="U519" s="342">
        <v>274</v>
      </c>
      <c r="V519" s="342">
        <v>84.520200000000003</v>
      </c>
      <c r="W519" s="342">
        <v>6.359</v>
      </c>
      <c r="X519" s="342">
        <v>4.4999999999999998E-2</v>
      </c>
      <c r="Y519" s="342">
        <v>0</v>
      </c>
      <c r="Z519" s="342">
        <v>73</v>
      </c>
      <c r="AA519" s="342">
        <v>54.2</v>
      </c>
      <c r="AB519" s="342">
        <v>38.482976999999998</v>
      </c>
      <c r="AC519" s="342">
        <v>39.930976000000001</v>
      </c>
      <c r="AD519" s="342">
        <v>179.61808099999999</v>
      </c>
      <c r="AE519" s="342">
        <v>11.888536</v>
      </c>
      <c r="AF519" s="342">
        <v>0</v>
      </c>
      <c r="AG519" s="342">
        <v>3.9890000000000002E-2</v>
      </c>
    </row>
    <row r="520" spans="1:33" x14ac:dyDescent="0.2">
      <c r="A520" s="342">
        <v>621.07152299999996</v>
      </c>
      <c r="B520" s="342">
        <v>112.185402</v>
      </c>
      <c r="C520" s="342">
        <v>74.481485000000006</v>
      </c>
      <c r="D520" s="342">
        <v>75.389786999999998</v>
      </c>
      <c r="E520" s="342">
        <v>72.492425999999995</v>
      </c>
      <c r="F520" s="342">
        <v>72.404588000000004</v>
      </c>
      <c r="G520" s="342">
        <v>72.587911000000005</v>
      </c>
      <c r="H520" s="342">
        <v>74.590031999999994</v>
      </c>
      <c r="I520" s="342">
        <v>6.9825590000000002</v>
      </c>
      <c r="J520" s="342">
        <v>179.70788400000001</v>
      </c>
      <c r="K520" s="342">
        <v>52.8</v>
      </c>
      <c r="L520" s="342">
        <v>3.3097789999999998</v>
      </c>
      <c r="M520" s="342">
        <v>74.8</v>
      </c>
      <c r="N520" s="342">
        <v>29.326421</v>
      </c>
      <c r="O520" s="342">
        <v>179.562904</v>
      </c>
      <c r="P520" s="342">
        <v>0</v>
      </c>
      <c r="Q520" s="342">
        <v>120.38</v>
      </c>
      <c r="R520" s="342">
        <v>0</v>
      </c>
      <c r="S520" s="342">
        <v>4.4649999999999999</v>
      </c>
      <c r="T520" s="342">
        <v>0</v>
      </c>
      <c r="U520" s="342">
        <v>280</v>
      </c>
      <c r="V520" s="342">
        <v>84.597800000000007</v>
      </c>
      <c r="W520" s="342">
        <v>6.3959999999999999</v>
      </c>
      <c r="X520" s="342">
        <v>4.4999999999999998E-2</v>
      </c>
      <c r="Y520" s="342">
        <v>0</v>
      </c>
      <c r="Z520" s="342">
        <v>73</v>
      </c>
      <c r="AA520" s="342">
        <v>54.2</v>
      </c>
      <c r="AB520" s="342">
        <v>38.301354000000003</v>
      </c>
      <c r="AC520" s="342">
        <v>39.878594999999997</v>
      </c>
      <c r="AD520" s="342">
        <v>179.60265000000001</v>
      </c>
      <c r="AE520" s="342">
        <v>11.884085000000001</v>
      </c>
      <c r="AF520" s="342">
        <v>0</v>
      </c>
      <c r="AG520" s="342">
        <v>3.9745999999999997E-2</v>
      </c>
    </row>
    <row r="521" spans="1:33" x14ac:dyDescent="0.2">
      <c r="A521" s="342">
        <v>622.264591</v>
      </c>
      <c r="B521" s="342">
        <v>112.362472</v>
      </c>
      <c r="C521" s="342">
        <v>74.483481999999995</v>
      </c>
      <c r="D521" s="342">
        <v>75.330378999999994</v>
      </c>
      <c r="E521" s="342">
        <v>72.557974000000002</v>
      </c>
      <c r="F521" s="342">
        <v>72.362996999999993</v>
      </c>
      <c r="G521" s="342">
        <v>72.542451999999997</v>
      </c>
      <c r="H521" s="342">
        <v>74.578969999999998</v>
      </c>
      <c r="I521" s="342">
        <v>6.8004499999999997</v>
      </c>
      <c r="J521" s="342">
        <v>179.78280000000001</v>
      </c>
      <c r="K521" s="342">
        <v>52.8</v>
      </c>
      <c r="L521" s="342">
        <v>3.316052</v>
      </c>
      <c r="M521" s="342">
        <v>74.8</v>
      </c>
      <c r="N521" s="342">
        <v>29.325644</v>
      </c>
      <c r="O521" s="342">
        <v>179.546931</v>
      </c>
      <c r="P521" s="342">
        <v>0</v>
      </c>
      <c r="Q521" s="342">
        <v>120.4</v>
      </c>
      <c r="R521" s="342">
        <v>0</v>
      </c>
      <c r="S521" s="342">
        <v>4.4800000000000004</v>
      </c>
      <c r="T521" s="342">
        <v>0</v>
      </c>
      <c r="U521" s="342">
        <v>285</v>
      </c>
      <c r="V521" s="342">
        <v>84.712299999999999</v>
      </c>
      <c r="W521" s="342">
        <v>6.4160000000000004</v>
      </c>
      <c r="X521" s="342">
        <v>4.4999999999999998E-2</v>
      </c>
      <c r="Y521" s="342">
        <v>0</v>
      </c>
      <c r="Z521" s="342">
        <v>73</v>
      </c>
      <c r="AA521" s="342">
        <v>54.2</v>
      </c>
      <c r="AB521" s="342">
        <v>38.115340000000003</v>
      </c>
      <c r="AC521" s="342">
        <v>39.822615999999996</v>
      </c>
      <c r="AD521" s="342">
        <v>179.58684700000001</v>
      </c>
      <c r="AE521" s="342">
        <v>11.879329</v>
      </c>
      <c r="AF521" s="342">
        <v>0</v>
      </c>
      <c r="AG521" s="342">
        <v>3.9914999999999999E-2</v>
      </c>
    </row>
    <row r="522" spans="1:33" x14ac:dyDescent="0.2">
      <c r="A522" s="342">
        <v>623.45866000000001</v>
      </c>
      <c r="B522" s="342">
        <v>112.628426</v>
      </c>
      <c r="C522" s="342">
        <v>74.495946000000004</v>
      </c>
      <c r="D522" s="342">
        <v>75.392965000000004</v>
      </c>
      <c r="E522" s="342">
        <v>72.488292000000001</v>
      </c>
      <c r="F522" s="342">
        <v>72.407735000000002</v>
      </c>
      <c r="G522" s="342">
        <v>72.597718</v>
      </c>
      <c r="H522" s="342">
        <v>74.618646999999996</v>
      </c>
      <c r="I522" s="342">
        <v>6.8955010000000003</v>
      </c>
      <c r="J522" s="342">
        <v>179.75221199999999</v>
      </c>
      <c r="K522" s="342">
        <v>52.8</v>
      </c>
      <c r="L522" s="342">
        <v>3.322533</v>
      </c>
      <c r="M522" s="342">
        <v>74.8</v>
      </c>
      <c r="N522" s="342">
        <v>29.328340000000001</v>
      </c>
      <c r="O522" s="342">
        <v>179.55345500000001</v>
      </c>
      <c r="P522" s="342">
        <v>0</v>
      </c>
      <c r="Q522" s="342">
        <v>120.39</v>
      </c>
      <c r="R522" s="342">
        <v>0</v>
      </c>
      <c r="S522" s="342">
        <v>4.4649999999999999</v>
      </c>
      <c r="T522" s="342">
        <v>0</v>
      </c>
      <c r="U522" s="342">
        <v>279</v>
      </c>
      <c r="V522" s="342">
        <v>84.788300000000007</v>
      </c>
      <c r="W522" s="342">
        <v>6.4160000000000004</v>
      </c>
      <c r="X522" s="342">
        <v>4.4999999999999998E-2</v>
      </c>
      <c r="Y522" s="342">
        <v>0</v>
      </c>
      <c r="Z522" s="342">
        <v>73</v>
      </c>
      <c r="AA522" s="342">
        <v>54.2</v>
      </c>
      <c r="AB522" s="342">
        <v>38.194958999999997</v>
      </c>
      <c r="AC522" s="342">
        <v>39.771590000000003</v>
      </c>
      <c r="AD522" s="342">
        <v>179.59361100000001</v>
      </c>
      <c r="AE522" s="342">
        <v>11.874993999999999</v>
      </c>
      <c r="AF522" s="342">
        <v>0</v>
      </c>
      <c r="AG522" s="342">
        <v>4.0155999999999997E-2</v>
      </c>
    </row>
    <row r="523" spans="1:33" x14ac:dyDescent="0.2">
      <c r="A523" s="342">
        <v>624.65172800000005</v>
      </c>
      <c r="B523" s="342">
        <v>112.223004</v>
      </c>
      <c r="C523" s="342">
        <v>74.446506999999997</v>
      </c>
      <c r="D523" s="342">
        <v>75.346204</v>
      </c>
      <c r="E523" s="342">
        <v>72.521109999999993</v>
      </c>
      <c r="F523" s="342">
        <v>72.432946000000001</v>
      </c>
      <c r="G523" s="342">
        <v>72.612628999999998</v>
      </c>
      <c r="H523" s="342">
        <v>74.497941999999995</v>
      </c>
      <c r="I523" s="342">
        <v>6.7596210000000001</v>
      </c>
      <c r="J523" s="342">
        <v>179.82816500000001</v>
      </c>
      <c r="K523" s="342">
        <v>52.8</v>
      </c>
      <c r="L523" s="342">
        <v>3.327718</v>
      </c>
      <c r="M523" s="342">
        <v>74.8</v>
      </c>
      <c r="N523" s="342">
        <v>29.324684000000001</v>
      </c>
      <c r="O523" s="342">
        <v>179.54467299999999</v>
      </c>
      <c r="P523" s="342">
        <v>0</v>
      </c>
      <c r="Q523" s="342">
        <v>120.4</v>
      </c>
      <c r="R523" s="342">
        <v>0</v>
      </c>
      <c r="S523" s="342">
        <v>4.4509999999999996</v>
      </c>
      <c r="T523" s="342">
        <v>0</v>
      </c>
      <c r="U523" s="342">
        <v>273</v>
      </c>
      <c r="V523" s="342">
        <v>84.902900000000002</v>
      </c>
      <c r="W523" s="342">
        <v>6.3490000000000002</v>
      </c>
      <c r="X523" s="342">
        <v>0.04</v>
      </c>
      <c r="Y523" s="342">
        <v>0</v>
      </c>
      <c r="Z523" s="342">
        <v>73</v>
      </c>
      <c r="AA523" s="342">
        <v>54.2</v>
      </c>
      <c r="AB523" s="342">
        <v>38.087620000000001</v>
      </c>
      <c r="AC523" s="342">
        <v>39.718639000000003</v>
      </c>
      <c r="AD523" s="342">
        <v>179.58449200000001</v>
      </c>
      <c r="AE523" s="342">
        <v>11.870495999999999</v>
      </c>
      <c r="AF523" s="342">
        <v>0</v>
      </c>
      <c r="AG523" s="342">
        <v>3.9819E-2</v>
      </c>
    </row>
    <row r="524" spans="1:33" x14ac:dyDescent="0.2">
      <c r="A524" s="342">
        <v>625.86479799999995</v>
      </c>
      <c r="B524" s="342">
        <v>112.071681</v>
      </c>
      <c r="C524" s="342">
        <v>74.446225999999996</v>
      </c>
      <c r="D524" s="342">
        <v>75.397008999999997</v>
      </c>
      <c r="E524" s="342">
        <v>72.536980999999997</v>
      </c>
      <c r="F524" s="342">
        <v>72.367501000000004</v>
      </c>
      <c r="G524" s="342">
        <v>72.561743000000007</v>
      </c>
      <c r="H524" s="342">
        <v>74.524681999999999</v>
      </c>
      <c r="I524" s="342">
        <v>6.7931379999999999</v>
      </c>
      <c r="J524" s="342">
        <v>179.77212</v>
      </c>
      <c r="K524" s="342">
        <v>52.8</v>
      </c>
      <c r="L524" s="342">
        <v>3.335969</v>
      </c>
      <c r="M524" s="342">
        <v>74.8</v>
      </c>
      <c r="N524" s="342">
        <v>29.324158000000001</v>
      </c>
      <c r="O524" s="342">
        <v>179.546661</v>
      </c>
      <c r="P524" s="342">
        <v>0</v>
      </c>
      <c r="Q524" s="342">
        <v>120.38</v>
      </c>
      <c r="R524" s="342">
        <v>0</v>
      </c>
      <c r="S524" s="342">
        <v>4.4589999999999996</v>
      </c>
      <c r="T524" s="342">
        <v>0</v>
      </c>
      <c r="U524" s="342">
        <v>278</v>
      </c>
      <c r="V524" s="342">
        <v>84.9803</v>
      </c>
      <c r="W524" s="342">
        <v>6.3639999999999999</v>
      </c>
      <c r="X524" s="342">
        <v>0.04</v>
      </c>
      <c r="Y524" s="342">
        <v>0</v>
      </c>
      <c r="Z524" s="342">
        <v>73</v>
      </c>
      <c r="AA524" s="342">
        <v>54.2</v>
      </c>
      <c r="AB524" s="342">
        <v>38.109285999999997</v>
      </c>
      <c r="AC524" s="342">
        <v>39.667687999999998</v>
      </c>
      <c r="AD524" s="342">
        <v>179.586332</v>
      </c>
      <c r="AE524" s="342">
        <v>11.866167000000001</v>
      </c>
      <c r="AF524" s="342">
        <v>0</v>
      </c>
      <c r="AG524" s="342">
        <v>3.9670999999999998E-2</v>
      </c>
    </row>
    <row r="525" spans="1:33" x14ac:dyDescent="0.2">
      <c r="A525" s="342">
        <v>627.05886599999997</v>
      </c>
      <c r="B525" s="342">
        <v>112.06035199999999</v>
      </c>
      <c r="C525" s="342">
        <v>74.419589000000002</v>
      </c>
      <c r="D525" s="342">
        <v>75.342950000000002</v>
      </c>
      <c r="E525" s="342">
        <v>72.561812000000003</v>
      </c>
      <c r="F525" s="342">
        <v>72.401454999999999</v>
      </c>
      <c r="G525" s="342">
        <v>72.586127000000005</v>
      </c>
      <c r="H525" s="342">
        <v>74.472391999999999</v>
      </c>
      <c r="I525" s="342">
        <v>6.9402179999999998</v>
      </c>
      <c r="J525" s="342">
        <v>179.64800299999999</v>
      </c>
      <c r="K525" s="342">
        <v>52.8</v>
      </c>
      <c r="L525" s="342">
        <v>3.3386049999999998</v>
      </c>
      <c r="M525" s="342">
        <v>74.8</v>
      </c>
      <c r="N525" s="342">
        <v>29.324814</v>
      </c>
      <c r="O525" s="342">
        <v>179.543803</v>
      </c>
      <c r="P525" s="342">
        <v>0</v>
      </c>
      <c r="Q525" s="342">
        <v>120.39</v>
      </c>
      <c r="R525" s="342">
        <v>0</v>
      </c>
      <c r="S525" s="342">
        <v>4.4619999999999997</v>
      </c>
      <c r="T525" s="342">
        <v>0</v>
      </c>
      <c r="U525" s="342">
        <v>278</v>
      </c>
      <c r="V525" s="342">
        <v>85.057699999999997</v>
      </c>
      <c r="W525" s="342">
        <v>6.37</v>
      </c>
      <c r="X525" s="342">
        <v>4.4999999999999998E-2</v>
      </c>
      <c r="Y525" s="342">
        <v>0</v>
      </c>
      <c r="Z525" s="342">
        <v>73</v>
      </c>
      <c r="AA525" s="342">
        <v>54.2</v>
      </c>
      <c r="AB525" s="342">
        <v>38.075839999999999</v>
      </c>
      <c r="AC525" s="342">
        <v>39.620434000000003</v>
      </c>
      <c r="AD525" s="342">
        <v>179.58349100000001</v>
      </c>
      <c r="AE525" s="342">
        <v>11.862152</v>
      </c>
      <c r="AF525" s="342">
        <v>0</v>
      </c>
      <c r="AG525" s="342">
        <v>3.9688000000000001E-2</v>
      </c>
    </row>
    <row r="526" spans="1:33" x14ac:dyDescent="0.2">
      <c r="A526" s="342">
        <v>628.25193400000001</v>
      </c>
      <c r="B526" s="342">
        <v>112.340025</v>
      </c>
      <c r="C526" s="342">
        <v>74.476810999999998</v>
      </c>
      <c r="D526" s="342">
        <v>75.366844</v>
      </c>
      <c r="E526" s="342">
        <v>72.481887</v>
      </c>
      <c r="F526" s="342">
        <v>72.449703999999997</v>
      </c>
      <c r="G526" s="342">
        <v>72.642668</v>
      </c>
      <c r="H526" s="342">
        <v>74.598027999999999</v>
      </c>
      <c r="I526" s="342">
        <v>6.8473269999999999</v>
      </c>
      <c r="J526" s="342">
        <v>179.84657000000001</v>
      </c>
      <c r="K526" s="342">
        <v>52.8</v>
      </c>
      <c r="L526" s="342">
        <v>3.3457080000000001</v>
      </c>
      <c r="M526" s="342">
        <v>74.8</v>
      </c>
      <c r="N526" s="342">
        <v>29.325669999999999</v>
      </c>
      <c r="O526" s="342">
        <v>179.577066</v>
      </c>
      <c r="P526" s="342">
        <v>0</v>
      </c>
      <c r="Q526" s="342">
        <v>120.39</v>
      </c>
      <c r="R526" s="342">
        <v>0</v>
      </c>
      <c r="S526" s="342">
        <v>4.4390000000000001</v>
      </c>
      <c r="T526" s="342">
        <v>0</v>
      </c>
      <c r="U526" s="342">
        <v>270</v>
      </c>
      <c r="V526" s="342">
        <v>85.171400000000006</v>
      </c>
      <c r="W526" s="342">
        <v>6.3380000000000001</v>
      </c>
      <c r="X526" s="342">
        <v>0.04</v>
      </c>
      <c r="Y526" s="342">
        <v>0</v>
      </c>
      <c r="Z526" s="342">
        <v>73</v>
      </c>
      <c r="AA526" s="342">
        <v>54.2</v>
      </c>
      <c r="AB526" s="342">
        <v>38.469859999999997</v>
      </c>
      <c r="AC526" s="342">
        <v>39.578854999999997</v>
      </c>
      <c r="AD526" s="342">
        <v>179.61696699999999</v>
      </c>
      <c r="AE526" s="342">
        <v>11.85862</v>
      </c>
      <c r="AF526" s="342">
        <v>0</v>
      </c>
      <c r="AG526" s="342">
        <v>3.9900999999999999E-2</v>
      </c>
    </row>
    <row r="527" spans="1:33" x14ac:dyDescent="0.2">
      <c r="A527" s="342">
        <v>629.44500200000004</v>
      </c>
      <c r="B527" s="342">
        <v>112.702568</v>
      </c>
      <c r="C527" s="342">
        <v>74.457978999999995</v>
      </c>
      <c r="D527" s="342">
        <v>75.389257999999998</v>
      </c>
      <c r="E527" s="342">
        <v>72.509855999999999</v>
      </c>
      <c r="F527" s="342">
        <v>72.437139000000002</v>
      </c>
      <c r="G527" s="342">
        <v>72.588359999999994</v>
      </c>
      <c r="H527" s="342">
        <v>74.622000999999997</v>
      </c>
      <c r="I527" s="342">
        <v>6.767614</v>
      </c>
      <c r="J527" s="342">
        <v>179.81805499999999</v>
      </c>
      <c r="K527" s="342">
        <v>52.8</v>
      </c>
      <c r="L527" s="342">
        <v>3.351982</v>
      </c>
      <c r="M527" s="342">
        <v>74.8</v>
      </c>
      <c r="N527" s="342">
        <v>29.326525</v>
      </c>
      <c r="O527" s="342">
        <v>179.56599600000001</v>
      </c>
      <c r="P527" s="342">
        <v>0</v>
      </c>
      <c r="Q527" s="342">
        <v>120.4</v>
      </c>
      <c r="R527" s="342">
        <v>0</v>
      </c>
      <c r="S527" s="342">
        <v>4.4539999999999997</v>
      </c>
      <c r="T527" s="342">
        <v>0</v>
      </c>
      <c r="U527" s="342">
        <v>275</v>
      </c>
      <c r="V527" s="342">
        <v>85.249200000000002</v>
      </c>
      <c r="W527" s="342">
        <v>6.3540000000000001</v>
      </c>
      <c r="X527" s="342">
        <v>4.4999999999999998E-2</v>
      </c>
      <c r="Y527" s="342">
        <v>0</v>
      </c>
      <c r="Z527" s="342">
        <v>73</v>
      </c>
      <c r="AA527" s="342">
        <v>54.2</v>
      </c>
      <c r="AB527" s="342">
        <v>38.343854999999998</v>
      </c>
      <c r="AC527" s="342">
        <v>39.535727000000001</v>
      </c>
      <c r="AD527" s="342">
        <v>179.60626099999999</v>
      </c>
      <c r="AE527" s="342">
        <v>11.854955</v>
      </c>
      <c r="AF527" s="342">
        <v>0</v>
      </c>
      <c r="AG527" s="342">
        <v>4.0265000000000002E-2</v>
      </c>
    </row>
    <row r="528" spans="1:33" x14ac:dyDescent="0.2">
      <c r="A528" s="342">
        <v>630.63907099999994</v>
      </c>
      <c r="B528" s="342">
        <v>112.914923</v>
      </c>
      <c r="C528" s="342">
        <v>74.433815999999993</v>
      </c>
      <c r="D528" s="342">
        <v>75.351838999999998</v>
      </c>
      <c r="E528" s="342">
        <v>72.561516999999995</v>
      </c>
      <c r="F528" s="342">
        <v>72.459102000000001</v>
      </c>
      <c r="G528" s="342">
        <v>72.633474000000007</v>
      </c>
      <c r="H528" s="342">
        <v>74.559965000000005</v>
      </c>
      <c r="I528" s="342">
        <v>6.8108190000000004</v>
      </c>
      <c r="J528" s="342">
        <v>179.77398700000001</v>
      </c>
      <c r="K528" s="342">
        <v>52.8</v>
      </c>
      <c r="L528" s="342">
        <v>3.3583590000000001</v>
      </c>
      <c r="M528" s="342">
        <v>74.8</v>
      </c>
      <c r="N528" s="342">
        <v>29.325229</v>
      </c>
      <c r="O528" s="342">
        <v>179.55892700000001</v>
      </c>
      <c r="P528" s="342">
        <v>0</v>
      </c>
      <c r="Q528" s="342">
        <v>120.39</v>
      </c>
      <c r="R528" s="342">
        <v>0</v>
      </c>
      <c r="S528" s="342">
        <v>4.4710000000000001</v>
      </c>
      <c r="T528" s="342">
        <v>0</v>
      </c>
      <c r="U528" s="342">
        <v>282</v>
      </c>
      <c r="V528" s="342">
        <v>85.365399999999994</v>
      </c>
      <c r="W528" s="342">
        <v>6.3639999999999999</v>
      </c>
      <c r="X528" s="342">
        <v>5.0999999999999997E-2</v>
      </c>
      <c r="Y528" s="342">
        <v>0</v>
      </c>
      <c r="Z528" s="342">
        <v>73</v>
      </c>
      <c r="AA528" s="342">
        <v>54.2</v>
      </c>
      <c r="AB528" s="342">
        <v>38.263272999999998</v>
      </c>
      <c r="AC528" s="342">
        <v>39.489133000000002</v>
      </c>
      <c r="AD528" s="342">
        <v>179.59941499999999</v>
      </c>
      <c r="AE528" s="342">
        <v>11.850997</v>
      </c>
      <c r="AF528" s="342">
        <v>0</v>
      </c>
      <c r="AG528" s="342">
        <v>4.0488000000000003E-2</v>
      </c>
    </row>
    <row r="529" spans="1:33" x14ac:dyDescent="0.2">
      <c r="A529" s="342">
        <v>631.86514</v>
      </c>
      <c r="B529" s="342">
        <v>112.871534</v>
      </c>
      <c r="C529" s="342">
        <v>74.401199000000005</v>
      </c>
      <c r="D529" s="342">
        <v>75.326522999999995</v>
      </c>
      <c r="E529" s="342">
        <v>72.512935999999996</v>
      </c>
      <c r="F529" s="342">
        <v>72.440825000000004</v>
      </c>
      <c r="G529" s="342">
        <v>72.626897</v>
      </c>
      <c r="H529" s="342">
        <v>74.516164000000003</v>
      </c>
      <c r="I529" s="342">
        <v>6.9435659999999997</v>
      </c>
      <c r="J529" s="342">
        <v>179.74182999999999</v>
      </c>
      <c r="K529" s="342">
        <v>52.8</v>
      </c>
      <c r="L529" s="342">
        <v>3.363699</v>
      </c>
      <c r="M529" s="342">
        <v>74.8</v>
      </c>
      <c r="N529" s="342">
        <v>29.323543000000001</v>
      </c>
      <c r="O529" s="342">
        <v>179.57602800000001</v>
      </c>
      <c r="P529" s="342">
        <v>0</v>
      </c>
      <c r="Q529" s="342">
        <v>120.4</v>
      </c>
      <c r="R529" s="342">
        <v>0</v>
      </c>
      <c r="S529" s="342">
        <v>4.4720000000000004</v>
      </c>
      <c r="T529" s="342">
        <v>0</v>
      </c>
      <c r="U529" s="342">
        <v>283</v>
      </c>
      <c r="V529" s="342">
        <v>85.442300000000003</v>
      </c>
      <c r="W529" s="342">
        <v>6.4009999999999998</v>
      </c>
      <c r="X529" s="342">
        <v>0.04</v>
      </c>
      <c r="Y529" s="342">
        <v>0</v>
      </c>
      <c r="Z529" s="342">
        <v>73</v>
      </c>
      <c r="AA529" s="342">
        <v>54.2</v>
      </c>
      <c r="AB529" s="342">
        <v>38.464469000000001</v>
      </c>
      <c r="AC529" s="342">
        <v>39.445614999999997</v>
      </c>
      <c r="AD529" s="342">
        <v>179.61650900000001</v>
      </c>
      <c r="AE529" s="342">
        <v>11.847299</v>
      </c>
      <c r="AF529" s="342">
        <v>0</v>
      </c>
      <c r="AG529" s="342">
        <v>4.0481000000000003E-2</v>
      </c>
    </row>
    <row r="530" spans="1:33" x14ac:dyDescent="0.2">
      <c r="A530" s="342">
        <v>633.06821000000002</v>
      </c>
      <c r="B530" s="342">
        <v>112.760841</v>
      </c>
      <c r="C530" s="342">
        <v>74.441872000000004</v>
      </c>
      <c r="D530" s="342">
        <v>75.364607000000007</v>
      </c>
      <c r="E530" s="342">
        <v>72.572688999999997</v>
      </c>
      <c r="F530" s="342">
        <v>72.370996000000005</v>
      </c>
      <c r="G530" s="342">
        <v>72.550533999999999</v>
      </c>
      <c r="H530" s="342">
        <v>74.566429999999997</v>
      </c>
      <c r="I530" s="342">
        <v>6.8922600000000003</v>
      </c>
      <c r="J530" s="342">
        <v>179.72136399999999</v>
      </c>
      <c r="K530" s="342">
        <v>52.8</v>
      </c>
      <c r="L530" s="342">
        <v>3.372357</v>
      </c>
      <c r="M530" s="342">
        <v>74.8</v>
      </c>
      <c r="N530" s="342">
        <v>29.323466</v>
      </c>
      <c r="O530" s="342">
        <v>179.570885</v>
      </c>
      <c r="P530" s="342">
        <v>0</v>
      </c>
      <c r="Q530" s="342">
        <v>120.38</v>
      </c>
      <c r="R530" s="342">
        <v>0</v>
      </c>
      <c r="S530" s="342">
        <v>4.476</v>
      </c>
      <c r="T530" s="342">
        <v>0</v>
      </c>
      <c r="U530" s="342">
        <v>284</v>
      </c>
      <c r="V530" s="342">
        <v>85.520799999999994</v>
      </c>
      <c r="W530" s="342">
        <v>6.38</v>
      </c>
      <c r="X530" s="342">
        <v>5.0999999999999997E-2</v>
      </c>
      <c r="Y530" s="342">
        <v>0</v>
      </c>
      <c r="Z530" s="342">
        <v>73</v>
      </c>
      <c r="AA530" s="342">
        <v>54.2</v>
      </c>
      <c r="AB530" s="342">
        <v>38.402228000000001</v>
      </c>
      <c r="AC530" s="342">
        <v>39.401896999999998</v>
      </c>
      <c r="AD530" s="342">
        <v>179.611221</v>
      </c>
      <c r="AE530" s="342">
        <v>11.843584999999999</v>
      </c>
      <c r="AF530" s="342">
        <v>0</v>
      </c>
      <c r="AG530" s="342">
        <v>4.0335999999999997E-2</v>
      </c>
    </row>
    <row r="531" spans="1:33" x14ac:dyDescent="0.2">
      <c r="A531" s="342">
        <v>634.26227800000004</v>
      </c>
      <c r="B531" s="342">
        <v>113.219416</v>
      </c>
      <c r="C531" s="342">
        <v>74.469346000000002</v>
      </c>
      <c r="D531" s="342">
        <v>75.343430999999995</v>
      </c>
      <c r="E531" s="342">
        <v>72.569488000000007</v>
      </c>
      <c r="F531" s="342">
        <v>72.424183999999997</v>
      </c>
      <c r="G531" s="342">
        <v>72.623084000000006</v>
      </c>
      <c r="H531" s="342">
        <v>74.530497999999994</v>
      </c>
      <c r="I531" s="342">
        <v>6.7827359999999999</v>
      </c>
      <c r="J531" s="342">
        <v>179.64800299999999</v>
      </c>
      <c r="K531" s="342">
        <v>52.8</v>
      </c>
      <c r="L531" s="342">
        <v>3.377853</v>
      </c>
      <c r="M531" s="342">
        <v>74.8</v>
      </c>
      <c r="N531" s="342">
        <v>29.323985</v>
      </c>
      <c r="O531" s="342">
        <v>179.56155899999999</v>
      </c>
      <c r="P531" s="342">
        <v>0</v>
      </c>
      <c r="Q531" s="342">
        <v>120.39</v>
      </c>
      <c r="R531" s="342">
        <v>0</v>
      </c>
      <c r="S531" s="342">
        <v>4.4569999999999999</v>
      </c>
      <c r="T531" s="342">
        <v>0</v>
      </c>
      <c r="U531" s="342">
        <v>278</v>
      </c>
      <c r="V531" s="342">
        <v>85.636899999999997</v>
      </c>
      <c r="W531" s="342">
        <v>6.375</v>
      </c>
      <c r="X531" s="342">
        <v>4.4999999999999998E-2</v>
      </c>
      <c r="Y531" s="342">
        <v>0</v>
      </c>
      <c r="Z531" s="342">
        <v>73</v>
      </c>
      <c r="AA531" s="342">
        <v>54.1</v>
      </c>
      <c r="AB531" s="342">
        <v>38.297123999999997</v>
      </c>
      <c r="AC531" s="342">
        <v>39.355058</v>
      </c>
      <c r="AD531" s="342">
        <v>179.60229100000001</v>
      </c>
      <c r="AE531" s="342">
        <v>11.839606</v>
      </c>
      <c r="AF531" s="342">
        <v>0</v>
      </c>
      <c r="AG531" s="342">
        <v>4.0731999999999997E-2</v>
      </c>
    </row>
    <row r="532" spans="1:33" x14ac:dyDescent="0.2">
      <c r="A532" s="342">
        <v>635.45534599999996</v>
      </c>
      <c r="B532" s="342">
        <v>113.801846</v>
      </c>
      <c r="C532" s="342">
        <v>74.451223999999996</v>
      </c>
      <c r="D532" s="342">
        <v>75.356337999999994</v>
      </c>
      <c r="E532" s="342">
        <v>72.575010000000006</v>
      </c>
      <c r="F532" s="342">
        <v>72.378924999999995</v>
      </c>
      <c r="G532" s="342">
        <v>72.568669999999997</v>
      </c>
      <c r="H532" s="342">
        <v>74.676058999999995</v>
      </c>
      <c r="I532" s="342">
        <v>7.0629200000000001</v>
      </c>
      <c r="J532" s="342">
        <v>179.68014700000001</v>
      </c>
      <c r="K532" s="342">
        <v>52.8</v>
      </c>
      <c r="L532" s="342">
        <v>3.384074</v>
      </c>
      <c r="M532" s="342">
        <v>74.8</v>
      </c>
      <c r="N532" s="342">
        <v>29.326473</v>
      </c>
      <c r="O532" s="342">
        <v>179.56274999999999</v>
      </c>
      <c r="P532" s="342">
        <v>0</v>
      </c>
      <c r="Q532" s="342">
        <v>120.38</v>
      </c>
      <c r="R532" s="342">
        <v>0</v>
      </c>
      <c r="S532" s="342">
        <v>4.4690000000000003</v>
      </c>
      <c r="T532" s="342">
        <v>0</v>
      </c>
      <c r="U532" s="342">
        <v>282</v>
      </c>
      <c r="V532" s="342">
        <v>85.714299999999994</v>
      </c>
      <c r="W532" s="342">
        <v>6.4160000000000004</v>
      </c>
      <c r="X532" s="342">
        <v>4.4999999999999998E-2</v>
      </c>
      <c r="Y532" s="342">
        <v>0</v>
      </c>
      <c r="Z532" s="342">
        <v>73</v>
      </c>
      <c r="AA532" s="342">
        <v>54.1</v>
      </c>
      <c r="AB532" s="342">
        <v>38.317523000000001</v>
      </c>
      <c r="AC532" s="342">
        <v>39.315752000000003</v>
      </c>
      <c r="AD532" s="342">
        <v>179.60402400000001</v>
      </c>
      <c r="AE532" s="342">
        <v>11.836266</v>
      </c>
      <c r="AF532" s="342">
        <v>0</v>
      </c>
      <c r="AG532" s="342">
        <v>4.1273999999999998E-2</v>
      </c>
    </row>
    <row r="533" spans="1:33" x14ac:dyDescent="0.2">
      <c r="A533" s="342">
        <v>636.65041399999996</v>
      </c>
      <c r="B533" s="342">
        <v>113.78216500000001</v>
      </c>
      <c r="C533" s="342">
        <v>74.433040000000005</v>
      </c>
      <c r="D533" s="342">
        <v>75.344207999999995</v>
      </c>
      <c r="E533" s="342">
        <v>72.568123</v>
      </c>
      <c r="F533" s="342">
        <v>72.470099000000005</v>
      </c>
      <c r="G533" s="342">
        <v>72.651422999999994</v>
      </c>
      <c r="H533" s="342">
        <v>74.566980000000001</v>
      </c>
      <c r="I533" s="342">
        <v>6.917319</v>
      </c>
      <c r="J533" s="342">
        <v>179.77320900000001</v>
      </c>
      <c r="K533" s="342">
        <v>52.8</v>
      </c>
      <c r="L533" s="342">
        <v>3.3902960000000002</v>
      </c>
      <c r="M533" s="342">
        <v>74.8</v>
      </c>
      <c r="N533" s="342">
        <v>29.32274</v>
      </c>
      <c r="O533" s="342">
        <v>179.563141</v>
      </c>
      <c r="P533" s="342">
        <v>0</v>
      </c>
      <c r="Q533" s="342">
        <v>120.41</v>
      </c>
      <c r="R533" s="342">
        <v>0</v>
      </c>
      <c r="S533" s="342">
        <v>4.4509999999999996</v>
      </c>
      <c r="T533" s="342">
        <v>0</v>
      </c>
      <c r="U533" s="342">
        <v>275</v>
      </c>
      <c r="V533" s="342">
        <v>85.83</v>
      </c>
      <c r="W533" s="342">
        <v>6.3330000000000002</v>
      </c>
      <c r="X533" s="342">
        <v>4.4999999999999998E-2</v>
      </c>
      <c r="Y533" s="342">
        <v>0</v>
      </c>
      <c r="Z533" s="342">
        <v>73</v>
      </c>
      <c r="AA533" s="342">
        <v>54.1</v>
      </c>
      <c r="AB533" s="342">
        <v>38.322139</v>
      </c>
      <c r="AC533" s="342">
        <v>39.272852999999998</v>
      </c>
      <c r="AD533" s="342">
        <v>179.60441599999999</v>
      </c>
      <c r="AE533" s="342">
        <v>11.832622000000001</v>
      </c>
      <c r="AF533" s="342">
        <v>0</v>
      </c>
      <c r="AG533" s="342">
        <v>4.1276E-2</v>
      </c>
    </row>
    <row r="534" spans="1:33" x14ac:dyDescent="0.2">
      <c r="A534" s="342">
        <v>637.86648400000001</v>
      </c>
      <c r="B534" s="342">
        <v>113.66445</v>
      </c>
      <c r="C534" s="342">
        <v>74.438820000000007</v>
      </c>
      <c r="D534" s="342">
        <v>75.376585000000006</v>
      </c>
      <c r="E534" s="342">
        <v>72.535004000000001</v>
      </c>
      <c r="F534" s="342">
        <v>72.413038</v>
      </c>
      <c r="G534" s="342">
        <v>72.578196000000005</v>
      </c>
      <c r="H534" s="342">
        <v>74.550433999999996</v>
      </c>
      <c r="I534" s="342">
        <v>6.8473160000000002</v>
      </c>
      <c r="J534" s="342">
        <v>179.765964</v>
      </c>
      <c r="K534" s="342">
        <v>52.8</v>
      </c>
      <c r="L534" s="342">
        <v>3.3988659999999999</v>
      </c>
      <c r="M534" s="342">
        <v>74.8</v>
      </c>
      <c r="N534" s="342">
        <v>29.325462999999999</v>
      </c>
      <c r="O534" s="342">
        <v>179.55530099999999</v>
      </c>
      <c r="P534" s="342">
        <v>0</v>
      </c>
      <c r="Q534" s="342">
        <v>120.37</v>
      </c>
      <c r="R534" s="342">
        <v>0</v>
      </c>
      <c r="S534" s="342">
        <v>4.4930000000000003</v>
      </c>
      <c r="T534" s="342">
        <v>0</v>
      </c>
      <c r="U534" s="342">
        <v>290</v>
      </c>
      <c r="V534" s="342">
        <v>85.908699999999996</v>
      </c>
      <c r="W534" s="342">
        <v>6.51</v>
      </c>
      <c r="X534" s="342">
        <v>4.4999999999999998E-2</v>
      </c>
      <c r="Y534" s="342">
        <v>0</v>
      </c>
      <c r="Z534" s="342">
        <v>73</v>
      </c>
      <c r="AA534" s="342">
        <v>54.1</v>
      </c>
      <c r="AB534" s="342">
        <v>38.228555999999998</v>
      </c>
      <c r="AC534" s="342">
        <v>39.233949000000003</v>
      </c>
      <c r="AD534" s="342">
        <v>179.59646599999999</v>
      </c>
      <c r="AE534" s="342">
        <v>11.829316</v>
      </c>
      <c r="AF534" s="342">
        <v>0</v>
      </c>
      <c r="AG534" s="342">
        <v>4.1165E-2</v>
      </c>
    </row>
    <row r="535" spans="1:33" x14ac:dyDescent="0.2">
      <c r="A535" s="342">
        <v>639.05955200000005</v>
      </c>
      <c r="B535" s="342">
        <v>113.875809</v>
      </c>
      <c r="C535" s="342">
        <v>74.467327999999995</v>
      </c>
      <c r="D535" s="342">
        <v>75.327134999999998</v>
      </c>
      <c r="E535" s="342">
        <v>72.554980999999998</v>
      </c>
      <c r="F535" s="342">
        <v>72.416905</v>
      </c>
      <c r="G535" s="342">
        <v>72.609046000000006</v>
      </c>
      <c r="H535" s="342">
        <v>74.556416999999996</v>
      </c>
      <c r="I535" s="342">
        <v>6.7944009999999997</v>
      </c>
      <c r="J535" s="342">
        <v>179.74106499999999</v>
      </c>
      <c r="K535" s="342">
        <v>52.8</v>
      </c>
      <c r="L535" s="342">
        <v>3.4084940000000001</v>
      </c>
      <c r="M535" s="342">
        <v>74.8</v>
      </c>
      <c r="N535" s="342">
        <v>29.322714000000001</v>
      </c>
      <c r="O535" s="342">
        <v>179.47421199999999</v>
      </c>
      <c r="P535" s="342">
        <v>0</v>
      </c>
      <c r="Q535" s="342">
        <v>120.41</v>
      </c>
      <c r="R535" s="342">
        <v>0</v>
      </c>
      <c r="S535" s="342">
        <v>4.4459999999999997</v>
      </c>
      <c r="T535" s="342">
        <v>0</v>
      </c>
      <c r="U535" s="342">
        <v>273</v>
      </c>
      <c r="V535" s="342">
        <v>85.985399999999998</v>
      </c>
      <c r="W535" s="342">
        <v>6.3639999999999999</v>
      </c>
      <c r="X535" s="342">
        <v>4.4999999999999998E-2</v>
      </c>
      <c r="Y535" s="342">
        <v>0</v>
      </c>
      <c r="Z535" s="342">
        <v>73</v>
      </c>
      <c r="AA535" s="342">
        <v>54.1</v>
      </c>
      <c r="AB535" s="342">
        <v>37.275989000000003</v>
      </c>
      <c r="AC535" s="342">
        <v>39.180829000000003</v>
      </c>
      <c r="AD535" s="342">
        <v>179.515535</v>
      </c>
      <c r="AE535" s="342">
        <v>11.824802999999999</v>
      </c>
      <c r="AF535" s="342">
        <v>0</v>
      </c>
      <c r="AG535" s="342">
        <v>4.1322999999999999E-2</v>
      </c>
    </row>
    <row r="536" spans="1:33" x14ac:dyDescent="0.2">
      <c r="A536" s="342">
        <v>640.25261999999998</v>
      </c>
      <c r="B536" s="342">
        <v>113.60529200000001</v>
      </c>
      <c r="C536" s="342">
        <v>74.458641</v>
      </c>
      <c r="D536" s="342">
        <v>75.368143000000003</v>
      </c>
      <c r="E536" s="342">
        <v>72.552223999999995</v>
      </c>
      <c r="F536" s="342">
        <v>72.418878000000007</v>
      </c>
      <c r="G536" s="342">
        <v>72.605581999999998</v>
      </c>
      <c r="H536" s="342">
        <v>74.558280999999994</v>
      </c>
      <c r="I536" s="342">
        <v>6.700431</v>
      </c>
      <c r="J536" s="342">
        <v>179.626228</v>
      </c>
      <c r="K536" s="342">
        <v>52.8</v>
      </c>
      <c r="L536" s="342">
        <v>3.4137300000000002</v>
      </c>
      <c r="M536" s="342">
        <v>74.8</v>
      </c>
      <c r="N536" s="342">
        <v>29.324346999999999</v>
      </c>
      <c r="O536" s="342">
        <v>179.43780599999999</v>
      </c>
      <c r="P536" s="342">
        <v>0</v>
      </c>
      <c r="Q536" s="342">
        <v>120.4</v>
      </c>
      <c r="R536" s="342">
        <v>0</v>
      </c>
      <c r="S536" s="342">
        <v>4.4530000000000003</v>
      </c>
      <c r="T536" s="342">
        <v>0</v>
      </c>
      <c r="U536" s="342">
        <v>275</v>
      </c>
      <c r="V536" s="342">
        <v>86.100399999999993</v>
      </c>
      <c r="W536" s="342">
        <v>6.359</v>
      </c>
      <c r="X536" s="342">
        <v>4.4999999999999998E-2</v>
      </c>
      <c r="Y536" s="342">
        <v>0</v>
      </c>
      <c r="Z536" s="342">
        <v>73</v>
      </c>
      <c r="AA536" s="342">
        <v>54.2</v>
      </c>
      <c r="AB536" s="342">
        <v>36.844757999999999</v>
      </c>
      <c r="AC536" s="342">
        <v>39.115470999999999</v>
      </c>
      <c r="AD536" s="342">
        <v>179.47889799999999</v>
      </c>
      <c r="AE536" s="342">
        <v>11.81925</v>
      </c>
      <c r="AF536" s="342">
        <v>0</v>
      </c>
      <c r="AG536" s="342">
        <v>4.1091999999999997E-2</v>
      </c>
    </row>
    <row r="537" spans="1:33" x14ac:dyDescent="0.2">
      <c r="A537" s="342">
        <v>641.44568900000002</v>
      </c>
      <c r="B537" s="342">
        <v>113.558789</v>
      </c>
      <c r="C537" s="342">
        <v>74.469626000000005</v>
      </c>
      <c r="D537" s="342">
        <v>75.396812999999995</v>
      </c>
      <c r="E537" s="342">
        <v>72.561024000000003</v>
      </c>
      <c r="F537" s="342">
        <v>72.425584000000001</v>
      </c>
      <c r="G537" s="342">
        <v>72.651073999999994</v>
      </c>
      <c r="H537" s="342">
        <v>74.605672999999996</v>
      </c>
      <c r="I537" s="342">
        <v>6.8600729999999999</v>
      </c>
      <c r="J537" s="342">
        <v>179.57153099999999</v>
      </c>
      <c r="K537" s="342">
        <v>52.8</v>
      </c>
      <c r="L537" s="342">
        <v>3.4180329999999999</v>
      </c>
      <c r="M537" s="342">
        <v>74.8</v>
      </c>
      <c r="N537" s="342">
        <v>29.325876999999998</v>
      </c>
      <c r="O537" s="342">
        <v>179.446876</v>
      </c>
      <c r="P537" s="342">
        <v>0</v>
      </c>
      <c r="Q537" s="342">
        <v>120.39</v>
      </c>
      <c r="R537" s="342">
        <v>0</v>
      </c>
      <c r="S537" s="342">
        <v>4.4560000000000004</v>
      </c>
      <c r="T537" s="342">
        <v>0</v>
      </c>
      <c r="U537" s="342">
        <v>277</v>
      </c>
      <c r="V537" s="342">
        <v>86.177599999999998</v>
      </c>
      <c r="W537" s="342">
        <v>6.3540000000000001</v>
      </c>
      <c r="X537" s="342">
        <v>4.4999999999999998E-2</v>
      </c>
      <c r="Y537" s="342">
        <v>0</v>
      </c>
      <c r="Z537" s="342">
        <v>73</v>
      </c>
      <c r="AA537" s="342">
        <v>54.2</v>
      </c>
      <c r="AB537" s="342">
        <v>36.950885999999997</v>
      </c>
      <c r="AC537" s="342">
        <v>39.052871000000003</v>
      </c>
      <c r="AD537" s="342">
        <v>179.48791499999999</v>
      </c>
      <c r="AE537" s="342">
        <v>11.813931999999999</v>
      </c>
      <c r="AF537" s="342">
        <v>0</v>
      </c>
      <c r="AG537" s="342">
        <v>4.1038999999999999E-2</v>
      </c>
    </row>
    <row r="538" spans="1:33" x14ac:dyDescent="0.2">
      <c r="A538" s="342">
        <v>642.63875700000006</v>
      </c>
      <c r="B538" s="342">
        <v>112.95845799999999</v>
      </c>
      <c r="C538" s="342">
        <v>74.459345999999996</v>
      </c>
      <c r="D538" s="342">
        <v>75.324741000000003</v>
      </c>
      <c r="E538" s="342">
        <v>72.576469000000003</v>
      </c>
      <c r="F538" s="342">
        <v>72.431782999999996</v>
      </c>
      <c r="G538" s="342">
        <v>72.657443999999998</v>
      </c>
      <c r="H538" s="342">
        <v>74.560062000000002</v>
      </c>
      <c r="I538" s="342">
        <v>6.8319900000000002</v>
      </c>
      <c r="J538" s="342">
        <v>179.53653499999999</v>
      </c>
      <c r="K538" s="342">
        <v>52.9</v>
      </c>
      <c r="L538" s="342">
        <v>3.427521</v>
      </c>
      <c r="M538" s="342">
        <v>74.8</v>
      </c>
      <c r="N538" s="342">
        <v>29.322714000000001</v>
      </c>
      <c r="O538" s="342">
        <v>179.39455799999999</v>
      </c>
      <c r="P538" s="342">
        <v>0</v>
      </c>
      <c r="Q538" s="342">
        <v>120.39</v>
      </c>
      <c r="R538" s="342">
        <v>0</v>
      </c>
      <c r="S538" s="342">
        <v>4.4580000000000002</v>
      </c>
      <c r="T538" s="342">
        <v>0</v>
      </c>
      <c r="U538" s="342">
        <v>278</v>
      </c>
      <c r="V538" s="342">
        <v>86.293599999999998</v>
      </c>
      <c r="W538" s="342">
        <v>6.3540000000000001</v>
      </c>
      <c r="X538" s="342">
        <v>4.4999999999999998E-2</v>
      </c>
      <c r="Y538" s="342">
        <v>0</v>
      </c>
      <c r="Z538" s="342">
        <v>73</v>
      </c>
      <c r="AA538" s="342">
        <v>54.2</v>
      </c>
      <c r="AB538" s="342">
        <v>36.328775999999998</v>
      </c>
      <c r="AC538" s="342">
        <v>38.986499999999999</v>
      </c>
      <c r="AD538" s="342">
        <v>179.43505999999999</v>
      </c>
      <c r="AE538" s="342">
        <v>11.808293000000001</v>
      </c>
      <c r="AF538" s="342">
        <v>0</v>
      </c>
      <c r="AG538" s="342">
        <v>4.0502000000000003E-2</v>
      </c>
    </row>
    <row r="539" spans="1:33" x14ac:dyDescent="0.2">
      <c r="A539" s="342">
        <v>643.86582699999997</v>
      </c>
      <c r="B539" s="342">
        <v>112.546245</v>
      </c>
      <c r="C539" s="342">
        <v>74.474356</v>
      </c>
      <c r="D539" s="342">
        <v>75.362390000000005</v>
      </c>
      <c r="E539" s="342">
        <v>72.547580999999994</v>
      </c>
      <c r="F539" s="342">
        <v>72.462076999999994</v>
      </c>
      <c r="G539" s="342">
        <v>72.630821999999995</v>
      </c>
      <c r="H539" s="342">
        <v>74.510221000000001</v>
      </c>
      <c r="I539" s="342">
        <v>6.7713840000000003</v>
      </c>
      <c r="J539" s="342">
        <v>179.53816900000001</v>
      </c>
      <c r="K539" s="342">
        <v>52.9</v>
      </c>
      <c r="L539" s="342">
        <v>3.4332449999999999</v>
      </c>
      <c r="M539" s="342">
        <v>74.8</v>
      </c>
      <c r="N539" s="342">
        <v>29.321942</v>
      </c>
      <c r="O539" s="342">
        <v>179.43821</v>
      </c>
      <c r="P539" s="342">
        <v>0</v>
      </c>
      <c r="Q539" s="342">
        <v>120.4</v>
      </c>
      <c r="R539" s="342">
        <v>0</v>
      </c>
      <c r="S539" s="342">
        <v>4.4480000000000004</v>
      </c>
      <c r="T539" s="342">
        <v>0</v>
      </c>
      <c r="U539" s="342">
        <v>273</v>
      </c>
      <c r="V539" s="342">
        <v>86.370099999999994</v>
      </c>
      <c r="W539" s="342">
        <v>6.3330000000000002</v>
      </c>
      <c r="X539" s="342">
        <v>4.4999999999999998E-2</v>
      </c>
      <c r="Y539" s="342">
        <v>0</v>
      </c>
      <c r="Z539" s="342">
        <v>73</v>
      </c>
      <c r="AA539" s="342">
        <v>54.2</v>
      </c>
      <c r="AB539" s="342">
        <v>36.837839000000002</v>
      </c>
      <c r="AC539" s="342">
        <v>38.9253</v>
      </c>
      <c r="AD539" s="342">
        <v>179.47830999999999</v>
      </c>
      <c r="AE539" s="342">
        <v>11.803093000000001</v>
      </c>
      <c r="AF539" s="342">
        <v>0</v>
      </c>
      <c r="AG539" s="342">
        <v>4.0099999999999997E-2</v>
      </c>
    </row>
    <row r="540" spans="1:33" x14ac:dyDescent="0.2">
      <c r="A540" s="342">
        <v>645.06089499999996</v>
      </c>
      <c r="B540" s="342">
        <v>112.691013</v>
      </c>
      <c r="C540" s="342">
        <v>74.462480999999997</v>
      </c>
      <c r="D540" s="342">
        <v>75.342971000000006</v>
      </c>
      <c r="E540" s="342">
        <v>72.627846000000005</v>
      </c>
      <c r="F540" s="342">
        <v>72.475347999999997</v>
      </c>
      <c r="G540" s="342">
        <v>72.636623</v>
      </c>
      <c r="H540" s="342">
        <v>74.505782999999994</v>
      </c>
      <c r="I540" s="342">
        <v>6.9533950000000004</v>
      </c>
      <c r="J540" s="342">
        <v>179.49687399999999</v>
      </c>
      <c r="K540" s="342">
        <v>52.9</v>
      </c>
      <c r="L540" s="342">
        <v>3.4390830000000001</v>
      </c>
      <c r="M540" s="342">
        <v>74.8</v>
      </c>
      <c r="N540" s="342">
        <v>29.323543999999998</v>
      </c>
      <c r="O540" s="342">
        <v>179.42850100000001</v>
      </c>
      <c r="P540" s="342">
        <v>0</v>
      </c>
      <c r="Q540" s="342">
        <v>120.4</v>
      </c>
      <c r="R540" s="342">
        <v>0</v>
      </c>
      <c r="S540" s="342">
        <v>4.4390000000000001</v>
      </c>
      <c r="T540" s="342">
        <v>0</v>
      </c>
      <c r="U540" s="342">
        <v>270</v>
      </c>
      <c r="V540" s="342">
        <v>86.4465</v>
      </c>
      <c r="W540" s="342">
        <v>6.3230000000000004</v>
      </c>
      <c r="X540" s="342">
        <v>5.6000000000000001E-2</v>
      </c>
      <c r="Y540" s="342">
        <v>0</v>
      </c>
      <c r="Z540" s="342">
        <v>73</v>
      </c>
      <c r="AA540" s="342">
        <v>54.2</v>
      </c>
      <c r="AB540" s="342">
        <v>36.725315999999999</v>
      </c>
      <c r="AC540" s="342">
        <v>38.864837000000001</v>
      </c>
      <c r="AD540" s="342">
        <v>179.46875</v>
      </c>
      <c r="AE540" s="342">
        <v>11.797957</v>
      </c>
      <c r="AF540" s="342">
        <v>0</v>
      </c>
      <c r="AG540" s="342">
        <v>4.0249E-2</v>
      </c>
    </row>
    <row r="541" spans="1:33" x14ac:dyDescent="0.2">
      <c r="A541" s="342">
        <v>646.25596399999995</v>
      </c>
      <c r="B541" s="342">
        <v>113.063216</v>
      </c>
      <c r="C541" s="342">
        <v>74.480333999999999</v>
      </c>
      <c r="D541" s="342">
        <v>75.371768000000003</v>
      </c>
      <c r="E541" s="342">
        <v>72.553974999999994</v>
      </c>
      <c r="F541" s="342">
        <v>72.526988000000003</v>
      </c>
      <c r="G541" s="342">
        <v>72.673400999999998</v>
      </c>
      <c r="H541" s="342">
        <v>74.571922000000001</v>
      </c>
      <c r="I541" s="342">
        <v>6.8568319999999998</v>
      </c>
      <c r="J541" s="342">
        <v>179.60185999999999</v>
      </c>
      <c r="K541" s="342">
        <v>52.9</v>
      </c>
      <c r="L541" s="342">
        <v>3.4461339999999998</v>
      </c>
      <c r="M541" s="342">
        <v>74.8</v>
      </c>
      <c r="N541" s="342">
        <v>29.32497</v>
      </c>
      <c r="O541" s="342">
        <v>179.43624199999999</v>
      </c>
      <c r="P541" s="342">
        <v>0</v>
      </c>
      <c r="Q541" s="342">
        <v>120.42</v>
      </c>
      <c r="R541" s="342">
        <v>0</v>
      </c>
      <c r="S541" s="342">
        <v>4.4370000000000003</v>
      </c>
      <c r="T541" s="342">
        <v>0</v>
      </c>
      <c r="U541" s="342">
        <v>267</v>
      </c>
      <c r="V541" s="342">
        <v>86.560599999999994</v>
      </c>
      <c r="W541" s="342">
        <v>6.3179999999999996</v>
      </c>
      <c r="X541" s="342">
        <v>5.0999999999999997E-2</v>
      </c>
      <c r="Y541" s="342">
        <v>0</v>
      </c>
      <c r="Z541" s="342">
        <v>73</v>
      </c>
      <c r="AA541" s="342">
        <v>54.2</v>
      </c>
      <c r="AB541" s="342">
        <v>36.82029</v>
      </c>
      <c r="AC541" s="342">
        <v>38.808742000000002</v>
      </c>
      <c r="AD541" s="342">
        <v>179.47681900000001</v>
      </c>
      <c r="AE541" s="342">
        <v>11.793191</v>
      </c>
      <c r="AF541" s="342">
        <v>0</v>
      </c>
      <c r="AG541" s="342">
        <v>4.0578000000000003E-2</v>
      </c>
    </row>
    <row r="542" spans="1:33" x14ac:dyDescent="0.2">
      <c r="A542" s="342">
        <v>647.45203200000003</v>
      </c>
      <c r="B542" s="342">
        <v>112.97020000000001</v>
      </c>
      <c r="C542" s="342">
        <v>74.468682000000001</v>
      </c>
      <c r="D542" s="342">
        <v>75.347251</v>
      </c>
      <c r="E542" s="342">
        <v>72.590008999999995</v>
      </c>
      <c r="F542" s="342">
        <v>72.479478999999998</v>
      </c>
      <c r="G542" s="342">
        <v>72.680555999999996</v>
      </c>
      <c r="H542" s="342">
        <v>74.564487</v>
      </c>
      <c r="I542" s="342">
        <v>6.8851319999999996</v>
      </c>
      <c r="J542" s="342">
        <v>179.59175099999999</v>
      </c>
      <c r="K542" s="342">
        <v>52.9</v>
      </c>
      <c r="L542" s="342">
        <v>3.4506960000000002</v>
      </c>
      <c r="M542" s="342">
        <v>74.8</v>
      </c>
      <c r="N542" s="342">
        <v>29.323647999999999</v>
      </c>
      <c r="O542" s="342">
        <v>179.43313000000001</v>
      </c>
      <c r="P542" s="342">
        <v>0</v>
      </c>
      <c r="Q542" s="342">
        <v>120.42</v>
      </c>
      <c r="R542" s="342">
        <v>0</v>
      </c>
      <c r="S542" s="342">
        <v>4.452</v>
      </c>
      <c r="T542" s="342">
        <v>0</v>
      </c>
      <c r="U542" s="342">
        <v>274</v>
      </c>
      <c r="V542" s="342">
        <v>86.637200000000007</v>
      </c>
      <c r="W542" s="342">
        <v>6.3540000000000001</v>
      </c>
      <c r="X542" s="342">
        <v>4.4999999999999998E-2</v>
      </c>
      <c r="Y542" s="342">
        <v>0</v>
      </c>
      <c r="Z542" s="342">
        <v>73</v>
      </c>
      <c r="AA542" s="342">
        <v>54.2</v>
      </c>
      <c r="AB542" s="342">
        <v>36.782789999999999</v>
      </c>
      <c r="AC542" s="342">
        <v>38.750351999999999</v>
      </c>
      <c r="AD542" s="342">
        <v>179.47363300000001</v>
      </c>
      <c r="AE542" s="342">
        <v>11.78823</v>
      </c>
      <c r="AF542" s="342">
        <v>0</v>
      </c>
      <c r="AG542" s="342">
        <v>4.0503999999999998E-2</v>
      </c>
    </row>
    <row r="543" spans="1:33" x14ac:dyDescent="0.2">
      <c r="A543" s="342">
        <v>648.64509999999996</v>
      </c>
      <c r="B543" s="342">
        <v>113.029366</v>
      </c>
      <c r="C543" s="342">
        <v>74.540584999999993</v>
      </c>
      <c r="D543" s="342">
        <v>75.391930000000002</v>
      </c>
      <c r="E543" s="342">
        <v>72.577079999999995</v>
      </c>
      <c r="F543" s="342">
        <v>72.460695999999999</v>
      </c>
      <c r="G543" s="342">
        <v>72.642522</v>
      </c>
      <c r="H543" s="342">
        <v>74.556059000000005</v>
      </c>
      <c r="I543" s="342">
        <v>6.6423199999999998</v>
      </c>
      <c r="J543" s="342">
        <v>179.61248900000001</v>
      </c>
      <c r="K543" s="342">
        <v>52.9</v>
      </c>
      <c r="L543" s="342">
        <v>3.4555180000000001</v>
      </c>
      <c r="M543" s="342">
        <v>74.8</v>
      </c>
      <c r="N543" s="342">
        <v>29.324114000000002</v>
      </c>
      <c r="O543" s="342">
        <v>179.42782399999999</v>
      </c>
      <c r="P543" s="342">
        <v>0</v>
      </c>
      <c r="Q543" s="342">
        <v>120.36</v>
      </c>
      <c r="R543" s="342">
        <v>0</v>
      </c>
      <c r="S543" s="342">
        <v>4.4820000000000002</v>
      </c>
      <c r="T543" s="342">
        <v>0</v>
      </c>
      <c r="U543" s="342">
        <v>287</v>
      </c>
      <c r="V543" s="342">
        <v>86.755099999999999</v>
      </c>
      <c r="W543" s="342">
        <v>6.4009999999999998</v>
      </c>
      <c r="X543" s="342">
        <v>4.4999999999999998E-2</v>
      </c>
      <c r="Y543" s="342">
        <v>0</v>
      </c>
      <c r="Z543" s="342">
        <v>73</v>
      </c>
      <c r="AA543" s="342">
        <v>54.2</v>
      </c>
      <c r="AB543" s="342">
        <v>36.720115999999997</v>
      </c>
      <c r="AC543" s="342">
        <v>38.693778999999999</v>
      </c>
      <c r="AD543" s="342">
        <v>179.468309</v>
      </c>
      <c r="AE543" s="342">
        <v>11.783423000000001</v>
      </c>
      <c r="AF543" s="342">
        <v>0</v>
      </c>
      <c r="AG543" s="342">
        <v>4.0483999999999999E-2</v>
      </c>
    </row>
    <row r="544" spans="1:33" x14ac:dyDescent="0.2">
      <c r="A544" s="342">
        <v>649.86517000000003</v>
      </c>
      <c r="B544" s="342">
        <v>113.46715</v>
      </c>
      <c r="C544" s="342">
        <v>74.478935000000007</v>
      </c>
      <c r="D544" s="342">
        <v>75.319764000000006</v>
      </c>
      <c r="E544" s="342">
        <v>72.502711000000005</v>
      </c>
      <c r="F544" s="342">
        <v>72.434781999999998</v>
      </c>
      <c r="G544" s="342">
        <v>72.622775000000004</v>
      </c>
      <c r="H544" s="342">
        <v>74.541138000000004</v>
      </c>
      <c r="I544" s="342">
        <v>6.8405440000000004</v>
      </c>
      <c r="J544" s="342">
        <v>179.541616</v>
      </c>
      <c r="K544" s="342">
        <v>52.9</v>
      </c>
      <c r="L544" s="342">
        <v>3.4634369999999999</v>
      </c>
      <c r="M544" s="342">
        <v>74.8</v>
      </c>
      <c r="N544" s="342">
        <v>29.324822999999999</v>
      </c>
      <c r="O544" s="342">
        <v>179.45395400000001</v>
      </c>
      <c r="P544" s="342">
        <v>0</v>
      </c>
      <c r="Q544" s="342">
        <v>120.38</v>
      </c>
      <c r="R544" s="342">
        <v>0</v>
      </c>
      <c r="S544" s="342">
        <v>4.476</v>
      </c>
      <c r="T544" s="342">
        <v>0</v>
      </c>
      <c r="U544" s="342">
        <v>284</v>
      </c>
      <c r="V544" s="342">
        <v>86.832499999999996</v>
      </c>
      <c r="W544" s="342">
        <v>6.4219999999999997</v>
      </c>
      <c r="X544" s="342">
        <v>4.4999999999999998E-2</v>
      </c>
      <c r="Y544" s="342">
        <v>0</v>
      </c>
      <c r="Z544" s="342">
        <v>73</v>
      </c>
      <c r="AA544" s="342">
        <v>54.2</v>
      </c>
      <c r="AB544" s="342">
        <v>37.033119999999997</v>
      </c>
      <c r="AC544" s="342">
        <v>38.643653999999998</v>
      </c>
      <c r="AD544" s="342">
        <v>179.494901</v>
      </c>
      <c r="AE544" s="342">
        <v>11.779165000000001</v>
      </c>
      <c r="AF544" s="342">
        <v>0</v>
      </c>
      <c r="AG544" s="342">
        <v>4.0946999999999997E-2</v>
      </c>
    </row>
    <row r="545" spans="1:33" x14ac:dyDescent="0.2">
      <c r="A545" s="342">
        <v>651.05923800000005</v>
      </c>
      <c r="B545" s="342">
        <v>114.414978</v>
      </c>
      <c r="C545" s="342">
        <v>74.456388000000004</v>
      </c>
      <c r="D545" s="342">
        <v>75.351254999999995</v>
      </c>
      <c r="E545" s="342">
        <v>72.616742000000002</v>
      </c>
      <c r="F545" s="342">
        <v>72.459461000000005</v>
      </c>
      <c r="G545" s="342">
        <v>72.622434999999996</v>
      </c>
      <c r="H545" s="342">
        <v>74.518336000000005</v>
      </c>
      <c r="I545" s="342">
        <v>6.994656</v>
      </c>
      <c r="J545" s="342">
        <v>179.437511</v>
      </c>
      <c r="K545" s="342">
        <v>52.9</v>
      </c>
      <c r="L545" s="342">
        <v>3.470294</v>
      </c>
      <c r="M545" s="342">
        <v>74.8</v>
      </c>
      <c r="N545" s="342">
        <v>29.326447000000002</v>
      </c>
      <c r="O545" s="342">
        <v>179.424947</v>
      </c>
      <c r="P545" s="342">
        <v>0</v>
      </c>
      <c r="Q545" s="342">
        <v>120.39</v>
      </c>
      <c r="R545" s="342">
        <v>0</v>
      </c>
      <c r="S545" s="342">
        <v>4.4539999999999997</v>
      </c>
      <c r="T545" s="342">
        <v>0</v>
      </c>
      <c r="U545" s="342">
        <v>276</v>
      </c>
      <c r="V545" s="342">
        <v>86.9084</v>
      </c>
      <c r="W545" s="342">
        <v>6.38</v>
      </c>
      <c r="X545" s="342">
        <v>5.0999999999999997E-2</v>
      </c>
      <c r="Y545" s="342">
        <v>0</v>
      </c>
      <c r="Z545" s="342">
        <v>73</v>
      </c>
      <c r="AA545" s="342">
        <v>54.3</v>
      </c>
      <c r="AB545" s="342">
        <v>36.701796999999999</v>
      </c>
      <c r="AC545" s="342">
        <v>38.584093000000003</v>
      </c>
      <c r="AD545" s="342">
        <v>179.46675200000001</v>
      </c>
      <c r="AE545" s="342">
        <v>11.774105</v>
      </c>
      <c r="AF545" s="342">
        <v>0</v>
      </c>
      <c r="AG545" s="342">
        <v>4.1805000000000002E-2</v>
      </c>
    </row>
    <row r="546" spans="1:33" x14ac:dyDescent="0.2">
      <c r="A546" s="342">
        <v>652.25930700000004</v>
      </c>
      <c r="B546" s="342">
        <v>114.747226</v>
      </c>
      <c r="C546" s="342">
        <v>74.525413999999998</v>
      </c>
      <c r="D546" s="342">
        <v>75.417767999999995</v>
      </c>
      <c r="E546" s="342">
        <v>72.520060999999998</v>
      </c>
      <c r="F546" s="342">
        <v>72.451250000000002</v>
      </c>
      <c r="G546" s="342">
        <v>72.611530000000002</v>
      </c>
      <c r="H546" s="342">
        <v>74.613695000000007</v>
      </c>
      <c r="I546" s="342">
        <v>6.8576959999999998</v>
      </c>
      <c r="J546" s="342">
        <v>179.664852</v>
      </c>
      <c r="K546" s="342">
        <v>52.9</v>
      </c>
      <c r="L546" s="342">
        <v>3.4749599999999998</v>
      </c>
      <c r="M546" s="342">
        <v>74.8</v>
      </c>
      <c r="N546" s="342">
        <v>29.323311</v>
      </c>
      <c r="O546" s="342">
        <v>179.427817</v>
      </c>
      <c r="P546" s="342">
        <v>0</v>
      </c>
      <c r="Q546" s="342">
        <v>120.39</v>
      </c>
      <c r="R546" s="342">
        <v>0</v>
      </c>
      <c r="S546" s="342">
        <v>4.4530000000000003</v>
      </c>
      <c r="T546" s="342">
        <v>0</v>
      </c>
      <c r="U546" s="342">
        <v>274</v>
      </c>
      <c r="V546" s="342">
        <v>87.0244</v>
      </c>
      <c r="W546" s="342">
        <v>6.38</v>
      </c>
      <c r="X546" s="342">
        <v>4.4999999999999998E-2</v>
      </c>
      <c r="Y546" s="342">
        <v>0</v>
      </c>
      <c r="Z546" s="342">
        <v>73</v>
      </c>
      <c r="AA546" s="342">
        <v>54.3</v>
      </c>
      <c r="AB546" s="342">
        <v>36.738097000000003</v>
      </c>
      <c r="AC546" s="342">
        <v>38.526223000000002</v>
      </c>
      <c r="AD546" s="342">
        <v>179.46983599999999</v>
      </c>
      <c r="AE546" s="342">
        <v>11.769188</v>
      </c>
      <c r="AF546" s="342">
        <v>0</v>
      </c>
      <c r="AG546" s="342">
        <v>4.2019000000000001E-2</v>
      </c>
    </row>
    <row r="547" spans="1:33" x14ac:dyDescent="0.2">
      <c r="A547" s="342">
        <v>653.45437500000003</v>
      </c>
      <c r="B547" s="342">
        <v>114.480763</v>
      </c>
      <c r="C547" s="342">
        <v>74.453670000000002</v>
      </c>
      <c r="D547" s="342">
        <v>75.327573999999998</v>
      </c>
      <c r="E547" s="342">
        <v>72.564884000000006</v>
      </c>
      <c r="F547" s="342">
        <v>72.496190999999996</v>
      </c>
      <c r="G547" s="342">
        <v>72.634325000000004</v>
      </c>
      <c r="H547" s="342">
        <v>74.539859000000007</v>
      </c>
      <c r="I547" s="342">
        <v>6.7909449999999998</v>
      </c>
      <c r="J547" s="342">
        <v>179.634523</v>
      </c>
      <c r="K547" s="342">
        <v>52.9</v>
      </c>
      <c r="L547" s="342">
        <v>3.482685</v>
      </c>
      <c r="M547" s="342">
        <v>74.8</v>
      </c>
      <c r="N547" s="342">
        <v>29.325073</v>
      </c>
      <c r="O547" s="342">
        <v>179.46435700000001</v>
      </c>
      <c r="P547" s="342">
        <v>0</v>
      </c>
      <c r="Q547" s="342">
        <v>120.38</v>
      </c>
      <c r="R547" s="342">
        <v>0</v>
      </c>
      <c r="S547" s="342">
        <v>4.4550000000000001</v>
      </c>
      <c r="T547" s="342">
        <v>0</v>
      </c>
      <c r="U547" s="342">
        <v>277</v>
      </c>
      <c r="V547" s="342">
        <v>87.101799999999997</v>
      </c>
      <c r="W547" s="342">
        <v>6.39</v>
      </c>
      <c r="X547" s="342">
        <v>5.6000000000000001E-2</v>
      </c>
      <c r="Y547" s="342">
        <v>0</v>
      </c>
      <c r="Z547" s="342">
        <v>73</v>
      </c>
      <c r="AA547" s="342">
        <v>54.3</v>
      </c>
      <c r="AB547" s="342">
        <v>37.166361000000002</v>
      </c>
      <c r="AC547" s="342">
        <v>38.473776000000001</v>
      </c>
      <c r="AD547" s="342">
        <v>179.50622100000001</v>
      </c>
      <c r="AE547" s="342">
        <v>11.764732</v>
      </c>
      <c r="AF547" s="342">
        <v>0</v>
      </c>
      <c r="AG547" s="342">
        <v>4.1863999999999998E-2</v>
      </c>
    </row>
    <row r="548" spans="1:33" x14ac:dyDescent="0.2">
      <c r="A548" s="342">
        <v>654.65044399999999</v>
      </c>
      <c r="B548" s="342">
        <v>114.394811</v>
      </c>
      <c r="C548" s="342">
        <v>74.505352999999999</v>
      </c>
      <c r="D548" s="342">
        <v>75.393405999999999</v>
      </c>
      <c r="E548" s="342">
        <v>72.625382000000002</v>
      </c>
      <c r="F548" s="342">
        <v>72.470540999999997</v>
      </c>
      <c r="G548" s="342">
        <v>72.652778999999995</v>
      </c>
      <c r="H548" s="342">
        <v>74.555705000000003</v>
      </c>
      <c r="I548" s="342">
        <v>6.7704230000000001</v>
      </c>
      <c r="J548" s="342">
        <v>179.61041499999999</v>
      </c>
      <c r="K548" s="342">
        <v>52.9</v>
      </c>
      <c r="L548" s="342">
        <v>3.4884919999999999</v>
      </c>
      <c r="M548" s="342">
        <v>74.8</v>
      </c>
      <c r="N548" s="342">
        <v>29.325799</v>
      </c>
      <c r="O548" s="342">
        <v>179.44615200000001</v>
      </c>
      <c r="P548" s="342">
        <v>0</v>
      </c>
      <c r="Q548" s="342">
        <v>120.4</v>
      </c>
      <c r="R548" s="342">
        <v>0</v>
      </c>
      <c r="S548" s="342">
        <v>4.4640000000000004</v>
      </c>
      <c r="T548" s="342">
        <v>0</v>
      </c>
      <c r="U548" s="342">
        <v>279</v>
      </c>
      <c r="V548" s="342">
        <v>87.218199999999996</v>
      </c>
      <c r="W548" s="342">
        <v>6.4160000000000004</v>
      </c>
      <c r="X548" s="342">
        <v>0.04</v>
      </c>
      <c r="Y548" s="342">
        <v>0</v>
      </c>
      <c r="Z548" s="342">
        <v>73</v>
      </c>
      <c r="AA548" s="342">
        <v>54.3</v>
      </c>
      <c r="AB548" s="342">
        <v>36.950581999999997</v>
      </c>
      <c r="AC548" s="342">
        <v>38.421143000000001</v>
      </c>
      <c r="AD548" s="342">
        <v>179.487889</v>
      </c>
      <c r="AE548" s="342">
        <v>11.760260000000001</v>
      </c>
      <c r="AF548" s="342">
        <v>0</v>
      </c>
      <c r="AG548" s="342">
        <v>4.1737000000000003E-2</v>
      </c>
    </row>
    <row r="549" spans="1:33" x14ac:dyDescent="0.2">
      <c r="A549" s="342">
        <v>655.86651300000005</v>
      </c>
      <c r="B549" s="342">
        <v>114.50219</v>
      </c>
      <c r="C549" s="342">
        <v>74.519831999999994</v>
      </c>
      <c r="D549" s="342">
        <v>75.392494999999997</v>
      </c>
      <c r="E549" s="342">
        <v>72.601364000000004</v>
      </c>
      <c r="F549" s="342">
        <v>72.461062999999996</v>
      </c>
      <c r="G549" s="342">
        <v>72.662854999999993</v>
      </c>
      <c r="H549" s="342">
        <v>74.570318999999998</v>
      </c>
      <c r="I549" s="342">
        <v>6.8766629999999997</v>
      </c>
      <c r="J549" s="342">
        <v>179.56845899999999</v>
      </c>
      <c r="K549" s="342">
        <v>52.9</v>
      </c>
      <c r="L549" s="342">
        <v>3.494615</v>
      </c>
      <c r="M549" s="342">
        <v>74.8</v>
      </c>
      <c r="N549" s="342">
        <v>29.325685</v>
      </c>
      <c r="O549" s="342">
        <v>179.43240700000001</v>
      </c>
      <c r="P549" s="342">
        <v>0</v>
      </c>
      <c r="Q549" s="342">
        <v>120.4</v>
      </c>
      <c r="R549" s="342">
        <v>0</v>
      </c>
      <c r="S549" s="342">
        <v>4.4509999999999996</v>
      </c>
      <c r="T549" s="342">
        <v>0</v>
      </c>
      <c r="U549" s="342">
        <v>275</v>
      </c>
      <c r="V549" s="342">
        <v>87.296400000000006</v>
      </c>
      <c r="W549" s="342">
        <v>6.3440000000000003</v>
      </c>
      <c r="X549" s="342">
        <v>4.4999999999999998E-2</v>
      </c>
      <c r="Y549" s="342">
        <v>0</v>
      </c>
      <c r="Z549" s="342">
        <v>73</v>
      </c>
      <c r="AA549" s="342">
        <v>54.3</v>
      </c>
      <c r="AB549" s="342">
        <v>36.789712999999999</v>
      </c>
      <c r="AC549" s="342">
        <v>38.371301000000003</v>
      </c>
      <c r="AD549" s="342">
        <v>179.474221</v>
      </c>
      <c r="AE549" s="342">
        <v>11.756026</v>
      </c>
      <c r="AF549" s="342">
        <v>0</v>
      </c>
      <c r="AG549" s="342">
        <v>4.1814999999999998E-2</v>
      </c>
    </row>
    <row r="550" spans="1:33" x14ac:dyDescent="0.2">
      <c r="A550" s="342">
        <v>657.06158200000004</v>
      </c>
      <c r="B550" s="342">
        <v>114.83809100000001</v>
      </c>
      <c r="C550" s="342">
        <v>74.460778000000005</v>
      </c>
      <c r="D550" s="342">
        <v>75.312022999999996</v>
      </c>
      <c r="E550" s="342">
        <v>72.585728000000003</v>
      </c>
      <c r="F550" s="342">
        <v>72.472027999999995</v>
      </c>
      <c r="G550" s="342">
        <v>72.634710999999996</v>
      </c>
      <c r="H550" s="342">
        <v>74.509632999999994</v>
      </c>
      <c r="I550" s="342">
        <v>6.7362909999999996</v>
      </c>
      <c r="J550" s="342">
        <v>179.63193100000001</v>
      </c>
      <c r="K550" s="342">
        <v>52.9</v>
      </c>
      <c r="L550" s="342">
        <v>3.5010379999999999</v>
      </c>
      <c r="M550" s="342">
        <v>74.8</v>
      </c>
      <c r="N550" s="342">
        <v>29.323</v>
      </c>
      <c r="O550" s="342">
        <v>179.41920300000001</v>
      </c>
      <c r="P550" s="342">
        <v>0</v>
      </c>
      <c r="Q550" s="342">
        <v>120.39</v>
      </c>
      <c r="R550" s="342">
        <v>0</v>
      </c>
      <c r="S550" s="342">
        <v>4.4379999999999997</v>
      </c>
      <c r="T550" s="342">
        <v>0</v>
      </c>
      <c r="U550" s="342">
        <v>269</v>
      </c>
      <c r="V550" s="342">
        <v>87.372799999999998</v>
      </c>
      <c r="W550" s="342">
        <v>6.3380000000000001</v>
      </c>
      <c r="X550" s="342">
        <v>4.4999999999999998E-2</v>
      </c>
      <c r="Y550" s="342">
        <v>0</v>
      </c>
      <c r="Z550" s="342">
        <v>73</v>
      </c>
      <c r="AA550" s="342">
        <v>54.4</v>
      </c>
      <c r="AB550" s="342">
        <v>36.638398000000002</v>
      </c>
      <c r="AC550" s="342">
        <v>38.318401000000001</v>
      </c>
      <c r="AD550" s="342">
        <v>179.461366</v>
      </c>
      <c r="AE550" s="342">
        <v>11.751531</v>
      </c>
      <c r="AF550" s="342">
        <v>0</v>
      </c>
      <c r="AG550" s="342">
        <v>4.2162999999999999E-2</v>
      </c>
    </row>
    <row r="551" spans="1:33" x14ac:dyDescent="0.2">
      <c r="A551" s="342">
        <v>658.25665000000004</v>
      </c>
      <c r="B551" s="342">
        <v>115.147211</v>
      </c>
      <c r="C551" s="342">
        <v>74.467217000000005</v>
      </c>
      <c r="D551" s="342">
        <v>75.358431999999993</v>
      </c>
      <c r="E551" s="342">
        <v>72.593367000000001</v>
      </c>
      <c r="F551" s="342">
        <v>72.501966999999993</v>
      </c>
      <c r="G551" s="342">
        <v>72.683899999999994</v>
      </c>
      <c r="H551" s="342">
        <v>74.539092999999994</v>
      </c>
      <c r="I551" s="342">
        <v>6.9441059999999997</v>
      </c>
      <c r="J551" s="342">
        <v>179.560903</v>
      </c>
      <c r="K551" s="342">
        <v>52.9</v>
      </c>
      <c r="L551" s="342">
        <v>3.5089190000000001</v>
      </c>
      <c r="M551" s="342">
        <v>74.8</v>
      </c>
      <c r="N551" s="342">
        <v>29.323232999999998</v>
      </c>
      <c r="O551" s="342">
        <v>179.443838</v>
      </c>
      <c r="P551" s="342">
        <v>0</v>
      </c>
      <c r="Q551" s="342">
        <v>120.38</v>
      </c>
      <c r="R551" s="342">
        <v>0</v>
      </c>
      <c r="S551" s="342">
        <v>4.468</v>
      </c>
      <c r="T551" s="342">
        <v>0</v>
      </c>
      <c r="U551" s="342">
        <v>282</v>
      </c>
      <c r="V551" s="342">
        <v>87.490499999999997</v>
      </c>
      <c r="W551" s="342">
        <v>6.4109999999999996</v>
      </c>
      <c r="X551" s="342">
        <v>5.0999999999999997E-2</v>
      </c>
      <c r="Y551" s="342">
        <v>0</v>
      </c>
      <c r="Z551" s="342">
        <v>73</v>
      </c>
      <c r="AA551" s="342">
        <v>54.4</v>
      </c>
      <c r="AB551" s="342">
        <v>36.931359999999998</v>
      </c>
      <c r="AC551" s="342">
        <v>38.267926000000003</v>
      </c>
      <c r="AD551" s="342">
        <v>179.486256</v>
      </c>
      <c r="AE551" s="342">
        <v>11.747242999999999</v>
      </c>
      <c r="AF551" s="342">
        <v>0</v>
      </c>
      <c r="AG551" s="342">
        <v>4.2417000000000003E-2</v>
      </c>
    </row>
    <row r="552" spans="1:33" x14ac:dyDescent="0.2">
      <c r="A552" s="342">
        <v>659.45171800000003</v>
      </c>
      <c r="B552" s="342">
        <v>114.878291</v>
      </c>
      <c r="C552" s="342">
        <v>74.464843999999999</v>
      </c>
      <c r="D552" s="342">
        <v>75.351007999999993</v>
      </c>
      <c r="E552" s="342">
        <v>72.578815000000006</v>
      </c>
      <c r="F552" s="342">
        <v>72.444730000000007</v>
      </c>
      <c r="G552" s="342">
        <v>72.637204999999994</v>
      </c>
      <c r="H552" s="342">
        <v>74.567524000000006</v>
      </c>
      <c r="I552" s="342">
        <v>6.7062629999999999</v>
      </c>
      <c r="J552" s="342">
        <v>179.68533099999999</v>
      </c>
      <c r="K552" s="342">
        <v>52.9</v>
      </c>
      <c r="L552" s="342">
        <v>3.5173700000000001</v>
      </c>
      <c r="M552" s="342">
        <v>74.8</v>
      </c>
      <c r="N552" s="342">
        <v>29.324839999999998</v>
      </c>
      <c r="O552" s="342">
        <v>179.42234099999999</v>
      </c>
      <c r="P552" s="342">
        <v>0</v>
      </c>
      <c r="Q552" s="342">
        <v>120.39</v>
      </c>
      <c r="R552" s="342">
        <v>0</v>
      </c>
      <c r="S552" s="342">
        <v>4.4630000000000001</v>
      </c>
      <c r="T552" s="342">
        <v>0</v>
      </c>
      <c r="U552" s="342">
        <v>279</v>
      </c>
      <c r="V552" s="342">
        <v>87.568299999999994</v>
      </c>
      <c r="W552" s="342">
        <v>6.3540000000000001</v>
      </c>
      <c r="X552" s="342">
        <v>4.4999999999999998E-2</v>
      </c>
      <c r="Y552" s="342">
        <v>0</v>
      </c>
      <c r="Z552" s="342">
        <v>73</v>
      </c>
      <c r="AA552" s="342">
        <v>54.4</v>
      </c>
      <c r="AB552" s="342">
        <v>36.67568</v>
      </c>
      <c r="AC552" s="342">
        <v>38.218451999999999</v>
      </c>
      <c r="AD552" s="342">
        <v>179.46453299999999</v>
      </c>
      <c r="AE552" s="342">
        <v>11.743040000000001</v>
      </c>
      <c r="AF552" s="342">
        <v>0</v>
      </c>
      <c r="AG552" s="342">
        <v>4.2193000000000001E-2</v>
      </c>
    </row>
    <row r="553" spans="1:33" x14ac:dyDescent="0.2">
      <c r="A553" s="342">
        <v>660.64678700000002</v>
      </c>
      <c r="B553" s="342">
        <v>114.78977999999999</v>
      </c>
      <c r="C553" s="342">
        <v>74.531840000000003</v>
      </c>
      <c r="D553" s="342">
        <v>75.351956000000001</v>
      </c>
      <c r="E553" s="342">
        <v>72.583595000000003</v>
      </c>
      <c r="F553" s="342">
        <v>72.473350999999994</v>
      </c>
      <c r="G553" s="342">
        <v>72.647514999999999</v>
      </c>
      <c r="H553" s="342">
        <v>74.536890999999997</v>
      </c>
      <c r="I553" s="342">
        <v>6.7527090000000003</v>
      </c>
      <c r="J553" s="342">
        <v>179.65059500000001</v>
      </c>
      <c r="K553" s="342">
        <v>52.9</v>
      </c>
      <c r="L553" s="342">
        <v>3.5240580000000001</v>
      </c>
      <c r="M553" s="342">
        <v>74.8</v>
      </c>
      <c r="N553" s="342">
        <v>29.324166000000002</v>
      </c>
      <c r="O553" s="342">
        <v>179.41246599999999</v>
      </c>
      <c r="P553" s="342">
        <v>0</v>
      </c>
      <c r="Q553" s="342">
        <v>120.37</v>
      </c>
      <c r="R553" s="342">
        <v>0</v>
      </c>
      <c r="S553" s="342">
        <v>4.4790000000000001</v>
      </c>
      <c r="T553" s="342">
        <v>0</v>
      </c>
      <c r="U553" s="342">
        <v>286</v>
      </c>
      <c r="V553" s="342">
        <v>87.683499999999995</v>
      </c>
      <c r="W553" s="342">
        <v>6.4160000000000004</v>
      </c>
      <c r="X553" s="342">
        <v>4.4999999999999998E-2</v>
      </c>
      <c r="Y553" s="342">
        <v>0</v>
      </c>
      <c r="Z553" s="342">
        <v>73</v>
      </c>
      <c r="AA553" s="342">
        <v>54.4</v>
      </c>
      <c r="AB553" s="342">
        <v>36.557761999999997</v>
      </c>
      <c r="AC553" s="342">
        <v>38.168498999999997</v>
      </c>
      <c r="AD553" s="342">
        <v>179.45451499999999</v>
      </c>
      <c r="AE553" s="342">
        <v>11.738796000000001</v>
      </c>
      <c r="AF553" s="342">
        <v>0</v>
      </c>
      <c r="AG553" s="342">
        <v>4.2049000000000003E-2</v>
      </c>
    </row>
    <row r="554" spans="1:33" x14ac:dyDescent="0.2">
      <c r="A554" s="342">
        <v>661.86785699999996</v>
      </c>
      <c r="B554" s="342">
        <v>114.859768</v>
      </c>
      <c r="C554" s="342">
        <v>74.448172</v>
      </c>
      <c r="D554" s="342">
        <v>75.344910999999996</v>
      </c>
      <c r="E554" s="342">
        <v>72.592163999999997</v>
      </c>
      <c r="F554" s="342">
        <v>72.486159000000001</v>
      </c>
      <c r="G554" s="342">
        <v>72.698437999999996</v>
      </c>
      <c r="H554" s="342">
        <v>74.579128999999995</v>
      </c>
      <c r="I554" s="342">
        <v>6.9647040000000002</v>
      </c>
      <c r="J554" s="342">
        <v>179.552944</v>
      </c>
      <c r="K554" s="342">
        <v>52.9</v>
      </c>
      <c r="L554" s="342">
        <v>3.5283530000000001</v>
      </c>
      <c r="M554" s="342">
        <v>74.8</v>
      </c>
      <c r="N554" s="342">
        <v>29.325143000000001</v>
      </c>
      <c r="O554" s="342">
        <v>179.44096099999999</v>
      </c>
      <c r="P554" s="342">
        <v>0</v>
      </c>
      <c r="Q554" s="342">
        <v>120.4</v>
      </c>
      <c r="R554" s="342">
        <v>0</v>
      </c>
      <c r="S554" s="342">
        <v>4.4470000000000001</v>
      </c>
      <c r="T554" s="342">
        <v>0</v>
      </c>
      <c r="U554" s="342">
        <v>273</v>
      </c>
      <c r="V554" s="342">
        <v>87.760199999999998</v>
      </c>
      <c r="W554" s="342">
        <v>6.3380000000000001</v>
      </c>
      <c r="X554" s="342">
        <v>5.0999999999999997E-2</v>
      </c>
      <c r="Y554" s="342">
        <v>0</v>
      </c>
      <c r="Z554" s="342">
        <v>73</v>
      </c>
      <c r="AA554" s="342">
        <v>54.4</v>
      </c>
      <c r="AB554" s="342">
        <v>36.894860000000001</v>
      </c>
      <c r="AC554" s="342">
        <v>38.120749000000004</v>
      </c>
      <c r="AD554" s="342">
        <v>179.48315500000001</v>
      </c>
      <c r="AE554" s="342">
        <v>11.734738999999999</v>
      </c>
      <c r="AF554" s="342">
        <v>0</v>
      </c>
      <c r="AG554" s="342">
        <v>4.2194000000000002E-2</v>
      </c>
    </row>
    <row r="555" spans="1:33" x14ac:dyDescent="0.2">
      <c r="A555" s="342">
        <v>663.060925</v>
      </c>
      <c r="B555" s="342">
        <v>114.54777900000001</v>
      </c>
      <c r="C555" s="342">
        <v>74.484727000000007</v>
      </c>
      <c r="D555" s="342">
        <v>75.390632999999994</v>
      </c>
      <c r="E555" s="342">
        <v>72.627928999999995</v>
      </c>
      <c r="F555" s="342">
        <v>72.550562999999997</v>
      </c>
      <c r="G555" s="342">
        <v>72.682785999999993</v>
      </c>
      <c r="H555" s="342">
        <v>74.579954999999998</v>
      </c>
      <c r="I555" s="342">
        <v>6.8913960000000003</v>
      </c>
      <c r="J555" s="342">
        <v>179.44891699999999</v>
      </c>
      <c r="K555" s="342">
        <v>52.9</v>
      </c>
      <c r="L555" s="342">
        <v>3.5352570000000001</v>
      </c>
      <c r="M555" s="342">
        <v>74.8</v>
      </c>
      <c r="N555" s="342">
        <v>29.322196000000002</v>
      </c>
      <c r="O555" s="342">
        <v>179.415908</v>
      </c>
      <c r="P555" s="342">
        <v>0</v>
      </c>
      <c r="Q555" s="342">
        <v>120.39</v>
      </c>
      <c r="R555" s="342">
        <v>0</v>
      </c>
      <c r="S555" s="342">
        <v>4.4370000000000003</v>
      </c>
      <c r="T555" s="342">
        <v>0</v>
      </c>
      <c r="U555" s="342">
        <v>269</v>
      </c>
      <c r="V555" s="342">
        <v>87.837000000000003</v>
      </c>
      <c r="W555" s="342">
        <v>6.3440000000000003</v>
      </c>
      <c r="X555" s="342">
        <v>5.0999999999999997E-2</v>
      </c>
      <c r="Y555" s="342">
        <v>0</v>
      </c>
      <c r="Z555" s="342">
        <v>73</v>
      </c>
      <c r="AA555" s="342">
        <v>54.4</v>
      </c>
      <c r="AB555" s="342">
        <v>36.596412000000001</v>
      </c>
      <c r="AC555" s="342">
        <v>38.072194000000003</v>
      </c>
      <c r="AD555" s="342">
        <v>179.45779899999999</v>
      </c>
      <c r="AE555" s="342">
        <v>11.730613999999999</v>
      </c>
      <c r="AF555" s="342">
        <v>0</v>
      </c>
      <c r="AG555" s="342">
        <v>4.1889999999999997E-2</v>
      </c>
    </row>
    <row r="556" spans="1:33" x14ac:dyDescent="0.2">
      <c r="A556" s="342">
        <v>664.25399300000004</v>
      </c>
      <c r="B556" s="342">
        <v>114.43083</v>
      </c>
      <c r="C556" s="342">
        <v>74.474350999999999</v>
      </c>
      <c r="D556" s="342">
        <v>75.338918000000007</v>
      </c>
      <c r="E556" s="342">
        <v>72.598444999999998</v>
      </c>
      <c r="F556" s="342">
        <v>72.483168000000006</v>
      </c>
      <c r="G556" s="342">
        <v>72.689487</v>
      </c>
      <c r="H556" s="342">
        <v>74.603296</v>
      </c>
      <c r="I556" s="342">
        <v>6.8576959999999998</v>
      </c>
      <c r="J556" s="342">
        <v>179.51890800000001</v>
      </c>
      <c r="K556" s="342">
        <v>52.9</v>
      </c>
      <c r="L556" s="342">
        <v>3.5417890000000001</v>
      </c>
      <c r="M556" s="342">
        <v>74.8</v>
      </c>
      <c r="N556" s="342">
        <v>29.325202999999998</v>
      </c>
      <c r="O556" s="342">
        <v>179.43683200000001</v>
      </c>
      <c r="P556" s="342">
        <v>0</v>
      </c>
      <c r="Q556" s="342">
        <v>120.38</v>
      </c>
      <c r="R556" s="342">
        <v>0</v>
      </c>
      <c r="S556" s="342">
        <v>4.4850000000000003</v>
      </c>
      <c r="T556" s="342">
        <v>0</v>
      </c>
      <c r="U556" s="342">
        <v>288</v>
      </c>
      <c r="V556" s="342">
        <v>87.953900000000004</v>
      </c>
      <c r="W556" s="342">
        <v>6.4530000000000003</v>
      </c>
      <c r="X556" s="342">
        <v>4.4999999999999998E-2</v>
      </c>
      <c r="Y556" s="342">
        <v>0</v>
      </c>
      <c r="Z556" s="342">
        <v>73</v>
      </c>
      <c r="AA556" s="342">
        <v>54.4</v>
      </c>
      <c r="AB556" s="342">
        <v>36.841631</v>
      </c>
      <c r="AC556" s="342">
        <v>38.024273999999998</v>
      </c>
      <c r="AD556" s="342">
        <v>179.478632</v>
      </c>
      <c r="AE556" s="342">
        <v>11.726542</v>
      </c>
      <c r="AF556" s="342">
        <v>0</v>
      </c>
      <c r="AG556" s="342">
        <v>4.1799999999999997E-2</v>
      </c>
    </row>
    <row r="557" spans="1:33" x14ac:dyDescent="0.2">
      <c r="A557" s="342">
        <v>665.44906100000003</v>
      </c>
      <c r="B557" s="342">
        <v>114.34482199999999</v>
      </c>
      <c r="C557" s="342">
        <v>74.489773999999997</v>
      </c>
      <c r="D557" s="342">
        <v>75.357304999999997</v>
      </c>
      <c r="E557" s="342">
        <v>72.563049000000007</v>
      </c>
      <c r="F557" s="342">
        <v>72.491780000000006</v>
      </c>
      <c r="G557" s="342">
        <v>72.644846000000001</v>
      </c>
      <c r="H557" s="342">
        <v>74.610918999999996</v>
      </c>
      <c r="I557" s="342">
        <v>6.8667689999999997</v>
      </c>
      <c r="J557" s="342">
        <v>179.626228</v>
      </c>
      <c r="K557" s="342">
        <v>52.9</v>
      </c>
      <c r="L557" s="342">
        <v>3.5496699999999999</v>
      </c>
      <c r="M557" s="342">
        <v>74.8</v>
      </c>
      <c r="N557" s="342">
        <v>29.324580999999998</v>
      </c>
      <c r="O557" s="342">
        <v>179.43500800000001</v>
      </c>
      <c r="P557" s="342">
        <v>0</v>
      </c>
      <c r="Q557" s="342">
        <v>120.39</v>
      </c>
      <c r="R557" s="342">
        <v>0</v>
      </c>
      <c r="S557" s="342">
        <v>4.4669999999999996</v>
      </c>
      <c r="T557" s="342">
        <v>0</v>
      </c>
      <c r="U557" s="342">
        <v>281</v>
      </c>
      <c r="V557" s="342">
        <v>88.030600000000007</v>
      </c>
      <c r="W557" s="342">
        <v>6.4160000000000004</v>
      </c>
      <c r="X557" s="342">
        <v>4.4999999999999998E-2</v>
      </c>
      <c r="Y557" s="342">
        <v>0</v>
      </c>
      <c r="Z557" s="342">
        <v>73</v>
      </c>
      <c r="AA557" s="342">
        <v>54.4</v>
      </c>
      <c r="AB557" s="342">
        <v>36.819102000000001</v>
      </c>
      <c r="AC557" s="342">
        <v>37.976427999999999</v>
      </c>
      <c r="AD557" s="342">
        <v>179.47671800000001</v>
      </c>
      <c r="AE557" s="342">
        <v>11.722477</v>
      </c>
      <c r="AF557" s="342">
        <v>0</v>
      </c>
      <c r="AG557" s="342">
        <v>4.1709999999999997E-2</v>
      </c>
    </row>
    <row r="558" spans="1:33" x14ac:dyDescent="0.2">
      <c r="A558" s="342">
        <v>666.64313000000004</v>
      </c>
      <c r="B558" s="342">
        <v>114.31703400000001</v>
      </c>
      <c r="C558" s="342">
        <v>74.484887999999998</v>
      </c>
      <c r="D558" s="342">
        <v>75.425106999999997</v>
      </c>
      <c r="E558" s="342">
        <v>72.607440999999994</v>
      </c>
      <c r="F558" s="342">
        <v>72.453541999999999</v>
      </c>
      <c r="G558" s="342">
        <v>72.691042999999993</v>
      </c>
      <c r="H558" s="342">
        <v>74.580950000000001</v>
      </c>
      <c r="I558" s="342">
        <v>6.918615</v>
      </c>
      <c r="J558" s="342">
        <v>179.458249</v>
      </c>
      <c r="K558" s="342">
        <v>52.9</v>
      </c>
      <c r="L558" s="342">
        <v>3.5531950000000001</v>
      </c>
      <c r="M558" s="342">
        <v>74.8</v>
      </c>
      <c r="N558" s="342">
        <v>29.324918</v>
      </c>
      <c r="O558" s="342">
        <v>179.41214199999999</v>
      </c>
      <c r="P558" s="342">
        <v>0</v>
      </c>
      <c r="Q558" s="342">
        <v>120.42</v>
      </c>
      <c r="R558" s="342">
        <v>0</v>
      </c>
      <c r="S558" s="342">
        <v>4.4470000000000001</v>
      </c>
      <c r="T558" s="342">
        <v>0</v>
      </c>
      <c r="U558" s="342">
        <v>273</v>
      </c>
      <c r="V558" s="342">
        <v>88.145499999999998</v>
      </c>
      <c r="W558" s="342">
        <v>6.359</v>
      </c>
      <c r="X558" s="342">
        <v>4.4999999999999998E-2</v>
      </c>
      <c r="Y558" s="342">
        <v>0</v>
      </c>
      <c r="Z558" s="342">
        <v>73</v>
      </c>
      <c r="AA558" s="342">
        <v>54.3</v>
      </c>
      <c r="AB558" s="342">
        <v>36.549742000000002</v>
      </c>
      <c r="AC558" s="342">
        <v>37.931263000000001</v>
      </c>
      <c r="AD558" s="342">
        <v>179.453834</v>
      </c>
      <c r="AE558" s="342">
        <v>11.718640000000001</v>
      </c>
      <c r="AF558" s="342">
        <v>0</v>
      </c>
      <c r="AG558" s="342">
        <v>4.1690999999999999E-2</v>
      </c>
    </row>
    <row r="559" spans="1:33" x14ac:dyDescent="0.2">
      <c r="A559" s="342">
        <v>667.86620000000005</v>
      </c>
      <c r="B559" s="342">
        <v>114.181467</v>
      </c>
      <c r="C559" s="342">
        <v>74.493086000000005</v>
      </c>
      <c r="D559" s="342">
        <v>75.342752000000004</v>
      </c>
      <c r="E559" s="342">
        <v>72.583524999999995</v>
      </c>
      <c r="F559" s="342">
        <v>72.485602</v>
      </c>
      <c r="G559" s="342">
        <v>72.664311999999995</v>
      </c>
      <c r="H559" s="342">
        <v>74.569974000000002</v>
      </c>
      <c r="I559" s="342">
        <v>6.9019060000000003</v>
      </c>
      <c r="J559" s="342">
        <v>179.529549</v>
      </c>
      <c r="K559" s="342">
        <v>52.9</v>
      </c>
      <c r="L559" s="342">
        <v>3.5621909999999999</v>
      </c>
      <c r="M559" s="342">
        <v>74.8</v>
      </c>
      <c r="N559" s="342">
        <v>29.323886999999999</v>
      </c>
      <c r="O559" s="342">
        <v>179.41543899999999</v>
      </c>
      <c r="P559" s="342">
        <v>0</v>
      </c>
      <c r="Q559" s="342">
        <v>120.38</v>
      </c>
      <c r="R559" s="342">
        <v>0</v>
      </c>
      <c r="S559" s="342">
        <v>4.476</v>
      </c>
      <c r="T559" s="342">
        <v>0</v>
      </c>
      <c r="U559" s="342">
        <v>284</v>
      </c>
      <c r="V559" s="342">
        <v>88.222099999999998</v>
      </c>
      <c r="W559" s="342">
        <v>6.4950000000000001</v>
      </c>
      <c r="X559" s="342">
        <v>0.04</v>
      </c>
      <c r="Y559" s="342">
        <v>0</v>
      </c>
      <c r="Z559" s="342">
        <v>73</v>
      </c>
      <c r="AA559" s="342">
        <v>54.3</v>
      </c>
      <c r="AB559" s="342">
        <v>36.587054000000002</v>
      </c>
      <c r="AC559" s="342">
        <v>37.881594</v>
      </c>
      <c r="AD559" s="342">
        <v>179.45700400000001</v>
      </c>
      <c r="AE559" s="342">
        <v>11.71442</v>
      </c>
      <c r="AF559" s="342">
        <v>0</v>
      </c>
      <c r="AG559" s="342">
        <v>4.1564999999999998E-2</v>
      </c>
    </row>
    <row r="560" spans="1:33" x14ac:dyDescent="0.2">
      <c r="A560" s="342">
        <v>669.06126800000004</v>
      </c>
      <c r="B560" s="342">
        <v>113.99716600000001</v>
      </c>
      <c r="C560" s="342">
        <v>74.454125000000005</v>
      </c>
      <c r="D560" s="342">
        <v>75.346699999999998</v>
      </c>
      <c r="E560" s="342">
        <v>72.533876000000006</v>
      </c>
      <c r="F560" s="342">
        <v>72.482152999999997</v>
      </c>
      <c r="G560" s="342">
        <v>72.640643999999995</v>
      </c>
      <c r="H560" s="342">
        <v>74.565725999999998</v>
      </c>
      <c r="I560" s="342">
        <v>6.8486229999999999</v>
      </c>
      <c r="J560" s="342">
        <v>179.66614899999999</v>
      </c>
      <c r="K560" s="342">
        <v>52.9</v>
      </c>
      <c r="L560" s="342">
        <v>3.5644459999999998</v>
      </c>
      <c r="M560" s="342">
        <v>74.8</v>
      </c>
      <c r="N560" s="342">
        <v>29.322247999999998</v>
      </c>
      <c r="O560" s="342">
        <v>179.40698</v>
      </c>
      <c r="P560" s="342">
        <v>0</v>
      </c>
      <c r="Q560" s="342">
        <v>120.39</v>
      </c>
      <c r="R560" s="342">
        <v>0</v>
      </c>
      <c r="S560" s="342">
        <v>4.4720000000000004</v>
      </c>
      <c r="T560" s="342">
        <v>0</v>
      </c>
      <c r="U560" s="342">
        <v>283</v>
      </c>
      <c r="V560" s="342">
        <v>88.2988</v>
      </c>
      <c r="W560" s="342">
        <v>6.3959999999999999</v>
      </c>
      <c r="X560" s="342">
        <v>4.4999999999999998E-2</v>
      </c>
      <c r="Y560" s="342">
        <v>0</v>
      </c>
      <c r="Z560" s="342">
        <v>73</v>
      </c>
      <c r="AA560" s="342">
        <v>54.3</v>
      </c>
      <c r="AB560" s="342">
        <v>36.486069999999998</v>
      </c>
      <c r="AC560" s="342">
        <v>37.832571000000002</v>
      </c>
      <c r="AD560" s="342">
        <v>179.44842399999999</v>
      </c>
      <c r="AE560" s="342">
        <v>11.710255</v>
      </c>
      <c r="AF560" s="342">
        <v>0</v>
      </c>
      <c r="AG560" s="342">
        <v>4.1444000000000002E-2</v>
      </c>
    </row>
    <row r="561" spans="1:33" x14ac:dyDescent="0.2">
      <c r="A561" s="342">
        <v>670.25333599999999</v>
      </c>
      <c r="B561" s="342">
        <v>113.82799199999999</v>
      </c>
      <c r="C561" s="342">
        <v>74.524964999999995</v>
      </c>
      <c r="D561" s="342">
        <v>75.354935999999995</v>
      </c>
      <c r="E561" s="342">
        <v>72.580318000000005</v>
      </c>
      <c r="F561" s="342">
        <v>72.469747999999996</v>
      </c>
      <c r="G561" s="342">
        <v>72.617045000000005</v>
      </c>
      <c r="H561" s="342">
        <v>74.605892999999995</v>
      </c>
      <c r="I561" s="342">
        <v>6.7702070000000001</v>
      </c>
      <c r="J561" s="342">
        <v>179.561162</v>
      </c>
      <c r="K561" s="342">
        <v>52.9</v>
      </c>
      <c r="L561" s="342">
        <v>3.571186</v>
      </c>
      <c r="M561" s="342">
        <v>74.8</v>
      </c>
      <c r="N561" s="342">
        <v>29.323492000000002</v>
      </c>
      <c r="O561" s="342">
        <v>179.399666</v>
      </c>
      <c r="P561" s="342">
        <v>0</v>
      </c>
      <c r="Q561" s="342">
        <v>120.42</v>
      </c>
      <c r="R561" s="342">
        <v>0</v>
      </c>
      <c r="S561" s="342">
        <v>4.4530000000000003</v>
      </c>
      <c r="T561" s="342">
        <v>0</v>
      </c>
      <c r="U561" s="342">
        <v>275</v>
      </c>
      <c r="V561" s="342">
        <v>88.413700000000006</v>
      </c>
      <c r="W561" s="342">
        <v>6.4109999999999996</v>
      </c>
      <c r="X561" s="342">
        <v>4.4999999999999998E-2</v>
      </c>
      <c r="Y561" s="342">
        <v>0</v>
      </c>
      <c r="Z561" s="342">
        <v>73</v>
      </c>
      <c r="AA561" s="342">
        <v>54.3</v>
      </c>
      <c r="AB561" s="342">
        <v>36.397368999999998</v>
      </c>
      <c r="AC561" s="342">
        <v>37.777732</v>
      </c>
      <c r="AD561" s="342">
        <v>179.440888</v>
      </c>
      <c r="AE561" s="342">
        <v>11.705596</v>
      </c>
      <c r="AF561" s="342">
        <v>0</v>
      </c>
      <c r="AG561" s="342">
        <v>4.1222000000000002E-2</v>
      </c>
    </row>
    <row r="562" spans="1:33" x14ac:dyDescent="0.2">
      <c r="A562" s="342">
        <v>671.44840499999998</v>
      </c>
      <c r="B562" s="342">
        <v>114.10065400000001</v>
      </c>
      <c r="C562" s="342">
        <v>74.433481999999998</v>
      </c>
      <c r="D562" s="342">
        <v>75.328063999999998</v>
      </c>
      <c r="E562" s="342">
        <v>72.569404000000006</v>
      </c>
      <c r="F562" s="342">
        <v>72.484159000000005</v>
      </c>
      <c r="G562" s="342">
        <v>72.649540999999999</v>
      </c>
      <c r="H562" s="342">
        <v>74.596817999999999</v>
      </c>
      <c r="I562" s="342">
        <v>6.9127830000000001</v>
      </c>
      <c r="J562" s="342">
        <v>179.60989599999999</v>
      </c>
      <c r="K562" s="342">
        <v>52.9</v>
      </c>
      <c r="L562" s="342">
        <v>3.5785999999999998</v>
      </c>
      <c r="M562" s="342">
        <v>74.8</v>
      </c>
      <c r="N562" s="342">
        <v>29.323622</v>
      </c>
      <c r="O562" s="342">
        <v>179.401127</v>
      </c>
      <c r="P562" s="342">
        <v>0</v>
      </c>
      <c r="Q562" s="342">
        <v>120.4</v>
      </c>
      <c r="R562" s="342">
        <v>0</v>
      </c>
      <c r="S562" s="342">
        <v>4.4790000000000001</v>
      </c>
      <c r="T562" s="342">
        <v>0</v>
      </c>
      <c r="U562" s="342">
        <v>285</v>
      </c>
      <c r="V562" s="342">
        <v>88.490300000000005</v>
      </c>
      <c r="W562" s="342">
        <v>6.4109999999999996</v>
      </c>
      <c r="X562" s="342">
        <v>4.4999999999999998E-2</v>
      </c>
      <c r="Y562" s="342">
        <v>0</v>
      </c>
      <c r="Z562" s="342">
        <v>73</v>
      </c>
      <c r="AA562" s="342">
        <v>54.2</v>
      </c>
      <c r="AB562" s="342">
        <v>36.418489999999998</v>
      </c>
      <c r="AC562" s="342">
        <v>37.728062999999999</v>
      </c>
      <c r="AD562" s="342">
        <v>179.44268199999999</v>
      </c>
      <c r="AE562" s="342">
        <v>11.701376</v>
      </c>
      <c r="AF562" s="342">
        <v>0</v>
      </c>
      <c r="AG562" s="342">
        <v>4.1555000000000002E-2</v>
      </c>
    </row>
    <row r="563" spans="1:33" x14ac:dyDescent="0.2">
      <c r="A563" s="342">
        <v>672.63947299999995</v>
      </c>
      <c r="B563" s="342">
        <v>114.086439</v>
      </c>
      <c r="C563" s="342">
        <v>74.473231999999996</v>
      </c>
      <c r="D563" s="342">
        <v>75.395701000000003</v>
      </c>
      <c r="E563" s="342">
        <v>72.555104</v>
      </c>
      <c r="F563" s="342">
        <v>72.451740999999998</v>
      </c>
      <c r="G563" s="342">
        <v>72.666058000000007</v>
      </c>
      <c r="H563" s="342">
        <v>74.59554</v>
      </c>
      <c r="I563" s="342">
        <v>6.8026099999999996</v>
      </c>
      <c r="J563" s="342">
        <v>179.54794100000001</v>
      </c>
      <c r="K563" s="342">
        <v>52.9</v>
      </c>
      <c r="L563" s="342">
        <v>3.583888</v>
      </c>
      <c r="M563" s="342">
        <v>74.8</v>
      </c>
      <c r="N563" s="342">
        <v>29.326291999999999</v>
      </c>
      <c r="O563" s="342">
        <v>179.37383500000001</v>
      </c>
      <c r="P563" s="342">
        <v>0</v>
      </c>
      <c r="Q563" s="342">
        <v>120.4</v>
      </c>
      <c r="R563" s="342">
        <v>0</v>
      </c>
      <c r="S563" s="342">
        <v>4.4429999999999996</v>
      </c>
      <c r="T563" s="342">
        <v>0</v>
      </c>
      <c r="U563" s="342">
        <v>271</v>
      </c>
      <c r="V563" s="342">
        <v>88.604100000000003</v>
      </c>
      <c r="W563" s="342">
        <v>6.3179999999999996</v>
      </c>
      <c r="X563" s="342">
        <v>0.04</v>
      </c>
      <c r="Y563" s="342">
        <v>0</v>
      </c>
      <c r="Z563" s="342">
        <v>73</v>
      </c>
      <c r="AA563" s="342">
        <v>54.2</v>
      </c>
      <c r="AB563" s="342">
        <v>36.096628000000003</v>
      </c>
      <c r="AC563" s="342">
        <v>37.672947999999998</v>
      </c>
      <c r="AD563" s="342">
        <v>179.41533699999999</v>
      </c>
      <c r="AE563" s="342">
        <v>11.696694000000001</v>
      </c>
      <c r="AF563" s="342">
        <v>0</v>
      </c>
      <c r="AG563" s="342">
        <v>4.1501999999999997E-2</v>
      </c>
    </row>
    <row r="564" spans="1:33" x14ac:dyDescent="0.2">
      <c r="A564" s="342">
        <v>673.86654299999998</v>
      </c>
      <c r="B564" s="342">
        <v>114.234106</v>
      </c>
      <c r="C564" s="342">
        <v>74.504683999999997</v>
      </c>
      <c r="D564" s="342">
        <v>75.363838999999999</v>
      </c>
      <c r="E564" s="342">
        <v>72.539868999999996</v>
      </c>
      <c r="F564" s="342">
        <v>72.473267000000007</v>
      </c>
      <c r="G564" s="342">
        <v>72.693565000000007</v>
      </c>
      <c r="H564" s="342">
        <v>74.590738999999999</v>
      </c>
      <c r="I564" s="342">
        <v>6.7894430000000003</v>
      </c>
      <c r="J564" s="342">
        <v>179.67115200000001</v>
      </c>
      <c r="K564" s="342">
        <v>53</v>
      </c>
      <c r="L564" s="342">
        <v>3.590068</v>
      </c>
      <c r="M564" s="342">
        <v>74.8</v>
      </c>
      <c r="N564" s="342">
        <v>29.324183000000001</v>
      </c>
      <c r="O564" s="342">
        <v>179.394474</v>
      </c>
      <c r="P564" s="342">
        <v>0</v>
      </c>
      <c r="Q564" s="342">
        <v>120.41</v>
      </c>
      <c r="R564" s="342">
        <v>0</v>
      </c>
      <c r="S564" s="342">
        <v>4.4420000000000002</v>
      </c>
      <c r="T564" s="342">
        <v>0</v>
      </c>
      <c r="U564" s="342">
        <v>271</v>
      </c>
      <c r="V564" s="342">
        <v>88.680599999999998</v>
      </c>
      <c r="W564" s="342">
        <v>6.3490000000000002</v>
      </c>
      <c r="X564" s="342">
        <v>5.0999999999999997E-2</v>
      </c>
      <c r="Y564" s="342">
        <v>0</v>
      </c>
      <c r="Z564" s="342">
        <v>73</v>
      </c>
      <c r="AA564" s="342">
        <v>54.2</v>
      </c>
      <c r="AB564" s="342">
        <v>36.340691999999997</v>
      </c>
      <c r="AC564" s="342">
        <v>37.622684999999997</v>
      </c>
      <c r="AD564" s="342">
        <v>179.43607299999999</v>
      </c>
      <c r="AE564" s="342">
        <v>11.692423</v>
      </c>
      <c r="AF564" s="342">
        <v>0</v>
      </c>
      <c r="AG564" s="342">
        <v>4.1598999999999997E-2</v>
      </c>
    </row>
    <row r="565" spans="1:33" x14ac:dyDescent="0.2">
      <c r="A565" s="342">
        <v>675.05961100000002</v>
      </c>
      <c r="B565" s="342">
        <v>114.677241</v>
      </c>
      <c r="C565" s="342">
        <v>74.507940000000005</v>
      </c>
      <c r="D565" s="342">
        <v>75.395116999999999</v>
      </c>
      <c r="E565" s="342">
        <v>72.608635000000007</v>
      </c>
      <c r="F565" s="342">
        <v>72.500569999999996</v>
      </c>
      <c r="G565" s="342">
        <v>72.699503000000007</v>
      </c>
      <c r="H565" s="342">
        <v>74.587873000000002</v>
      </c>
      <c r="I565" s="342">
        <v>6.7985059999999997</v>
      </c>
      <c r="J565" s="342">
        <v>179.59252799999999</v>
      </c>
      <c r="K565" s="342">
        <v>53</v>
      </c>
      <c r="L565" s="342">
        <v>3.5976789999999998</v>
      </c>
      <c r="M565" s="342">
        <v>74.8</v>
      </c>
      <c r="N565" s="342">
        <v>29.324528999999998</v>
      </c>
      <c r="O565" s="342">
        <v>179.39378600000001</v>
      </c>
      <c r="P565" s="342">
        <v>0</v>
      </c>
      <c r="Q565" s="342">
        <v>120.41</v>
      </c>
      <c r="R565" s="342">
        <v>0</v>
      </c>
      <c r="S565" s="342">
        <v>4.4390000000000001</v>
      </c>
      <c r="T565" s="342">
        <v>0</v>
      </c>
      <c r="U565" s="342">
        <v>269</v>
      </c>
      <c r="V565" s="342">
        <v>88.756799999999998</v>
      </c>
      <c r="W565" s="342">
        <v>6.3230000000000004</v>
      </c>
      <c r="X565" s="342">
        <v>5.0999999999999997E-2</v>
      </c>
      <c r="Y565" s="342">
        <v>0</v>
      </c>
      <c r="Z565" s="342">
        <v>73</v>
      </c>
      <c r="AA565" s="342">
        <v>54.2</v>
      </c>
      <c r="AB565" s="342">
        <v>36.337048000000003</v>
      </c>
      <c r="AC565" s="342">
        <v>37.574468000000003</v>
      </c>
      <c r="AD565" s="342">
        <v>179.43576300000001</v>
      </c>
      <c r="AE565" s="342">
        <v>11.688326999999999</v>
      </c>
      <c r="AF565" s="342">
        <v>0</v>
      </c>
      <c r="AG565" s="342">
        <v>4.1977E-2</v>
      </c>
    </row>
    <row r="566" spans="1:33" x14ac:dyDescent="0.2">
      <c r="A566" s="342">
        <v>676.25167899999997</v>
      </c>
      <c r="B566" s="342">
        <v>114.52489199999999</v>
      </c>
      <c r="C566" s="342">
        <v>74.421554999999998</v>
      </c>
      <c r="D566" s="342">
        <v>75.312938000000003</v>
      </c>
      <c r="E566" s="342">
        <v>72.575867000000002</v>
      </c>
      <c r="F566" s="342">
        <v>72.477474000000001</v>
      </c>
      <c r="G566" s="342">
        <v>72.613808000000006</v>
      </c>
      <c r="H566" s="342">
        <v>74.567590999999993</v>
      </c>
      <c r="I566" s="342">
        <v>6.8823230000000004</v>
      </c>
      <c r="J566" s="342">
        <v>179.51657499999999</v>
      </c>
      <c r="K566" s="342">
        <v>53</v>
      </c>
      <c r="L566" s="342">
        <v>3.6036410000000001</v>
      </c>
      <c r="M566" s="342">
        <v>74.8</v>
      </c>
      <c r="N566" s="342">
        <v>29.324425000000002</v>
      </c>
      <c r="O566" s="342">
        <v>179.38405900000001</v>
      </c>
      <c r="P566" s="342">
        <v>0</v>
      </c>
      <c r="Q566" s="342">
        <v>120.39</v>
      </c>
      <c r="R566" s="342">
        <v>0</v>
      </c>
      <c r="S566" s="342">
        <v>4.4569999999999999</v>
      </c>
      <c r="T566" s="342">
        <v>0</v>
      </c>
      <c r="U566" s="342">
        <v>278</v>
      </c>
      <c r="V566" s="342">
        <v>88.871799999999993</v>
      </c>
      <c r="W566" s="342">
        <v>6.3959999999999999</v>
      </c>
      <c r="X566" s="342">
        <v>4.4999999999999998E-2</v>
      </c>
      <c r="Y566" s="342">
        <v>0</v>
      </c>
      <c r="Z566" s="342">
        <v>73</v>
      </c>
      <c r="AA566" s="342">
        <v>54.1</v>
      </c>
      <c r="AB566" s="342">
        <v>36.222068999999998</v>
      </c>
      <c r="AC566" s="342">
        <v>37.527087000000002</v>
      </c>
      <c r="AD566" s="342">
        <v>179.425994</v>
      </c>
      <c r="AE566" s="342">
        <v>11.684301</v>
      </c>
      <c r="AF566" s="342">
        <v>0</v>
      </c>
      <c r="AG566" s="342">
        <v>4.1935E-2</v>
      </c>
    </row>
    <row r="567" spans="1:33" x14ac:dyDescent="0.2">
      <c r="A567" s="342">
        <v>677.44274800000005</v>
      </c>
      <c r="B567" s="342">
        <v>114.23330799999999</v>
      </c>
      <c r="C567" s="342">
        <v>74.531758999999994</v>
      </c>
      <c r="D567" s="342">
        <v>75.424719999999994</v>
      </c>
      <c r="E567" s="342">
        <v>72.604163</v>
      </c>
      <c r="F567" s="342">
        <v>72.461113999999995</v>
      </c>
      <c r="G567" s="342">
        <v>72.683322000000004</v>
      </c>
      <c r="H567" s="342">
        <v>74.636529999999993</v>
      </c>
      <c r="I567" s="342">
        <v>6.8490549999999999</v>
      </c>
      <c r="J567" s="342">
        <v>179.61430300000001</v>
      </c>
      <c r="K567" s="342">
        <v>53</v>
      </c>
      <c r="L567" s="342">
        <v>3.6099670000000001</v>
      </c>
      <c r="M567" s="342">
        <v>74.8</v>
      </c>
      <c r="N567" s="342">
        <v>29.326992000000001</v>
      </c>
      <c r="O567" s="342">
        <v>179.38075599999999</v>
      </c>
      <c r="P567" s="342">
        <v>0</v>
      </c>
      <c r="Q567" s="342">
        <v>120.39</v>
      </c>
      <c r="R567" s="342">
        <v>0</v>
      </c>
      <c r="S567" s="342">
        <v>4.4619999999999997</v>
      </c>
      <c r="T567" s="342">
        <v>0</v>
      </c>
      <c r="U567" s="342">
        <v>279</v>
      </c>
      <c r="V567" s="342">
        <v>88.949399999999997</v>
      </c>
      <c r="W567" s="342">
        <v>6.3639999999999999</v>
      </c>
      <c r="X567" s="342">
        <v>4.4999999999999998E-2</v>
      </c>
      <c r="Y567" s="342">
        <v>0</v>
      </c>
      <c r="Z567" s="342">
        <v>73</v>
      </c>
      <c r="AA567" s="342">
        <v>54.1</v>
      </c>
      <c r="AB567" s="342">
        <v>36.178890000000003</v>
      </c>
      <c r="AC567" s="342">
        <v>37.476790000000001</v>
      </c>
      <c r="AD567" s="342">
        <v>179.422326</v>
      </c>
      <c r="AE567" s="342">
        <v>11.680028</v>
      </c>
      <c r="AF567" s="342">
        <v>0</v>
      </c>
      <c r="AG567" s="342">
        <v>4.1570000000000003E-2</v>
      </c>
    </row>
    <row r="568" spans="1:33" x14ac:dyDescent="0.2">
      <c r="A568" s="342">
        <v>678.63381600000002</v>
      </c>
      <c r="B568" s="342">
        <v>113.977064</v>
      </c>
      <c r="C568" s="342">
        <v>74.459182999999996</v>
      </c>
      <c r="D568" s="342">
        <v>75.350479000000007</v>
      </c>
      <c r="E568" s="342">
        <v>72.567239999999998</v>
      </c>
      <c r="F568" s="342">
        <v>72.450509999999994</v>
      </c>
      <c r="G568" s="342">
        <v>72.677762999999999</v>
      </c>
      <c r="H568" s="342">
        <v>74.565562</v>
      </c>
      <c r="I568" s="342">
        <v>6.7915929999999998</v>
      </c>
      <c r="J568" s="342">
        <v>179.662519</v>
      </c>
      <c r="K568" s="342">
        <v>53</v>
      </c>
      <c r="L568" s="342">
        <v>3.617432</v>
      </c>
      <c r="M568" s="342">
        <v>74.8</v>
      </c>
      <c r="N568" s="342">
        <v>29.325333000000001</v>
      </c>
      <c r="O568" s="342">
        <v>179.37485799999999</v>
      </c>
      <c r="P568" s="342">
        <v>0</v>
      </c>
      <c r="Q568" s="342">
        <v>120.38</v>
      </c>
      <c r="R568" s="342">
        <v>0</v>
      </c>
      <c r="S568" s="342">
        <v>4.4610000000000003</v>
      </c>
      <c r="T568" s="342">
        <v>0</v>
      </c>
      <c r="U568" s="342">
        <v>280</v>
      </c>
      <c r="V568" s="342">
        <v>89.0655</v>
      </c>
      <c r="W568" s="342">
        <v>6.375</v>
      </c>
      <c r="X568" s="342">
        <v>0.04</v>
      </c>
      <c r="Y568" s="342">
        <v>0</v>
      </c>
      <c r="Z568" s="342">
        <v>73</v>
      </c>
      <c r="AA568" s="342">
        <v>54.1</v>
      </c>
      <c r="AB568" s="342">
        <v>36.107716000000003</v>
      </c>
      <c r="AC568" s="342">
        <v>37.426153999999997</v>
      </c>
      <c r="AD568" s="342">
        <v>179.416279</v>
      </c>
      <c r="AE568" s="342">
        <v>11.675725999999999</v>
      </c>
      <c r="AF568" s="342">
        <v>0</v>
      </c>
      <c r="AG568" s="342">
        <v>4.1420999999999999E-2</v>
      </c>
    </row>
    <row r="569" spans="1:33" x14ac:dyDescent="0.2">
      <c r="A569" s="342">
        <v>679.867886</v>
      </c>
      <c r="B569" s="342">
        <v>114.049278</v>
      </c>
      <c r="C569" s="342">
        <v>74.505722000000006</v>
      </c>
      <c r="D569" s="342">
        <v>75.409716000000003</v>
      </c>
      <c r="E569" s="342">
        <v>72.597044999999994</v>
      </c>
      <c r="F569" s="342">
        <v>72.431769000000003</v>
      </c>
      <c r="G569" s="342">
        <v>72.573519000000005</v>
      </c>
      <c r="H569" s="342">
        <v>74.595163999999997</v>
      </c>
      <c r="I569" s="342">
        <v>6.8932859999999998</v>
      </c>
      <c r="J569" s="342">
        <v>179.585205</v>
      </c>
      <c r="K569" s="342">
        <v>53</v>
      </c>
      <c r="L569" s="342">
        <v>3.6254819999999999</v>
      </c>
      <c r="M569" s="342">
        <v>74.8</v>
      </c>
      <c r="N569" s="342">
        <v>29.324946000000001</v>
      </c>
      <c r="O569" s="342">
        <v>179.38321999999999</v>
      </c>
      <c r="P569" s="342">
        <v>0</v>
      </c>
      <c r="Q569" s="342">
        <v>120.39</v>
      </c>
      <c r="R569" s="342">
        <v>0</v>
      </c>
      <c r="S569" s="342">
        <v>4.4539999999999997</v>
      </c>
      <c r="T569" s="342">
        <v>0</v>
      </c>
      <c r="U569" s="342">
        <v>277</v>
      </c>
      <c r="V569" s="342">
        <v>89.142499999999998</v>
      </c>
      <c r="W569" s="342">
        <v>6.3849999999999998</v>
      </c>
      <c r="X569" s="342">
        <v>4.4999999999999998E-2</v>
      </c>
      <c r="Y569" s="342">
        <v>0</v>
      </c>
      <c r="Z569" s="342">
        <v>73</v>
      </c>
      <c r="AA569" s="342">
        <v>54.1</v>
      </c>
      <c r="AB569" s="342">
        <v>36.206325</v>
      </c>
      <c r="AC569" s="342">
        <v>37.380695000000003</v>
      </c>
      <c r="AD569" s="342">
        <v>179.424657</v>
      </c>
      <c r="AE569" s="342">
        <v>11.671863999999999</v>
      </c>
      <c r="AF569" s="342">
        <v>0</v>
      </c>
      <c r="AG569" s="342">
        <v>4.1436000000000001E-2</v>
      </c>
    </row>
    <row r="570" spans="1:33" x14ac:dyDescent="0.2">
      <c r="A570" s="342">
        <v>681.05895399999997</v>
      </c>
      <c r="B570" s="342">
        <v>114.492848</v>
      </c>
      <c r="C570" s="342">
        <v>74.514223999999999</v>
      </c>
      <c r="D570" s="342">
        <v>75.430745000000002</v>
      </c>
      <c r="E570" s="342">
        <v>72.551447999999993</v>
      </c>
      <c r="F570" s="342">
        <v>72.442862000000005</v>
      </c>
      <c r="G570" s="342">
        <v>72.653051000000005</v>
      </c>
      <c r="H570" s="342">
        <v>74.541014000000004</v>
      </c>
      <c r="I570" s="342">
        <v>6.8868600000000004</v>
      </c>
      <c r="J570" s="342">
        <v>179.54871900000001</v>
      </c>
      <c r="K570" s="342">
        <v>53</v>
      </c>
      <c r="L570" s="342">
        <v>3.6342310000000002</v>
      </c>
      <c r="M570" s="342">
        <v>74.8</v>
      </c>
      <c r="N570" s="342">
        <v>29.327095</v>
      </c>
      <c r="O570" s="342">
        <v>179.37395799999999</v>
      </c>
      <c r="P570" s="342">
        <v>0</v>
      </c>
      <c r="Q570" s="342">
        <v>120.4</v>
      </c>
      <c r="R570" s="342">
        <v>0</v>
      </c>
      <c r="S570" s="342">
        <v>4.4489999999999998</v>
      </c>
      <c r="T570" s="342">
        <v>0</v>
      </c>
      <c r="U570" s="342">
        <v>274</v>
      </c>
      <c r="V570" s="342">
        <v>89.218900000000005</v>
      </c>
      <c r="W570" s="342">
        <v>6.3490000000000002</v>
      </c>
      <c r="X570" s="342">
        <v>5.0999999999999997E-2</v>
      </c>
      <c r="Y570" s="342">
        <v>0</v>
      </c>
      <c r="Z570" s="342">
        <v>73</v>
      </c>
      <c r="AA570" s="342">
        <v>54.1</v>
      </c>
      <c r="AB570" s="342">
        <v>36.101728000000001</v>
      </c>
      <c r="AC570" s="342">
        <v>37.334231000000003</v>
      </c>
      <c r="AD570" s="342">
        <v>179.41577000000001</v>
      </c>
      <c r="AE570" s="342">
        <v>11.667916</v>
      </c>
      <c r="AF570" s="342">
        <v>0</v>
      </c>
      <c r="AG570" s="342">
        <v>4.1813000000000003E-2</v>
      </c>
    </row>
    <row r="571" spans="1:33" x14ac:dyDescent="0.2">
      <c r="A571" s="342">
        <v>682.25302299999998</v>
      </c>
      <c r="B571" s="342">
        <v>114.53605899999999</v>
      </c>
      <c r="C571" s="342">
        <v>74.438751999999994</v>
      </c>
      <c r="D571" s="342">
        <v>75.333771999999996</v>
      </c>
      <c r="E571" s="342">
        <v>72.588038999999995</v>
      </c>
      <c r="F571" s="342">
        <v>72.449162999999999</v>
      </c>
      <c r="G571" s="342">
        <v>72.668138999999996</v>
      </c>
      <c r="H571" s="342">
        <v>74.601240000000004</v>
      </c>
      <c r="I571" s="342">
        <v>6.8898840000000003</v>
      </c>
      <c r="J571" s="342">
        <v>179.493245</v>
      </c>
      <c r="K571" s="342">
        <v>53</v>
      </c>
      <c r="L571" s="342">
        <v>3.639052</v>
      </c>
      <c r="M571" s="342">
        <v>74.8</v>
      </c>
      <c r="N571" s="342">
        <v>29.327691999999999</v>
      </c>
      <c r="O571" s="342">
        <v>179.35377299999999</v>
      </c>
      <c r="P571" s="342">
        <v>0</v>
      </c>
      <c r="Q571" s="342">
        <v>120.37</v>
      </c>
      <c r="R571" s="342">
        <v>0</v>
      </c>
      <c r="S571" s="342">
        <v>4.4580000000000002</v>
      </c>
      <c r="T571" s="342">
        <v>0</v>
      </c>
      <c r="U571" s="342">
        <v>279</v>
      </c>
      <c r="V571" s="342">
        <v>89.334400000000002</v>
      </c>
      <c r="W571" s="342">
        <v>6.359</v>
      </c>
      <c r="X571" s="342">
        <v>0.04</v>
      </c>
      <c r="Y571" s="342">
        <v>0</v>
      </c>
      <c r="Z571" s="342">
        <v>73</v>
      </c>
      <c r="AA571" s="342">
        <v>54.1</v>
      </c>
      <c r="AB571" s="342">
        <v>35.865493999999998</v>
      </c>
      <c r="AC571" s="342">
        <v>37.283239000000002</v>
      </c>
      <c r="AD571" s="342">
        <v>179.39570000000001</v>
      </c>
      <c r="AE571" s="342">
        <v>11.663584</v>
      </c>
      <c r="AF571" s="342">
        <v>0</v>
      </c>
      <c r="AG571" s="342">
        <v>4.1926999999999999E-2</v>
      </c>
    </row>
    <row r="572" spans="1:33" x14ac:dyDescent="0.2">
      <c r="A572" s="342">
        <v>683.44609100000002</v>
      </c>
      <c r="B572" s="342">
        <v>114.34219299999999</v>
      </c>
      <c r="C572" s="342">
        <v>74.442458999999999</v>
      </c>
      <c r="D572" s="342">
        <v>75.335040000000006</v>
      </c>
      <c r="E572" s="342">
        <v>72.566543999999993</v>
      </c>
      <c r="F572" s="342">
        <v>72.458899000000002</v>
      </c>
      <c r="G572" s="342">
        <v>72.692713999999995</v>
      </c>
      <c r="H572" s="342">
        <v>74.566721000000001</v>
      </c>
      <c r="I572" s="342">
        <v>6.7775509999999999</v>
      </c>
      <c r="J572" s="342">
        <v>179.663038</v>
      </c>
      <c r="K572" s="342">
        <v>53</v>
      </c>
      <c r="L572" s="342">
        <v>3.6435629999999999</v>
      </c>
      <c r="M572" s="342">
        <v>74.8</v>
      </c>
      <c r="N572" s="342">
        <v>29.325021</v>
      </c>
      <c r="O572" s="342">
        <v>179.364147</v>
      </c>
      <c r="P572" s="342">
        <v>0</v>
      </c>
      <c r="Q572" s="342">
        <v>120.42</v>
      </c>
      <c r="R572" s="342">
        <v>0</v>
      </c>
      <c r="S572" s="342">
        <v>4.4320000000000004</v>
      </c>
      <c r="T572" s="342">
        <v>0</v>
      </c>
      <c r="U572" s="342">
        <v>266</v>
      </c>
      <c r="V572" s="342">
        <v>89.410300000000007</v>
      </c>
      <c r="W572" s="342">
        <v>6.3070000000000004</v>
      </c>
      <c r="X572" s="342">
        <v>5.0999999999999997E-2</v>
      </c>
      <c r="Y572" s="342">
        <v>0</v>
      </c>
      <c r="Z572" s="342">
        <v>73</v>
      </c>
      <c r="AA572" s="342">
        <v>54.1</v>
      </c>
      <c r="AB572" s="342">
        <v>35.985593999999999</v>
      </c>
      <c r="AC572" s="342">
        <v>37.239083999999998</v>
      </c>
      <c r="AD572" s="342">
        <v>179.40590399999999</v>
      </c>
      <c r="AE572" s="342">
        <v>11.659833000000001</v>
      </c>
      <c r="AF572" s="342">
        <v>0</v>
      </c>
      <c r="AG572" s="342">
        <v>4.1756000000000001E-2</v>
      </c>
    </row>
    <row r="573" spans="1:33" x14ac:dyDescent="0.2">
      <c r="A573" s="342">
        <v>684.637159</v>
      </c>
      <c r="B573" s="342">
        <v>114.397713</v>
      </c>
      <c r="C573" s="342">
        <v>74.420933000000005</v>
      </c>
      <c r="D573" s="342">
        <v>75.329048999999998</v>
      </c>
      <c r="E573" s="342">
        <v>72.630101999999994</v>
      </c>
      <c r="F573" s="342">
        <v>72.472693000000007</v>
      </c>
      <c r="G573" s="342">
        <v>72.662364999999994</v>
      </c>
      <c r="H573" s="342">
        <v>74.582628</v>
      </c>
      <c r="I573" s="342">
        <v>6.9371929999999997</v>
      </c>
      <c r="J573" s="342">
        <v>179.54508999999999</v>
      </c>
      <c r="K573" s="342">
        <v>52.9</v>
      </c>
      <c r="L573" s="342">
        <v>3.6526879999999999</v>
      </c>
      <c r="M573" s="342">
        <v>74.8</v>
      </c>
      <c r="N573" s="342">
        <v>29.327328999999999</v>
      </c>
      <c r="O573" s="342">
        <v>179.356368</v>
      </c>
      <c r="P573" s="342">
        <v>0</v>
      </c>
      <c r="Q573" s="342">
        <v>120.4</v>
      </c>
      <c r="R573" s="342">
        <v>0</v>
      </c>
      <c r="S573" s="342">
        <v>4.4640000000000004</v>
      </c>
      <c r="T573" s="342">
        <v>0</v>
      </c>
      <c r="U573" s="342">
        <v>280</v>
      </c>
      <c r="V573" s="342">
        <v>89.524500000000003</v>
      </c>
      <c r="W573" s="342">
        <v>6.375</v>
      </c>
      <c r="X573" s="342">
        <v>5.0999999999999997E-2</v>
      </c>
      <c r="Y573" s="342">
        <v>0</v>
      </c>
      <c r="Z573" s="342">
        <v>73</v>
      </c>
      <c r="AA573" s="342">
        <v>54.1</v>
      </c>
      <c r="AB573" s="342">
        <v>35.894855999999997</v>
      </c>
      <c r="AC573" s="342">
        <v>37.193705999999999</v>
      </c>
      <c r="AD573" s="342">
        <v>179.39819399999999</v>
      </c>
      <c r="AE573" s="342">
        <v>11.655977</v>
      </c>
      <c r="AF573" s="342">
        <v>0</v>
      </c>
      <c r="AG573" s="342">
        <v>4.1826000000000002E-2</v>
      </c>
    </row>
    <row r="574" spans="1:33" x14ac:dyDescent="0.2">
      <c r="A574" s="342">
        <v>685.86722899999995</v>
      </c>
      <c r="B574" s="342">
        <v>114.398056</v>
      </c>
      <c r="C574" s="342">
        <v>74.451217999999997</v>
      </c>
      <c r="D574" s="342">
        <v>75.341779000000002</v>
      </c>
      <c r="E574" s="342">
        <v>72.591660000000005</v>
      </c>
      <c r="F574" s="342">
        <v>72.499950999999996</v>
      </c>
      <c r="G574" s="342">
        <v>72.677211</v>
      </c>
      <c r="H574" s="342">
        <v>74.556607</v>
      </c>
      <c r="I574" s="342">
        <v>6.8403390000000002</v>
      </c>
      <c r="J574" s="342">
        <v>179.62780900000001</v>
      </c>
      <c r="K574" s="342">
        <v>52.9</v>
      </c>
      <c r="L574" s="342">
        <v>3.6598609999999998</v>
      </c>
      <c r="M574" s="342">
        <v>74.8</v>
      </c>
      <c r="N574" s="342">
        <v>29.323961000000001</v>
      </c>
      <c r="O574" s="342">
        <v>179.364318</v>
      </c>
      <c r="P574" s="342">
        <v>0</v>
      </c>
      <c r="Q574" s="342">
        <v>120.38</v>
      </c>
      <c r="R574" s="342">
        <v>0</v>
      </c>
      <c r="S574" s="342">
        <v>4.4889999999999999</v>
      </c>
      <c r="T574" s="342">
        <v>0</v>
      </c>
      <c r="U574" s="342">
        <v>290</v>
      </c>
      <c r="V574" s="342">
        <v>89.602599999999995</v>
      </c>
      <c r="W574" s="342">
        <v>6.4320000000000004</v>
      </c>
      <c r="X574" s="342">
        <v>4.4999999999999998E-2</v>
      </c>
      <c r="Y574" s="342">
        <v>0</v>
      </c>
      <c r="Z574" s="342">
        <v>73</v>
      </c>
      <c r="AA574" s="342">
        <v>54.2</v>
      </c>
      <c r="AB574" s="342">
        <v>35.988061999999999</v>
      </c>
      <c r="AC574" s="342">
        <v>37.149718999999997</v>
      </c>
      <c r="AD574" s="342">
        <v>179.406113</v>
      </c>
      <c r="AE574" s="342">
        <v>11.652240000000001</v>
      </c>
      <c r="AF574" s="342">
        <v>0</v>
      </c>
      <c r="AG574" s="342">
        <v>4.1796E-2</v>
      </c>
    </row>
    <row r="575" spans="1:33" x14ac:dyDescent="0.2">
      <c r="A575" s="342">
        <v>687.05929800000001</v>
      </c>
      <c r="B575" s="342">
        <v>114.16579900000001</v>
      </c>
      <c r="C575" s="342">
        <v>74.509148999999994</v>
      </c>
      <c r="D575" s="342">
        <v>75.387510000000006</v>
      </c>
      <c r="E575" s="342">
        <v>72.605507000000003</v>
      </c>
      <c r="F575" s="342">
        <v>72.474209999999999</v>
      </c>
      <c r="G575" s="342">
        <v>72.666325999999998</v>
      </c>
      <c r="H575" s="342">
        <v>74.616536999999994</v>
      </c>
      <c r="I575" s="342">
        <v>6.8583439999999998</v>
      </c>
      <c r="J575" s="342">
        <v>179.60315700000001</v>
      </c>
      <c r="K575" s="342">
        <v>52.9</v>
      </c>
      <c r="L575" s="342">
        <v>3.6645599999999998</v>
      </c>
      <c r="M575" s="342">
        <v>74.8</v>
      </c>
      <c r="N575" s="342">
        <v>29.325695</v>
      </c>
      <c r="O575" s="342">
        <v>179.31789499999999</v>
      </c>
      <c r="P575" s="342">
        <v>0</v>
      </c>
      <c r="Q575" s="342">
        <v>120.38</v>
      </c>
      <c r="R575" s="342">
        <v>0</v>
      </c>
      <c r="S575" s="342">
        <v>4.4770000000000003</v>
      </c>
      <c r="T575" s="342">
        <v>0</v>
      </c>
      <c r="U575" s="342">
        <v>286</v>
      </c>
      <c r="V575" s="342">
        <v>89.678700000000006</v>
      </c>
      <c r="W575" s="342">
        <v>6.4269999999999996</v>
      </c>
      <c r="X575" s="342">
        <v>0.04</v>
      </c>
      <c r="Y575" s="342">
        <v>0</v>
      </c>
      <c r="Z575" s="342">
        <v>73</v>
      </c>
      <c r="AA575" s="342">
        <v>54.2</v>
      </c>
      <c r="AB575" s="342">
        <v>35.438583999999999</v>
      </c>
      <c r="AC575" s="342">
        <v>37.098829000000002</v>
      </c>
      <c r="AD575" s="342">
        <v>179.35943</v>
      </c>
      <c r="AE575" s="342">
        <v>11.647917</v>
      </c>
      <c r="AF575" s="342">
        <v>0</v>
      </c>
      <c r="AG575" s="342">
        <v>4.1535000000000002E-2</v>
      </c>
    </row>
    <row r="576" spans="1:33" x14ac:dyDescent="0.2">
      <c r="A576" s="342">
        <v>688.25136599999996</v>
      </c>
      <c r="B576" s="342">
        <v>113.91358099999999</v>
      </c>
      <c r="C576" s="342">
        <v>74.478246999999996</v>
      </c>
      <c r="D576" s="342">
        <v>75.390130999999997</v>
      </c>
      <c r="E576" s="342">
        <v>72.555442999999997</v>
      </c>
      <c r="F576" s="342">
        <v>72.488512</v>
      </c>
      <c r="G576" s="342">
        <v>72.682655999999994</v>
      </c>
      <c r="H576" s="342">
        <v>74.574458000000007</v>
      </c>
      <c r="I576" s="342">
        <v>6.844735</v>
      </c>
      <c r="J576" s="342">
        <v>179.485468</v>
      </c>
      <c r="K576" s="342">
        <v>52.9</v>
      </c>
      <c r="L576" s="342">
        <v>3.6705230000000002</v>
      </c>
      <c r="M576" s="342">
        <v>74.8</v>
      </c>
      <c r="N576" s="342">
        <v>29.320563</v>
      </c>
      <c r="O576" s="342">
        <v>179.35237599999999</v>
      </c>
      <c r="P576" s="342">
        <v>0</v>
      </c>
      <c r="Q576" s="342">
        <v>120.43</v>
      </c>
      <c r="R576" s="342">
        <v>0</v>
      </c>
      <c r="S576" s="342">
        <v>4.4530000000000003</v>
      </c>
      <c r="T576" s="342">
        <v>0</v>
      </c>
      <c r="U576" s="342">
        <v>273</v>
      </c>
      <c r="V576" s="342">
        <v>89.792199999999994</v>
      </c>
      <c r="W576" s="342">
        <v>6.4420000000000002</v>
      </c>
      <c r="X576" s="342">
        <v>5.0999999999999997E-2</v>
      </c>
      <c r="Y576" s="342">
        <v>0</v>
      </c>
      <c r="Z576" s="342">
        <v>73</v>
      </c>
      <c r="AA576" s="342">
        <v>54.2</v>
      </c>
      <c r="AB576" s="342">
        <v>35.842213000000001</v>
      </c>
      <c r="AC576" s="342">
        <v>37.051017000000002</v>
      </c>
      <c r="AD576" s="342">
        <v>179.393722</v>
      </c>
      <c r="AE576" s="342">
        <v>11.643853999999999</v>
      </c>
      <c r="AF576" s="342">
        <v>0</v>
      </c>
      <c r="AG576" s="342">
        <v>4.1345E-2</v>
      </c>
    </row>
    <row r="577" spans="1:33" x14ac:dyDescent="0.2">
      <c r="A577" s="342">
        <v>689.44243400000005</v>
      </c>
      <c r="B577" s="342">
        <v>113.78071</v>
      </c>
      <c r="C577" s="342">
        <v>74.457476</v>
      </c>
      <c r="D577" s="342">
        <v>75.387893000000005</v>
      </c>
      <c r="E577" s="342">
        <v>72.566243999999998</v>
      </c>
      <c r="F577" s="342">
        <v>72.460069000000004</v>
      </c>
      <c r="G577" s="342">
        <v>72.668042999999997</v>
      </c>
      <c r="H577" s="342">
        <v>74.583983000000003</v>
      </c>
      <c r="I577" s="342">
        <v>6.7622140000000002</v>
      </c>
      <c r="J577" s="342">
        <v>179.56582800000001</v>
      </c>
      <c r="K577" s="342">
        <v>52.9</v>
      </c>
      <c r="L577" s="342">
        <v>3.6754479999999998</v>
      </c>
      <c r="M577" s="342">
        <v>74.8</v>
      </c>
      <c r="N577" s="342">
        <v>29.323881</v>
      </c>
      <c r="O577" s="342">
        <v>179.33636999999999</v>
      </c>
      <c r="P577" s="342">
        <v>0</v>
      </c>
      <c r="Q577" s="342">
        <v>120.43</v>
      </c>
      <c r="R577" s="342">
        <v>0</v>
      </c>
      <c r="S577" s="342">
        <v>4.4400000000000004</v>
      </c>
      <c r="T577" s="342">
        <v>0</v>
      </c>
      <c r="U577" s="342">
        <v>269</v>
      </c>
      <c r="V577" s="342">
        <v>89.868600000000001</v>
      </c>
      <c r="W577" s="342">
        <v>6.3959999999999999</v>
      </c>
      <c r="X577" s="342">
        <v>4.4999999999999998E-2</v>
      </c>
      <c r="Y577" s="342">
        <v>0</v>
      </c>
      <c r="Z577" s="342">
        <v>73</v>
      </c>
      <c r="AA577" s="342">
        <v>54.2</v>
      </c>
      <c r="AB577" s="342">
        <v>35.652684000000001</v>
      </c>
      <c r="AC577" s="342">
        <v>37.002431000000001</v>
      </c>
      <c r="AD577" s="342">
        <v>179.37761900000001</v>
      </c>
      <c r="AE577" s="342">
        <v>11.639727000000001</v>
      </c>
      <c r="AF577" s="342">
        <v>0</v>
      </c>
      <c r="AG577" s="342">
        <v>4.1249000000000001E-2</v>
      </c>
    </row>
    <row r="578" spans="1:33" x14ac:dyDescent="0.2">
      <c r="A578" s="342">
        <v>690.63950299999999</v>
      </c>
      <c r="B578" s="342">
        <v>113.879257</v>
      </c>
      <c r="C578" s="342">
        <v>74.386937000000003</v>
      </c>
      <c r="D578" s="342">
        <v>75.335764999999995</v>
      </c>
      <c r="E578" s="342">
        <v>72.519011000000006</v>
      </c>
      <c r="F578" s="342">
        <v>72.483255999999997</v>
      </c>
      <c r="G578" s="342">
        <v>72.694147000000001</v>
      </c>
      <c r="H578" s="342">
        <v>74.553973999999997</v>
      </c>
      <c r="I578" s="342">
        <v>6.8628809999999998</v>
      </c>
      <c r="J578" s="342">
        <v>179.49739199999999</v>
      </c>
      <c r="K578" s="342">
        <v>52.9</v>
      </c>
      <c r="L578" s="342">
        <v>3.6796479999999998</v>
      </c>
      <c r="M578" s="342">
        <v>74.8</v>
      </c>
      <c r="N578" s="342">
        <v>29.324296</v>
      </c>
      <c r="O578" s="342">
        <v>179.29325800000001</v>
      </c>
      <c r="P578" s="342">
        <v>0</v>
      </c>
      <c r="Q578" s="342">
        <v>120.37</v>
      </c>
      <c r="R578" s="342">
        <v>0</v>
      </c>
      <c r="S578" s="342">
        <v>4.468</v>
      </c>
      <c r="T578" s="342">
        <v>0</v>
      </c>
      <c r="U578" s="342">
        <v>282</v>
      </c>
      <c r="V578" s="342">
        <v>89.984999999999999</v>
      </c>
      <c r="W578" s="342">
        <v>6.37</v>
      </c>
      <c r="X578" s="342">
        <v>4.4999999999999998E-2</v>
      </c>
      <c r="Y578" s="342">
        <v>0</v>
      </c>
      <c r="Z578" s="342">
        <v>73</v>
      </c>
      <c r="AA578" s="342">
        <v>54.2</v>
      </c>
      <c r="AB578" s="342">
        <v>35.147117999999999</v>
      </c>
      <c r="AC578" s="342">
        <v>36.949041000000001</v>
      </c>
      <c r="AD578" s="342">
        <v>179.334667</v>
      </c>
      <c r="AE578" s="342">
        <v>11.635191000000001</v>
      </c>
      <c r="AF578" s="342">
        <v>0</v>
      </c>
      <c r="AG578" s="342">
        <v>4.1408E-2</v>
      </c>
    </row>
    <row r="579" spans="1:33" x14ac:dyDescent="0.2">
      <c r="A579" s="342">
        <v>691.86757299999999</v>
      </c>
      <c r="B579" s="342">
        <v>114.35744099999999</v>
      </c>
      <c r="C579" s="342">
        <v>74.472514000000004</v>
      </c>
      <c r="D579" s="342">
        <v>75.404948000000005</v>
      </c>
      <c r="E579" s="342">
        <v>72.629292000000007</v>
      </c>
      <c r="F579" s="342">
        <v>72.445193000000003</v>
      </c>
      <c r="G579" s="342">
        <v>72.672802000000004</v>
      </c>
      <c r="H579" s="342">
        <v>74.570738000000006</v>
      </c>
      <c r="I579" s="342">
        <v>6.8460850000000004</v>
      </c>
      <c r="J579" s="342">
        <v>179.48448300000001</v>
      </c>
      <c r="K579" s="342">
        <v>52.9</v>
      </c>
      <c r="L579" s="342">
        <v>3.6880829999999998</v>
      </c>
      <c r="M579" s="342">
        <v>74.8</v>
      </c>
      <c r="N579" s="342">
        <v>29.321769</v>
      </c>
      <c r="O579" s="342">
        <v>179.32291900000001</v>
      </c>
      <c r="P579" s="342">
        <v>0</v>
      </c>
      <c r="Q579" s="342">
        <v>120.38</v>
      </c>
      <c r="R579" s="342">
        <v>0</v>
      </c>
      <c r="S579" s="342">
        <v>4.4619999999999997</v>
      </c>
      <c r="T579" s="342">
        <v>0</v>
      </c>
      <c r="U579" s="342">
        <v>281</v>
      </c>
      <c r="V579" s="342">
        <v>90.062399999999997</v>
      </c>
      <c r="W579" s="342">
        <v>6.4480000000000004</v>
      </c>
      <c r="X579" s="342">
        <v>0.04</v>
      </c>
      <c r="Y579" s="342">
        <v>0</v>
      </c>
      <c r="Z579" s="342">
        <v>73</v>
      </c>
      <c r="AA579" s="342">
        <v>54.2</v>
      </c>
      <c r="AB579" s="342">
        <v>35.500115999999998</v>
      </c>
      <c r="AC579" s="342">
        <v>36.899327</v>
      </c>
      <c r="AD579" s="342">
        <v>179.36465699999999</v>
      </c>
      <c r="AE579" s="342">
        <v>11.630967</v>
      </c>
      <c r="AF579" s="342">
        <v>0</v>
      </c>
      <c r="AG579" s="342">
        <v>4.1738999999999998E-2</v>
      </c>
    </row>
    <row r="580" spans="1:33" x14ac:dyDescent="0.2">
      <c r="A580" s="342">
        <v>693.06164100000001</v>
      </c>
      <c r="B580" s="342">
        <v>114.790165</v>
      </c>
      <c r="C580" s="342">
        <v>74.495472000000007</v>
      </c>
      <c r="D580" s="342">
        <v>75.357872999999998</v>
      </c>
      <c r="E580" s="342">
        <v>72.570162999999994</v>
      </c>
      <c r="F580" s="342">
        <v>72.500968</v>
      </c>
      <c r="G580" s="342">
        <v>72.659186000000005</v>
      </c>
      <c r="H580" s="342">
        <v>74.597194999999999</v>
      </c>
      <c r="I580" s="342">
        <v>6.8933400000000002</v>
      </c>
      <c r="J580" s="342">
        <v>179.44451000000001</v>
      </c>
      <c r="K580" s="342">
        <v>52.9</v>
      </c>
      <c r="L580" s="342">
        <v>3.6947350000000001</v>
      </c>
      <c r="M580" s="342">
        <v>74.8</v>
      </c>
      <c r="N580" s="342">
        <v>29.322896</v>
      </c>
      <c r="O580" s="342">
        <v>179.31115500000001</v>
      </c>
      <c r="P580" s="342">
        <v>0</v>
      </c>
      <c r="Q580" s="342">
        <v>120.38</v>
      </c>
      <c r="R580" s="342">
        <v>0</v>
      </c>
      <c r="S580" s="342">
        <v>4.4619999999999997</v>
      </c>
      <c r="T580" s="342">
        <v>0</v>
      </c>
      <c r="U580" s="342">
        <v>280</v>
      </c>
      <c r="V580" s="342">
        <v>90.1404</v>
      </c>
      <c r="W580" s="342">
        <v>6.3490000000000002</v>
      </c>
      <c r="X580" s="342">
        <v>0.04</v>
      </c>
      <c r="Y580" s="342">
        <v>0</v>
      </c>
      <c r="Z580" s="342">
        <v>73</v>
      </c>
      <c r="AA580" s="342">
        <v>54.2</v>
      </c>
      <c r="AB580" s="342">
        <v>35.365751000000003</v>
      </c>
      <c r="AC580" s="342">
        <v>36.8504</v>
      </c>
      <c r="AD580" s="342">
        <v>179.35324199999999</v>
      </c>
      <c r="AE580" s="342">
        <v>11.626810000000001</v>
      </c>
      <c r="AF580" s="342">
        <v>0</v>
      </c>
      <c r="AG580" s="342">
        <v>4.2085999999999998E-2</v>
      </c>
    </row>
    <row r="581" spans="1:33" x14ac:dyDescent="0.2">
      <c r="A581" s="342">
        <v>694.256709</v>
      </c>
      <c r="B581" s="342">
        <v>114.569912</v>
      </c>
      <c r="C581" s="342">
        <v>74.435699</v>
      </c>
      <c r="D581" s="342">
        <v>75.397801000000001</v>
      </c>
      <c r="E581" s="342">
        <v>72.569851999999997</v>
      </c>
      <c r="F581" s="342">
        <v>72.502504999999999</v>
      </c>
      <c r="G581" s="342">
        <v>72.665341999999995</v>
      </c>
      <c r="H581" s="342">
        <v>74.567407000000003</v>
      </c>
      <c r="I581" s="342">
        <v>6.8255090000000003</v>
      </c>
      <c r="J581" s="342">
        <v>179.455398</v>
      </c>
      <c r="K581" s="342">
        <v>52.9</v>
      </c>
      <c r="L581" s="342">
        <v>3.6985190000000001</v>
      </c>
      <c r="M581" s="342">
        <v>74.8</v>
      </c>
      <c r="N581" s="342">
        <v>29.323207</v>
      </c>
      <c r="O581" s="342">
        <v>179.30166399999999</v>
      </c>
      <c r="P581" s="342">
        <v>0</v>
      </c>
      <c r="Q581" s="342">
        <v>120.4</v>
      </c>
      <c r="R581" s="342">
        <v>0</v>
      </c>
      <c r="S581" s="342">
        <v>4.4359999999999999</v>
      </c>
      <c r="T581" s="342">
        <v>0</v>
      </c>
      <c r="U581" s="342">
        <v>270</v>
      </c>
      <c r="V581" s="342">
        <v>90.254300000000001</v>
      </c>
      <c r="W581" s="342">
        <v>6.3330000000000002</v>
      </c>
      <c r="X581" s="342">
        <v>4.4999999999999998E-2</v>
      </c>
      <c r="Y581" s="342">
        <v>0</v>
      </c>
      <c r="Z581" s="342">
        <v>73</v>
      </c>
      <c r="AA581" s="342">
        <v>54.3</v>
      </c>
      <c r="AB581" s="342">
        <v>35.252538000000001</v>
      </c>
      <c r="AC581" s="342">
        <v>36.802686999999999</v>
      </c>
      <c r="AD581" s="342">
        <v>179.34362300000001</v>
      </c>
      <c r="AE581" s="342">
        <v>11.622756000000001</v>
      </c>
      <c r="AF581" s="342">
        <v>0</v>
      </c>
      <c r="AG581" s="342">
        <v>4.1959000000000003E-2</v>
      </c>
    </row>
    <row r="582" spans="1:33" x14ac:dyDescent="0.2">
      <c r="A582" s="342">
        <v>695.45077800000001</v>
      </c>
      <c r="B582" s="342">
        <v>113.995271</v>
      </c>
      <c r="C582" s="342">
        <v>74.493019000000004</v>
      </c>
      <c r="D582" s="342">
        <v>75.365236999999993</v>
      </c>
      <c r="E582" s="342">
        <v>72.643538000000007</v>
      </c>
      <c r="F582" s="342">
        <v>72.456393000000006</v>
      </c>
      <c r="G582" s="342">
        <v>72.67953</v>
      </c>
      <c r="H582" s="342">
        <v>74.553865999999999</v>
      </c>
      <c r="I582" s="342">
        <v>6.8233490000000003</v>
      </c>
      <c r="J582" s="342">
        <v>179.40666300000001</v>
      </c>
      <c r="K582" s="342">
        <v>52.9</v>
      </c>
      <c r="L582" s="342">
        <v>3.7067109999999999</v>
      </c>
      <c r="M582" s="342">
        <v>74.8</v>
      </c>
      <c r="N582" s="342">
        <v>29.323155</v>
      </c>
      <c r="O582" s="342">
        <v>179.30391700000001</v>
      </c>
      <c r="P582" s="342">
        <v>0</v>
      </c>
      <c r="Q582" s="342">
        <v>120.41</v>
      </c>
      <c r="R582" s="342">
        <v>0</v>
      </c>
      <c r="S582" s="342">
        <v>4.4589999999999996</v>
      </c>
      <c r="T582" s="342">
        <v>0</v>
      </c>
      <c r="U582" s="342">
        <v>278</v>
      </c>
      <c r="V582" s="342">
        <v>90.3322</v>
      </c>
      <c r="W582" s="342">
        <v>6.3849999999999998</v>
      </c>
      <c r="X582" s="342">
        <v>0.04</v>
      </c>
      <c r="Y582" s="342">
        <v>0</v>
      </c>
      <c r="Z582" s="342">
        <v>73</v>
      </c>
      <c r="AA582" s="342">
        <v>54.3</v>
      </c>
      <c r="AB582" s="342">
        <v>35.272495999999997</v>
      </c>
      <c r="AC582" s="342">
        <v>36.753979000000001</v>
      </c>
      <c r="AD582" s="342">
        <v>179.34531899999999</v>
      </c>
      <c r="AE582" s="342">
        <v>11.618618</v>
      </c>
      <c r="AF582" s="342">
        <v>0</v>
      </c>
      <c r="AG582" s="342">
        <v>4.1402000000000001E-2</v>
      </c>
    </row>
    <row r="583" spans="1:33" x14ac:dyDescent="0.2">
      <c r="A583" s="342">
        <v>696.64384600000005</v>
      </c>
      <c r="B583" s="342">
        <v>113.400904</v>
      </c>
      <c r="C583" s="342">
        <v>74.464113999999995</v>
      </c>
      <c r="D583" s="342">
        <v>75.359971000000002</v>
      </c>
      <c r="E583" s="342">
        <v>72.536981999999995</v>
      </c>
      <c r="F583" s="342">
        <v>72.470485999999994</v>
      </c>
      <c r="G583" s="342">
        <v>72.676332000000002</v>
      </c>
      <c r="H583" s="342">
        <v>74.680994999999996</v>
      </c>
      <c r="I583" s="342">
        <v>6.9127830000000001</v>
      </c>
      <c r="J583" s="342">
        <v>179.50750199999999</v>
      </c>
      <c r="K583" s="342">
        <v>52.9</v>
      </c>
      <c r="L583" s="342">
        <v>3.7133989999999999</v>
      </c>
      <c r="M583" s="342">
        <v>74.8</v>
      </c>
      <c r="N583" s="342">
        <v>29.325436</v>
      </c>
      <c r="O583" s="342">
        <v>179.29895099999999</v>
      </c>
      <c r="P583" s="342">
        <v>0</v>
      </c>
      <c r="Q583" s="342">
        <v>120.39</v>
      </c>
      <c r="R583" s="342">
        <v>0</v>
      </c>
      <c r="S583" s="342">
        <v>4.4649999999999999</v>
      </c>
      <c r="T583" s="342">
        <v>0</v>
      </c>
      <c r="U583" s="342">
        <v>281</v>
      </c>
      <c r="V583" s="342">
        <v>90.446700000000007</v>
      </c>
      <c r="W583" s="342">
        <v>6.4690000000000003</v>
      </c>
      <c r="X583" s="342">
        <v>5.0999999999999997E-2</v>
      </c>
      <c r="Y583" s="342">
        <v>0</v>
      </c>
      <c r="Z583" s="342">
        <v>73</v>
      </c>
      <c r="AA583" s="342">
        <v>54.3</v>
      </c>
      <c r="AB583" s="342">
        <v>35.208163999999996</v>
      </c>
      <c r="AC583" s="342">
        <v>36.705987999999998</v>
      </c>
      <c r="AD583" s="342">
        <v>179.33985300000001</v>
      </c>
      <c r="AE583" s="342">
        <v>11.614540999999999</v>
      </c>
      <c r="AF583" s="342">
        <v>0</v>
      </c>
      <c r="AG583" s="342">
        <v>4.0902000000000001E-2</v>
      </c>
    </row>
    <row r="584" spans="1:33" x14ac:dyDescent="0.2">
      <c r="A584" s="342">
        <v>697.88191700000004</v>
      </c>
      <c r="B584" s="342">
        <v>113.15049500000001</v>
      </c>
      <c r="C584" s="342">
        <v>74.438001</v>
      </c>
      <c r="D584" s="342">
        <v>75.344346000000002</v>
      </c>
      <c r="E584" s="342">
        <v>72.535005999999996</v>
      </c>
      <c r="F584" s="342">
        <v>72.465472000000005</v>
      </c>
      <c r="G584" s="342">
        <v>72.718087999999995</v>
      </c>
      <c r="H584" s="342">
        <v>74.597763999999998</v>
      </c>
      <c r="I584" s="342">
        <v>6.9269429999999996</v>
      </c>
      <c r="J584" s="342">
        <v>179.595302</v>
      </c>
      <c r="K584" s="342">
        <v>52.9</v>
      </c>
      <c r="L584" s="342">
        <v>3.7194569999999998</v>
      </c>
      <c r="M584" s="342">
        <v>74.8</v>
      </c>
      <c r="N584" s="342">
        <v>29.325807999999999</v>
      </c>
      <c r="O584" s="342">
        <v>179.30066600000001</v>
      </c>
      <c r="P584" s="342">
        <v>0</v>
      </c>
      <c r="Q584" s="342">
        <v>120.39</v>
      </c>
      <c r="R584" s="342">
        <v>0</v>
      </c>
      <c r="S584" s="342">
        <v>4.452</v>
      </c>
      <c r="T584" s="342">
        <v>0</v>
      </c>
      <c r="U584" s="342">
        <v>276</v>
      </c>
      <c r="V584" s="342">
        <v>90.524600000000007</v>
      </c>
      <c r="W584" s="342">
        <v>6.3380000000000001</v>
      </c>
      <c r="X584" s="342">
        <v>5.0999999999999997E-2</v>
      </c>
      <c r="Y584" s="342">
        <v>0</v>
      </c>
      <c r="Z584" s="342">
        <v>73</v>
      </c>
      <c r="AA584" s="342">
        <v>54.3</v>
      </c>
      <c r="AB584" s="342">
        <v>35.225982000000002</v>
      </c>
      <c r="AC584" s="342">
        <v>36.657933</v>
      </c>
      <c r="AD584" s="342">
        <v>179.34136699999999</v>
      </c>
      <c r="AE584" s="342">
        <v>11.610458</v>
      </c>
      <c r="AF584" s="342">
        <v>0</v>
      </c>
      <c r="AG584" s="342">
        <v>4.0701000000000001E-2</v>
      </c>
    </row>
    <row r="585" spans="1:33" x14ac:dyDescent="0.2">
      <c r="A585" s="342">
        <v>699.07498499999997</v>
      </c>
      <c r="B585" s="342">
        <v>112.978205</v>
      </c>
      <c r="C585" s="342">
        <v>74.515328999999994</v>
      </c>
      <c r="D585" s="342">
        <v>75.442594</v>
      </c>
      <c r="E585" s="342">
        <v>72.577276999999995</v>
      </c>
      <c r="F585" s="342">
        <v>72.515034999999997</v>
      </c>
      <c r="G585" s="342">
        <v>72.675955000000002</v>
      </c>
      <c r="H585" s="342">
        <v>74.630679999999998</v>
      </c>
      <c r="I585" s="342">
        <v>6.851648</v>
      </c>
      <c r="J585" s="342">
        <v>179.539905</v>
      </c>
      <c r="K585" s="342">
        <v>52.9</v>
      </c>
      <c r="L585" s="342">
        <v>3.7269830000000002</v>
      </c>
      <c r="M585" s="342">
        <v>74.8</v>
      </c>
      <c r="N585" s="342">
        <v>29.325306999999999</v>
      </c>
      <c r="O585" s="342">
        <v>179.255987</v>
      </c>
      <c r="P585" s="342">
        <v>0</v>
      </c>
      <c r="Q585" s="342">
        <v>120.42</v>
      </c>
      <c r="R585" s="342">
        <v>0</v>
      </c>
      <c r="S585" s="342">
        <v>4.4480000000000004</v>
      </c>
      <c r="T585" s="342">
        <v>0</v>
      </c>
      <c r="U585" s="342">
        <v>274</v>
      </c>
      <c r="V585" s="342">
        <v>90.600999999999999</v>
      </c>
      <c r="W585" s="342">
        <v>6.359</v>
      </c>
      <c r="X585" s="342">
        <v>5.0999999999999997E-2</v>
      </c>
      <c r="Y585" s="342">
        <v>0</v>
      </c>
      <c r="Z585" s="342">
        <v>73</v>
      </c>
      <c r="AA585" s="342">
        <v>54.3</v>
      </c>
      <c r="AB585" s="342">
        <v>34.697296999999999</v>
      </c>
      <c r="AC585" s="342">
        <v>36.601624000000001</v>
      </c>
      <c r="AD585" s="342">
        <v>179.29644999999999</v>
      </c>
      <c r="AE585" s="342">
        <v>11.605674</v>
      </c>
      <c r="AF585" s="342">
        <v>0</v>
      </c>
      <c r="AG585" s="342">
        <v>4.0462999999999999E-2</v>
      </c>
    </row>
    <row r="586" spans="1:33" x14ac:dyDescent="0.2">
      <c r="A586" s="342">
        <v>700.26805300000001</v>
      </c>
      <c r="B586" s="342">
        <v>113.21892699999999</v>
      </c>
      <c r="C586" s="342">
        <v>74.475178999999997</v>
      </c>
      <c r="D586" s="342">
        <v>75.379706999999996</v>
      </c>
      <c r="E586" s="342">
        <v>72.576577</v>
      </c>
      <c r="F586" s="342">
        <v>72.470067</v>
      </c>
      <c r="G586" s="342">
        <v>72.651090999999994</v>
      </c>
      <c r="H586" s="342">
        <v>74.520629</v>
      </c>
      <c r="I586" s="342">
        <v>6.7956969999999997</v>
      </c>
      <c r="J586" s="342">
        <v>179.46369300000001</v>
      </c>
      <c r="K586" s="342">
        <v>52.9</v>
      </c>
      <c r="L586" s="342">
        <v>3.7349670000000001</v>
      </c>
      <c r="M586" s="342">
        <v>74.8</v>
      </c>
      <c r="N586" s="342">
        <v>29.323440000000002</v>
      </c>
      <c r="O586" s="342">
        <v>179.28141099999999</v>
      </c>
      <c r="P586" s="342">
        <v>0</v>
      </c>
      <c r="Q586" s="342">
        <v>120.4</v>
      </c>
      <c r="R586" s="342">
        <v>0</v>
      </c>
      <c r="S586" s="342">
        <v>4.45</v>
      </c>
      <c r="T586" s="342">
        <v>0</v>
      </c>
      <c r="U586" s="342">
        <v>276</v>
      </c>
      <c r="V586" s="342">
        <v>90.716399999999993</v>
      </c>
      <c r="W586" s="342">
        <v>6.3540000000000001</v>
      </c>
      <c r="X586" s="342">
        <v>5.0999999999999997E-2</v>
      </c>
      <c r="Y586" s="342">
        <v>0</v>
      </c>
      <c r="Z586" s="342">
        <v>73</v>
      </c>
      <c r="AA586" s="342">
        <v>54.3</v>
      </c>
      <c r="AB586" s="342">
        <v>34.999633000000003</v>
      </c>
      <c r="AC586" s="342">
        <v>36.543787000000002</v>
      </c>
      <c r="AD586" s="342">
        <v>179.322136</v>
      </c>
      <c r="AE586" s="342">
        <v>11.600759999999999</v>
      </c>
      <c r="AF586" s="342">
        <v>0</v>
      </c>
      <c r="AG586" s="342">
        <v>4.0725999999999998E-2</v>
      </c>
    </row>
    <row r="587" spans="1:33" x14ac:dyDescent="0.2">
      <c r="A587" s="342">
        <v>701.46812199999999</v>
      </c>
      <c r="B587" s="342">
        <v>113.212512</v>
      </c>
      <c r="C587" s="342">
        <v>74.479876000000004</v>
      </c>
      <c r="D587" s="342">
        <v>75.364131</v>
      </c>
      <c r="E587" s="342">
        <v>72.593135000000004</v>
      </c>
      <c r="F587" s="342">
        <v>72.529467999999994</v>
      </c>
      <c r="G587" s="342">
        <v>72.658536999999995</v>
      </c>
      <c r="H587" s="342">
        <v>74.594920000000002</v>
      </c>
      <c r="I587" s="342">
        <v>6.9026290000000001</v>
      </c>
      <c r="J587" s="342">
        <v>179.44062199999999</v>
      </c>
      <c r="K587" s="342">
        <v>52.9</v>
      </c>
      <c r="L587" s="342">
        <v>3.7424330000000001</v>
      </c>
      <c r="M587" s="342">
        <v>74.8</v>
      </c>
      <c r="N587" s="342">
        <v>29.324607</v>
      </c>
      <c r="O587" s="342">
        <v>179.284727</v>
      </c>
      <c r="P587" s="342">
        <v>0</v>
      </c>
      <c r="Q587" s="342">
        <v>120.41</v>
      </c>
      <c r="R587" s="342">
        <v>0</v>
      </c>
      <c r="S587" s="342">
        <v>4.4370000000000003</v>
      </c>
      <c r="T587" s="342">
        <v>0</v>
      </c>
      <c r="U587" s="342">
        <v>269</v>
      </c>
      <c r="V587" s="342">
        <v>90.792500000000004</v>
      </c>
      <c r="W587" s="342">
        <v>6.3230000000000004</v>
      </c>
      <c r="X587" s="342">
        <v>4.4999999999999998E-2</v>
      </c>
      <c r="Y587" s="342">
        <v>0</v>
      </c>
      <c r="Z587" s="342">
        <v>73</v>
      </c>
      <c r="AA587" s="342">
        <v>54.3</v>
      </c>
      <c r="AB587" s="342">
        <v>35.038542</v>
      </c>
      <c r="AC587" s="342">
        <v>36.488697999999999</v>
      </c>
      <c r="AD587" s="342">
        <v>179.32544200000001</v>
      </c>
      <c r="AE587" s="342">
        <v>11.596080000000001</v>
      </c>
      <c r="AF587" s="342">
        <v>0</v>
      </c>
      <c r="AG587" s="342">
        <v>4.0715000000000001E-2</v>
      </c>
    </row>
    <row r="588" spans="1:33" x14ac:dyDescent="0.2">
      <c r="A588" s="342">
        <v>702.66318999999999</v>
      </c>
      <c r="B588" s="342">
        <v>113.42577300000001</v>
      </c>
      <c r="C588" s="342">
        <v>74.519084000000007</v>
      </c>
      <c r="D588" s="342">
        <v>75.390574000000001</v>
      </c>
      <c r="E588" s="342">
        <v>72.567126000000002</v>
      </c>
      <c r="F588" s="342">
        <v>72.541514000000006</v>
      </c>
      <c r="G588" s="342">
        <v>72.708869000000007</v>
      </c>
      <c r="H588" s="342">
        <v>74.615615000000005</v>
      </c>
      <c r="I588" s="342">
        <v>7.0039449999999999</v>
      </c>
      <c r="J588" s="342">
        <v>179.49816999999999</v>
      </c>
      <c r="K588" s="342">
        <v>52.9</v>
      </c>
      <c r="L588" s="342">
        <v>3.7501579999999999</v>
      </c>
      <c r="M588" s="342">
        <v>74.8</v>
      </c>
      <c r="N588" s="342">
        <v>29.326836</v>
      </c>
      <c r="O588" s="342">
        <v>179.28170399999999</v>
      </c>
      <c r="P588" s="342">
        <v>0</v>
      </c>
      <c r="Q588" s="342">
        <v>120.39</v>
      </c>
      <c r="R588" s="342">
        <v>0</v>
      </c>
      <c r="S588" s="342">
        <v>4.4640000000000004</v>
      </c>
      <c r="T588" s="342">
        <v>0</v>
      </c>
      <c r="U588" s="342">
        <v>281</v>
      </c>
      <c r="V588" s="342">
        <v>90.907600000000002</v>
      </c>
      <c r="W588" s="342">
        <v>6.37</v>
      </c>
      <c r="X588" s="342">
        <v>4.4999999999999998E-2</v>
      </c>
      <c r="Y588" s="342">
        <v>0</v>
      </c>
      <c r="Z588" s="342">
        <v>73</v>
      </c>
      <c r="AA588" s="342">
        <v>54.3</v>
      </c>
      <c r="AB588" s="342">
        <v>35.004761000000002</v>
      </c>
      <c r="AC588" s="342">
        <v>36.43439</v>
      </c>
      <c r="AD588" s="342">
        <v>179.32257200000001</v>
      </c>
      <c r="AE588" s="342">
        <v>11.591466</v>
      </c>
      <c r="AF588" s="342">
        <v>0</v>
      </c>
      <c r="AG588" s="342">
        <v>4.0868000000000002E-2</v>
      </c>
    </row>
    <row r="589" spans="1:33" x14ac:dyDescent="0.2">
      <c r="A589" s="342">
        <v>703.86825899999997</v>
      </c>
      <c r="B589" s="342">
        <v>113.424122</v>
      </c>
      <c r="C589" s="342">
        <v>74.473329000000007</v>
      </c>
      <c r="D589" s="342">
        <v>75.417501999999999</v>
      </c>
      <c r="E589" s="342">
        <v>72.594263999999995</v>
      </c>
      <c r="F589" s="342">
        <v>72.521326999999999</v>
      </c>
      <c r="G589" s="342">
        <v>72.737108000000006</v>
      </c>
      <c r="H589" s="342">
        <v>74.606256999999999</v>
      </c>
      <c r="I589" s="342">
        <v>6.9281740000000003</v>
      </c>
      <c r="J589" s="342">
        <v>179.414297</v>
      </c>
      <c r="K589" s="342">
        <v>52.9</v>
      </c>
      <c r="L589" s="342">
        <v>3.754378</v>
      </c>
      <c r="M589" s="342">
        <v>74.8</v>
      </c>
      <c r="N589" s="342">
        <v>29.323001000000001</v>
      </c>
      <c r="O589" s="342">
        <v>179.27282199999999</v>
      </c>
      <c r="P589" s="342">
        <v>0</v>
      </c>
      <c r="Q589" s="342">
        <v>120.4</v>
      </c>
      <c r="R589" s="342">
        <v>0</v>
      </c>
      <c r="S589" s="342">
        <v>4.4660000000000002</v>
      </c>
      <c r="T589" s="342">
        <v>0</v>
      </c>
      <c r="U589" s="342">
        <v>282</v>
      </c>
      <c r="V589" s="342">
        <v>90.983800000000002</v>
      </c>
      <c r="W589" s="342">
        <v>6.39</v>
      </c>
      <c r="X589" s="342">
        <v>4.4999999999999998E-2</v>
      </c>
      <c r="Y589" s="342">
        <v>0</v>
      </c>
      <c r="Z589" s="342">
        <v>73</v>
      </c>
      <c r="AA589" s="342">
        <v>54.3</v>
      </c>
      <c r="AB589" s="342">
        <v>34.900761000000003</v>
      </c>
      <c r="AC589" s="342">
        <v>36.374994000000001</v>
      </c>
      <c r="AD589" s="342">
        <v>179.31373600000001</v>
      </c>
      <c r="AE589" s="342">
        <v>11.58642</v>
      </c>
      <c r="AF589" s="342">
        <v>0</v>
      </c>
      <c r="AG589" s="342">
        <v>4.0913999999999999E-2</v>
      </c>
    </row>
    <row r="590" spans="1:33" x14ac:dyDescent="0.2">
      <c r="A590" s="342">
        <v>705.06432700000005</v>
      </c>
      <c r="B590" s="342">
        <v>113.116302</v>
      </c>
      <c r="C590" s="342">
        <v>74.393411999999998</v>
      </c>
      <c r="D590" s="342">
        <v>75.391339000000002</v>
      </c>
      <c r="E590" s="342">
        <v>72.563826000000006</v>
      </c>
      <c r="F590" s="342">
        <v>72.476635999999999</v>
      </c>
      <c r="G590" s="342">
        <v>72.685073000000003</v>
      </c>
      <c r="H590" s="342">
        <v>74.573678000000001</v>
      </c>
      <c r="I590" s="342">
        <v>6.7956969999999997</v>
      </c>
      <c r="J590" s="342">
        <v>179.36674199999999</v>
      </c>
      <c r="K590" s="342">
        <v>52.9</v>
      </c>
      <c r="L590" s="342">
        <v>3.7605270000000002</v>
      </c>
      <c r="M590" s="342">
        <v>74.8</v>
      </c>
      <c r="N590" s="342">
        <v>29.324062000000001</v>
      </c>
      <c r="O590" s="342">
        <v>179.255122</v>
      </c>
      <c r="P590" s="342">
        <v>0</v>
      </c>
      <c r="Q590" s="342">
        <v>120.37</v>
      </c>
      <c r="R590" s="342">
        <v>0</v>
      </c>
      <c r="S590" s="342">
        <v>4.4729999999999999</v>
      </c>
      <c r="T590" s="342">
        <v>0</v>
      </c>
      <c r="U590" s="342">
        <v>285</v>
      </c>
      <c r="V590" s="342">
        <v>91.059799999999996</v>
      </c>
      <c r="W590" s="342">
        <v>6.4160000000000004</v>
      </c>
      <c r="X590" s="342">
        <v>4.4999999999999998E-2</v>
      </c>
      <c r="Y590" s="342">
        <v>0</v>
      </c>
      <c r="Z590" s="342">
        <v>73</v>
      </c>
      <c r="AA590" s="342">
        <v>54.4</v>
      </c>
      <c r="AB590" s="342">
        <v>34.690085000000003</v>
      </c>
      <c r="AC590" s="342">
        <v>36.313124999999999</v>
      </c>
      <c r="AD590" s="342">
        <v>179.29583700000001</v>
      </c>
      <c r="AE590" s="342">
        <v>11.581163</v>
      </c>
      <c r="AF590" s="342">
        <v>0</v>
      </c>
      <c r="AG590" s="342">
        <v>4.0715000000000001E-2</v>
      </c>
    </row>
    <row r="591" spans="1:33" x14ac:dyDescent="0.2">
      <c r="A591" s="342">
        <v>706.25839599999995</v>
      </c>
      <c r="B591" s="342">
        <v>112.92409000000001</v>
      </c>
      <c r="C591" s="342">
        <v>74.493489999999994</v>
      </c>
      <c r="D591" s="342">
        <v>75.397017000000005</v>
      </c>
      <c r="E591" s="342">
        <v>72.554199999999994</v>
      </c>
      <c r="F591" s="342">
        <v>72.534216999999998</v>
      </c>
      <c r="G591" s="342">
        <v>72.816615999999996</v>
      </c>
      <c r="H591" s="342">
        <v>74.661213000000004</v>
      </c>
      <c r="I591" s="342">
        <v>6.9294169999999999</v>
      </c>
      <c r="J591" s="342">
        <v>179.39344299999999</v>
      </c>
      <c r="K591" s="342">
        <v>52.9</v>
      </c>
      <c r="L591" s="342">
        <v>3.7685629999999999</v>
      </c>
      <c r="M591" s="342">
        <v>74.8</v>
      </c>
      <c r="N591" s="342">
        <v>29.323259</v>
      </c>
      <c r="O591" s="342">
        <v>179.26889</v>
      </c>
      <c r="P591" s="342">
        <v>0</v>
      </c>
      <c r="Q591" s="342">
        <v>120.41</v>
      </c>
      <c r="R591" s="342">
        <v>0</v>
      </c>
      <c r="S591" s="342">
        <v>4.4400000000000004</v>
      </c>
      <c r="T591" s="342">
        <v>0</v>
      </c>
      <c r="U591" s="342">
        <v>271</v>
      </c>
      <c r="V591" s="342">
        <v>91.173500000000004</v>
      </c>
      <c r="W591" s="342">
        <v>6.3280000000000003</v>
      </c>
      <c r="X591" s="342">
        <v>4.4999999999999998E-2</v>
      </c>
      <c r="Y591" s="342">
        <v>0</v>
      </c>
      <c r="Z591" s="342">
        <v>73</v>
      </c>
      <c r="AA591" s="342">
        <v>54.4</v>
      </c>
      <c r="AB591" s="342">
        <v>34.848841</v>
      </c>
      <c r="AC591" s="342">
        <v>36.255654</v>
      </c>
      <c r="AD591" s="342">
        <v>179.309325</v>
      </c>
      <c r="AE591" s="342">
        <v>11.576280000000001</v>
      </c>
      <c r="AF591" s="342">
        <v>0</v>
      </c>
      <c r="AG591" s="342">
        <v>4.0434999999999999E-2</v>
      </c>
    </row>
    <row r="592" spans="1:33" x14ac:dyDescent="0.2">
      <c r="A592" s="342">
        <v>707.45346400000005</v>
      </c>
      <c r="B592" s="342">
        <v>112.966801</v>
      </c>
      <c r="C592" s="342">
        <v>74.467123000000001</v>
      </c>
      <c r="D592" s="342">
        <v>75.380555999999999</v>
      </c>
      <c r="E592" s="342">
        <v>72.641233</v>
      </c>
      <c r="F592" s="342">
        <v>72.531019000000001</v>
      </c>
      <c r="G592" s="342">
        <v>72.706171999999995</v>
      </c>
      <c r="H592" s="342">
        <v>74.540698000000006</v>
      </c>
      <c r="I592" s="342">
        <v>7.0138819999999997</v>
      </c>
      <c r="J592" s="342">
        <v>179.29052999999999</v>
      </c>
      <c r="K592" s="342">
        <v>52.9</v>
      </c>
      <c r="L592" s="342">
        <v>3.7755619999999999</v>
      </c>
      <c r="M592" s="342">
        <v>74.8</v>
      </c>
      <c r="N592" s="342">
        <v>29.321055000000001</v>
      </c>
      <c r="O592" s="342">
        <v>179.24639999999999</v>
      </c>
      <c r="P592" s="342">
        <v>0</v>
      </c>
      <c r="Q592" s="342">
        <v>120.41</v>
      </c>
      <c r="R592" s="342">
        <v>0</v>
      </c>
      <c r="S592" s="342">
        <v>4.4340000000000002</v>
      </c>
      <c r="T592" s="342">
        <v>0</v>
      </c>
      <c r="U592" s="342">
        <v>268</v>
      </c>
      <c r="V592" s="342">
        <v>91.249799999999993</v>
      </c>
      <c r="W592" s="342">
        <v>6.3490000000000002</v>
      </c>
      <c r="X592" s="342">
        <v>0.04</v>
      </c>
      <c r="Y592" s="342">
        <v>0</v>
      </c>
      <c r="Z592" s="342">
        <v>73</v>
      </c>
      <c r="AA592" s="342">
        <v>54.3</v>
      </c>
      <c r="AB592" s="342">
        <v>34.584916999999997</v>
      </c>
      <c r="AC592" s="342">
        <v>36.193444</v>
      </c>
      <c r="AD592" s="342">
        <v>179.286902</v>
      </c>
      <c r="AE592" s="342">
        <v>11.570995</v>
      </c>
      <c r="AF592" s="342">
        <v>0</v>
      </c>
      <c r="AG592" s="342">
        <v>4.0502000000000003E-2</v>
      </c>
    </row>
    <row r="593" spans="1:33" x14ac:dyDescent="0.2">
      <c r="A593" s="342">
        <v>708.64653199999998</v>
      </c>
      <c r="B593" s="342">
        <v>113.019845</v>
      </c>
      <c r="C593" s="342">
        <v>74.515051999999997</v>
      </c>
      <c r="D593" s="342">
        <v>75.387899000000004</v>
      </c>
      <c r="E593" s="342">
        <v>72.586090999999996</v>
      </c>
      <c r="F593" s="342">
        <v>72.508769000000001</v>
      </c>
      <c r="G593" s="342">
        <v>72.684478999999996</v>
      </c>
      <c r="H593" s="342">
        <v>74.646236999999999</v>
      </c>
      <c r="I593" s="342">
        <v>6.6408079999999998</v>
      </c>
      <c r="J593" s="342">
        <v>179.66148200000001</v>
      </c>
      <c r="K593" s="342">
        <v>52.9</v>
      </c>
      <c r="L593" s="342">
        <v>3.7784140000000002</v>
      </c>
      <c r="M593" s="342">
        <v>74.8</v>
      </c>
      <c r="N593" s="342">
        <v>29.321211000000002</v>
      </c>
      <c r="O593" s="342">
        <v>179.24039099999999</v>
      </c>
      <c r="P593" s="342">
        <v>0</v>
      </c>
      <c r="Q593" s="342">
        <v>120.4</v>
      </c>
      <c r="R593" s="342">
        <v>0</v>
      </c>
      <c r="S593" s="342">
        <v>4.4450000000000003</v>
      </c>
      <c r="T593" s="342">
        <v>0</v>
      </c>
      <c r="U593" s="342">
        <v>273</v>
      </c>
      <c r="V593" s="342">
        <v>91.364599999999996</v>
      </c>
      <c r="W593" s="342">
        <v>6.3330000000000002</v>
      </c>
      <c r="X593" s="342">
        <v>5.0999999999999997E-2</v>
      </c>
      <c r="Y593" s="342">
        <v>0</v>
      </c>
      <c r="Z593" s="342">
        <v>73</v>
      </c>
      <c r="AA593" s="342">
        <v>54.3</v>
      </c>
      <c r="AB593" s="342">
        <v>34.514186000000002</v>
      </c>
      <c r="AC593" s="342">
        <v>36.129978000000001</v>
      </c>
      <c r="AD593" s="342">
        <v>179.28089299999999</v>
      </c>
      <c r="AE593" s="342">
        <v>11.565602999999999</v>
      </c>
      <c r="AF593" s="342">
        <v>0</v>
      </c>
      <c r="AG593" s="342">
        <v>4.0502000000000003E-2</v>
      </c>
    </row>
    <row r="594" spans="1:33" x14ac:dyDescent="0.2">
      <c r="A594" s="342">
        <v>709.86960199999999</v>
      </c>
      <c r="B594" s="342">
        <v>112.673964</v>
      </c>
      <c r="C594" s="342">
        <v>74.466821999999993</v>
      </c>
      <c r="D594" s="342">
        <v>75.390826000000004</v>
      </c>
      <c r="E594" s="342">
        <v>72.612043</v>
      </c>
      <c r="F594" s="342">
        <v>72.505025000000003</v>
      </c>
      <c r="G594" s="342">
        <v>72.734396000000004</v>
      </c>
      <c r="H594" s="342">
        <v>74.555671000000004</v>
      </c>
      <c r="I594" s="342">
        <v>6.8542940000000003</v>
      </c>
      <c r="J594" s="342">
        <v>179.481528</v>
      </c>
      <c r="K594" s="342">
        <v>52.9</v>
      </c>
      <c r="L594" s="342">
        <v>3.7865899999999999</v>
      </c>
      <c r="M594" s="342">
        <v>74.8</v>
      </c>
      <c r="N594" s="342">
        <v>29.325216999999999</v>
      </c>
      <c r="O594" s="342">
        <v>179.25683699999999</v>
      </c>
      <c r="P594" s="342">
        <v>0</v>
      </c>
      <c r="Q594" s="342">
        <v>120.39</v>
      </c>
      <c r="R594" s="342">
        <v>0</v>
      </c>
      <c r="S594" s="342">
        <v>4.4470000000000001</v>
      </c>
      <c r="T594" s="342">
        <v>0</v>
      </c>
      <c r="U594" s="342">
        <v>275</v>
      </c>
      <c r="V594" s="342">
        <v>91.441000000000003</v>
      </c>
      <c r="W594" s="342">
        <v>6.3280000000000003</v>
      </c>
      <c r="X594" s="342">
        <v>4.4999999999999998E-2</v>
      </c>
      <c r="Y594" s="342">
        <v>0</v>
      </c>
      <c r="Z594" s="342">
        <v>73</v>
      </c>
      <c r="AA594" s="342">
        <v>54.3</v>
      </c>
      <c r="AB594" s="342">
        <v>34.704546000000001</v>
      </c>
      <c r="AC594" s="342">
        <v>36.071244999999998</v>
      </c>
      <c r="AD594" s="342">
        <v>179.297066</v>
      </c>
      <c r="AE594" s="342">
        <v>11.560613</v>
      </c>
      <c r="AF594" s="342">
        <v>0</v>
      </c>
      <c r="AG594" s="342">
        <v>4.0229000000000001E-2</v>
      </c>
    </row>
    <row r="595" spans="1:33" x14ac:dyDescent="0.2">
      <c r="A595" s="342">
        <v>711.06267000000003</v>
      </c>
      <c r="B595" s="342">
        <v>112.640457</v>
      </c>
      <c r="C595" s="342">
        <v>74.454314999999994</v>
      </c>
      <c r="D595" s="342">
        <v>75.367902000000001</v>
      </c>
      <c r="E595" s="342">
        <v>72.551858999999993</v>
      </c>
      <c r="F595" s="342">
        <v>72.456052</v>
      </c>
      <c r="G595" s="342">
        <v>72.738055000000003</v>
      </c>
      <c r="H595" s="342">
        <v>74.574146999999996</v>
      </c>
      <c r="I595" s="342">
        <v>6.917535</v>
      </c>
      <c r="J595" s="342">
        <v>179.447102</v>
      </c>
      <c r="K595" s="342">
        <v>52.9</v>
      </c>
      <c r="L595" s="342">
        <v>3.7886280000000001</v>
      </c>
      <c r="M595" s="342">
        <v>74.8</v>
      </c>
      <c r="N595" s="342">
        <v>29.325617999999999</v>
      </c>
      <c r="O595" s="342">
        <v>179.23425399999999</v>
      </c>
      <c r="P595" s="342">
        <v>0</v>
      </c>
      <c r="Q595" s="342">
        <v>120.42</v>
      </c>
      <c r="R595" s="342">
        <v>0</v>
      </c>
      <c r="S595" s="342">
        <v>4.4320000000000004</v>
      </c>
      <c r="T595" s="342">
        <v>0</v>
      </c>
      <c r="U595" s="342">
        <v>267</v>
      </c>
      <c r="V595" s="342">
        <v>91.517200000000003</v>
      </c>
      <c r="W595" s="342">
        <v>6.3070000000000004</v>
      </c>
      <c r="X595" s="342">
        <v>4.4999999999999998E-2</v>
      </c>
      <c r="Y595" s="342">
        <v>0</v>
      </c>
      <c r="Z595" s="342">
        <v>73</v>
      </c>
      <c r="AA595" s="342">
        <v>54.3</v>
      </c>
      <c r="AB595" s="342">
        <v>34.438523000000004</v>
      </c>
      <c r="AC595" s="342">
        <v>36.023954000000003</v>
      </c>
      <c r="AD595" s="342">
        <v>179.27446399999999</v>
      </c>
      <c r="AE595" s="342">
        <v>11.556595</v>
      </c>
      <c r="AF595" s="342">
        <v>0</v>
      </c>
      <c r="AG595" s="342">
        <v>4.0210000000000003E-2</v>
      </c>
    </row>
    <row r="596" spans="1:33" x14ac:dyDescent="0.2">
      <c r="A596" s="342">
        <v>712.25573899999995</v>
      </c>
      <c r="B596" s="342">
        <v>112.452573</v>
      </c>
      <c r="C596" s="342">
        <v>74.482022999999998</v>
      </c>
      <c r="D596" s="342">
        <v>75.395077999999998</v>
      </c>
      <c r="E596" s="342">
        <v>72.628532000000007</v>
      </c>
      <c r="F596" s="342">
        <v>72.447119000000001</v>
      </c>
      <c r="G596" s="342">
        <v>72.700326000000004</v>
      </c>
      <c r="H596" s="342">
        <v>74.542638999999994</v>
      </c>
      <c r="I596" s="342">
        <v>6.8335020000000002</v>
      </c>
      <c r="J596" s="342">
        <v>179.55753300000001</v>
      </c>
      <c r="K596" s="342">
        <v>52.9</v>
      </c>
      <c r="L596" s="342">
        <v>3.7964560000000001</v>
      </c>
      <c r="M596" s="342">
        <v>74.8</v>
      </c>
      <c r="N596" s="342">
        <v>29.325617999999999</v>
      </c>
      <c r="O596" s="342">
        <v>179.23002299999999</v>
      </c>
      <c r="P596" s="342">
        <v>0</v>
      </c>
      <c r="Q596" s="342">
        <v>120.38</v>
      </c>
      <c r="R596" s="342">
        <v>0</v>
      </c>
      <c r="S596" s="342">
        <v>4.4589999999999996</v>
      </c>
      <c r="T596" s="342">
        <v>0</v>
      </c>
      <c r="U596" s="342">
        <v>279</v>
      </c>
      <c r="V596" s="342">
        <v>91.632300000000001</v>
      </c>
      <c r="W596" s="342">
        <v>6.3959999999999999</v>
      </c>
      <c r="X596" s="342">
        <v>4.4999999999999998E-2</v>
      </c>
      <c r="Y596" s="342">
        <v>0</v>
      </c>
      <c r="Z596" s="342">
        <v>73</v>
      </c>
      <c r="AA596" s="342">
        <v>54.3</v>
      </c>
      <c r="AB596" s="342">
        <v>34.386284000000003</v>
      </c>
      <c r="AC596" s="342">
        <v>35.982979</v>
      </c>
      <c r="AD596" s="342">
        <v>179.270026</v>
      </c>
      <c r="AE596" s="342">
        <v>11.553114000000001</v>
      </c>
      <c r="AF596" s="342">
        <v>0</v>
      </c>
      <c r="AG596" s="342">
        <v>4.0002999999999997E-2</v>
      </c>
    </row>
    <row r="597" spans="1:33" x14ac:dyDescent="0.2">
      <c r="A597" s="342">
        <v>713.44880699999999</v>
      </c>
      <c r="B597" s="342">
        <v>112.337293</v>
      </c>
      <c r="C597" s="342">
        <v>74.505095999999995</v>
      </c>
      <c r="D597" s="342">
        <v>75.354337000000001</v>
      </c>
      <c r="E597" s="342">
        <v>72.586725999999999</v>
      </c>
      <c r="F597" s="342">
        <v>72.524572000000006</v>
      </c>
      <c r="G597" s="342">
        <v>72.687360999999996</v>
      </c>
      <c r="H597" s="342">
        <v>74.563338999999999</v>
      </c>
      <c r="I597" s="342">
        <v>6.7823039999999999</v>
      </c>
      <c r="J597" s="342">
        <v>179.446065</v>
      </c>
      <c r="K597" s="342">
        <v>52.9</v>
      </c>
      <c r="L597" s="342">
        <v>3.8031440000000001</v>
      </c>
      <c r="M597" s="342">
        <v>74.8</v>
      </c>
      <c r="N597" s="342">
        <v>29.325125</v>
      </c>
      <c r="O597" s="342">
        <v>179.256192</v>
      </c>
      <c r="P597" s="342">
        <v>0</v>
      </c>
      <c r="Q597" s="342">
        <v>120.37</v>
      </c>
      <c r="R597" s="342">
        <v>0</v>
      </c>
      <c r="S597" s="342">
        <v>4.4669999999999996</v>
      </c>
      <c r="T597" s="342">
        <v>0</v>
      </c>
      <c r="U597" s="342">
        <v>283</v>
      </c>
      <c r="V597" s="342">
        <v>91.710300000000004</v>
      </c>
      <c r="W597" s="342">
        <v>6.38</v>
      </c>
      <c r="X597" s="342">
        <v>4.4999999999999998E-2</v>
      </c>
      <c r="Y597" s="342">
        <v>0</v>
      </c>
      <c r="Z597" s="342">
        <v>73</v>
      </c>
      <c r="AA597" s="342">
        <v>54.3</v>
      </c>
      <c r="AB597" s="342">
        <v>34.692723999999998</v>
      </c>
      <c r="AC597" s="342">
        <v>35.945343000000001</v>
      </c>
      <c r="AD597" s="342">
        <v>179.29606100000001</v>
      </c>
      <c r="AE597" s="342">
        <v>11.549916</v>
      </c>
      <c r="AF597" s="342">
        <v>0</v>
      </c>
      <c r="AG597" s="342">
        <v>3.9869000000000002E-2</v>
      </c>
    </row>
    <row r="598" spans="1:33" x14ac:dyDescent="0.2">
      <c r="A598" s="342">
        <v>714.642875</v>
      </c>
      <c r="B598" s="342">
        <v>112.27106499999999</v>
      </c>
      <c r="C598" s="342">
        <v>74.506450000000001</v>
      </c>
      <c r="D598" s="342">
        <v>75.357280000000003</v>
      </c>
      <c r="E598" s="342">
        <v>72.550304999999994</v>
      </c>
      <c r="F598" s="342">
        <v>72.526241999999996</v>
      </c>
      <c r="G598" s="342">
        <v>72.728674999999996</v>
      </c>
      <c r="H598" s="342">
        <v>74.572174000000004</v>
      </c>
      <c r="I598" s="342">
        <v>6.8598569999999999</v>
      </c>
      <c r="J598" s="342">
        <v>179.43777</v>
      </c>
      <c r="K598" s="342">
        <v>52.9</v>
      </c>
      <c r="L598" s="342">
        <v>3.8079139999999998</v>
      </c>
      <c r="M598" s="342">
        <v>74.8</v>
      </c>
      <c r="N598" s="342">
        <v>29.325513999999998</v>
      </c>
      <c r="O598" s="342">
        <v>179.22702200000001</v>
      </c>
      <c r="P598" s="342">
        <v>0</v>
      </c>
      <c r="Q598" s="342">
        <v>120.42</v>
      </c>
      <c r="R598" s="342">
        <v>0</v>
      </c>
      <c r="S598" s="342">
        <v>4.4459999999999997</v>
      </c>
      <c r="T598" s="342">
        <v>0</v>
      </c>
      <c r="U598" s="342">
        <v>273</v>
      </c>
      <c r="V598" s="342">
        <v>91.8245</v>
      </c>
      <c r="W598" s="342">
        <v>6.3380000000000001</v>
      </c>
      <c r="X598" s="342">
        <v>4.4999999999999998E-2</v>
      </c>
      <c r="Y598" s="342">
        <v>0</v>
      </c>
      <c r="Z598" s="342">
        <v>73</v>
      </c>
      <c r="AA598" s="342">
        <v>54.3</v>
      </c>
      <c r="AB598" s="342">
        <v>34.348615000000002</v>
      </c>
      <c r="AC598" s="342">
        <v>35.91234</v>
      </c>
      <c r="AD598" s="342">
        <v>179.26682600000001</v>
      </c>
      <c r="AE598" s="342">
        <v>11.547112</v>
      </c>
      <c r="AF598" s="342">
        <v>0</v>
      </c>
      <c r="AG598" s="342">
        <v>3.9803999999999999E-2</v>
      </c>
    </row>
    <row r="599" spans="1:33" x14ac:dyDescent="0.2">
      <c r="A599" s="342">
        <v>715.86994600000003</v>
      </c>
      <c r="B599" s="342">
        <v>112.249573</v>
      </c>
      <c r="C599" s="342">
        <v>74.476161000000005</v>
      </c>
      <c r="D599" s="342">
        <v>75.364519000000001</v>
      </c>
      <c r="E599" s="342">
        <v>72.573313999999996</v>
      </c>
      <c r="F599" s="342">
        <v>72.473838000000001</v>
      </c>
      <c r="G599" s="342">
        <v>72.640259</v>
      </c>
      <c r="H599" s="342">
        <v>74.570677000000003</v>
      </c>
      <c r="I599" s="342">
        <v>6.8114020000000002</v>
      </c>
      <c r="J599" s="342">
        <v>179.449759</v>
      </c>
      <c r="K599" s="342">
        <v>52.9</v>
      </c>
      <c r="L599" s="342">
        <v>3.8146149999999999</v>
      </c>
      <c r="M599" s="342">
        <v>74.8</v>
      </c>
      <c r="N599" s="342">
        <v>29.325044999999999</v>
      </c>
      <c r="O599" s="342">
        <v>179.24036599999999</v>
      </c>
      <c r="P599" s="342">
        <v>0</v>
      </c>
      <c r="Q599" s="342">
        <v>120.38</v>
      </c>
      <c r="R599" s="342">
        <v>0</v>
      </c>
      <c r="S599" s="342">
        <v>4.4560000000000004</v>
      </c>
      <c r="T599" s="342">
        <v>0</v>
      </c>
      <c r="U599" s="342">
        <v>279</v>
      </c>
      <c r="V599" s="342">
        <v>91.901600000000002</v>
      </c>
      <c r="W599" s="342">
        <v>6.3849999999999998</v>
      </c>
      <c r="X599" s="342">
        <v>5.0999999999999997E-2</v>
      </c>
      <c r="Y599" s="342">
        <v>0</v>
      </c>
      <c r="Z599" s="342">
        <v>73</v>
      </c>
      <c r="AA599" s="342">
        <v>54.3</v>
      </c>
      <c r="AB599" s="342">
        <v>34.505799000000003</v>
      </c>
      <c r="AC599" s="342">
        <v>35.873472999999997</v>
      </c>
      <c r="AD599" s="342">
        <v>179.28018</v>
      </c>
      <c r="AE599" s="342">
        <v>11.543810000000001</v>
      </c>
      <c r="AF599" s="342">
        <v>0</v>
      </c>
      <c r="AG599" s="342">
        <v>3.9814000000000002E-2</v>
      </c>
    </row>
    <row r="600" spans="1:33" x14ac:dyDescent="0.2">
      <c r="A600" s="342">
        <v>717.06301399999995</v>
      </c>
      <c r="B600" s="342">
        <v>112.465357</v>
      </c>
      <c r="C600" s="342">
        <v>74.492013</v>
      </c>
      <c r="D600" s="342">
        <v>75.409317999999999</v>
      </c>
      <c r="E600" s="342">
        <v>72.600859999999997</v>
      </c>
      <c r="F600" s="342">
        <v>72.453892999999994</v>
      </c>
      <c r="G600" s="342">
        <v>72.688221999999996</v>
      </c>
      <c r="H600" s="342">
        <v>74.572305</v>
      </c>
      <c r="I600" s="342">
        <v>6.7581090000000001</v>
      </c>
      <c r="J600" s="342">
        <v>179.42143899999999</v>
      </c>
      <c r="K600" s="342">
        <v>52.9</v>
      </c>
      <c r="L600" s="342">
        <v>3.8228460000000002</v>
      </c>
      <c r="M600" s="342">
        <v>74.8</v>
      </c>
      <c r="N600" s="342">
        <v>29.323518</v>
      </c>
      <c r="O600" s="342">
        <v>179.21603099999999</v>
      </c>
      <c r="P600" s="342">
        <v>0</v>
      </c>
      <c r="Q600" s="342">
        <v>120.39</v>
      </c>
      <c r="R600" s="342">
        <v>0</v>
      </c>
      <c r="S600" s="342">
        <v>4.4509999999999996</v>
      </c>
      <c r="T600" s="342">
        <v>0</v>
      </c>
      <c r="U600" s="342">
        <v>276</v>
      </c>
      <c r="V600" s="342">
        <v>91.977800000000002</v>
      </c>
      <c r="W600" s="342">
        <v>6.37</v>
      </c>
      <c r="X600" s="342">
        <v>4.4999999999999998E-2</v>
      </c>
      <c r="Y600" s="342">
        <v>0</v>
      </c>
      <c r="Z600" s="342">
        <v>73</v>
      </c>
      <c r="AA600" s="342">
        <v>54.3</v>
      </c>
      <c r="AB600" s="342">
        <v>34.221617000000002</v>
      </c>
      <c r="AC600" s="342">
        <v>35.831744999999998</v>
      </c>
      <c r="AD600" s="342">
        <v>179.25603599999999</v>
      </c>
      <c r="AE600" s="342">
        <v>11.540265</v>
      </c>
      <c r="AF600" s="342">
        <v>0</v>
      </c>
      <c r="AG600" s="342">
        <v>4.0004999999999999E-2</v>
      </c>
    </row>
    <row r="601" spans="1:33" x14ac:dyDescent="0.2">
      <c r="A601" s="342">
        <v>718.25908200000003</v>
      </c>
      <c r="B601" s="342">
        <v>112.67049799999999</v>
      </c>
      <c r="C601" s="342">
        <v>74.487763999999999</v>
      </c>
      <c r="D601" s="342">
        <v>75.383961999999997</v>
      </c>
      <c r="E601" s="342">
        <v>72.579057000000006</v>
      </c>
      <c r="F601" s="342">
        <v>72.471081999999996</v>
      </c>
      <c r="G601" s="342">
        <v>72.671087</v>
      </c>
      <c r="H601" s="342">
        <v>74.575530999999998</v>
      </c>
      <c r="I601" s="342">
        <v>6.8531599999999999</v>
      </c>
      <c r="J601" s="342">
        <v>179.41158799999999</v>
      </c>
      <c r="K601" s="342">
        <v>52.9</v>
      </c>
      <c r="L601" s="342">
        <v>3.8294299999999999</v>
      </c>
      <c r="M601" s="342">
        <v>74.8</v>
      </c>
      <c r="N601" s="342">
        <v>29.324425000000002</v>
      </c>
      <c r="O601" s="342">
        <v>179.20276100000001</v>
      </c>
      <c r="P601" s="342">
        <v>0</v>
      </c>
      <c r="Q601" s="342">
        <v>120.41</v>
      </c>
      <c r="R601" s="342">
        <v>0</v>
      </c>
      <c r="S601" s="342">
        <v>4.444</v>
      </c>
      <c r="T601" s="342">
        <v>0</v>
      </c>
      <c r="U601" s="342">
        <v>272</v>
      </c>
      <c r="V601" s="342">
        <v>92.091300000000004</v>
      </c>
      <c r="W601" s="342">
        <v>6.3330000000000002</v>
      </c>
      <c r="X601" s="342">
        <v>0.04</v>
      </c>
      <c r="Y601" s="342">
        <v>0</v>
      </c>
      <c r="Z601" s="342">
        <v>73</v>
      </c>
      <c r="AA601" s="342">
        <v>54.3</v>
      </c>
      <c r="AB601" s="342">
        <v>34.067768999999998</v>
      </c>
      <c r="AC601" s="342">
        <v>35.785868999999998</v>
      </c>
      <c r="AD601" s="342">
        <v>179.242965</v>
      </c>
      <c r="AE601" s="342">
        <v>11.536367</v>
      </c>
      <c r="AF601" s="342">
        <v>0</v>
      </c>
      <c r="AG601" s="342">
        <v>4.0203999999999997E-2</v>
      </c>
    </row>
    <row r="602" spans="1:33" x14ac:dyDescent="0.2">
      <c r="A602" s="342">
        <v>719.45315000000005</v>
      </c>
      <c r="B602" s="342">
        <v>112.64762899999999</v>
      </c>
      <c r="C602" s="342">
        <v>74.48518</v>
      </c>
      <c r="D602" s="342">
        <v>75.379711</v>
      </c>
      <c r="E602" s="342">
        <v>72.598731000000001</v>
      </c>
      <c r="F602" s="342">
        <v>72.527744999999996</v>
      </c>
      <c r="G602" s="342">
        <v>72.710239999999999</v>
      </c>
      <c r="H602" s="342">
        <v>74.570358999999996</v>
      </c>
      <c r="I602" s="342">
        <v>6.8749779999999996</v>
      </c>
      <c r="J602" s="342">
        <v>179.29701</v>
      </c>
      <c r="K602" s="342">
        <v>52.9</v>
      </c>
      <c r="L602" s="342">
        <v>3.8361179999999999</v>
      </c>
      <c r="M602" s="342">
        <v>74.8</v>
      </c>
      <c r="N602" s="342">
        <v>29.322013999999999</v>
      </c>
      <c r="O602" s="342">
        <v>179.230951</v>
      </c>
      <c r="P602" s="342">
        <v>0</v>
      </c>
      <c r="Q602" s="342">
        <v>120.4</v>
      </c>
      <c r="R602" s="342">
        <v>0</v>
      </c>
      <c r="S602" s="342">
        <v>4.47</v>
      </c>
      <c r="T602" s="342">
        <v>0</v>
      </c>
      <c r="U602" s="342">
        <v>283</v>
      </c>
      <c r="V602" s="342">
        <v>92.168800000000005</v>
      </c>
      <c r="W602" s="342">
        <v>6.4009999999999998</v>
      </c>
      <c r="X602" s="342">
        <v>0.04</v>
      </c>
      <c r="Y602" s="342">
        <v>0</v>
      </c>
      <c r="Z602" s="342">
        <v>73</v>
      </c>
      <c r="AA602" s="342">
        <v>54.3</v>
      </c>
      <c r="AB602" s="342">
        <v>34.399348000000003</v>
      </c>
      <c r="AC602" s="342">
        <v>35.746144999999999</v>
      </c>
      <c r="AD602" s="342">
        <v>179.27113600000001</v>
      </c>
      <c r="AE602" s="342">
        <v>11.532992</v>
      </c>
      <c r="AF602" s="342">
        <v>0</v>
      </c>
      <c r="AG602" s="342">
        <v>4.0184999999999998E-2</v>
      </c>
    </row>
    <row r="603" spans="1:33" x14ac:dyDescent="0.2">
      <c r="A603" s="342">
        <v>720.64821900000004</v>
      </c>
      <c r="B603" s="342">
        <v>112.758273</v>
      </c>
      <c r="C603" s="342">
        <v>74.525398999999993</v>
      </c>
      <c r="D603" s="342">
        <v>75.430445000000006</v>
      </c>
      <c r="E603" s="342">
        <v>72.612110999999999</v>
      </c>
      <c r="F603" s="342">
        <v>72.511054000000001</v>
      </c>
      <c r="G603" s="342">
        <v>72.706095000000005</v>
      </c>
      <c r="H603" s="342">
        <v>74.614099999999993</v>
      </c>
      <c r="I603" s="342">
        <v>6.8311250000000001</v>
      </c>
      <c r="J603" s="342">
        <v>179.27627200000001</v>
      </c>
      <c r="K603" s="342">
        <v>52.9</v>
      </c>
      <c r="L603" s="342">
        <v>3.8448280000000001</v>
      </c>
      <c r="M603" s="342">
        <v>74.8</v>
      </c>
      <c r="N603" s="342">
        <v>29.320329000000001</v>
      </c>
      <c r="O603" s="342">
        <v>179.20174800000001</v>
      </c>
      <c r="P603" s="342">
        <v>0</v>
      </c>
      <c r="Q603" s="342">
        <v>120.41</v>
      </c>
      <c r="R603" s="342">
        <v>0</v>
      </c>
      <c r="S603" s="342">
        <v>4.444</v>
      </c>
      <c r="T603" s="342">
        <v>0</v>
      </c>
      <c r="U603" s="342">
        <v>272</v>
      </c>
      <c r="V603" s="342">
        <v>92.282499999999999</v>
      </c>
      <c r="W603" s="342">
        <v>6.3230000000000004</v>
      </c>
      <c r="X603" s="342">
        <v>4.4999999999999998E-2</v>
      </c>
      <c r="Y603" s="342">
        <v>0</v>
      </c>
      <c r="Z603" s="342">
        <v>73</v>
      </c>
      <c r="AA603" s="342">
        <v>54.3</v>
      </c>
      <c r="AB603" s="342">
        <v>34.056362999999997</v>
      </c>
      <c r="AC603" s="342">
        <v>35.701749</v>
      </c>
      <c r="AD603" s="342">
        <v>179.241996</v>
      </c>
      <c r="AE603" s="342">
        <v>11.529221</v>
      </c>
      <c r="AF603" s="342">
        <v>0</v>
      </c>
      <c r="AG603" s="342">
        <v>4.0247999999999999E-2</v>
      </c>
    </row>
    <row r="604" spans="1:33" x14ac:dyDescent="0.2">
      <c r="A604" s="342">
        <v>721.87128900000005</v>
      </c>
      <c r="B604" s="342">
        <v>113.008093</v>
      </c>
      <c r="C604" s="342">
        <v>74.460819999999998</v>
      </c>
      <c r="D604" s="342">
        <v>75.377909000000002</v>
      </c>
      <c r="E604" s="342">
        <v>72.601242999999997</v>
      </c>
      <c r="F604" s="342">
        <v>72.507677999999999</v>
      </c>
      <c r="G604" s="342">
        <v>72.689295000000001</v>
      </c>
      <c r="H604" s="342">
        <v>74.537298000000007</v>
      </c>
      <c r="I604" s="342">
        <v>6.7494249999999996</v>
      </c>
      <c r="J604" s="342">
        <v>179.447789</v>
      </c>
      <c r="K604" s="342">
        <v>52.9</v>
      </c>
      <c r="L604" s="342">
        <v>3.8521960000000002</v>
      </c>
      <c r="M604" s="342">
        <v>74.8</v>
      </c>
      <c r="N604" s="342">
        <v>29.324231999999999</v>
      </c>
      <c r="O604" s="342">
        <v>179.20991699999999</v>
      </c>
      <c r="P604" s="342">
        <v>0</v>
      </c>
      <c r="Q604" s="342">
        <v>120.4</v>
      </c>
      <c r="R604" s="342">
        <v>0</v>
      </c>
      <c r="S604" s="342">
        <v>4.4489999999999998</v>
      </c>
      <c r="T604" s="342">
        <v>0</v>
      </c>
      <c r="U604" s="342">
        <v>275</v>
      </c>
      <c r="V604" s="342">
        <v>92.359200000000001</v>
      </c>
      <c r="W604" s="342">
        <v>6.3639999999999999</v>
      </c>
      <c r="X604" s="342">
        <v>4.4999999999999998E-2</v>
      </c>
      <c r="Y604" s="342">
        <v>0</v>
      </c>
      <c r="Z604" s="342">
        <v>73</v>
      </c>
      <c r="AA604" s="342">
        <v>54.3</v>
      </c>
      <c r="AB604" s="342">
        <v>34.156025</v>
      </c>
      <c r="AC604" s="342">
        <v>35.653798000000002</v>
      </c>
      <c r="AD604" s="342">
        <v>179.250463</v>
      </c>
      <c r="AE604" s="342">
        <v>11.525147</v>
      </c>
      <c r="AF604" s="342">
        <v>0</v>
      </c>
      <c r="AG604" s="342">
        <v>4.0547E-2</v>
      </c>
    </row>
    <row r="605" spans="1:33" x14ac:dyDescent="0.2">
      <c r="A605" s="342">
        <v>723.06535699999995</v>
      </c>
      <c r="B605" s="342">
        <v>112.892516</v>
      </c>
      <c r="C605" s="342">
        <v>74.466469000000004</v>
      </c>
      <c r="D605" s="342">
        <v>75.429433000000003</v>
      </c>
      <c r="E605" s="342">
        <v>72.631523999999999</v>
      </c>
      <c r="F605" s="342">
        <v>72.497572000000005</v>
      </c>
      <c r="G605" s="342">
        <v>72.691379999999995</v>
      </c>
      <c r="H605" s="342">
        <v>74.513194999999996</v>
      </c>
      <c r="I605" s="342">
        <v>6.8010979999999996</v>
      </c>
      <c r="J605" s="342">
        <v>179.57464200000001</v>
      </c>
      <c r="K605" s="342">
        <v>52.9</v>
      </c>
      <c r="L605" s="342">
        <v>3.8601749999999999</v>
      </c>
      <c r="M605" s="342">
        <v>74.8</v>
      </c>
      <c r="N605" s="342">
        <v>29.324114000000002</v>
      </c>
      <c r="O605" s="342">
        <v>179.21430599999999</v>
      </c>
      <c r="P605" s="342">
        <v>0</v>
      </c>
      <c r="Q605" s="342">
        <v>120.4</v>
      </c>
      <c r="R605" s="342">
        <v>0</v>
      </c>
      <c r="S605" s="342">
        <v>4.4509999999999996</v>
      </c>
      <c r="T605" s="342">
        <v>0</v>
      </c>
      <c r="U605" s="342">
        <v>276</v>
      </c>
      <c r="V605" s="342">
        <v>92.435400000000001</v>
      </c>
      <c r="W605" s="342">
        <v>6.3330000000000002</v>
      </c>
      <c r="X605" s="342">
        <v>4.4999999999999998E-2</v>
      </c>
      <c r="Y605" s="342">
        <v>0</v>
      </c>
      <c r="Z605" s="342">
        <v>73</v>
      </c>
      <c r="AA605" s="342">
        <v>54.3</v>
      </c>
      <c r="AB605" s="342">
        <v>34.206363000000003</v>
      </c>
      <c r="AC605" s="342">
        <v>35.612206999999998</v>
      </c>
      <c r="AD605" s="342">
        <v>179.25474</v>
      </c>
      <c r="AE605" s="342">
        <v>11.521613</v>
      </c>
      <c r="AF605" s="342">
        <v>0</v>
      </c>
      <c r="AG605" s="342">
        <v>4.0433999999999998E-2</v>
      </c>
    </row>
    <row r="606" spans="1:33" x14ac:dyDescent="0.2">
      <c r="A606" s="342">
        <v>724.26042600000005</v>
      </c>
      <c r="B606" s="342">
        <v>112.87669699999999</v>
      </c>
      <c r="C606" s="342">
        <v>74.498856000000004</v>
      </c>
      <c r="D606" s="342">
        <v>75.352795999999998</v>
      </c>
      <c r="E606" s="342">
        <v>72.620086000000001</v>
      </c>
      <c r="F606" s="342">
        <v>72.483896999999999</v>
      </c>
      <c r="G606" s="342">
        <v>72.718772000000001</v>
      </c>
      <c r="H606" s="342">
        <v>74.606296</v>
      </c>
      <c r="I606" s="342">
        <v>6.918399</v>
      </c>
      <c r="J606" s="342">
        <v>179.36570499999999</v>
      </c>
      <c r="K606" s="342">
        <v>52.9</v>
      </c>
      <c r="L606" s="342">
        <v>3.8658260000000002</v>
      </c>
      <c r="M606" s="342">
        <v>74.8</v>
      </c>
      <c r="N606" s="342">
        <v>29.327639999999999</v>
      </c>
      <c r="O606" s="342">
        <v>179.198239</v>
      </c>
      <c r="P606" s="342">
        <v>0</v>
      </c>
      <c r="Q606" s="342">
        <v>120.4</v>
      </c>
      <c r="R606" s="342">
        <v>0</v>
      </c>
      <c r="S606" s="342">
        <v>4.4349999999999996</v>
      </c>
      <c r="T606" s="342">
        <v>0</v>
      </c>
      <c r="U606" s="342">
        <v>269</v>
      </c>
      <c r="V606" s="342">
        <v>92.549599999999998</v>
      </c>
      <c r="W606" s="342">
        <v>6.3330000000000002</v>
      </c>
      <c r="X606" s="342">
        <v>0.04</v>
      </c>
      <c r="Y606" s="342">
        <v>0</v>
      </c>
      <c r="Z606" s="342">
        <v>73</v>
      </c>
      <c r="AA606" s="342">
        <v>54.3</v>
      </c>
      <c r="AB606" s="342">
        <v>34.016683999999998</v>
      </c>
      <c r="AC606" s="342">
        <v>35.566850000000002</v>
      </c>
      <c r="AD606" s="342">
        <v>179.23862500000001</v>
      </c>
      <c r="AE606" s="342">
        <v>11.517760000000001</v>
      </c>
      <c r="AF606" s="342">
        <v>0</v>
      </c>
      <c r="AG606" s="342">
        <v>4.0385999999999998E-2</v>
      </c>
    </row>
    <row r="607" spans="1:33" x14ac:dyDescent="0.2">
      <c r="A607" s="342">
        <v>725.45449399999995</v>
      </c>
      <c r="B607" s="342">
        <v>113.173253</v>
      </c>
      <c r="C607" s="342">
        <v>74.488631999999996</v>
      </c>
      <c r="D607" s="342">
        <v>75.378978000000004</v>
      </c>
      <c r="E607" s="342">
        <v>72.620103999999998</v>
      </c>
      <c r="F607" s="342">
        <v>72.460344000000006</v>
      </c>
      <c r="G607" s="342">
        <v>72.676771000000002</v>
      </c>
      <c r="H607" s="342">
        <v>74.580161000000004</v>
      </c>
      <c r="I607" s="342">
        <v>6.8955010000000003</v>
      </c>
      <c r="J607" s="342">
        <v>179.44165899999999</v>
      </c>
      <c r="K607" s="342">
        <v>53</v>
      </c>
      <c r="L607" s="342">
        <v>3.8701810000000001</v>
      </c>
      <c r="M607" s="342">
        <v>74.8</v>
      </c>
      <c r="N607" s="342">
        <v>29.325254999999999</v>
      </c>
      <c r="O607" s="342">
        <v>179.18110899999999</v>
      </c>
      <c r="P607" s="342">
        <v>0</v>
      </c>
      <c r="Q607" s="342">
        <v>120.41</v>
      </c>
      <c r="R607" s="342">
        <v>0</v>
      </c>
      <c r="S607" s="342">
        <v>4.431</v>
      </c>
      <c r="T607" s="342">
        <v>0</v>
      </c>
      <c r="U607" s="342">
        <v>268</v>
      </c>
      <c r="V607" s="342">
        <v>92.625699999999995</v>
      </c>
      <c r="W607" s="342">
        <v>6.3070000000000004</v>
      </c>
      <c r="X607" s="342">
        <v>4.4999999999999998E-2</v>
      </c>
      <c r="Y607" s="342">
        <v>0</v>
      </c>
      <c r="Z607" s="342">
        <v>73</v>
      </c>
      <c r="AA607" s="342">
        <v>54.3</v>
      </c>
      <c r="AB607" s="342">
        <v>33.818406000000003</v>
      </c>
      <c r="AC607" s="342">
        <v>35.511051000000002</v>
      </c>
      <c r="AD607" s="342">
        <v>179.221779</v>
      </c>
      <c r="AE607" s="342">
        <v>11.513019</v>
      </c>
      <c r="AF607" s="342">
        <v>0</v>
      </c>
      <c r="AG607" s="342">
        <v>4.0669999999999998E-2</v>
      </c>
    </row>
    <row r="608" spans="1:33" x14ac:dyDescent="0.2">
      <c r="A608" s="342">
        <v>726.64956199999995</v>
      </c>
      <c r="B608" s="342">
        <v>113.2499</v>
      </c>
      <c r="C608" s="342">
        <v>74.497077000000004</v>
      </c>
      <c r="D608" s="342">
        <v>75.357984999999999</v>
      </c>
      <c r="E608" s="342">
        <v>72.592730000000003</v>
      </c>
      <c r="F608" s="342">
        <v>72.505448000000001</v>
      </c>
      <c r="G608" s="342">
        <v>72.724025999999995</v>
      </c>
      <c r="H608" s="342">
        <v>74.534049999999993</v>
      </c>
      <c r="I608" s="342">
        <v>6.844735</v>
      </c>
      <c r="J608" s="342">
        <v>179.285864</v>
      </c>
      <c r="K608" s="342">
        <v>53</v>
      </c>
      <c r="L608" s="342">
        <v>3.8781650000000001</v>
      </c>
      <c r="M608" s="342">
        <v>74.8</v>
      </c>
      <c r="N608" s="342">
        <v>29.323284999999998</v>
      </c>
      <c r="O608" s="342">
        <v>179.171279</v>
      </c>
      <c r="P608" s="342">
        <v>0</v>
      </c>
      <c r="Q608" s="342">
        <v>120.4</v>
      </c>
      <c r="R608" s="342">
        <v>0</v>
      </c>
      <c r="S608" s="342">
        <v>4.4329999999999998</v>
      </c>
      <c r="T608" s="342">
        <v>0</v>
      </c>
      <c r="U608" s="342">
        <v>269</v>
      </c>
      <c r="V608" s="342">
        <v>92.738799999999998</v>
      </c>
      <c r="W608" s="342">
        <v>6.3330000000000002</v>
      </c>
      <c r="X608" s="342">
        <v>4.4999999999999998E-2</v>
      </c>
      <c r="Y608" s="342">
        <v>0</v>
      </c>
      <c r="Z608" s="342">
        <v>73</v>
      </c>
      <c r="AA608" s="342">
        <v>54.4</v>
      </c>
      <c r="AB608" s="342">
        <v>33.703423999999998</v>
      </c>
      <c r="AC608" s="342">
        <v>35.456932000000002</v>
      </c>
      <c r="AD608" s="342">
        <v>179.21200999999999</v>
      </c>
      <c r="AE608" s="342">
        <v>11.508421</v>
      </c>
      <c r="AF608" s="342">
        <v>0</v>
      </c>
      <c r="AG608" s="342">
        <v>4.0731000000000003E-2</v>
      </c>
    </row>
    <row r="609" spans="1:33" x14ac:dyDescent="0.2">
      <c r="A609" s="342">
        <v>727.870632</v>
      </c>
      <c r="B609" s="342">
        <v>113.227059</v>
      </c>
      <c r="C609" s="342">
        <v>74.508635999999996</v>
      </c>
      <c r="D609" s="342">
        <v>75.440641999999997</v>
      </c>
      <c r="E609" s="342">
        <v>72.650754000000006</v>
      </c>
      <c r="F609" s="342">
        <v>72.539353000000006</v>
      </c>
      <c r="G609" s="342">
        <v>72.740729999999999</v>
      </c>
      <c r="H609" s="342">
        <v>74.568140999999997</v>
      </c>
      <c r="I609" s="342">
        <v>6.858193</v>
      </c>
      <c r="J609" s="342">
        <v>179.39927499999999</v>
      </c>
      <c r="K609" s="342">
        <v>53</v>
      </c>
      <c r="L609" s="342">
        <v>3.8867229999999999</v>
      </c>
      <c r="M609" s="342">
        <v>74.8</v>
      </c>
      <c r="N609" s="342">
        <v>29.324207999999999</v>
      </c>
      <c r="O609" s="342">
        <v>179.16466700000001</v>
      </c>
      <c r="P609" s="342">
        <v>0</v>
      </c>
      <c r="Q609" s="342">
        <v>120.41</v>
      </c>
      <c r="R609" s="342">
        <v>0</v>
      </c>
      <c r="S609" s="342">
        <v>4.431</v>
      </c>
      <c r="T609" s="342">
        <v>0</v>
      </c>
      <c r="U609" s="342">
        <v>266</v>
      </c>
      <c r="V609" s="342">
        <v>92.815200000000004</v>
      </c>
      <c r="W609" s="342">
        <v>6.2919999999999998</v>
      </c>
      <c r="X609" s="342">
        <v>4.4999999999999998E-2</v>
      </c>
      <c r="Y609" s="342">
        <v>0</v>
      </c>
      <c r="Z609" s="342">
        <v>73</v>
      </c>
      <c r="AA609" s="342">
        <v>54.4</v>
      </c>
      <c r="AB609" s="342">
        <v>33.625211</v>
      </c>
      <c r="AC609" s="342">
        <v>35.40419</v>
      </c>
      <c r="AD609" s="342">
        <v>179.205365</v>
      </c>
      <c r="AE609" s="342">
        <v>11.50394</v>
      </c>
      <c r="AF609" s="342">
        <v>0</v>
      </c>
      <c r="AG609" s="342">
        <v>4.0698999999999999E-2</v>
      </c>
    </row>
    <row r="610" spans="1:33" x14ac:dyDescent="0.2">
      <c r="A610" s="342">
        <v>729.06769999999995</v>
      </c>
      <c r="B610" s="342">
        <v>113.465991</v>
      </c>
      <c r="C610" s="342">
        <v>74.494320999999999</v>
      </c>
      <c r="D610" s="342">
        <v>75.377556999999996</v>
      </c>
      <c r="E610" s="342">
        <v>72.631200000000007</v>
      </c>
      <c r="F610" s="342">
        <v>72.482923999999997</v>
      </c>
      <c r="G610" s="342">
        <v>72.701958000000005</v>
      </c>
      <c r="H610" s="342">
        <v>74.560411999999999</v>
      </c>
      <c r="I610" s="342">
        <v>6.8157880000000004</v>
      </c>
      <c r="J610" s="342">
        <v>179.42117999999999</v>
      </c>
      <c r="K610" s="342">
        <v>53</v>
      </c>
      <c r="L610" s="342">
        <v>3.8898830000000002</v>
      </c>
      <c r="M610" s="342">
        <v>74.8</v>
      </c>
      <c r="N610" s="342">
        <v>29.322429</v>
      </c>
      <c r="O610" s="342">
        <v>179.13656499999999</v>
      </c>
      <c r="P610" s="342">
        <v>0</v>
      </c>
      <c r="Q610" s="342">
        <v>120.42</v>
      </c>
      <c r="R610" s="342">
        <v>0</v>
      </c>
      <c r="S610" s="342">
        <v>4.4329999999999998</v>
      </c>
      <c r="T610" s="342">
        <v>0</v>
      </c>
      <c r="U610" s="342">
        <v>269</v>
      </c>
      <c r="V610" s="342">
        <v>92.8917</v>
      </c>
      <c r="W610" s="342">
        <v>6.3440000000000003</v>
      </c>
      <c r="X610" s="342">
        <v>4.4999999999999998E-2</v>
      </c>
      <c r="Y610" s="342">
        <v>0</v>
      </c>
      <c r="Z610" s="342">
        <v>73</v>
      </c>
      <c r="AA610" s="342">
        <v>54.4</v>
      </c>
      <c r="AB610" s="342">
        <v>33.297176</v>
      </c>
      <c r="AC610" s="342">
        <v>35.348503000000001</v>
      </c>
      <c r="AD610" s="342">
        <v>179.17749499999999</v>
      </c>
      <c r="AE610" s="342">
        <v>11.499209</v>
      </c>
      <c r="AF610" s="342">
        <v>0</v>
      </c>
      <c r="AG610" s="342">
        <v>4.0930000000000001E-2</v>
      </c>
    </row>
    <row r="611" spans="1:33" x14ac:dyDescent="0.2">
      <c r="A611" s="342">
        <v>730.26176799999996</v>
      </c>
      <c r="B611" s="342">
        <v>113.522813</v>
      </c>
      <c r="C611" s="342">
        <v>74.503989000000004</v>
      </c>
      <c r="D611" s="342">
        <v>75.406335999999996</v>
      </c>
      <c r="E611" s="342">
        <v>72.605236000000005</v>
      </c>
      <c r="F611" s="342">
        <v>72.537133999999995</v>
      </c>
      <c r="G611" s="342">
        <v>72.759324000000007</v>
      </c>
      <c r="H611" s="342">
        <v>74.553711000000007</v>
      </c>
      <c r="I611" s="342">
        <v>6.8036899999999996</v>
      </c>
      <c r="J611" s="342">
        <v>179.49117100000001</v>
      </c>
      <c r="K611" s="342">
        <v>53</v>
      </c>
      <c r="L611" s="342">
        <v>3.896674</v>
      </c>
      <c r="M611" s="342">
        <v>74.8</v>
      </c>
      <c r="N611" s="342">
        <v>29.323751000000001</v>
      </c>
      <c r="O611" s="342">
        <v>179.134139</v>
      </c>
      <c r="P611" s="342">
        <v>0</v>
      </c>
      <c r="Q611" s="342">
        <v>120.38</v>
      </c>
      <c r="R611" s="342">
        <v>0</v>
      </c>
      <c r="S611" s="342">
        <v>4.4450000000000003</v>
      </c>
      <c r="T611" s="342">
        <v>0</v>
      </c>
      <c r="U611" s="342">
        <v>274</v>
      </c>
      <c r="V611" s="342">
        <v>93.007000000000005</v>
      </c>
      <c r="W611" s="342">
        <v>6.4009999999999998</v>
      </c>
      <c r="X611" s="342">
        <v>4.4999999999999998E-2</v>
      </c>
      <c r="Y611" s="342">
        <v>0</v>
      </c>
      <c r="Z611" s="342">
        <v>73</v>
      </c>
      <c r="AA611" s="342">
        <v>54.4</v>
      </c>
      <c r="AB611" s="342">
        <v>33.269097000000002</v>
      </c>
      <c r="AC611" s="342">
        <v>35.287464999999997</v>
      </c>
      <c r="AD611" s="342">
        <v>179.17510999999999</v>
      </c>
      <c r="AE611" s="342">
        <v>11.494023</v>
      </c>
      <c r="AF611" s="342">
        <v>0</v>
      </c>
      <c r="AG611" s="342">
        <v>4.0971E-2</v>
      </c>
    </row>
    <row r="612" spans="1:33" x14ac:dyDescent="0.2">
      <c r="A612" s="342">
        <v>731.454837</v>
      </c>
      <c r="B612" s="342">
        <v>113.557503</v>
      </c>
      <c r="C612" s="342">
        <v>74.461546999999996</v>
      </c>
      <c r="D612" s="342">
        <v>75.391047999999998</v>
      </c>
      <c r="E612" s="342">
        <v>72.611782000000005</v>
      </c>
      <c r="F612" s="342">
        <v>72.519925999999998</v>
      </c>
      <c r="G612" s="342">
        <v>72.713262</v>
      </c>
      <c r="H612" s="342">
        <v>74.555959999999999</v>
      </c>
      <c r="I612" s="342">
        <v>6.9045740000000002</v>
      </c>
      <c r="J612" s="342">
        <v>179.25423799999999</v>
      </c>
      <c r="K612" s="342">
        <v>53</v>
      </c>
      <c r="L612" s="342">
        <v>3.8997850000000001</v>
      </c>
      <c r="M612" s="342">
        <v>74.8</v>
      </c>
      <c r="N612" s="342">
        <v>29.323518</v>
      </c>
      <c r="O612" s="342">
        <v>179.14510799999999</v>
      </c>
      <c r="P612" s="342">
        <v>0</v>
      </c>
      <c r="Q612" s="342">
        <v>120.38</v>
      </c>
      <c r="R612" s="342">
        <v>0</v>
      </c>
      <c r="S612" s="342">
        <v>4.4580000000000002</v>
      </c>
      <c r="T612" s="342">
        <v>0</v>
      </c>
      <c r="U612" s="342">
        <v>280</v>
      </c>
      <c r="V612" s="342">
        <v>93.084100000000007</v>
      </c>
      <c r="W612" s="342">
        <v>6.375</v>
      </c>
      <c r="X612" s="342">
        <v>4.4999999999999998E-2</v>
      </c>
      <c r="Y612" s="342">
        <v>0</v>
      </c>
      <c r="Z612" s="342">
        <v>73</v>
      </c>
      <c r="AA612" s="342">
        <v>54.4</v>
      </c>
      <c r="AB612" s="342">
        <v>33.399093000000001</v>
      </c>
      <c r="AC612" s="342">
        <v>35.232855999999998</v>
      </c>
      <c r="AD612" s="342">
        <v>179.18615399999999</v>
      </c>
      <c r="AE612" s="342">
        <v>11.489383</v>
      </c>
      <c r="AF612" s="342">
        <v>0</v>
      </c>
      <c r="AG612" s="342">
        <v>4.1045999999999999E-2</v>
      </c>
    </row>
    <row r="613" spans="1:33" x14ac:dyDescent="0.2">
      <c r="A613" s="342">
        <v>732.65090499999997</v>
      </c>
      <c r="B613" s="342">
        <v>113.92689900000001</v>
      </c>
      <c r="C613" s="342">
        <v>74.436222000000001</v>
      </c>
      <c r="D613" s="342">
        <v>75.381226999999996</v>
      </c>
      <c r="E613" s="342">
        <v>72.596862999999999</v>
      </c>
      <c r="F613" s="342">
        <v>72.537310000000005</v>
      </c>
      <c r="G613" s="342">
        <v>72.733988999999994</v>
      </c>
      <c r="H613" s="342">
        <v>74.538013000000007</v>
      </c>
      <c r="I613" s="342">
        <v>6.7965609999999996</v>
      </c>
      <c r="J613" s="342">
        <v>179.39655300000001</v>
      </c>
      <c r="K613" s="342">
        <v>53</v>
      </c>
      <c r="L613" s="342">
        <v>3.9061620000000001</v>
      </c>
      <c r="M613" s="342">
        <v>74.8</v>
      </c>
      <c r="N613" s="342">
        <v>29.323388000000001</v>
      </c>
      <c r="O613" s="342">
        <v>179.11795599999999</v>
      </c>
      <c r="P613" s="342">
        <v>0</v>
      </c>
      <c r="Q613" s="342">
        <v>120.4</v>
      </c>
      <c r="R613" s="342">
        <v>0</v>
      </c>
      <c r="S613" s="342">
        <v>4.4480000000000004</v>
      </c>
      <c r="T613" s="342">
        <v>0</v>
      </c>
      <c r="U613" s="342">
        <v>275</v>
      </c>
      <c r="V613" s="342">
        <v>93.197900000000004</v>
      </c>
      <c r="W613" s="342">
        <v>6.359</v>
      </c>
      <c r="X613" s="342">
        <v>5.0999999999999997E-2</v>
      </c>
      <c r="Y613" s="342">
        <v>0</v>
      </c>
      <c r="Z613" s="342">
        <v>73</v>
      </c>
      <c r="AA613" s="342">
        <v>54.4</v>
      </c>
      <c r="AB613" s="342">
        <v>33.083672</v>
      </c>
      <c r="AC613" s="342">
        <v>35.174954</v>
      </c>
      <c r="AD613" s="342">
        <v>179.159356</v>
      </c>
      <c r="AE613" s="342">
        <v>11.484463999999999</v>
      </c>
      <c r="AF613" s="342">
        <v>0</v>
      </c>
      <c r="AG613" s="342">
        <v>4.1399999999999999E-2</v>
      </c>
    </row>
    <row r="614" spans="1:33" x14ac:dyDescent="0.2">
      <c r="A614" s="342">
        <v>733.86997499999995</v>
      </c>
      <c r="B614" s="342">
        <v>113.940502</v>
      </c>
      <c r="C614" s="342">
        <v>74.496813000000003</v>
      </c>
      <c r="D614" s="342">
        <v>75.381895</v>
      </c>
      <c r="E614" s="342">
        <v>72.685344000000001</v>
      </c>
      <c r="F614" s="342">
        <v>72.497330000000005</v>
      </c>
      <c r="G614" s="342">
        <v>72.653582</v>
      </c>
      <c r="H614" s="342">
        <v>74.560283999999996</v>
      </c>
      <c r="I614" s="342">
        <v>6.8536780000000004</v>
      </c>
      <c r="J614" s="342">
        <v>179.36307400000001</v>
      </c>
      <c r="K614" s="342">
        <v>53</v>
      </c>
      <c r="L614" s="342">
        <v>3.9145020000000001</v>
      </c>
      <c r="M614" s="342">
        <v>74.8</v>
      </c>
      <c r="N614" s="342">
        <v>29.326153000000001</v>
      </c>
      <c r="O614" s="342">
        <v>179.10707099999999</v>
      </c>
      <c r="P614" s="342">
        <v>0</v>
      </c>
      <c r="Q614" s="342">
        <v>120.41</v>
      </c>
      <c r="R614" s="342">
        <v>0</v>
      </c>
      <c r="S614" s="342">
        <v>4.4480000000000004</v>
      </c>
      <c r="T614" s="342">
        <v>0</v>
      </c>
      <c r="U614" s="342">
        <v>275</v>
      </c>
      <c r="V614" s="342">
        <v>93.274000000000001</v>
      </c>
      <c r="W614" s="342">
        <v>6.3380000000000001</v>
      </c>
      <c r="X614" s="342">
        <v>4.4999999999999998E-2</v>
      </c>
      <c r="Y614" s="342">
        <v>0</v>
      </c>
      <c r="Z614" s="342">
        <v>73</v>
      </c>
      <c r="AA614" s="342">
        <v>54.4</v>
      </c>
      <c r="AB614" s="342">
        <v>32.954965000000001</v>
      </c>
      <c r="AC614" s="342">
        <v>35.109288999999997</v>
      </c>
      <c r="AD614" s="342">
        <v>179.14842100000001</v>
      </c>
      <c r="AE614" s="342">
        <v>11.478885</v>
      </c>
      <c r="AF614" s="342">
        <v>0</v>
      </c>
      <c r="AG614" s="342">
        <v>4.1349999999999998E-2</v>
      </c>
    </row>
    <row r="615" spans="1:33" x14ac:dyDescent="0.2">
      <c r="A615" s="342">
        <v>735.06404299999997</v>
      </c>
      <c r="B615" s="342">
        <v>113.734465</v>
      </c>
      <c r="C615" s="342">
        <v>74.574397000000005</v>
      </c>
      <c r="D615" s="342">
        <v>75.464760999999996</v>
      </c>
      <c r="E615" s="342">
        <v>72.631456999999997</v>
      </c>
      <c r="F615" s="342">
        <v>72.525818999999998</v>
      </c>
      <c r="G615" s="342">
        <v>72.728204000000005</v>
      </c>
      <c r="H615" s="342">
        <v>74.597541000000007</v>
      </c>
      <c r="I615" s="342">
        <v>6.7172809999999998</v>
      </c>
      <c r="J615" s="342">
        <v>179.29960299999999</v>
      </c>
      <c r="K615" s="342">
        <v>53</v>
      </c>
      <c r="L615" s="342">
        <v>3.9201609999999998</v>
      </c>
      <c r="M615" s="342">
        <v>74.8</v>
      </c>
      <c r="N615" s="342">
        <v>29.325462000000002</v>
      </c>
      <c r="O615" s="342">
        <v>179.07978900000001</v>
      </c>
      <c r="P615" s="342">
        <v>0</v>
      </c>
      <c r="Q615" s="342">
        <v>120.39</v>
      </c>
      <c r="R615" s="342">
        <v>0</v>
      </c>
      <c r="S615" s="342">
        <v>4.4720000000000004</v>
      </c>
      <c r="T615" s="342">
        <v>0</v>
      </c>
      <c r="U615" s="342">
        <v>284</v>
      </c>
      <c r="V615" s="342">
        <v>93.352199999999996</v>
      </c>
      <c r="W615" s="342">
        <v>6.4160000000000004</v>
      </c>
      <c r="X615" s="342">
        <v>4.4999999999999998E-2</v>
      </c>
      <c r="Y615" s="342">
        <v>0</v>
      </c>
      <c r="Z615" s="342">
        <v>73</v>
      </c>
      <c r="AA615" s="342">
        <v>54.4</v>
      </c>
      <c r="AB615" s="342">
        <v>32.630755999999998</v>
      </c>
      <c r="AC615" s="342">
        <v>35.043194999999997</v>
      </c>
      <c r="AD615" s="342">
        <v>179.12087600000001</v>
      </c>
      <c r="AE615" s="342">
        <v>11.473269999999999</v>
      </c>
      <c r="AF615" s="342">
        <v>0</v>
      </c>
      <c r="AG615" s="342">
        <v>4.1088E-2</v>
      </c>
    </row>
    <row r="616" spans="1:33" x14ac:dyDescent="0.2">
      <c r="A616" s="342">
        <v>736.26011200000005</v>
      </c>
      <c r="B616" s="342">
        <v>113.438579</v>
      </c>
      <c r="C616" s="342">
        <v>74.474327000000002</v>
      </c>
      <c r="D616" s="342">
        <v>75.346011000000004</v>
      </c>
      <c r="E616" s="342">
        <v>72.641338000000005</v>
      </c>
      <c r="F616" s="342">
        <v>72.554342000000005</v>
      </c>
      <c r="G616" s="342">
        <v>72.759097999999994</v>
      </c>
      <c r="H616" s="342">
        <v>74.575126999999995</v>
      </c>
      <c r="I616" s="342">
        <v>6.9397859999999998</v>
      </c>
      <c r="J616" s="342">
        <v>179.286901</v>
      </c>
      <c r="K616" s="342">
        <v>53</v>
      </c>
      <c r="L616" s="342">
        <v>3.924671</v>
      </c>
      <c r="M616" s="342">
        <v>74.8</v>
      </c>
      <c r="N616" s="342">
        <v>29.325644</v>
      </c>
      <c r="O616" s="342">
        <v>179.094176</v>
      </c>
      <c r="P616" s="342">
        <v>0</v>
      </c>
      <c r="Q616" s="342">
        <v>120.38</v>
      </c>
      <c r="R616" s="342">
        <v>0</v>
      </c>
      <c r="S616" s="342">
        <v>4.4550000000000001</v>
      </c>
      <c r="T616" s="342">
        <v>0</v>
      </c>
      <c r="U616" s="342">
        <v>278</v>
      </c>
      <c r="V616" s="342">
        <v>93.467799999999997</v>
      </c>
      <c r="W616" s="342">
        <v>6.37</v>
      </c>
      <c r="X616" s="342">
        <v>5.0999999999999997E-2</v>
      </c>
      <c r="Y616" s="342">
        <v>0</v>
      </c>
      <c r="Z616" s="342">
        <v>73</v>
      </c>
      <c r="AA616" s="342">
        <v>54.4</v>
      </c>
      <c r="AB616" s="342">
        <v>32.798197000000002</v>
      </c>
      <c r="AC616" s="342">
        <v>34.975803999999997</v>
      </c>
      <c r="AD616" s="342">
        <v>179.13510199999999</v>
      </c>
      <c r="AE616" s="342">
        <v>11.467544</v>
      </c>
      <c r="AF616" s="342">
        <v>0</v>
      </c>
      <c r="AG616" s="342">
        <v>4.0925999999999997E-2</v>
      </c>
    </row>
    <row r="617" spans="1:33" x14ac:dyDescent="0.2">
      <c r="A617" s="342">
        <v>737.45317999999997</v>
      </c>
      <c r="B617" s="342">
        <v>113.654979</v>
      </c>
      <c r="C617" s="342">
        <v>74.510886999999997</v>
      </c>
      <c r="D617" s="342">
        <v>75.432049000000006</v>
      </c>
      <c r="E617" s="342">
        <v>72.611930999999998</v>
      </c>
      <c r="F617" s="342">
        <v>72.534575000000004</v>
      </c>
      <c r="G617" s="342">
        <v>72.693861999999996</v>
      </c>
      <c r="H617" s="342">
        <v>74.617176999999998</v>
      </c>
      <c r="I617" s="342">
        <v>6.8993890000000002</v>
      </c>
      <c r="J617" s="342">
        <v>179.268496</v>
      </c>
      <c r="K617" s="342">
        <v>53</v>
      </c>
      <c r="L617" s="342">
        <v>3.932966</v>
      </c>
      <c r="M617" s="342">
        <v>74.8</v>
      </c>
      <c r="N617" s="342">
        <v>29.323543999999998</v>
      </c>
      <c r="O617" s="342">
        <v>179.10094599999999</v>
      </c>
      <c r="P617" s="342">
        <v>0</v>
      </c>
      <c r="Q617" s="342">
        <v>120.39</v>
      </c>
      <c r="R617" s="342">
        <v>0</v>
      </c>
      <c r="S617" s="342">
        <v>4.4420000000000002</v>
      </c>
      <c r="T617" s="342">
        <v>0</v>
      </c>
      <c r="U617" s="342">
        <v>274</v>
      </c>
      <c r="V617" s="342">
        <v>93.544300000000007</v>
      </c>
      <c r="W617" s="342">
        <v>6.3230000000000004</v>
      </c>
      <c r="X617" s="342">
        <v>4.4999999999999998E-2</v>
      </c>
      <c r="Y617" s="342">
        <v>0</v>
      </c>
      <c r="Z617" s="342">
        <v>73</v>
      </c>
      <c r="AA617" s="342">
        <v>54.5</v>
      </c>
      <c r="AB617" s="342">
        <v>32.879719000000001</v>
      </c>
      <c r="AC617" s="342">
        <v>34.910148</v>
      </c>
      <c r="AD617" s="342">
        <v>179.14202800000001</v>
      </c>
      <c r="AE617" s="342">
        <v>11.461966</v>
      </c>
      <c r="AF617" s="342">
        <v>0</v>
      </c>
      <c r="AG617" s="342">
        <v>4.1083000000000001E-2</v>
      </c>
    </row>
    <row r="618" spans="1:33" x14ac:dyDescent="0.2">
      <c r="A618" s="342">
        <v>738.64924799999994</v>
      </c>
      <c r="B618" s="342">
        <v>113.933086</v>
      </c>
      <c r="C618" s="342">
        <v>74.483309000000006</v>
      </c>
      <c r="D618" s="342">
        <v>75.410550000000001</v>
      </c>
      <c r="E618" s="342">
        <v>72.588746</v>
      </c>
      <c r="F618" s="342">
        <v>72.544413000000006</v>
      </c>
      <c r="G618" s="342">
        <v>72.713344000000006</v>
      </c>
      <c r="H618" s="342">
        <v>74.536806999999996</v>
      </c>
      <c r="I618" s="342">
        <v>6.8127630000000003</v>
      </c>
      <c r="J618" s="342">
        <v>179.258126</v>
      </c>
      <c r="K618" s="342">
        <v>53</v>
      </c>
      <c r="L618" s="342">
        <v>3.9401730000000001</v>
      </c>
      <c r="M618" s="342">
        <v>74.8</v>
      </c>
      <c r="N618" s="342">
        <v>29.322118</v>
      </c>
      <c r="O618" s="342">
        <v>179.07283699999999</v>
      </c>
      <c r="P618" s="342">
        <v>0</v>
      </c>
      <c r="Q618" s="342">
        <v>120.41</v>
      </c>
      <c r="R618" s="342">
        <v>0</v>
      </c>
      <c r="S618" s="342">
        <v>4.4560000000000004</v>
      </c>
      <c r="T618" s="342">
        <v>0</v>
      </c>
      <c r="U618" s="342">
        <v>279</v>
      </c>
      <c r="V618" s="342">
        <v>93.659099999999995</v>
      </c>
      <c r="W618" s="342">
        <v>6.3849999999999998</v>
      </c>
      <c r="X618" s="342">
        <v>4.4999999999999998E-2</v>
      </c>
      <c r="Y618" s="342">
        <v>0</v>
      </c>
      <c r="Z618" s="342">
        <v>73</v>
      </c>
      <c r="AA618" s="342">
        <v>54.5</v>
      </c>
      <c r="AB618" s="342">
        <v>32.552110999999996</v>
      </c>
      <c r="AC618" s="342">
        <v>34.843521000000003</v>
      </c>
      <c r="AD618" s="342">
        <v>179.114195</v>
      </c>
      <c r="AE618" s="342">
        <v>11.456306</v>
      </c>
      <c r="AF618" s="342">
        <v>0</v>
      </c>
      <c r="AG618" s="342">
        <v>4.1356999999999998E-2</v>
      </c>
    </row>
    <row r="619" spans="1:33" x14ac:dyDescent="0.2">
      <c r="A619" s="342">
        <v>739.870318</v>
      </c>
      <c r="B619" s="342">
        <v>113.909504</v>
      </c>
      <c r="C619" s="342">
        <v>74.518085999999997</v>
      </c>
      <c r="D619" s="342">
        <v>75.419032999999999</v>
      </c>
      <c r="E619" s="342">
        <v>72.596670000000003</v>
      </c>
      <c r="F619" s="342">
        <v>72.530771000000001</v>
      </c>
      <c r="G619" s="342">
        <v>72.721429000000001</v>
      </c>
      <c r="H619" s="342">
        <v>74.542366000000001</v>
      </c>
      <c r="I619" s="342">
        <v>6.9047790000000004</v>
      </c>
      <c r="J619" s="342">
        <v>179.26752300000001</v>
      </c>
      <c r="K619" s="342">
        <v>53</v>
      </c>
      <c r="L619" s="342">
        <v>3.9475509999999998</v>
      </c>
      <c r="M619" s="342">
        <v>74.8</v>
      </c>
      <c r="N619" s="342">
        <v>29.323813000000001</v>
      </c>
      <c r="O619" s="342">
        <v>179.10753600000001</v>
      </c>
      <c r="P619" s="342">
        <v>0</v>
      </c>
      <c r="Q619" s="342">
        <v>120.39</v>
      </c>
      <c r="R619" s="342">
        <v>0</v>
      </c>
      <c r="S619" s="342">
        <v>4.4470000000000001</v>
      </c>
      <c r="T619" s="342">
        <v>0</v>
      </c>
      <c r="U619" s="342">
        <v>275</v>
      </c>
      <c r="V619" s="342">
        <v>93.7346</v>
      </c>
      <c r="W619" s="342">
        <v>6.3380000000000001</v>
      </c>
      <c r="X619" s="342">
        <v>4.4999999999999998E-2</v>
      </c>
      <c r="Y619" s="342">
        <v>0</v>
      </c>
      <c r="Z619" s="342">
        <v>73</v>
      </c>
      <c r="AA619" s="342">
        <v>54.5</v>
      </c>
      <c r="AB619" s="342">
        <v>32.959859999999999</v>
      </c>
      <c r="AC619" s="342">
        <v>34.783067000000003</v>
      </c>
      <c r="AD619" s="342">
        <v>179.14883699999999</v>
      </c>
      <c r="AE619" s="342">
        <v>11.451169</v>
      </c>
      <c r="AF619" s="342">
        <v>0</v>
      </c>
      <c r="AG619" s="342">
        <v>4.1300999999999997E-2</v>
      </c>
    </row>
    <row r="620" spans="1:33" x14ac:dyDescent="0.2">
      <c r="A620" s="342">
        <v>741.06638699999996</v>
      </c>
      <c r="B620" s="342">
        <v>113.799205</v>
      </c>
      <c r="C620" s="342">
        <v>74.498886999999996</v>
      </c>
      <c r="D620" s="342">
        <v>75.357466000000002</v>
      </c>
      <c r="E620" s="342">
        <v>72.670035999999996</v>
      </c>
      <c r="F620" s="342">
        <v>72.539292000000003</v>
      </c>
      <c r="G620" s="342">
        <v>72.743510999999998</v>
      </c>
      <c r="H620" s="342">
        <v>74.588427999999993</v>
      </c>
      <c r="I620" s="342">
        <v>6.8546719999999999</v>
      </c>
      <c r="J620" s="342">
        <v>179.23324099999999</v>
      </c>
      <c r="K620" s="342">
        <v>53</v>
      </c>
      <c r="L620" s="342">
        <v>3.9559859999999998</v>
      </c>
      <c r="M620" s="342">
        <v>74.8</v>
      </c>
      <c r="N620" s="342">
        <v>29.321936999999998</v>
      </c>
      <c r="O620" s="342">
        <v>179.10252800000001</v>
      </c>
      <c r="P620" s="342">
        <v>0</v>
      </c>
      <c r="Q620" s="342">
        <v>120.39</v>
      </c>
      <c r="R620" s="342">
        <v>0</v>
      </c>
      <c r="S620" s="342">
        <v>4.4390000000000001</v>
      </c>
      <c r="T620" s="342">
        <v>0</v>
      </c>
      <c r="U620" s="342">
        <v>273</v>
      </c>
      <c r="V620" s="342">
        <v>93.810400000000001</v>
      </c>
      <c r="W620" s="342">
        <v>6.3440000000000003</v>
      </c>
      <c r="X620" s="342">
        <v>4.4999999999999998E-2</v>
      </c>
      <c r="Y620" s="342">
        <v>0</v>
      </c>
      <c r="Z620" s="342">
        <v>73</v>
      </c>
      <c r="AA620" s="342">
        <v>54.5</v>
      </c>
      <c r="AB620" s="342">
        <v>32.899994999999997</v>
      </c>
      <c r="AC620" s="342">
        <v>34.723300000000002</v>
      </c>
      <c r="AD620" s="342">
        <v>179.14375100000001</v>
      </c>
      <c r="AE620" s="342">
        <v>11.446092</v>
      </c>
      <c r="AF620" s="342">
        <v>0</v>
      </c>
      <c r="AG620" s="342">
        <v>4.1223000000000003E-2</v>
      </c>
    </row>
    <row r="621" spans="1:33" x14ac:dyDescent="0.2">
      <c r="A621" s="342">
        <v>742.26245500000005</v>
      </c>
      <c r="B621" s="342">
        <v>113.464521</v>
      </c>
      <c r="C621" s="342">
        <v>74.565016999999997</v>
      </c>
      <c r="D621" s="342">
        <v>75.398596999999995</v>
      </c>
      <c r="E621" s="342">
        <v>72.695524000000006</v>
      </c>
      <c r="F621" s="342">
        <v>72.547703999999996</v>
      </c>
      <c r="G621" s="342">
        <v>72.754746999999995</v>
      </c>
      <c r="H621" s="342">
        <v>74.545041999999995</v>
      </c>
      <c r="I621" s="342">
        <v>7.0454220000000003</v>
      </c>
      <c r="J621" s="342">
        <v>179.11088599999999</v>
      </c>
      <c r="K621" s="342">
        <v>53</v>
      </c>
      <c r="L621" s="342">
        <v>3.9636070000000001</v>
      </c>
      <c r="M621" s="342">
        <v>74.8</v>
      </c>
      <c r="N621" s="342">
        <v>29.324217999999998</v>
      </c>
      <c r="O621" s="342">
        <v>179.06731400000001</v>
      </c>
      <c r="P621" s="342">
        <v>0</v>
      </c>
      <c r="Q621" s="342">
        <v>120.39</v>
      </c>
      <c r="R621" s="342">
        <v>0</v>
      </c>
      <c r="S621" s="342">
        <v>4.45</v>
      </c>
      <c r="T621" s="342">
        <v>0</v>
      </c>
      <c r="U621" s="342">
        <v>277</v>
      </c>
      <c r="V621" s="342">
        <v>93.924800000000005</v>
      </c>
      <c r="W621" s="342">
        <v>6.37</v>
      </c>
      <c r="X621" s="342">
        <v>4.4999999999999998E-2</v>
      </c>
      <c r="Y621" s="342">
        <v>0</v>
      </c>
      <c r="Z621" s="342">
        <v>73</v>
      </c>
      <c r="AA621" s="342">
        <v>54.5</v>
      </c>
      <c r="AB621" s="342">
        <v>32.481202000000003</v>
      </c>
      <c r="AC621" s="342">
        <v>34.658029999999997</v>
      </c>
      <c r="AD621" s="342">
        <v>179.10817</v>
      </c>
      <c r="AE621" s="342">
        <v>11.440545999999999</v>
      </c>
      <c r="AF621" s="342">
        <v>0</v>
      </c>
      <c r="AG621" s="342">
        <v>4.0856000000000003E-2</v>
      </c>
    </row>
    <row r="622" spans="1:33" x14ac:dyDescent="0.2">
      <c r="A622" s="342">
        <v>743.45752300000004</v>
      </c>
      <c r="B622" s="342">
        <v>113.498536</v>
      </c>
      <c r="C622" s="342">
        <v>74.557171999999994</v>
      </c>
      <c r="D622" s="342">
        <v>75.415672999999998</v>
      </c>
      <c r="E622" s="342">
        <v>72.613212000000004</v>
      </c>
      <c r="F622" s="342">
        <v>72.554522000000006</v>
      </c>
      <c r="G622" s="342">
        <v>72.740729000000002</v>
      </c>
      <c r="H622" s="342">
        <v>74.606498999999999</v>
      </c>
      <c r="I622" s="342">
        <v>6.8520799999999999</v>
      </c>
      <c r="J622" s="342">
        <v>179.270051</v>
      </c>
      <c r="K622" s="342">
        <v>53</v>
      </c>
      <c r="L622" s="342">
        <v>3.969414</v>
      </c>
      <c r="M622" s="342">
        <v>74.8</v>
      </c>
      <c r="N622" s="342">
        <v>29.323777</v>
      </c>
      <c r="O622" s="342">
        <v>179.09642299999999</v>
      </c>
      <c r="P622" s="342">
        <v>0</v>
      </c>
      <c r="Q622" s="342">
        <v>120.4</v>
      </c>
      <c r="R622" s="342">
        <v>0</v>
      </c>
      <c r="S622" s="342">
        <v>4.4340000000000002</v>
      </c>
      <c r="T622" s="342">
        <v>0</v>
      </c>
      <c r="U622" s="342">
        <v>269</v>
      </c>
      <c r="V622" s="342">
        <v>93.999700000000004</v>
      </c>
      <c r="W622" s="342">
        <v>6.3179999999999996</v>
      </c>
      <c r="X622" s="342">
        <v>0.04</v>
      </c>
      <c r="Y622" s="342">
        <v>0</v>
      </c>
      <c r="Z622" s="342">
        <v>73</v>
      </c>
      <c r="AA622" s="342">
        <v>54.5</v>
      </c>
      <c r="AB622" s="342">
        <v>32.824274000000003</v>
      </c>
      <c r="AC622" s="342">
        <v>34.598126000000001</v>
      </c>
      <c r="AD622" s="342">
        <v>179.13731799999999</v>
      </c>
      <c r="AE622" s="342">
        <v>11.435457</v>
      </c>
      <c r="AF622" s="342">
        <v>0</v>
      </c>
      <c r="AG622" s="342">
        <v>4.0895000000000001E-2</v>
      </c>
    </row>
    <row r="623" spans="1:33" x14ac:dyDescent="0.2">
      <c r="A623" s="342">
        <v>744.65259200000003</v>
      </c>
      <c r="B623" s="342">
        <v>113.56427499999999</v>
      </c>
      <c r="C623" s="342">
        <v>74.584253000000004</v>
      </c>
      <c r="D623" s="342">
        <v>75.405557999999999</v>
      </c>
      <c r="E623" s="342">
        <v>72.644199</v>
      </c>
      <c r="F623" s="342">
        <v>72.552302999999995</v>
      </c>
      <c r="G623" s="342">
        <v>72.781135000000006</v>
      </c>
      <c r="H623" s="342">
        <v>74.612959000000004</v>
      </c>
      <c r="I623" s="342">
        <v>6.8099550000000004</v>
      </c>
      <c r="J623" s="342">
        <v>179.25164599999999</v>
      </c>
      <c r="K623" s="342">
        <v>53</v>
      </c>
      <c r="L623" s="342">
        <v>3.9775019999999999</v>
      </c>
      <c r="M623" s="342">
        <v>74.8</v>
      </c>
      <c r="N623" s="342">
        <v>29.326577</v>
      </c>
      <c r="O623" s="342">
        <v>179.080253</v>
      </c>
      <c r="P623" s="342">
        <v>0</v>
      </c>
      <c r="Q623" s="342">
        <v>120.4</v>
      </c>
      <c r="R623" s="342">
        <v>0</v>
      </c>
      <c r="S623" s="342">
        <v>4.4569999999999999</v>
      </c>
      <c r="T623" s="342">
        <v>0</v>
      </c>
      <c r="U623" s="342">
        <v>279</v>
      </c>
      <c r="V623" s="342">
        <v>94.115200000000002</v>
      </c>
      <c r="W623" s="342">
        <v>6.37</v>
      </c>
      <c r="X623" s="342">
        <v>4.4999999999999998E-2</v>
      </c>
      <c r="Y623" s="342">
        <v>0</v>
      </c>
      <c r="Z623" s="342">
        <v>73</v>
      </c>
      <c r="AA623" s="342">
        <v>54.5</v>
      </c>
      <c r="AB623" s="342">
        <v>32.634315000000001</v>
      </c>
      <c r="AC623" s="342">
        <v>34.540421000000002</v>
      </c>
      <c r="AD623" s="342">
        <v>179.12117900000001</v>
      </c>
      <c r="AE623" s="342">
        <v>11.430554000000001</v>
      </c>
      <c r="AF623" s="342">
        <v>0</v>
      </c>
      <c r="AG623" s="342">
        <v>4.0925999999999997E-2</v>
      </c>
    </row>
    <row r="624" spans="1:33" x14ac:dyDescent="0.2">
      <c r="A624" s="342">
        <v>745.87066100000004</v>
      </c>
      <c r="B624" s="342">
        <v>113.360191</v>
      </c>
      <c r="C624" s="342">
        <v>74.504075</v>
      </c>
      <c r="D624" s="342">
        <v>75.414540000000002</v>
      </c>
      <c r="E624" s="342">
        <v>72.678355999999994</v>
      </c>
      <c r="F624" s="342">
        <v>72.547701000000004</v>
      </c>
      <c r="G624" s="342">
        <v>72.770446000000007</v>
      </c>
      <c r="H624" s="342">
        <v>74.574371999999997</v>
      </c>
      <c r="I624" s="342">
        <v>6.8292570000000001</v>
      </c>
      <c r="J624" s="342">
        <v>179.282546</v>
      </c>
      <c r="K624" s="342">
        <v>53</v>
      </c>
      <c r="L624" s="342">
        <v>3.9817819999999999</v>
      </c>
      <c r="M624" s="342">
        <v>74.8</v>
      </c>
      <c r="N624" s="342">
        <v>29.325783999999999</v>
      </c>
      <c r="O624" s="342">
        <v>179.07837900000001</v>
      </c>
      <c r="P624" s="342">
        <v>0</v>
      </c>
      <c r="Q624" s="342">
        <v>120.4</v>
      </c>
      <c r="R624" s="342">
        <v>0</v>
      </c>
      <c r="S624" s="342">
        <v>4.4489999999999998</v>
      </c>
      <c r="T624" s="342">
        <v>0</v>
      </c>
      <c r="U624" s="342">
        <v>276</v>
      </c>
      <c r="V624" s="342">
        <v>94.190899999999999</v>
      </c>
      <c r="W624" s="342">
        <v>6.3280000000000003</v>
      </c>
      <c r="X624" s="342">
        <v>5.0999999999999997E-2</v>
      </c>
      <c r="Y624" s="342">
        <v>0</v>
      </c>
      <c r="Z624" s="342">
        <v>73</v>
      </c>
      <c r="AA624" s="342">
        <v>54.5</v>
      </c>
      <c r="AB624" s="342">
        <v>32.611068000000003</v>
      </c>
      <c r="AC624" s="342">
        <v>34.478261000000003</v>
      </c>
      <c r="AD624" s="342">
        <v>179.119204</v>
      </c>
      <c r="AE624" s="342">
        <v>11.425273000000001</v>
      </c>
      <c r="AF624" s="342">
        <v>0</v>
      </c>
      <c r="AG624" s="342">
        <v>4.0825E-2</v>
      </c>
    </row>
    <row r="625" spans="1:33" x14ac:dyDescent="0.2">
      <c r="A625" s="342">
        <v>747.06372999999996</v>
      </c>
      <c r="B625" s="342">
        <v>113.512816</v>
      </c>
      <c r="C625" s="342">
        <v>74.546583999999996</v>
      </c>
      <c r="D625" s="342">
        <v>75.380702999999997</v>
      </c>
      <c r="E625" s="342">
        <v>72.628011999999998</v>
      </c>
      <c r="F625" s="342">
        <v>72.546177999999998</v>
      </c>
      <c r="G625" s="342">
        <v>72.764961</v>
      </c>
      <c r="H625" s="342">
        <v>74.587621999999996</v>
      </c>
      <c r="I625" s="342">
        <v>6.9786700000000002</v>
      </c>
      <c r="J625" s="342">
        <v>179.185284</v>
      </c>
      <c r="K625" s="342">
        <v>53</v>
      </c>
      <c r="L625" s="342">
        <v>3.9874559999999999</v>
      </c>
      <c r="M625" s="342">
        <v>74.8</v>
      </c>
      <c r="N625" s="342">
        <v>29.325047000000001</v>
      </c>
      <c r="O625" s="342">
        <v>179.05403000000001</v>
      </c>
      <c r="P625" s="342">
        <v>0</v>
      </c>
      <c r="Q625" s="342">
        <v>120.41</v>
      </c>
      <c r="R625" s="342">
        <v>0</v>
      </c>
      <c r="S625" s="342">
        <v>4.4400000000000004</v>
      </c>
      <c r="T625" s="342">
        <v>0</v>
      </c>
      <c r="U625" s="342">
        <v>272</v>
      </c>
      <c r="V625" s="342">
        <v>94.266300000000001</v>
      </c>
      <c r="W625" s="342">
        <v>6.3230000000000004</v>
      </c>
      <c r="X625" s="342">
        <v>4.4999999999999998E-2</v>
      </c>
      <c r="Y625" s="342">
        <v>0</v>
      </c>
      <c r="Z625" s="342">
        <v>73</v>
      </c>
      <c r="AA625" s="342">
        <v>54.5</v>
      </c>
      <c r="AB625" s="342">
        <v>32.325581</v>
      </c>
      <c r="AC625" s="342">
        <v>34.411403</v>
      </c>
      <c r="AD625" s="342">
        <v>179.09494900000001</v>
      </c>
      <c r="AE625" s="342">
        <v>11.419593000000001</v>
      </c>
      <c r="AF625" s="342">
        <v>0</v>
      </c>
      <c r="AG625" s="342">
        <v>4.0918000000000003E-2</v>
      </c>
    </row>
    <row r="626" spans="1:33" x14ac:dyDescent="0.2">
      <c r="A626" s="342">
        <v>748.25879799999996</v>
      </c>
      <c r="B626" s="342">
        <v>113.60119400000001</v>
      </c>
      <c r="C626" s="342">
        <v>74.506788</v>
      </c>
      <c r="D626" s="342">
        <v>75.379741999999993</v>
      </c>
      <c r="E626" s="342">
        <v>72.668346999999997</v>
      </c>
      <c r="F626" s="342">
        <v>72.494337999999999</v>
      </c>
      <c r="G626" s="342">
        <v>72.710402999999999</v>
      </c>
      <c r="H626" s="342">
        <v>74.540081999999998</v>
      </c>
      <c r="I626" s="342">
        <v>6.8196760000000003</v>
      </c>
      <c r="J626" s="342">
        <v>179.279383</v>
      </c>
      <c r="K626" s="342">
        <v>53</v>
      </c>
      <c r="L626" s="342">
        <v>3.9962179999999998</v>
      </c>
      <c r="M626" s="342">
        <v>74.8</v>
      </c>
      <c r="N626" s="342">
        <v>29.32497</v>
      </c>
      <c r="O626" s="342">
        <v>179.03673900000001</v>
      </c>
      <c r="P626" s="342">
        <v>0</v>
      </c>
      <c r="Q626" s="342">
        <v>120.41</v>
      </c>
      <c r="R626" s="342">
        <v>0</v>
      </c>
      <c r="S626" s="342">
        <v>4.4420000000000002</v>
      </c>
      <c r="T626" s="342">
        <v>0</v>
      </c>
      <c r="U626" s="342">
        <v>273</v>
      </c>
      <c r="V626" s="342">
        <v>94.380499999999998</v>
      </c>
      <c r="W626" s="342">
        <v>6.3330000000000002</v>
      </c>
      <c r="X626" s="342">
        <v>0.04</v>
      </c>
      <c r="Y626" s="342">
        <v>0</v>
      </c>
      <c r="Z626" s="342">
        <v>73</v>
      </c>
      <c r="AA626" s="342">
        <v>54.5</v>
      </c>
      <c r="AB626" s="342">
        <v>32.123477000000001</v>
      </c>
      <c r="AC626" s="342">
        <v>34.343093000000003</v>
      </c>
      <c r="AD626" s="342">
        <v>179.077778</v>
      </c>
      <c r="AE626" s="342">
        <v>11.413789</v>
      </c>
      <c r="AF626" s="342">
        <v>0</v>
      </c>
      <c r="AG626" s="342">
        <v>4.1038999999999999E-2</v>
      </c>
    </row>
    <row r="627" spans="1:33" x14ac:dyDescent="0.2">
      <c r="A627" s="342">
        <v>749.45486600000004</v>
      </c>
      <c r="B627" s="342">
        <v>113.48933599999999</v>
      </c>
      <c r="C627" s="342">
        <v>74.502922999999996</v>
      </c>
      <c r="D627" s="342">
        <v>75.405043000000006</v>
      </c>
      <c r="E627" s="342">
        <v>72.69699</v>
      </c>
      <c r="F627" s="342">
        <v>72.584564999999998</v>
      </c>
      <c r="G627" s="342">
        <v>72.776972000000001</v>
      </c>
      <c r="H627" s="342">
        <v>74.608988999999994</v>
      </c>
      <c r="I627" s="342">
        <v>6.7233289999999997</v>
      </c>
      <c r="J627" s="342">
        <v>179.35870600000001</v>
      </c>
      <c r="K627" s="342">
        <v>53</v>
      </c>
      <c r="L627" s="342">
        <v>4.0009360000000003</v>
      </c>
      <c r="M627" s="342">
        <v>74.8</v>
      </c>
      <c r="N627" s="342">
        <v>29.322766000000001</v>
      </c>
      <c r="O627" s="342">
        <v>179.05961300000001</v>
      </c>
      <c r="P627" s="342">
        <v>0</v>
      </c>
      <c r="Q627" s="342">
        <v>120.4</v>
      </c>
      <c r="R627" s="342">
        <v>0</v>
      </c>
      <c r="S627" s="342">
        <v>4.4420000000000002</v>
      </c>
      <c r="T627" s="342">
        <v>0</v>
      </c>
      <c r="U627" s="342">
        <v>272</v>
      </c>
      <c r="V627" s="342">
        <v>94.457099999999997</v>
      </c>
      <c r="W627" s="342">
        <v>6.3230000000000004</v>
      </c>
      <c r="X627" s="342">
        <v>4.4999999999999998E-2</v>
      </c>
      <c r="Y627" s="342">
        <v>0</v>
      </c>
      <c r="Z627" s="342">
        <v>73</v>
      </c>
      <c r="AA627" s="342">
        <v>54.5</v>
      </c>
      <c r="AB627" s="342">
        <v>32.391573000000001</v>
      </c>
      <c r="AC627" s="342">
        <v>34.279971000000003</v>
      </c>
      <c r="AD627" s="342">
        <v>179.10055500000001</v>
      </c>
      <c r="AE627" s="342">
        <v>11.408426</v>
      </c>
      <c r="AF627" s="342">
        <v>0</v>
      </c>
      <c r="AG627" s="342">
        <v>4.0941999999999999E-2</v>
      </c>
    </row>
    <row r="628" spans="1:33" x14ac:dyDescent="0.2">
      <c r="A628" s="342">
        <v>750.64893500000005</v>
      </c>
      <c r="B628" s="342">
        <v>113.556361</v>
      </c>
      <c r="C628" s="342">
        <v>74.528766000000005</v>
      </c>
      <c r="D628" s="342">
        <v>75.332065</v>
      </c>
      <c r="E628" s="342">
        <v>72.688500000000005</v>
      </c>
      <c r="F628" s="342">
        <v>72.537957000000006</v>
      </c>
      <c r="G628" s="342">
        <v>72.758410999999995</v>
      </c>
      <c r="H628" s="342">
        <v>74.605132999999995</v>
      </c>
      <c r="I628" s="342">
        <v>6.7423390000000003</v>
      </c>
      <c r="J628" s="342">
        <v>179.28041999999999</v>
      </c>
      <c r="K628" s="342">
        <v>53</v>
      </c>
      <c r="L628" s="342">
        <v>4.0051880000000004</v>
      </c>
      <c r="M628" s="342">
        <v>74.8</v>
      </c>
      <c r="N628" s="342">
        <v>29.325876999999998</v>
      </c>
      <c r="O628" s="342">
        <v>179.03522699999999</v>
      </c>
      <c r="P628" s="342">
        <v>0</v>
      </c>
      <c r="Q628" s="342">
        <v>120.41</v>
      </c>
      <c r="R628" s="342">
        <v>0</v>
      </c>
      <c r="S628" s="342">
        <v>4.4390000000000001</v>
      </c>
      <c r="T628" s="342">
        <v>0</v>
      </c>
      <c r="U628" s="342">
        <v>270</v>
      </c>
      <c r="V628" s="342">
        <v>94.570899999999995</v>
      </c>
      <c r="W628" s="342">
        <v>6.359</v>
      </c>
      <c r="X628" s="342">
        <v>4.4999999999999998E-2</v>
      </c>
      <c r="Y628" s="342">
        <v>0</v>
      </c>
      <c r="Z628" s="342">
        <v>73</v>
      </c>
      <c r="AA628" s="342">
        <v>54.5</v>
      </c>
      <c r="AB628" s="342">
        <v>32.104933000000003</v>
      </c>
      <c r="AC628" s="342">
        <v>34.213258000000003</v>
      </c>
      <c r="AD628" s="342">
        <v>179.07620299999999</v>
      </c>
      <c r="AE628" s="342">
        <v>11.402758</v>
      </c>
      <c r="AF628" s="342">
        <v>0</v>
      </c>
      <c r="AG628" s="342">
        <v>4.0975999999999999E-2</v>
      </c>
    </row>
    <row r="629" spans="1:33" x14ac:dyDescent="0.2">
      <c r="A629" s="342">
        <v>751.87300400000004</v>
      </c>
      <c r="B629" s="342">
        <v>113.67927299999999</v>
      </c>
      <c r="C629" s="342">
        <v>74.549736999999993</v>
      </c>
      <c r="D629" s="342">
        <v>75.401083999999997</v>
      </c>
      <c r="E629" s="342">
        <v>72.631435999999994</v>
      </c>
      <c r="F629" s="342">
        <v>72.531675000000007</v>
      </c>
      <c r="G629" s="342">
        <v>72.787171999999998</v>
      </c>
      <c r="H629" s="342">
        <v>74.643889999999999</v>
      </c>
      <c r="I629" s="342">
        <v>6.7005819999999998</v>
      </c>
      <c r="J629" s="342">
        <v>179.240927</v>
      </c>
      <c r="K629" s="342">
        <v>53</v>
      </c>
      <c r="L629" s="342">
        <v>4.0107920000000004</v>
      </c>
      <c r="M629" s="342">
        <v>74.8</v>
      </c>
      <c r="N629" s="342">
        <v>29.321769</v>
      </c>
      <c r="O629" s="342">
        <v>179.046852</v>
      </c>
      <c r="P629" s="342">
        <v>0</v>
      </c>
      <c r="Q629" s="342">
        <v>120.42</v>
      </c>
      <c r="R629" s="342">
        <v>0</v>
      </c>
      <c r="S629" s="342">
        <v>4.452</v>
      </c>
      <c r="T629" s="342">
        <v>0</v>
      </c>
      <c r="U629" s="342">
        <v>277</v>
      </c>
      <c r="V629" s="342">
        <v>94.647800000000004</v>
      </c>
      <c r="W629" s="342">
        <v>6.37</v>
      </c>
      <c r="X629" s="342">
        <v>4.4999999999999998E-2</v>
      </c>
      <c r="Y629" s="342">
        <v>0</v>
      </c>
      <c r="Z629" s="342">
        <v>73</v>
      </c>
      <c r="AA629" s="342">
        <v>54.5</v>
      </c>
      <c r="AB629" s="342">
        <v>32.242804</v>
      </c>
      <c r="AC629" s="342">
        <v>34.147199999999998</v>
      </c>
      <c r="AD629" s="342">
        <v>179.08791600000001</v>
      </c>
      <c r="AE629" s="342">
        <v>11.397145999999999</v>
      </c>
      <c r="AF629" s="342">
        <v>0</v>
      </c>
      <c r="AG629" s="342">
        <v>4.1064000000000003E-2</v>
      </c>
    </row>
    <row r="630" spans="1:33" x14ac:dyDescent="0.2">
      <c r="A630" s="342">
        <v>753.06707300000005</v>
      </c>
      <c r="B630" s="342">
        <v>113.427817</v>
      </c>
      <c r="C630" s="342">
        <v>74.496206999999998</v>
      </c>
      <c r="D630" s="342">
        <v>75.383726999999993</v>
      </c>
      <c r="E630" s="342">
        <v>72.708887000000004</v>
      </c>
      <c r="F630" s="342">
        <v>72.512936999999994</v>
      </c>
      <c r="G630" s="342">
        <v>72.728911999999994</v>
      </c>
      <c r="H630" s="342">
        <v>74.546096000000006</v>
      </c>
      <c r="I630" s="342">
        <v>6.8304770000000001</v>
      </c>
      <c r="J630" s="342">
        <v>179.13447600000001</v>
      </c>
      <c r="K630" s="342">
        <v>53</v>
      </c>
      <c r="L630" s="342">
        <v>4.0146759999999997</v>
      </c>
      <c r="M630" s="342">
        <v>74.8</v>
      </c>
      <c r="N630" s="342">
        <v>29.323025000000001</v>
      </c>
      <c r="O630" s="342">
        <v>179.04834</v>
      </c>
      <c r="P630" s="342">
        <v>0</v>
      </c>
      <c r="Q630" s="342">
        <v>120.39</v>
      </c>
      <c r="R630" s="342">
        <v>0</v>
      </c>
      <c r="S630" s="342">
        <v>4.47</v>
      </c>
      <c r="T630" s="342">
        <v>0</v>
      </c>
      <c r="U630" s="342">
        <v>283</v>
      </c>
      <c r="V630" s="342">
        <v>94.725200000000001</v>
      </c>
      <c r="W630" s="342">
        <v>6.3959999999999999</v>
      </c>
      <c r="X630" s="342">
        <v>4.4999999999999998E-2</v>
      </c>
      <c r="Y630" s="342">
        <v>0</v>
      </c>
      <c r="Z630" s="342">
        <v>73</v>
      </c>
      <c r="AA630" s="342">
        <v>54.4</v>
      </c>
      <c r="AB630" s="342">
        <v>32.258310999999999</v>
      </c>
      <c r="AC630" s="342">
        <v>34.083143</v>
      </c>
      <c r="AD630" s="342">
        <v>179.089234</v>
      </c>
      <c r="AE630" s="342">
        <v>11.391704000000001</v>
      </c>
      <c r="AF630" s="342">
        <v>0</v>
      </c>
      <c r="AG630" s="342">
        <v>4.0894E-2</v>
      </c>
    </row>
    <row r="631" spans="1:33" x14ac:dyDescent="0.2">
      <c r="A631" s="342">
        <v>754.259141</v>
      </c>
      <c r="B631" s="342">
        <v>113.46263399999999</v>
      </c>
      <c r="C631" s="342">
        <v>74.498890000000003</v>
      </c>
      <c r="D631" s="342">
        <v>75.389899999999997</v>
      </c>
      <c r="E631" s="342">
        <v>72.642551999999995</v>
      </c>
      <c r="F631" s="342">
        <v>72.551869999999994</v>
      </c>
      <c r="G631" s="342">
        <v>72.751898999999995</v>
      </c>
      <c r="H631" s="342">
        <v>74.524541999999997</v>
      </c>
      <c r="I631" s="342">
        <v>6.8013139999999996</v>
      </c>
      <c r="J631" s="342">
        <v>179.22002000000001</v>
      </c>
      <c r="K631" s="342">
        <v>53</v>
      </c>
      <c r="L631" s="342">
        <v>4.022608</v>
      </c>
      <c r="M631" s="342">
        <v>74.8</v>
      </c>
      <c r="N631" s="342">
        <v>29.322376999999999</v>
      </c>
      <c r="O631" s="342">
        <v>179.04320999999999</v>
      </c>
      <c r="P631" s="342">
        <v>0</v>
      </c>
      <c r="Q631" s="342">
        <v>120.4</v>
      </c>
      <c r="R631" s="342">
        <v>0</v>
      </c>
      <c r="S631" s="342">
        <v>4.4349999999999996</v>
      </c>
      <c r="T631" s="342">
        <v>0</v>
      </c>
      <c r="U631" s="342">
        <v>269</v>
      </c>
      <c r="V631" s="342">
        <v>94.838099999999997</v>
      </c>
      <c r="W631" s="342">
        <v>6.3490000000000002</v>
      </c>
      <c r="X631" s="342">
        <v>0.04</v>
      </c>
      <c r="Y631" s="342">
        <v>0</v>
      </c>
      <c r="Z631" s="342">
        <v>73</v>
      </c>
      <c r="AA631" s="342">
        <v>54.4</v>
      </c>
      <c r="AB631" s="342">
        <v>32.198275000000002</v>
      </c>
      <c r="AC631" s="342">
        <v>34.022022</v>
      </c>
      <c r="AD631" s="342">
        <v>179.08413300000001</v>
      </c>
      <c r="AE631" s="342">
        <v>11.386511</v>
      </c>
      <c r="AF631" s="342">
        <v>0</v>
      </c>
      <c r="AG631" s="342">
        <v>4.0922E-2</v>
      </c>
    </row>
    <row r="632" spans="1:33" x14ac:dyDescent="0.2">
      <c r="A632" s="342">
        <v>755.45020899999997</v>
      </c>
      <c r="B632" s="342">
        <v>113.55117199999999</v>
      </c>
      <c r="C632" s="342">
        <v>74.543975000000003</v>
      </c>
      <c r="D632" s="342">
        <v>75.373845000000003</v>
      </c>
      <c r="E632" s="342">
        <v>72.707386</v>
      </c>
      <c r="F632" s="342">
        <v>72.533935</v>
      </c>
      <c r="G632" s="342">
        <v>72.732213000000002</v>
      </c>
      <c r="H632" s="342">
        <v>74.557742000000005</v>
      </c>
      <c r="I632" s="342">
        <v>6.779712</v>
      </c>
      <c r="J632" s="342">
        <v>179.249054</v>
      </c>
      <c r="K632" s="342">
        <v>53</v>
      </c>
      <c r="L632" s="342">
        <v>4.0302290000000003</v>
      </c>
      <c r="M632" s="342">
        <v>74.8</v>
      </c>
      <c r="N632" s="342">
        <v>29.324010000000001</v>
      </c>
      <c r="O632" s="342">
        <v>179.038589</v>
      </c>
      <c r="P632" s="342">
        <v>0</v>
      </c>
      <c r="Q632" s="342">
        <v>120.42</v>
      </c>
      <c r="R632" s="342">
        <v>0</v>
      </c>
      <c r="S632" s="342">
        <v>4.4340000000000002</v>
      </c>
      <c r="T632" s="342">
        <v>0</v>
      </c>
      <c r="U632" s="342">
        <v>269</v>
      </c>
      <c r="V632" s="342">
        <v>94.9148</v>
      </c>
      <c r="W632" s="342">
        <v>6.3070000000000004</v>
      </c>
      <c r="X632" s="342">
        <v>4.4999999999999998E-2</v>
      </c>
      <c r="Y632" s="342">
        <v>0</v>
      </c>
      <c r="Z632" s="342">
        <v>73</v>
      </c>
      <c r="AA632" s="342">
        <v>54.4</v>
      </c>
      <c r="AB632" s="342">
        <v>32.144271000000003</v>
      </c>
      <c r="AC632" s="342">
        <v>33.957999999999998</v>
      </c>
      <c r="AD632" s="342">
        <v>179.079545</v>
      </c>
      <c r="AE632" s="342">
        <v>11.381072</v>
      </c>
      <c r="AF632" s="342">
        <v>0</v>
      </c>
      <c r="AG632" s="342">
        <v>4.0955999999999999E-2</v>
      </c>
    </row>
    <row r="633" spans="1:33" x14ac:dyDescent="0.2">
      <c r="A633" s="342">
        <v>756.64227700000004</v>
      </c>
      <c r="B633" s="342">
        <v>113.990467</v>
      </c>
      <c r="C633" s="342">
        <v>74.522548</v>
      </c>
      <c r="D633" s="342">
        <v>75.416332999999995</v>
      </c>
      <c r="E633" s="342">
        <v>72.672781999999998</v>
      </c>
      <c r="F633" s="342">
        <v>72.622893000000005</v>
      </c>
      <c r="G633" s="342">
        <v>72.805925999999999</v>
      </c>
      <c r="H633" s="342">
        <v>74.588864000000001</v>
      </c>
      <c r="I633" s="342">
        <v>6.699999</v>
      </c>
      <c r="J633" s="342">
        <v>179.15651</v>
      </c>
      <c r="K633" s="342">
        <v>53</v>
      </c>
      <c r="L633" s="342">
        <v>4.0345329999999997</v>
      </c>
      <c r="M633" s="342">
        <v>74.8</v>
      </c>
      <c r="N633" s="342">
        <v>29.321548</v>
      </c>
      <c r="O633" s="342">
        <v>179.049352</v>
      </c>
      <c r="P633" s="342">
        <v>0</v>
      </c>
      <c r="Q633" s="342">
        <v>120.4</v>
      </c>
      <c r="R633" s="342">
        <v>0</v>
      </c>
      <c r="S633" s="342">
        <v>4.4669999999999996</v>
      </c>
      <c r="T633" s="342">
        <v>0</v>
      </c>
      <c r="U633" s="342">
        <v>282</v>
      </c>
      <c r="V633" s="342">
        <v>95.029600000000002</v>
      </c>
      <c r="W633" s="342">
        <v>6.38</v>
      </c>
      <c r="X633" s="342">
        <v>4.4999999999999998E-2</v>
      </c>
      <c r="Y633" s="342">
        <v>0</v>
      </c>
      <c r="Z633" s="342">
        <v>73</v>
      </c>
      <c r="AA633" s="342">
        <v>54.4</v>
      </c>
      <c r="AB633" s="342">
        <v>32.275807</v>
      </c>
      <c r="AC633" s="342">
        <v>33.897683000000001</v>
      </c>
      <c r="AD633" s="342">
        <v>179.09072</v>
      </c>
      <c r="AE633" s="342">
        <v>11.375947</v>
      </c>
      <c r="AF633" s="342">
        <v>0</v>
      </c>
      <c r="AG633" s="342">
        <v>4.1368000000000002E-2</v>
      </c>
    </row>
    <row r="634" spans="1:33" x14ac:dyDescent="0.2">
      <c r="A634" s="342">
        <v>757.87134800000001</v>
      </c>
      <c r="B634" s="342">
        <v>114.58162299999999</v>
      </c>
      <c r="C634" s="342">
        <v>74.542078000000004</v>
      </c>
      <c r="D634" s="342">
        <v>75.387583000000006</v>
      </c>
      <c r="E634" s="342">
        <v>72.687926000000004</v>
      </c>
      <c r="F634" s="342">
        <v>72.576904999999996</v>
      </c>
      <c r="G634" s="342">
        <v>72.764050999999995</v>
      </c>
      <c r="H634" s="342">
        <v>74.571214999999995</v>
      </c>
      <c r="I634" s="342">
        <v>6.845059</v>
      </c>
      <c r="J634" s="342">
        <v>179.278605</v>
      </c>
      <c r="K634" s="342">
        <v>53.2</v>
      </c>
      <c r="L634" s="342">
        <v>4.0407380000000002</v>
      </c>
      <c r="M634" s="342">
        <v>74.8</v>
      </c>
      <c r="N634" s="342">
        <v>29.326398999999999</v>
      </c>
      <c r="O634" s="342">
        <v>179.04744099999999</v>
      </c>
      <c r="P634" s="342">
        <v>0</v>
      </c>
      <c r="Q634" s="342">
        <v>120.38</v>
      </c>
      <c r="R634" s="342">
        <v>0</v>
      </c>
      <c r="S634" s="342">
        <v>4.4619999999999997</v>
      </c>
      <c r="T634" s="342">
        <v>0</v>
      </c>
      <c r="U634" s="342">
        <v>281</v>
      </c>
      <c r="V634" s="342">
        <v>95.1053</v>
      </c>
      <c r="W634" s="342">
        <v>6.4059999999999997</v>
      </c>
      <c r="X634" s="342">
        <v>4.4999999999999998E-2</v>
      </c>
      <c r="Y634" s="342">
        <v>0</v>
      </c>
      <c r="Z634" s="342">
        <v>73</v>
      </c>
      <c r="AA634" s="342">
        <v>54.4</v>
      </c>
      <c r="AB634" s="342">
        <v>32.25911</v>
      </c>
      <c r="AC634" s="342">
        <v>33.835534000000003</v>
      </c>
      <c r="AD634" s="342">
        <v>179.08930100000001</v>
      </c>
      <c r="AE634" s="342">
        <v>11.370666999999999</v>
      </c>
      <c r="AF634" s="342">
        <v>0</v>
      </c>
      <c r="AG634" s="342">
        <v>4.1860000000000001E-2</v>
      </c>
    </row>
    <row r="635" spans="1:33" x14ac:dyDescent="0.2">
      <c r="A635" s="342">
        <v>759.06141600000001</v>
      </c>
      <c r="B635" s="342">
        <v>114.629626</v>
      </c>
      <c r="C635" s="342">
        <v>74.486604999999997</v>
      </c>
      <c r="D635" s="342">
        <v>75.377562999999995</v>
      </c>
      <c r="E635" s="342">
        <v>72.694661999999994</v>
      </c>
      <c r="F635" s="342">
        <v>72.537867000000006</v>
      </c>
      <c r="G635" s="342">
        <v>72.725251</v>
      </c>
      <c r="H635" s="342">
        <v>74.534941000000003</v>
      </c>
      <c r="I635" s="342">
        <v>6.9043580000000002</v>
      </c>
      <c r="J635" s="342">
        <v>179.20498499999999</v>
      </c>
      <c r="K635" s="342">
        <v>53.2</v>
      </c>
      <c r="L635" s="342">
        <v>4.0502419999999999</v>
      </c>
      <c r="M635" s="342">
        <v>74.8</v>
      </c>
      <c r="N635" s="342">
        <v>29.32471</v>
      </c>
      <c r="O635" s="342">
        <v>179.01127600000001</v>
      </c>
      <c r="P635" s="342">
        <v>0</v>
      </c>
      <c r="Q635" s="342">
        <v>120.38</v>
      </c>
      <c r="R635" s="342">
        <v>0</v>
      </c>
      <c r="S635" s="342">
        <v>4.4550000000000001</v>
      </c>
      <c r="T635" s="342">
        <v>0</v>
      </c>
      <c r="U635" s="342">
        <v>279</v>
      </c>
      <c r="V635" s="342">
        <v>95.181399999999996</v>
      </c>
      <c r="W635" s="342">
        <v>6.375</v>
      </c>
      <c r="X635" s="342">
        <v>4.4999999999999998E-2</v>
      </c>
      <c r="Y635" s="342">
        <v>0</v>
      </c>
      <c r="Z635" s="342">
        <v>73</v>
      </c>
      <c r="AA635" s="342">
        <v>54.4</v>
      </c>
      <c r="AB635" s="342">
        <v>31.834592000000001</v>
      </c>
      <c r="AC635" s="342">
        <v>33.775466999999999</v>
      </c>
      <c r="AD635" s="342">
        <v>179.053234</v>
      </c>
      <c r="AE635" s="342">
        <v>11.365563999999999</v>
      </c>
      <c r="AF635" s="342">
        <v>0</v>
      </c>
      <c r="AG635" s="342">
        <v>4.1958000000000002E-2</v>
      </c>
    </row>
    <row r="636" spans="1:33" x14ac:dyDescent="0.2">
      <c r="A636" s="342">
        <v>760.25248399999998</v>
      </c>
      <c r="B636" s="342">
        <v>114.657599</v>
      </c>
      <c r="C636" s="342">
        <v>74.456278999999995</v>
      </c>
      <c r="D636" s="342">
        <v>75.375861</v>
      </c>
      <c r="E636" s="342">
        <v>72.682479999999998</v>
      </c>
      <c r="F636" s="342">
        <v>72.604468999999995</v>
      </c>
      <c r="G636" s="342">
        <v>72.758409</v>
      </c>
      <c r="H636" s="342">
        <v>74.502695000000003</v>
      </c>
      <c r="I636" s="342">
        <v>6.8654729999999997</v>
      </c>
      <c r="J636" s="342">
        <v>179.232204</v>
      </c>
      <c r="K636" s="342">
        <v>53.2</v>
      </c>
      <c r="L636" s="342">
        <v>4.0574479999999999</v>
      </c>
      <c r="M636" s="342">
        <v>74.8</v>
      </c>
      <c r="N636" s="342">
        <v>29.324555</v>
      </c>
      <c r="O636" s="342">
        <v>179.037282</v>
      </c>
      <c r="P636" s="342">
        <v>0</v>
      </c>
      <c r="Q636" s="342">
        <v>120.4</v>
      </c>
      <c r="R636" s="342">
        <v>0</v>
      </c>
      <c r="S636" s="342">
        <v>4.4649999999999999</v>
      </c>
      <c r="T636" s="342">
        <v>0</v>
      </c>
      <c r="U636" s="342">
        <v>282</v>
      </c>
      <c r="V636" s="342">
        <v>95.296400000000006</v>
      </c>
      <c r="W636" s="342">
        <v>6.359</v>
      </c>
      <c r="X636" s="342">
        <v>4.4999999999999998E-2</v>
      </c>
      <c r="Y636" s="342">
        <v>0</v>
      </c>
      <c r="Z636" s="342">
        <v>73</v>
      </c>
      <c r="AA636" s="342">
        <v>54.4</v>
      </c>
      <c r="AB636" s="342">
        <v>32.141340999999997</v>
      </c>
      <c r="AC636" s="342">
        <v>33.713785999999999</v>
      </c>
      <c r="AD636" s="342">
        <v>179.079296</v>
      </c>
      <c r="AE636" s="342">
        <v>11.360322999999999</v>
      </c>
      <c r="AF636" s="342">
        <v>0</v>
      </c>
      <c r="AG636" s="342">
        <v>4.2013000000000002E-2</v>
      </c>
    </row>
    <row r="637" spans="1:33" x14ac:dyDescent="0.2">
      <c r="A637" s="342">
        <v>761.44455200000004</v>
      </c>
      <c r="B637" s="342">
        <v>114.64761900000001</v>
      </c>
      <c r="C637" s="342">
        <v>74.538745000000006</v>
      </c>
      <c r="D637" s="342">
        <v>75.388154</v>
      </c>
      <c r="E637" s="342">
        <v>72.675355999999994</v>
      </c>
      <c r="F637" s="342">
        <v>72.541691999999998</v>
      </c>
      <c r="G637" s="342">
        <v>72.759878</v>
      </c>
      <c r="H637" s="342">
        <v>74.552814999999995</v>
      </c>
      <c r="I637" s="342">
        <v>6.769342</v>
      </c>
      <c r="J637" s="342">
        <v>179.258126</v>
      </c>
      <c r="K637" s="342">
        <v>53.2</v>
      </c>
      <c r="L637" s="342">
        <v>4.0642399999999999</v>
      </c>
      <c r="M637" s="342">
        <v>74.8</v>
      </c>
      <c r="N637" s="342">
        <v>29.323361999999999</v>
      </c>
      <c r="O637" s="342">
        <v>179.025868</v>
      </c>
      <c r="P637" s="342">
        <v>0</v>
      </c>
      <c r="Q637" s="342">
        <v>120.4</v>
      </c>
      <c r="R637" s="342">
        <v>0</v>
      </c>
      <c r="S637" s="342">
        <v>4.4710000000000001</v>
      </c>
      <c r="T637" s="342">
        <v>0</v>
      </c>
      <c r="U637" s="342">
        <v>285</v>
      </c>
      <c r="V637" s="342">
        <v>95.373199999999997</v>
      </c>
      <c r="W637" s="342">
        <v>6.3849999999999998</v>
      </c>
      <c r="X637" s="342">
        <v>4.4999999999999998E-2</v>
      </c>
      <c r="Y637" s="342">
        <v>0</v>
      </c>
      <c r="Z637" s="342">
        <v>73</v>
      </c>
      <c r="AA637" s="342">
        <v>54.4</v>
      </c>
      <c r="AB637" s="342">
        <v>32.005896</v>
      </c>
      <c r="AC637" s="342">
        <v>33.653005999999998</v>
      </c>
      <c r="AD637" s="342">
        <v>179.06778800000001</v>
      </c>
      <c r="AE637" s="342">
        <v>11.355159</v>
      </c>
      <c r="AF637" s="342">
        <v>0</v>
      </c>
      <c r="AG637" s="342">
        <v>4.1919999999999999E-2</v>
      </c>
    </row>
    <row r="638" spans="1:33" x14ac:dyDescent="0.2">
      <c r="A638" s="342">
        <v>762.63761999999997</v>
      </c>
      <c r="B638" s="342">
        <v>114.436697</v>
      </c>
      <c r="C638" s="342">
        <v>74.516829000000001</v>
      </c>
      <c r="D638" s="342">
        <v>75.342948000000007</v>
      </c>
      <c r="E638" s="342">
        <v>72.659828000000005</v>
      </c>
      <c r="F638" s="342">
        <v>72.553959000000006</v>
      </c>
      <c r="G638" s="342">
        <v>72.780038000000005</v>
      </c>
      <c r="H638" s="342">
        <v>74.535610000000005</v>
      </c>
      <c r="I638" s="342">
        <v>6.7585410000000001</v>
      </c>
      <c r="J638" s="342">
        <v>179.18865400000001</v>
      </c>
      <c r="K638" s="342">
        <v>53.2</v>
      </c>
      <c r="L638" s="342">
        <v>4.071447</v>
      </c>
      <c r="M638" s="342">
        <v>74.8</v>
      </c>
      <c r="N638" s="342">
        <v>29.320978</v>
      </c>
      <c r="O638" s="342">
        <v>179.00400999999999</v>
      </c>
      <c r="P638" s="342">
        <v>0</v>
      </c>
      <c r="Q638" s="342">
        <v>120.38</v>
      </c>
      <c r="R638" s="342">
        <v>0</v>
      </c>
      <c r="S638" s="342">
        <v>4.4420000000000002</v>
      </c>
      <c r="T638" s="342">
        <v>0</v>
      </c>
      <c r="U638" s="342">
        <v>274</v>
      </c>
      <c r="V638" s="342">
        <v>95.486800000000002</v>
      </c>
      <c r="W638" s="342">
        <v>6.3230000000000004</v>
      </c>
      <c r="X638" s="342">
        <v>5.0999999999999997E-2</v>
      </c>
      <c r="Y638" s="342">
        <v>0</v>
      </c>
      <c r="Z638" s="342">
        <v>73</v>
      </c>
      <c r="AA638" s="342">
        <v>54.4</v>
      </c>
      <c r="AB638" s="342">
        <v>31.746749000000001</v>
      </c>
      <c r="AC638" s="342">
        <v>33.596333000000001</v>
      </c>
      <c r="AD638" s="342">
        <v>179.045771</v>
      </c>
      <c r="AE638" s="342">
        <v>11.350344</v>
      </c>
      <c r="AF638" s="342">
        <v>0</v>
      </c>
      <c r="AG638" s="342">
        <v>4.1762000000000001E-2</v>
      </c>
    </row>
    <row r="639" spans="1:33" x14ac:dyDescent="0.2">
      <c r="A639" s="342">
        <v>763.86969099999999</v>
      </c>
      <c r="B639" s="342">
        <v>114.57410400000001</v>
      </c>
      <c r="C639" s="342">
        <v>74.552182000000002</v>
      </c>
      <c r="D639" s="342">
        <v>75.377662999999998</v>
      </c>
      <c r="E639" s="342">
        <v>72.655891999999994</v>
      </c>
      <c r="F639" s="342">
        <v>72.572145000000006</v>
      </c>
      <c r="G639" s="342">
        <v>72.764509000000004</v>
      </c>
      <c r="H639" s="342">
        <v>74.638915999999995</v>
      </c>
      <c r="I639" s="342">
        <v>6.7742570000000004</v>
      </c>
      <c r="J639" s="342">
        <v>179.26038199999999</v>
      </c>
      <c r="K639" s="342">
        <v>53.2</v>
      </c>
      <c r="L639" s="342">
        <v>4.0776789999999998</v>
      </c>
      <c r="M639" s="342">
        <v>74.8</v>
      </c>
      <c r="N639" s="342">
        <v>29.323295999999999</v>
      </c>
      <c r="O639" s="342">
        <v>179.023235</v>
      </c>
      <c r="P639" s="342">
        <v>0</v>
      </c>
      <c r="Q639" s="342">
        <v>120.43</v>
      </c>
      <c r="R639" s="342">
        <v>0</v>
      </c>
      <c r="S639" s="342">
        <v>4.4320000000000004</v>
      </c>
      <c r="T639" s="342">
        <v>0</v>
      </c>
      <c r="U639" s="342">
        <v>268</v>
      </c>
      <c r="V639" s="342">
        <v>95.563599999999994</v>
      </c>
      <c r="W639" s="342">
        <v>6.3280000000000003</v>
      </c>
      <c r="X639" s="342">
        <v>4.4999999999999998E-2</v>
      </c>
      <c r="Y639" s="342">
        <v>0</v>
      </c>
      <c r="Z639" s="342">
        <v>73</v>
      </c>
      <c r="AA639" s="342">
        <v>54.4</v>
      </c>
      <c r="AB639" s="342">
        <v>31.974</v>
      </c>
      <c r="AC639" s="342">
        <v>33.537565000000001</v>
      </c>
      <c r="AD639" s="342">
        <v>179.065078</v>
      </c>
      <c r="AE639" s="342">
        <v>11.345351000000001</v>
      </c>
      <c r="AF639" s="342">
        <v>0</v>
      </c>
      <c r="AG639" s="342">
        <v>4.1842999999999998E-2</v>
      </c>
    </row>
    <row r="640" spans="1:33" x14ac:dyDescent="0.2">
      <c r="A640" s="342">
        <v>765.06075899999996</v>
      </c>
      <c r="B640" s="342">
        <v>114.723383</v>
      </c>
      <c r="C640" s="342">
        <v>74.527572000000006</v>
      </c>
      <c r="D640" s="342">
        <v>75.369816</v>
      </c>
      <c r="E640" s="342">
        <v>72.666734000000005</v>
      </c>
      <c r="F640" s="342">
        <v>72.568094000000002</v>
      </c>
      <c r="G640" s="342">
        <v>72.784420999999995</v>
      </c>
      <c r="H640" s="342">
        <v>74.584957000000003</v>
      </c>
      <c r="I640" s="342">
        <v>6.7844639999999998</v>
      </c>
      <c r="J640" s="342">
        <v>179.212503</v>
      </c>
      <c r="K640" s="342">
        <v>53.2</v>
      </c>
      <c r="L640" s="342">
        <v>4.0872599999999997</v>
      </c>
      <c r="M640" s="342">
        <v>74.8</v>
      </c>
      <c r="N640" s="342">
        <v>29.321055000000001</v>
      </c>
      <c r="O640" s="342">
        <v>179.00524300000001</v>
      </c>
      <c r="P640" s="342">
        <v>0</v>
      </c>
      <c r="Q640" s="342">
        <v>120.41</v>
      </c>
      <c r="R640" s="342">
        <v>0</v>
      </c>
      <c r="S640" s="342">
        <v>4.423</v>
      </c>
      <c r="T640" s="342">
        <v>0</v>
      </c>
      <c r="U640" s="342">
        <v>263</v>
      </c>
      <c r="V640" s="342">
        <v>95.639799999999994</v>
      </c>
      <c r="W640" s="342">
        <v>6.2969999999999997</v>
      </c>
      <c r="X640" s="342">
        <v>4.4999999999999998E-2</v>
      </c>
      <c r="Y640" s="342">
        <v>0</v>
      </c>
      <c r="Z640" s="342">
        <v>73</v>
      </c>
      <c r="AA640" s="342">
        <v>54.4</v>
      </c>
      <c r="AB640" s="342">
        <v>31.764028</v>
      </c>
      <c r="AC640" s="342">
        <v>33.477536000000001</v>
      </c>
      <c r="AD640" s="342">
        <v>179.04723899999999</v>
      </c>
      <c r="AE640" s="342">
        <v>11.340251</v>
      </c>
      <c r="AF640" s="342">
        <v>0</v>
      </c>
      <c r="AG640" s="342">
        <v>4.1995999999999999E-2</v>
      </c>
    </row>
    <row r="641" spans="1:33" x14ac:dyDescent="0.2">
      <c r="A641" s="342">
        <v>766.25282700000002</v>
      </c>
      <c r="B641" s="342">
        <v>114.882363</v>
      </c>
      <c r="C641" s="342">
        <v>74.497551000000001</v>
      </c>
      <c r="D641" s="342">
        <v>75.380787999999995</v>
      </c>
      <c r="E641" s="342">
        <v>72.634365000000003</v>
      </c>
      <c r="F641" s="342">
        <v>72.526983000000001</v>
      </c>
      <c r="G641" s="342">
        <v>72.748614000000003</v>
      </c>
      <c r="H641" s="342">
        <v>74.602117000000007</v>
      </c>
      <c r="I641" s="342">
        <v>6.8293970000000002</v>
      </c>
      <c r="J641" s="342">
        <v>179.258904</v>
      </c>
      <c r="K641" s="342">
        <v>53.2</v>
      </c>
      <c r="L641" s="342">
        <v>4.0899559999999999</v>
      </c>
      <c r="M641" s="342">
        <v>74.8</v>
      </c>
      <c r="N641" s="342">
        <v>29.325099000000002</v>
      </c>
      <c r="O641" s="342">
        <v>178.98208</v>
      </c>
      <c r="P641" s="342">
        <v>0</v>
      </c>
      <c r="Q641" s="342">
        <v>120.4</v>
      </c>
      <c r="R641" s="342">
        <v>0</v>
      </c>
      <c r="S641" s="342">
        <v>4.4509999999999996</v>
      </c>
      <c r="T641" s="342">
        <v>0</v>
      </c>
      <c r="U641" s="342">
        <v>277</v>
      </c>
      <c r="V641" s="342">
        <v>95.756399999999999</v>
      </c>
      <c r="W641" s="342">
        <v>6.3440000000000003</v>
      </c>
      <c r="X641" s="342">
        <v>4.4999999999999998E-2</v>
      </c>
      <c r="Y641" s="342">
        <v>0</v>
      </c>
      <c r="Z641" s="342">
        <v>73</v>
      </c>
      <c r="AA641" s="342">
        <v>54.4</v>
      </c>
      <c r="AB641" s="342">
        <v>31.493347</v>
      </c>
      <c r="AC641" s="342">
        <v>33.414883000000003</v>
      </c>
      <c r="AD641" s="342">
        <v>179.02424199999999</v>
      </c>
      <c r="AE641" s="342">
        <v>11.334928</v>
      </c>
      <c r="AF641" s="342">
        <v>0</v>
      </c>
      <c r="AG641" s="342">
        <v>4.2162999999999999E-2</v>
      </c>
    </row>
    <row r="642" spans="1:33" x14ac:dyDescent="0.2">
      <c r="A642" s="342">
        <v>767.44489499999997</v>
      </c>
      <c r="B642" s="342">
        <v>115.226894</v>
      </c>
      <c r="C642" s="342">
        <v>74.511656000000002</v>
      </c>
      <c r="D642" s="342">
        <v>75.394549999999995</v>
      </c>
      <c r="E642" s="342">
        <v>72.657430000000005</v>
      </c>
      <c r="F642" s="342">
        <v>72.554353000000006</v>
      </c>
      <c r="G642" s="342">
        <v>72.781977999999995</v>
      </c>
      <c r="H642" s="342">
        <v>74.573676000000006</v>
      </c>
      <c r="I642" s="342">
        <v>6.8853479999999996</v>
      </c>
      <c r="J642" s="342">
        <v>179.22727900000001</v>
      </c>
      <c r="K642" s="342">
        <v>53.1</v>
      </c>
      <c r="L642" s="342">
        <v>4.0966440000000004</v>
      </c>
      <c r="M642" s="342">
        <v>74.8</v>
      </c>
      <c r="N642" s="342">
        <v>29.325333000000001</v>
      </c>
      <c r="O642" s="342">
        <v>178.99146099999999</v>
      </c>
      <c r="P642" s="342">
        <v>0</v>
      </c>
      <c r="Q642" s="342">
        <v>120.4</v>
      </c>
      <c r="R642" s="342">
        <v>0</v>
      </c>
      <c r="S642" s="342">
        <v>4.4619999999999997</v>
      </c>
      <c r="T642" s="342">
        <v>0</v>
      </c>
      <c r="U642" s="342">
        <v>282</v>
      </c>
      <c r="V642" s="342">
        <v>95.833699999999993</v>
      </c>
      <c r="W642" s="342">
        <v>6.375</v>
      </c>
      <c r="X642" s="342">
        <v>5.0999999999999997E-2</v>
      </c>
      <c r="Y642" s="342">
        <v>0</v>
      </c>
      <c r="Z642" s="342">
        <v>73</v>
      </c>
      <c r="AA642" s="342">
        <v>54.4</v>
      </c>
      <c r="AB642" s="342">
        <v>31.607023000000002</v>
      </c>
      <c r="AC642" s="342">
        <v>33.353791000000001</v>
      </c>
      <c r="AD642" s="342">
        <v>179.03389999999999</v>
      </c>
      <c r="AE642" s="342">
        <v>11.329738000000001</v>
      </c>
      <c r="AF642" s="342">
        <v>0</v>
      </c>
      <c r="AG642" s="342">
        <v>4.2438999999999998E-2</v>
      </c>
    </row>
    <row r="643" spans="1:33" x14ac:dyDescent="0.2">
      <c r="A643" s="342">
        <v>768.63796400000001</v>
      </c>
      <c r="B643" s="342">
        <v>115.51446900000001</v>
      </c>
      <c r="C643" s="342">
        <v>74.561160999999998</v>
      </c>
      <c r="D643" s="342">
        <v>75.406223999999995</v>
      </c>
      <c r="E643" s="342">
        <v>72.677561999999995</v>
      </c>
      <c r="F643" s="342">
        <v>72.582375999999996</v>
      </c>
      <c r="G643" s="342">
        <v>72.838081000000003</v>
      </c>
      <c r="H643" s="342">
        <v>74.575046</v>
      </c>
      <c r="I643" s="342">
        <v>6.9771580000000002</v>
      </c>
      <c r="J643" s="342">
        <v>179.080038</v>
      </c>
      <c r="K643" s="342">
        <v>53.1</v>
      </c>
      <c r="L643" s="342">
        <v>4.1049910000000001</v>
      </c>
      <c r="M643" s="342">
        <v>74.8</v>
      </c>
      <c r="N643" s="342">
        <v>29.323336999999999</v>
      </c>
      <c r="O643" s="342">
        <v>179.00612000000001</v>
      </c>
      <c r="P643" s="342">
        <v>0</v>
      </c>
      <c r="Q643" s="342">
        <v>120.42</v>
      </c>
      <c r="R643" s="342">
        <v>0</v>
      </c>
      <c r="S643" s="342">
        <v>4.4539999999999997</v>
      </c>
      <c r="T643" s="342">
        <v>0</v>
      </c>
      <c r="U643" s="342">
        <v>276</v>
      </c>
      <c r="V643" s="342">
        <v>95.948400000000007</v>
      </c>
      <c r="W643" s="342">
        <v>6.4009999999999998</v>
      </c>
      <c r="X643" s="342">
        <v>4.4999999999999998E-2</v>
      </c>
      <c r="Y643" s="342">
        <v>0</v>
      </c>
      <c r="Z643" s="342">
        <v>73</v>
      </c>
      <c r="AA643" s="342">
        <v>54.4</v>
      </c>
      <c r="AB643" s="342">
        <v>31.781784999999999</v>
      </c>
      <c r="AC643" s="342">
        <v>33.296684999999997</v>
      </c>
      <c r="AD643" s="342">
        <v>179.04874799999999</v>
      </c>
      <c r="AE643" s="342">
        <v>11.324885999999999</v>
      </c>
      <c r="AF643" s="342">
        <v>0</v>
      </c>
      <c r="AG643" s="342">
        <v>4.2627999999999999E-2</v>
      </c>
    </row>
    <row r="644" spans="1:33" x14ac:dyDescent="0.2">
      <c r="A644" s="342">
        <v>769.87003400000003</v>
      </c>
      <c r="B644" s="342">
        <v>115.29216700000001</v>
      </c>
      <c r="C644" s="342">
        <v>74.517132000000004</v>
      </c>
      <c r="D644" s="342">
        <v>75.371121000000002</v>
      </c>
      <c r="E644" s="342">
        <v>72.688978000000006</v>
      </c>
      <c r="F644" s="342">
        <v>72.553601</v>
      </c>
      <c r="G644" s="342">
        <v>72.757265000000004</v>
      </c>
      <c r="H644" s="342">
        <v>74.601132000000007</v>
      </c>
      <c r="I644" s="342">
        <v>6.7381380000000002</v>
      </c>
      <c r="J644" s="342">
        <v>179.20866599999999</v>
      </c>
      <c r="K644" s="342">
        <v>53.1</v>
      </c>
      <c r="L644" s="342">
        <v>4.1108760000000002</v>
      </c>
      <c r="M644" s="342">
        <v>74.8</v>
      </c>
      <c r="N644" s="342">
        <v>29.322631000000001</v>
      </c>
      <c r="O644" s="342">
        <v>178.972949</v>
      </c>
      <c r="P644" s="342">
        <v>0</v>
      </c>
      <c r="Q644" s="342">
        <v>120.4</v>
      </c>
      <c r="R644" s="342">
        <v>0</v>
      </c>
      <c r="S644" s="342">
        <v>4.4509999999999996</v>
      </c>
      <c r="T644" s="342">
        <v>0</v>
      </c>
      <c r="U644" s="342">
        <v>277</v>
      </c>
      <c r="V644" s="342">
        <v>96.024299999999997</v>
      </c>
      <c r="W644" s="342">
        <v>6.3440000000000003</v>
      </c>
      <c r="X644" s="342">
        <v>4.4999999999999998E-2</v>
      </c>
      <c r="Y644" s="342">
        <v>0</v>
      </c>
      <c r="Z644" s="342">
        <v>73</v>
      </c>
      <c r="AA644" s="342">
        <v>54.4</v>
      </c>
      <c r="AB644" s="342">
        <v>31.389702</v>
      </c>
      <c r="AC644" s="342">
        <v>33.232747000000003</v>
      </c>
      <c r="AD644" s="342">
        <v>179.01543699999999</v>
      </c>
      <c r="AE644" s="342">
        <v>11.319454</v>
      </c>
      <c r="AF644" s="342">
        <v>0</v>
      </c>
      <c r="AG644" s="342">
        <v>4.2487999999999998E-2</v>
      </c>
    </row>
    <row r="645" spans="1:33" x14ac:dyDescent="0.2">
      <c r="A645" s="342">
        <v>771.06410200000005</v>
      </c>
      <c r="B645" s="342">
        <v>115.35605700000001</v>
      </c>
      <c r="C645" s="342">
        <v>74.523736</v>
      </c>
      <c r="D645" s="342">
        <v>75.369722999999993</v>
      </c>
      <c r="E645" s="342">
        <v>72.722228999999999</v>
      </c>
      <c r="F645" s="342">
        <v>72.581035999999997</v>
      </c>
      <c r="G645" s="342">
        <v>72.814745000000002</v>
      </c>
      <c r="H645" s="342">
        <v>74.599950000000007</v>
      </c>
      <c r="I645" s="342">
        <v>7.0259790000000004</v>
      </c>
      <c r="J645" s="342">
        <v>179.07796400000001</v>
      </c>
      <c r="K645" s="342">
        <v>53.1</v>
      </c>
      <c r="L645" s="342">
        <v>4.1154120000000001</v>
      </c>
      <c r="M645" s="342">
        <v>74.8</v>
      </c>
      <c r="N645" s="342">
        <v>29.324762</v>
      </c>
      <c r="O645" s="342">
        <v>178.992942</v>
      </c>
      <c r="P645" s="342">
        <v>0</v>
      </c>
      <c r="Q645" s="342">
        <v>120.4</v>
      </c>
      <c r="R645" s="342">
        <v>0</v>
      </c>
      <c r="S645" s="342">
        <v>4.47</v>
      </c>
      <c r="T645" s="342">
        <v>0</v>
      </c>
      <c r="U645" s="342">
        <v>284</v>
      </c>
      <c r="V645" s="342">
        <v>96.101299999999995</v>
      </c>
      <c r="W645" s="342">
        <v>6.3849999999999998</v>
      </c>
      <c r="X645" s="342">
        <v>4.4999999999999998E-2</v>
      </c>
      <c r="Y645" s="342">
        <v>0</v>
      </c>
      <c r="Z645" s="342">
        <v>73</v>
      </c>
      <c r="AA645" s="342">
        <v>54.4</v>
      </c>
      <c r="AB645" s="342">
        <v>31.625577</v>
      </c>
      <c r="AC645" s="342">
        <v>33.181552000000003</v>
      </c>
      <c r="AD645" s="342">
        <v>179.03547699999999</v>
      </c>
      <c r="AE645" s="342">
        <v>11.315105000000001</v>
      </c>
      <c r="AF645" s="342">
        <v>0</v>
      </c>
      <c r="AG645" s="342">
        <v>4.2535000000000003E-2</v>
      </c>
    </row>
    <row r="646" spans="1:33" x14ac:dyDescent="0.2">
      <c r="A646" s="342">
        <v>772.25917100000004</v>
      </c>
      <c r="B646" s="342">
        <v>115.364518</v>
      </c>
      <c r="C646" s="342">
        <v>74.559926000000004</v>
      </c>
      <c r="D646" s="342">
        <v>75.436679999999996</v>
      </c>
      <c r="E646" s="342">
        <v>72.689960999999997</v>
      </c>
      <c r="F646" s="342">
        <v>72.557660999999996</v>
      </c>
      <c r="G646" s="342">
        <v>72.794460000000001</v>
      </c>
      <c r="H646" s="342">
        <v>74.581120999999996</v>
      </c>
      <c r="I646" s="342">
        <v>6.779928</v>
      </c>
      <c r="J646" s="342">
        <v>179.173619</v>
      </c>
      <c r="K646" s="342">
        <v>53.1</v>
      </c>
      <c r="L646" s="342">
        <v>4.1216850000000003</v>
      </c>
      <c r="M646" s="342">
        <v>74.8</v>
      </c>
      <c r="N646" s="342">
        <v>29.321107000000001</v>
      </c>
      <c r="O646" s="342">
        <v>178.969718</v>
      </c>
      <c r="P646" s="342">
        <v>0</v>
      </c>
      <c r="Q646" s="342">
        <v>120.38</v>
      </c>
      <c r="R646" s="342">
        <v>0</v>
      </c>
      <c r="S646" s="342">
        <v>4.46</v>
      </c>
      <c r="T646" s="342">
        <v>0</v>
      </c>
      <c r="U646" s="342">
        <v>281</v>
      </c>
      <c r="V646" s="342">
        <v>96.216499999999996</v>
      </c>
      <c r="W646" s="342">
        <v>6.3490000000000002</v>
      </c>
      <c r="X646" s="342">
        <v>4.4999999999999998E-2</v>
      </c>
      <c r="Y646" s="342">
        <v>0</v>
      </c>
      <c r="Z646" s="342">
        <v>73</v>
      </c>
      <c r="AA646" s="342">
        <v>54.4</v>
      </c>
      <c r="AB646" s="342">
        <v>31.351868</v>
      </c>
      <c r="AC646" s="342">
        <v>33.120756</v>
      </c>
      <c r="AD646" s="342">
        <v>179.01222200000001</v>
      </c>
      <c r="AE646" s="342">
        <v>11.309939</v>
      </c>
      <c r="AF646" s="342">
        <v>0</v>
      </c>
      <c r="AG646" s="342">
        <v>4.2504E-2</v>
      </c>
    </row>
    <row r="647" spans="1:33" x14ac:dyDescent="0.2">
      <c r="A647" s="342">
        <v>773.45323900000005</v>
      </c>
      <c r="B647" s="342">
        <v>115.430603</v>
      </c>
      <c r="C647" s="342">
        <v>74.509878999999998</v>
      </c>
      <c r="D647" s="342">
        <v>75.361998999999997</v>
      </c>
      <c r="E647" s="342">
        <v>72.635256999999996</v>
      </c>
      <c r="F647" s="342">
        <v>72.533805000000001</v>
      </c>
      <c r="G647" s="342">
        <v>72.810334999999995</v>
      </c>
      <c r="H647" s="342">
        <v>74.611464999999995</v>
      </c>
      <c r="I647" s="342">
        <v>6.7939689999999997</v>
      </c>
      <c r="J647" s="342">
        <v>179.14432600000001</v>
      </c>
      <c r="K647" s="342">
        <v>53.1</v>
      </c>
      <c r="L647" s="342">
        <v>4.1242780000000003</v>
      </c>
      <c r="M647" s="342">
        <v>74.8</v>
      </c>
      <c r="N647" s="342">
        <v>29.321652</v>
      </c>
      <c r="O647" s="342">
        <v>178.961985</v>
      </c>
      <c r="P647" s="342">
        <v>0</v>
      </c>
      <c r="Q647" s="342">
        <v>120.39</v>
      </c>
      <c r="R647" s="342">
        <v>0</v>
      </c>
      <c r="S647" s="342">
        <v>4.4619999999999997</v>
      </c>
      <c r="T647" s="342">
        <v>0</v>
      </c>
      <c r="U647" s="342">
        <v>281</v>
      </c>
      <c r="V647" s="342">
        <v>96.293099999999995</v>
      </c>
      <c r="W647" s="342">
        <v>6.3959999999999999</v>
      </c>
      <c r="X647" s="342">
        <v>4.4999999999999998E-2</v>
      </c>
      <c r="Y647" s="342">
        <v>0</v>
      </c>
      <c r="Z647" s="342">
        <v>73</v>
      </c>
      <c r="AA647" s="342">
        <v>54.4</v>
      </c>
      <c r="AB647" s="342">
        <v>31.262111000000001</v>
      </c>
      <c r="AC647" s="342">
        <v>33.057814999999998</v>
      </c>
      <c r="AD647" s="342">
        <v>179.00459599999999</v>
      </c>
      <c r="AE647" s="342">
        <v>11.304592</v>
      </c>
      <c r="AF647" s="342">
        <v>0</v>
      </c>
      <c r="AG647" s="342">
        <v>4.2611000000000003E-2</v>
      </c>
    </row>
    <row r="648" spans="1:33" x14ac:dyDescent="0.2">
      <c r="A648" s="342">
        <v>774.64730699999996</v>
      </c>
      <c r="B648" s="342">
        <v>115.21959</v>
      </c>
      <c r="C648" s="342">
        <v>74.461419000000006</v>
      </c>
      <c r="D648" s="342">
        <v>75.380252999999996</v>
      </c>
      <c r="E648" s="342">
        <v>72.681095999999997</v>
      </c>
      <c r="F648" s="342">
        <v>72.565926000000005</v>
      </c>
      <c r="G648" s="342">
        <v>72.788015000000001</v>
      </c>
      <c r="H648" s="342">
        <v>74.579008000000002</v>
      </c>
      <c r="I648" s="342">
        <v>6.8795149999999996</v>
      </c>
      <c r="J648" s="342">
        <v>179.12047699999999</v>
      </c>
      <c r="K648" s="342">
        <v>53.1</v>
      </c>
      <c r="L648" s="342">
        <v>4.1322099999999997</v>
      </c>
      <c r="M648" s="342">
        <v>74.8</v>
      </c>
      <c r="N648" s="342">
        <v>29.323777</v>
      </c>
      <c r="O648" s="342">
        <v>178.96802</v>
      </c>
      <c r="P648" s="342">
        <v>0</v>
      </c>
      <c r="Q648" s="342">
        <v>120.4</v>
      </c>
      <c r="R648" s="342">
        <v>0</v>
      </c>
      <c r="S648" s="342">
        <v>4.452</v>
      </c>
      <c r="T648" s="342">
        <v>0</v>
      </c>
      <c r="U648" s="342">
        <v>277</v>
      </c>
      <c r="V648" s="342">
        <v>96.407600000000002</v>
      </c>
      <c r="W648" s="342">
        <v>6.3959999999999999</v>
      </c>
      <c r="X648" s="342">
        <v>5.0999999999999997E-2</v>
      </c>
      <c r="Y648" s="342">
        <v>0</v>
      </c>
      <c r="Z648" s="342">
        <v>73</v>
      </c>
      <c r="AA648" s="342">
        <v>54.3</v>
      </c>
      <c r="AB648" s="342">
        <v>31.33165</v>
      </c>
      <c r="AC648" s="342">
        <v>32.996597000000001</v>
      </c>
      <c r="AD648" s="342">
        <v>179.010504</v>
      </c>
      <c r="AE648" s="342">
        <v>11.299391</v>
      </c>
      <c r="AF648" s="342">
        <v>0</v>
      </c>
      <c r="AG648" s="342">
        <v>4.2484000000000001E-2</v>
      </c>
    </row>
    <row r="649" spans="1:33" x14ac:dyDescent="0.2">
      <c r="A649" s="342">
        <v>775.87137700000005</v>
      </c>
      <c r="B649" s="342">
        <v>115.127478</v>
      </c>
      <c r="C649" s="342">
        <v>74.525614000000004</v>
      </c>
      <c r="D649" s="342">
        <v>75.369241000000002</v>
      </c>
      <c r="E649" s="342">
        <v>72.694340999999994</v>
      </c>
      <c r="F649" s="342">
        <v>72.551089000000005</v>
      </c>
      <c r="G649" s="342">
        <v>72.811109999999999</v>
      </c>
      <c r="H649" s="342">
        <v>74.570088999999996</v>
      </c>
      <c r="I649" s="342">
        <v>6.8869249999999997</v>
      </c>
      <c r="J649" s="342">
        <v>179.20250899999999</v>
      </c>
      <c r="K649" s="342">
        <v>53.1</v>
      </c>
      <c r="L649" s="342">
        <v>4.1398859999999997</v>
      </c>
      <c r="M649" s="342">
        <v>74.8</v>
      </c>
      <c r="N649" s="342">
        <v>29.323074999999999</v>
      </c>
      <c r="O649" s="342">
        <v>178.952496</v>
      </c>
      <c r="P649" s="342">
        <v>0</v>
      </c>
      <c r="Q649" s="342">
        <v>120.4</v>
      </c>
      <c r="R649" s="342">
        <v>0</v>
      </c>
      <c r="S649" s="342">
        <v>4.4290000000000003</v>
      </c>
      <c r="T649" s="342">
        <v>0</v>
      </c>
      <c r="U649" s="342">
        <v>268</v>
      </c>
      <c r="V649" s="342">
        <v>96.481800000000007</v>
      </c>
      <c r="W649" s="342">
        <v>6.3070000000000004</v>
      </c>
      <c r="X649" s="342">
        <v>0.04</v>
      </c>
      <c r="Y649" s="342">
        <v>0</v>
      </c>
      <c r="Z649" s="342">
        <v>73</v>
      </c>
      <c r="AA649" s="342">
        <v>54.3</v>
      </c>
      <c r="AB649" s="342">
        <v>31.147238999999999</v>
      </c>
      <c r="AC649" s="342">
        <v>32.934038000000001</v>
      </c>
      <c r="AD649" s="342">
        <v>178.99483699999999</v>
      </c>
      <c r="AE649" s="342">
        <v>11.294076</v>
      </c>
      <c r="AF649" s="342">
        <v>0</v>
      </c>
      <c r="AG649" s="342">
        <v>4.2340999999999997E-2</v>
      </c>
    </row>
    <row r="650" spans="1:33" x14ac:dyDescent="0.2">
      <c r="A650" s="342">
        <v>777.06544499999995</v>
      </c>
      <c r="B650" s="342">
        <v>115.006469</v>
      </c>
      <c r="C650" s="342">
        <v>74.526151999999996</v>
      </c>
      <c r="D650" s="342">
        <v>75.414018999999996</v>
      </c>
      <c r="E650" s="342">
        <v>72.648805999999993</v>
      </c>
      <c r="F650" s="342">
        <v>72.546661</v>
      </c>
      <c r="G650" s="342">
        <v>72.770630999999995</v>
      </c>
      <c r="H650" s="342">
        <v>74.589011999999997</v>
      </c>
      <c r="I650" s="342">
        <v>6.9415139999999997</v>
      </c>
      <c r="J650" s="342">
        <v>179.22494599999999</v>
      </c>
      <c r="K650" s="342">
        <v>53.1</v>
      </c>
      <c r="L650" s="342">
        <v>4.145327</v>
      </c>
      <c r="M650" s="342">
        <v>74.8</v>
      </c>
      <c r="N650" s="342">
        <v>29.323466</v>
      </c>
      <c r="O650" s="342">
        <v>178.946067</v>
      </c>
      <c r="P650" s="342">
        <v>0</v>
      </c>
      <c r="Q650" s="342">
        <v>120.41</v>
      </c>
      <c r="R650" s="342">
        <v>0</v>
      </c>
      <c r="S650" s="342">
        <v>4.4269999999999996</v>
      </c>
      <c r="T650" s="342">
        <v>0</v>
      </c>
      <c r="U650" s="342">
        <v>267</v>
      </c>
      <c r="V650" s="342">
        <v>96.557299999999998</v>
      </c>
      <c r="W650" s="342">
        <v>6.3179999999999996</v>
      </c>
      <c r="X650" s="342">
        <v>4.4999999999999998E-2</v>
      </c>
      <c r="Y650" s="342">
        <v>0</v>
      </c>
      <c r="Z650" s="342">
        <v>73</v>
      </c>
      <c r="AA650" s="342">
        <v>54.3</v>
      </c>
      <c r="AB650" s="342">
        <v>31.070360999999998</v>
      </c>
      <c r="AC650" s="342">
        <v>32.873708999999998</v>
      </c>
      <c r="AD650" s="342">
        <v>178.988305</v>
      </c>
      <c r="AE650" s="342">
        <v>11.28895</v>
      </c>
      <c r="AF650" s="342">
        <v>0</v>
      </c>
      <c r="AG650" s="342">
        <v>4.2237999999999998E-2</v>
      </c>
    </row>
    <row r="651" spans="1:33" x14ac:dyDescent="0.2">
      <c r="A651" s="342">
        <v>778.26051399999994</v>
      </c>
      <c r="B651" s="342">
        <v>114.72129099999999</v>
      </c>
      <c r="C651" s="342">
        <v>74.558852000000002</v>
      </c>
      <c r="D651" s="342">
        <v>75.423901999999998</v>
      </c>
      <c r="E651" s="342">
        <v>72.664492999999993</v>
      </c>
      <c r="F651" s="342">
        <v>72.575552000000002</v>
      </c>
      <c r="G651" s="342">
        <v>72.775420999999994</v>
      </c>
      <c r="H651" s="342">
        <v>74.581547999999998</v>
      </c>
      <c r="I651" s="342">
        <v>7.0486620000000002</v>
      </c>
      <c r="J651" s="342">
        <v>179.05981800000001</v>
      </c>
      <c r="K651" s="342">
        <v>53</v>
      </c>
      <c r="L651" s="342">
        <v>4.1511339999999999</v>
      </c>
      <c r="M651" s="342">
        <v>74.8</v>
      </c>
      <c r="N651" s="342">
        <v>29.323595999999998</v>
      </c>
      <c r="O651" s="342">
        <v>178.94193000000001</v>
      </c>
      <c r="P651" s="342">
        <v>0</v>
      </c>
      <c r="Q651" s="342">
        <v>120.4</v>
      </c>
      <c r="R651" s="342">
        <v>0</v>
      </c>
      <c r="S651" s="342">
        <v>4.4569999999999999</v>
      </c>
      <c r="T651" s="342">
        <v>0</v>
      </c>
      <c r="U651" s="342">
        <v>279</v>
      </c>
      <c r="V651" s="342">
        <v>96.671000000000006</v>
      </c>
      <c r="W651" s="342">
        <v>6.37</v>
      </c>
      <c r="X651" s="342">
        <v>5.0999999999999997E-2</v>
      </c>
      <c r="Y651" s="342">
        <v>0</v>
      </c>
      <c r="Z651" s="342">
        <v>73</v>
      </c>
      <c r="AA651" s="342">
        <v>54.3</v>
      </c>
      <c r="AB651" s="342">
        <v>31.018424</v>
      </c>
      <c r="AC651" s="342">
        <v>32.809868999999999</v>
      </c>
      <c r="AD651" s="342">
        <v>178.98389299999999</v>
      </c>
      <c r="AE651" s="342">
        <v>11.283526</v>
      </c>
      <c r="AF651" s="342">
        <v>0</v>
      </c>
      <c r="AG651" s="342">
        <v>4.1961999999999999E-2</v>
      </c>
    </row>
    <row r="652" spans="1:33" x14ac:dyDescent="0.2">
      <c r="A652" s="342">
        <v>779.45358199999998</v>
      </c>
      <c r="B652" s="342">
        <v>114.849681</v>
      </c>
      <c r="C652" s="342">
        <v>74.543580000000006</v>
      </c>
      <c r="D652" s="342">
        <v>75.440438</v>
      </c>
      <c r="E652" s="342">
        <v>72.697384999999997</v>
      </c>
      <c r="F652" s="342">
        <v>72.537032999999994</v>
      </c>
      <c r="G652" s="342">
        <v>72.743869000000004</v>
      </c>
      <c r="H652" s="342">
        <v>74.626643999999999</v>
      </c>
      <c r="I652" s="342">
        <v>6.9909829999999999</v>
      </c>
      <c r="J652" s="342">
        <v>179.15754699999999</v>
      </c>
      <c r="K652" s="342">
        <v>53</v>
      </c>
      <c r="L652" s="342">
        <v>4.1596880000000001</v>
      </c>
      <c r="M652" s="342">
        <v>74.8</v>
      </c>
      <c r="N652" s="342">
        <v>29.323077000000001</v>
      </c>
      <c r="O652" s="342">
        <v>178.96412100000001</v>
      </c>
      <c r="P652" s="342">
        <v>0</v>
      </c>
      <c r="Q652" s="342">
        <v>120.4</v>
      </c>
      <c r="R652" s="342">
        <v>0</v>
      </c>
      <c r="S652" s="342">
        <v>4.4530000000000003</v>
      </c>
      <c r="T652" s="342">
        <v>0</v>
      </c>
      <c r="U652" s="342">
        <v>278</v>
      </c>
      <c r="V652" s="342">
        <v>96.747500000000002</v>
      </c>
      <c r="W652" s="342">
        <v>6.3330000000000002</v>
      </c>
      <c r="X652" s="342">
        <v>5.0999999999999997E-2</v>
      </c>
      <c r="Y652" s="342">
        <v>0</v>
      </c>
      <c r="Z652" s="342">
        <v>73.2</v>
      </c>
      <c r="AA652" s="342">
        <v>54.3</v>
      </c>
      <c r="AB652" s="342">
        <v>31.281085000000001</v>
      </c>
      <c r="AC652" s="342">
        <v>32.754804999999998</v>
      </c>
      <c r="AD652" s="342">
        <v>179.00620799999999</v>
      </c>
      <c r="AE652" s="342">
        <v>11.278848</v>
      </c>
      <c r="AF652" s="342">
        <v>0</v>
      </c>
      <c r="AG652" s="342">
        <v>4.2086999999999999E-2</v>
      </c>
    </row>
    <row r="653" spans="1:33" x14ac:dyDescent="0.2">
      <c r="A653" s="342">
        <v>780.64765</v>
      </c>
      <c r="B653" s="342">
        <v>114.727273</v>
      </c>
      <c r="C653" s="342">
        <v>74.508973999999995</v>
      </c>
      <c r="D653" s="342">
        <v>75.393647999999999</v>
      </c>
      <c r="E653" s="342">
        <v>72.674429000000003</v>
      </c>
      <c r="F653" s="342">
        <v>72.550596999999996</v>
      </c>
      <c r="G653" s="342">
        <v>72.790074000000004</v>
      </c>
      <c r="H653" s="342">
        <v>74.577883</v>
      </c>
      <c r="I653" s="342">
        <v>7.0099939999999998</v>
      </c>
      <c r="J653" s="342">
        <v>179.14043799999999</v>
      </c>
      <c r="K653" s="342">
        <v>53</v>
      </c>
      <c r="L653" s="342">
        <v>4.1662210000000002</v>
      </c>
      <c r="M653" s="342">
        <v>74.8</v>
      </c>
      <c r="N653" s="342">
        <v>29.324425000000002</v>
      </c>
      <c r="O653" s="342">
        <v>178.92044000000001</v>
      </c>
      <c r="P653" s="342">
        <v>0</v>
      </c>
      <c r="Q653" s="342">
        <v>120.4</v>
      </c>
      <c r="R653" s="342">
        <v>0</v>
      </c>
      <c r="S653" s="342">
        <v>4.4320000000000004</v>
      </c>
      <c r="T653" s="342">
        <v>0</v>
      </c>
      <c r="U653" s="342">
        <v>270</v>
      </c>
      <c r="V653" s="342">
        <v>96.860299999999995</v>
      </c>
      <c r="W653" s="342">
        <v>6.3120000000000003</v>
      </c>
      <c r="X653" s="342">
        <v>4.4999999999999998E-2</v>
      </c>
      <c r="Y653" s="342">
        <v>0</v>
      </c>
      <c r="Z653" s="342">
        <v>73.2</v>
      </c>
      <c r="AA653" s="342">
        <v>54.3</v>
      </c>
      <c r="AB653" s="342">
        <v>30.766144000000001</v>
      </c>
      <c r="AC653" s="342">
        <v>32.692337999999999</v>
      </c>
      <c r="AD653" s="342">
        <v>178.962459</v>
      </c>
      <c r="AE653" s="342">
        <v>11.273541</v>
      </c>
      <c r="AF653" s="342">
        <v>0</v>
      </c>
      <c r="AG653" s="342">
        <v>4.2019000000000001E-2</v>
      </c>
    </row>
    <row r="654" spans="1:33" x14ac:dyDescent="0.2">
      <c r="A654" s="342">
        <v>781.87272099999996</v>
      </c>
      <c r="B654" s="342">
        <v>114.638814</v>
      </c>
      <c r="C654" s="342">
        <v>74.493133999999998</v>
      </c>
      <c r="D654" s="342">
        <v>75.367586000000003</v>
      </c>
      <c r="E654" s="342">
        <v>72.643770000000004</v>
      </c>
      <c r="F654" s="342">
        <v>72.573094999999995</v>
      </c>
      <c r="G654" s="342">
        <v>72.780786000000006</v>
      </c>
      <c r="H654" s="342">
        <v>74.567014</v>
      </c>
      <c r="I654" s="342">
        <v>6.9349470000000002</v>
      </c>
      <c r="J654" s="342">
        <v>179.10400300000001</v>
      </c>
      <c r="K654" s="342">
        <v>53</v>
      </c>
      <c r="L654" s="342">
        <v>4.1731319999999998</v>
      </c>
      <c r="M654" s="342">
        <v>74.8</v>
      </c>
      <c r="N654" s="342">
        <v>29.319133999999998</v>
      </c>
      <c r="O654" s="342">
        <v>178.94913</v>
      </c>
      <c r="P654" s="342">
        <v>0</v>
      </c>
      <c r="Q654" s="342">
        <v>120.41</v>
      </c>
      <c r="R654" s="342">
        <v>0</v>
      </c>
      <c r="S654" s="342">
        <v>4.4349999999999996</v>
      </c>
      <c r="T654" s="342">
        <v>0</v>
      </c>
      <c r="U654" s="342">
        <v>269</v>
      </c>
      <c r="V654" s="342">
        <v>96.936899999999994</v>
      </c>
      <c r="W654" s="342">
        <v>6.3440000000000003</v>
      </c>
      <c r="X654" s="342">
        <v>4.4999999999999998E-2</v>
      </c>
      <c r="Y654" s="342">
        <v>0</v>
      </c>
      <c r="Z654" s="342">
        <v>73.2</v>
      </c>
      <c r="AA654" s="342">
        <v>54.3</v>
      </c>
      <c r="AB654" s="342">
        <v>31.103131000000001</v>
      </c>
      <c r="AC654" s="342">
        <v>32.632314000000001</v>
      </c>
      <c r="AD654" s="342">
        <v>178.99108899999999</v>
      </c>
      <c r="AE654" s="342">
        <v>11.268440999999999</v>
      </c>
      <c r="AF654" s="342">
        <v>0</v>
      </c>
      <c r="AG654" s="342">
        <v>4.1959999999999997E-2</v>
      </c>
    </row>
    <row r="655" spans="1:33" x14ac:dyDescent="0.2">
      <c r="A655" s="342">
        <v>783.06778899999995</v>
      </c>
      <c r="B655" s="342">
        <v>114.389487</v>
      </c>
      <c r="C655" s="342">
        <v>74.565881000000005</v>
      </c>
      <c r="D655" s="342">
        <v>75.411028999999999</v>
      </c>
      <c r="E655" s="342">
        <v>72.731031000000002</v>
      </c>
      <c r="F655" s="342">
        <v>72.547634000000002</v>
      </c>
      <c r="G655" s="342">
        <v>72.772740999999996</v>
      </c>
      <c r="H655" s="342">
        <v>74.560957999999999</v>
      </c>
      <c r="I655" s="342">
        <v>6.8808109999999996</v>
      </c>
      <c r="J655" s="342">
        <v>179.16143500000001</v>
      </c>
      <c r="K655" s="342">
        <v>53</v>
      </c>
      <c r="L655" s="342">
        <v>4.1815670000000003</v>
      </c>
      <c r="M655" s="342">
        <v>74.8</v>
      </c>
      <c r="N655" s="342">
        <v>29.325565999999998</v>
      </c>
      <c r="O655" s="342">
        <v>178.926715</v>
      </c>
      <c r="P655" s="342">
        <v>0</v>
      </c>
      <c r="Q655" s="342">
        <v>120.41</v>
      </c>
      <c r="R655" s="342">
        <v>0</v>
      </c>
      <c r="S655" s="342">
        <v>4.4470000000000001</v>
      </c>
      <c r="T655" s="342">
        <v>0</v>
      </c>
      <c r="U655" s="342">
        <v>276</v>
      </c>
      <c r="V655" s="342">
        <v>97.013400000000004</v>
      </c>
      <c r="W655" s="342">
        <v>6.3639999999999999</v>
      </c>
      <c r="X655" s="342">
        <v>0.04</v>
      </c>
      <c r="Y655" s="342">
        <v>0</v>
      </c>
      <c r="Z655" s="342">
        <v>73</v>
      </c>
      <c r="AA655" s="342">
        <v>54.3</v>
      </c>
      <c r="AB655" s="342">
        <v>30.835898</v>
      </c>
      <c r="AC655" s="342">
        <v>32.572270000000003</v>
      </c>
      <c r="AD655" s="342">
        <v>178.96838500000001</v>
      </c>
      <c r="AE655" s="342">
        <v>11.263339999999999</v>
      </c>
      <c r="AF655" s="342">
        <v>0</v>
      </c>
      <c r="AG655" s="342">
        <v>4.1669999999999999E-2</v>
      </c>
    </row>
    <row r="656" spans="1:33" x14ac:dyDescent="0.2">
      <c r="A656" s="342">
        <v>784.26185699999996</v>
      </c>
      <c r="B656" s="342">
        <v>114.456456</v>
      </c>
      <c r="C656" s="342">
        <v>74.492592000000002</v>
      </c>
      <c r="D656" s="342">
        <v>75.410371999999995</v>
      </c>
      <c r="E656" s="342">
        <v>72.687900999999997</v>
      </c>
      <c r="F656" s="342">
        <v>72.592044999999999</v>
      </c>
      <c r="G656" s="342">
        <v>72.797351000000006</v>
      </c>
      <c r="H656" s="342">
        <v>74.548126999999994</v>
      </c>
      <c r="I656" s="342">
        <v>6.9819100000000001</v>
      </c>
      <c r="J656" s="342">
        <v>178.940834</v>
      </c>
      <c r="K656" s="342">
        <v>53</v>
      </c>
      <c r="L656" s="342">
        <v>4.1872189999999998</v>
      </c>
      <c r="M656" s="342">
        <v>74.8</v>
      </c>
      <c r="N656" s="342">
        <v>29.322818000000002</v>
      </c>
      <c r="O656" s="342">
        <v>178.92949300000001</v>
      </c>
      <c r="P656" s="342">
        <v>0</v>
      </c>
      <c r="Q656" s="342">
        <v>120.4</v>
      </c>
      <c r="R656" s="342">
        <v>0</v>
      </c>
      <c r="S656" s="342">
        <v>4.4279999999999999</v>
      </c>
      <c r="T656" s="342">
        <v>0</v>
      </c>
      <c r="U656" s="342">
        <v>268</v>
      </c>
      <c r="V656" s="342">
        <v>97.127399999999994</v>
      </c>
      <c r="W656" s="342">
        <v>6.2969999999999997</v>
      </c>
      <c r="X656" s="342">
        <v>4.4999999999999998E-2</v>
      </c>
      <c r="Y656" s="342">
        <v>0</v>
      </c>
      <c r="Z656" s="342">
        <v>73.2</v>
      </c>
      <c r="AA656" s="342">
        <v>54.3</v>
      </c>
      <c r="AB656" s="342">
        <v>30.870159000000001</v>
      </c>
      <c r="AC656" s="342">
        <v>32.513668000000003</v>
      </c>
      <c r="AD656" s="342">
        <v>178.971296</v>
      </c>
      <c r="AE656" s="342">
        <v>11.258361000000001</v>
      </c>
      <c r="AF656" s="342">
        <v>0</v>
      </c>
      <c r="AG656" s="342">
        <v>4.1804000000000001E-2</v>
      </c>
    </row>
    <row r="657" spans="1:33" x14ac:dyDescent="0.2">
      <c r="A657" s="342">
        <v>785.45692499999996</v>
      </c>
      <c r="B657" s="342">
        <v>114.310666</v>
      </c>
      <c r="C657" s="342">
        <v>74.557916000000006</v>
      </c>
      <c r="D657" s="342">
        <v>75.416849999999997</v>
      </c>
      <c r="E657" s="342">
        <v>72.673634000000007</v>
      </c>
      <c r="F657" s="342">
        <v>72.579145999999994</v>
      </c>
      <c r="G657" s="342">
        <v>72.785045999999994</v>
      </c>
      <c r="H657" s="342">
        <v>74.599588999999995</v>
      </c>
      <c r="I657" s="342">
        <v>6.9367609999999997</v>
      </c>
      <c r="J657" s="342">
        <v>179.07407599999999</v>
      </c>
      <c r="K657" s="342">
        <v>53</v>
      </c>
      <c r="L657" s="342">
        <v>4.1959289999999996</v>
      </c>
      <c r="M657" s="342">
        <v>74.8</v>
      </c>
      <c r="N657" s="342">
        <v>29.324373000000001</v>
      </c>
      <c r="O657" s="342">
        <v>178.944435</v>
      </c>
      <c r="P657" s="342">
        <v>0</v>
      </c>
      <c r="Q657" s="342">
        <v>120.42</v>
      </c>
      <c r="R657" s="342">
        <v>0</v>
      </c>
      <c r="S657" s="342">
        <v>4.4429999999999996</v>
      </c>
      <c r="T657" s="342">
        <v>0</v>
      </c>
      <c r="U657" s="342">
        <v>272</v>
      </c>
      <c r="V657" s="342">
        <v>97.204099999999997</v>
      </c>
      <c r="W657" s="342">
        <v>6.4059999999999997</v>
      </c>
      <c r="X657" s="342">
        <v>5.6000000000000001E-2</v>
      </c>
      <c r="Y657" s="342">
        <v>0</v>
      </c>
      <c r="Z657" s="342">
        <v>73.2</v>
      </c>
      <c r="AA657" s="342">
        <v>54.3</v>
      </c>
      <c r="AB657" s="342">
        <v>31.043766000000002</v>
      </c>
      <c r="AC657" s="342">
        <v>32.452852</v>
      </c>
      <c r="AD657" s="342">
        <v>178.98604599999999</v>
      </c>
      <c r="AE657" s="342">
        <v>11.253194000000001</v>
      </c>
      <c r="AF657" s="342">
        <v>0</v>
      </c>
      <c r="AG657" s="342">
        <v>4.1610000000000001E-2</v>
      </c>
    </row>
    <row r="658" spans="1:33" x14ac:dyDescent="0.2">
      <c r="A658" s="342">
        <v>786.65099399999997</v>
      </c>
      <c r="B658" s="342">
        <v>114.138823</v>
      </c>
      <c r="C658" s="342">
        <v>74.544167000000002</v>
      </c>
      <c r="D658" s="342">
        <v>75.425010999999998</v>
      </c>
      <c r="E658" s="342">
        <v>72.726830000000007</v>
      </c>
      <c r="F658" s="342">
        <v>72.578477000000007</v>
      </c>
      <c r="G658" s="342">
        <v>72.794438</v>
      </c>
      <c r="H658" s="342">
        <v>74.605637999999999</v>
      </c>
      <c r="I658" s="342">
        <v>7.0514700000000001</v>
      </c>
      <c r="J658" s="342">
        <v>179.10362799999999</v>
      </c>
      <c r="K658" s="342">
        <v>53</v>
      </c>
      <c r="L658" s="342">
        <v>4.200958</v>
      </c>
      <c r="M658" s="342">
        <v>74.8</v>
      </c>
      <c r="N658" s="342">
        <v>29.325254999999999</v>
      </c>
      <c r="O658" s="342">
        <v>178.934584</v>
      </c>
      <c r="P658" s="342">
        <v>0</v>
      </c>
      <c r="Q658" s="342">
        <v>120.39</v>
      </c>
      <c r="R658" s="342">
        <v>0</v>
      </c>
      <c r="S658" s="342">
        <v>4.4580000000000002</v>
      </c>
      <c r="T658" s="342">
        <v>0</v>
      </c>
      <c r="U658" s="342">
        <v>281</v>
      </c>
      <c r="V658" s="342">
        <v>97.319100000000006</v>
      </c>
      <c r="W658" s="342">
        <v>6.359</v>
      </c>
      <c r="X658" s="342">
        <v>0.04</v>
      </c>
      <c r="Y658" s="342">
        <v>0</v>
      </c>
      <c r="Z658" s="342">
        <v>73.2</v>
      </c>
      <c r="AA658" s="342">
        <v>54.2</v>
      </c>
      <c r="AB658" s="342">
        <v>30.926217000000001</v>
      </c>
      <c r="AC658" s="342">
        <v>32.395811999999999</v>
      </c>
      <c r="AD658" s="342">
        <v>178.97605899999999</v>
      </c>
      <c r="AE658" s="342">
        <v>11.248348</v>
      </c>
      <c r="AF658" s="342">
        <v>0</v>
      </c>
      <c r="AG658" s="342">
        <v>4.1474999999999998E-2</v>
      </c>
    </row>
    <row r="659" spans="1:33" x14ac:dyDescent="0.2">
      <c r="A659" s="342">
        <v>787.87206400000002</v>
      </c>
      <c r="B659" s="342">
        <v>114.184741</v>
      </c>
      <c r="C659" s="342">
        <v>74.495127999999994</v>
      </c>
      <c r="D659" s="342">
        <v>75.375505000000004</v>
      </c>
      <c r="E659" s="342">
        <v>72.685269000000005</v>
      </c>
      <c r="F659" s="342">
        <v>72.536322999999996</v>
      </c>
      <c r="G659" s="342">
        <v>72.777333999999996</v>
      </c>
      <c r="H659" s="342">
        <v>74.569419999999994</v>
      </c>
      <c r="I659" s="342">
        <v>6.9339209999999998</v>
      </c>
      <c r="J659" s="342">
        <v>179.06139999999999</v>
      </c>
      <c r="K659" s="342">
        <v>53</v>
      </c>
      <c r="L659" s="342">
        <v>4.2052449999999997</v>
      </c>
      <c r="M659" s="342">
        <v>74.8</v>
      </c>
      <c r="N659" s="342">
        <v>29.323295999999999</v>
      </c>
      <c r="O659" s="342">
        <v>178.94685699999999</v>
      </c>
      <c r="P659" s="342">
        <v>0</v>
      </c>
      <c r="Q659" s="342">
        <v>120.38</v>
      </c>
      <c r="R659" s="342">
        <v>0</v>
      </c>
      <c r="S659" s="342">
        <v>4.4660000000000002</v>
      </c>
      <c r="T659" s="342">
        <v>0</v>
      </c>
      <c r="U659" s="342">
        <v>284</v>
      </c>
      <c r="V659" s="342">
        <v>97.3964</v>
      </c>
      <c r="W659" s="342">
        <v>6.37</v>
      </c>
      <c r="X659" s="342">
        <v>4.4999999999999998E-2</v>
      </c>
      <c r="Y659" s="342">
        <v>0</v>
      </c>
      <c r="Z659" s="342">
        <v>73.2</v>
      </c>
      <c r="AA659" s="342">
        <v>54.2</v>
      </c>
      <c r="AB659" s="342">
        <v>31.071747999999999</v>
      </c>
      <c r="AC659" s="342">
        <v>32.338577999999998</v>
      </c>
      <c r="AD659" s="342">
        <v>178.98842300000001</v>
      </c>
      <c r="AE659" s="342">
        <v>11.243486000000001</v>
      </c>
      <c r="AF659" s="342">
        <v>0</v>
      </c>
      <c r="AG659" s="342">
        <v>4.1565999999999999E-2</v>
      </c>
    </row>
    <row r="660" spans="1:33" x14ac:dyDescent="0.2">
      <c r="A660" s="342">
        <v>789.06613200000004</v>
      </c>
      <c r="B660" s="342">
        <v>114.60684999999999</v>
      </c>
      <c r="C660" s="342">
        <v>74.506395999999995</v>
      </c>
      <c r="D660" s="342">
        <v>75.388484000000005</v>
      </c>
      <c r="E660" s="342">
        <v>72.726431000000005</v>
      </c>
      <c r="F660" s="342">
        <v>72.581034000000002</v>
      </c>
      <c r="G660" s="342">
        <v>72.798604999999995</v>
      </c>
      <c r="H660" s="342">
        <v>74.647187000000002</v>
      </c>
      <c r="I660" s="342">
        <v>6.9238</v>
      </c>
      <c r="J660" s="342">
        <v>179.13395700000001</v>
      </c>
      <c r="K660" s="342">
        <v>52.9</v>
      </c>
      <c r="L660" s="342">
        <v>4.2140750000000002</v>
      </c>
      <c r="M660" s="342">
        <v>74.8</v>
      </c>
      <c r="N660" s="342">
        <v>29.321289</v>
      </c>
      <c r="O660" s="342">
        <v>178.92886999999999</v>
      </c>
      <c r="P660" s="342">
        <v>0</v>
      </c>
      <c r="Q660" s="342">
        <v>120.38</v>
      </c>
      <c r="R660" s="342">
        <v>0</v>
      </c>
      <c r="S660" s="342">
        <v>4.4720000000000004</v>
      </c>
      <c r="T660" s="342">
        <v>0</v>
      </c>
      <c r="U660" s="342">
        <v>285</v>
      </c>
      <c r="V660" s="342">
        <v>97.473200000000006</v>
      </c>
      <c r="W660" s="342">
        <v>6.4690000000000003</v>
      </c>
      <c r="X660" s="342">
        <v>4.4999999999999998E-2</v>
      </c>
      <c r="Y660" s="342">
        <v>0</v>
      </c>
      <c r="Z660" s="342">
        <v>73</v>
      </c>
      <c r="AA660" s="342">
        <v>54.2</v>
      </c>
      <c r="AB660" s="342">
        <v>30.864187999999999</v>
      </c>
      <c r="AC660" s="342">
        <v>32.282620999999999</v>
      </c>
      <c r="AD660" s="342">
        <v>178.970789</v>
      </c>
      <c r="AE660" s="342">
        <v>11.238731</v>
      </c>
      <c r="AF660" s="342">
        <v>0</v>
      </c>
      <c r="AG660" s="342">
        <v>4.1918999999999998E-2</v>
      </c>
    </row>
    <row r="661" spans="1:33" x14ac:dyDescent="0.2">
      <c r="A661" s="342">
        <v>790.26220000000001</v>
      </c>
      <c r="B661" s="342">
        <v>114.983423</v>
      </c>
      <c r="C661" s="342">
        <v>74.579508000000004</v>
      </c>
      <c r="D661" s="342">
        <v>75.395848999999998</v>
      </c>
      <c r="E661" s="342">
        <v>72.703889000000004</v>
      </c>
      <c r="F661" s="342">
        <v>72.552029000000005</v>
      </c>
      <c r="G661" s="342">
        <v>72.743842000000001</v>
      </c>
      <c r="H661" s="342">
        <v>74.626969000000003</v>
      </c>
      <c r="I661" s="342">
        <v>6.7872719999999997</v>
      </c>
      <c r="J661" s="342">
        <v>179.210688</v>
      </c>
      <c r="K661" s="342">
        <v>52.9</v>
      </c>
      <c r="L661" s="342">
        <v>4.2218</v>
      </c>
      <c r="M661" s="342">
        <v>74.8</v>
      </c>
      <c r="N661" s="342">
        <v>29.324477000000002</v>
      </c>
      <c r="O661" s="342">
        <v>178.89773700000001</v>
      </c>
      <c r="P661" s="342">
        <v>0</v>
      </c>
      <c r="Q661" s="342">
        <v>120.38</v>
      </c>
      <c r="R661" s="342">
        <v>0</v>
      </c>
      <c r="S661" s="342">
        <v>4.46</v>
      </c>
      <c r="T661" s="342">
        <v>0</v>
      </c>
      <c r="U661" s="342">
        <v>281</v>
      </c>
      <c r="V661" s="342">
        <v>97.5886</v>
      </c>
      <c r="W661" s="342">
        <v>6.4109999999999996</v>
      </c>
      <c r="X661" s="342">
        <v>5.0999999999999997E-2</v>
      </c>
      <c r="Y661" s="342">
        <v>0</v>
      </c>
      <c r="Z661" s="342">
        <v>73.2</v>
      </c>
      <c r="AA661" s="342">
        <v>54.2</v>
      </c>
      <c r="AB661" s="342">
        <v>30.500626</v>
      </c>
      <c r="AC661" s="342">
        <v>32.223168999999999</v>
      </c>
      <c r="AD661" s="342">
        <v>178.93990099999999</v>
      </c>
      <c r="AE661" s="342">
        <v>11.23368</v>
      </c>
      <c r="AF661" s="342">
        <v>0</v>
      </c>
      <c r="AG661" s="342">
        <v>4.2164E-2</v>
      </c>
    </row>
    <row r="662" spans="1:33" x14ac:dyDescent="0.2">
      <c r="A662" s="342">
        <v>791.457269</v>
      </c>
      <c r="B662" s="342">
        <v>115.12357</v>
      </c>
      <c r="C662" s="342">
        <v>74.448553000000004</v>
      </c>
      <c r="D662" s="342">
        <v>75.363346000000007</v>
      </c>
      <c r="E662" s="342">
        <v>72.709852999999995</v>
      </c>
      <c r="F662" s="342">
        <v>72.618072999999995</v>
      </c>
      <c r="G662" s="342">
        <v>72.799757999999997</v>
      </c>
      <c r="H662" s="342">
        <v>74.595650000000006</v>
      </c>
      <c r="I662" s="342">
        <v>6.8704419999999997</v>
      </c>
      <c r="J662" s="342">
        <v>179.02689699999999</v>
      </c>
      <c r="K662" s="342">
        <v>52.9</v>
      </c>
      <c r="L662" s="342">
        <v>4.2248070000000002</v>
      </c>
      <c r="M662" s="342">
        <v>74.8</v>
      </c>
      <c r="N662" s="342">
        <v>29.320511</v>
      </c>
      <c r="O662" s="342">
        <v>178.91033200000001</v>
      </c>
      <c r="P662" s="342">
        <v>0</v>
      </c>
      <c r="Q662" s="342">
        <v>120.41</v>
      </c>
      <c r="R662" s="342">
        <v>0</v>
      </c>
      <c r="S662" s="342">
        <v>4.4279999999999999</v>
      </c>
      <c r="T662" s="342">
        <v>0</v>
      </c>
      <c r="U662" s="342">
        <v>268</v>
      </c>
      <c r="V662" s="342">
        <v>97.664599999999993</v>
      </c>
      <c r="W662" s="342">
        <v>6.3070000000000004</v>
      </c>
      <c r="X662" s="342">
        <v>5.0999999999999997E-2</v>
      </c>
      <c r="Y662" s="342">
        <v>0</v>
      </c>
      <c r="Z662" s="342">
        <v>73.2</v>
      </c>
      <c r="AA662" s="342">
        <v>54.1</v>
      </c>
      <c r="AB662" s="342">
        <v>30.651852999999999</v>
      </c>
      <c r="AC662" s="342">
        <v>32.160710000000002</v>
      </c>
      <c r="AD662" s="342">
        <v>178.95274900000001</v>
      </c>
      <c r="AE662" s="342">
        <v>11.228374000000001</v>
      </c>
      <c r="AF662" s="342">
        <v>0</v>
      </c>
      <c r="AG662" s="342">
        <v>4.2417000000000003E-2</v>
      </c>
    </row>
    <row r="663" spans="1:33" x14ac:dyDescent="0.2">
      <c r="A663" s="342">
        <v>792.65833799999996</v>
      </c>
      <c r="B663" s="342">
        <v>115.446459</v>
      </c>
      <c r="C663" s="342">
        <v>74.493358000000001</v>
      </c>
      <c r="D663" s="342">
        <v>75.378105000000005</v>
      </c>
      <c r="E663" s="342">
        <v>72.710057000000006</v>
      </c>
      <c r="F663" s="342">
        <v>72.518974</v>
      </c>
      <c r="G663" s="342">
        <v>72.760851000000002</v>
      </c>
      <c r="H663" s="342">
        <v>74.575597999999999</v>
      </c>
      <c r="I663" s="342">
        <v>6.9121350000000001</v>
      </c>
      <c r="J663" s="342">
        <v>179.11425600000001</v>
      </c>
      <c r="K663" s="342">
        <v>52.9</v>
      </c>
      <c r="L663" s="342">
        <v>4.2334129999999996</v>
      </c>
      <c r="M663" s="342">
        <v>74.8</v>
      </c>
      <c r="N663" s="342">
        <v>29.323</v>
      </c>
      <c r="O663" s="342">
        <v>178.91783799999999</v>
      </c>
      <c r="P663" s="342">
        <v>0</v>
      </c>
      <c r="Q663" s="342">
        <v>120.38</v>
      </c>
      <c r="R663" s="342">
        <v>0</v>
      </c>
      <c r="S663" s="342">
        <v>4.4569999999999999</v>
      </c>
      <c r="T663" s="342">
        <v>0</v>
      </c>
      <c r="U663" s="342">
        <v>280</v>
      </c>
      <c r="V663" s="342">
        <v>97.779399999999995</v>
      </c>
      <c r="W663" s="342">
        <v>6.37</v>
      </c>
      <c r="X663" s="342">
        <v>0.04</v>
      </c>
      <c r="Y663" s="342">
        <v>0</v>
      </c>
      <c r="Z663" s="342">
        <v>73.2</v>
      </c>
      <c r="AA663" s="342">
        <v>54.1</v>
      </c>
      <c r="AB663" s="342">
        <v>30.742849</v>
      </c>
      <c r="AC663" s="342">
        <v>32.105485000000002</v>
      </c>
      <c r="AD663" s="342">
        <v>178.96047999999999</v>
      </c>
      <c r="AE663" s="342">
        <v>11.223682</v>
      </c>
      <c r="AF663" s="342">
        <v>0</v>
      </c>
      <c r="AG663" s="342">
        <v>4.2640999999999998E-2</v>
      </c>
    </row>
    <row r="664" spans="1:33" x14ac:dyDescent="0.2">
      <c r="A664" s="342">
        <v>793.87340700000004</v>
      </c>
      <c r="B664" s="342">
        <v>115.80607000000001</v>
      </c>
      <c r="C664" s="342">
        <v>74.523030000000006</v>
      </c>
      <c r="D664" s="342">
        <v>75.404426999999998</v>
      </c>
      <c r="E664" s="342">
        <v>72.698586000000006</v>
      </c>
      <c r="F664" s="342">
        <v>72.599543999999995</v>
      </c>
      <c r="G664" s="342">
        <v>72.767779000000004</v>
      </c>
      <c r="H664" s="342">
        <v>74.597852000000003</v>
      </c>
      <c r="I664" s="342">
        <v>6.8099660000000002</v>
      </c>
      <c r="J664" s="342">
        <v>179.13872699999999</v>
      </c>
      <c r="K664" s="342">
        <v>52.9</v>
      </c>
      <c r="L664" s="342">
        <v>4.235684</v>
      </c>
      <c r="M664" s="342">
        <v>74.8</v>
      </c>
      <c r="N664" s="342">
        <v>29.326055</v>
      </c>
      <c r="O664" s="342">
        <v>178.91358</v>
      </c>
      <c r="P664" s="342">
        <v>0</v>
      </c>
      <c r="Q664" s="342">
        <v>120.4</v>
      </c>
      <c r="R664" s="342">
        <v>0</v>
      </c>
      <c r="S664" s="342">
        <v>4.4409999999999998</v>
      </c>
      <c r="T664" s="342">
        <v>0</v>
      </c>
      <c r="U664" s="342">
        <v>273</v>
      </c>
      <c r="V664" s="342">
        <v>97.855800000000002</v>
      </c>
      <c r="W664" s="342">
        <v>6.3380000000000001</v>
      </c>
      <c r="X664" s="342">
        <v>0.04</v>
      </c>
      <c r="Y664" s="342">
        <v>0</v>
      </c>
      <c r="Z664" s="342">
        <v>73.2</v>
      </c>
      <c r="AA664" s="342">
        <v>54.1</v>
      </c>
      <c r="AB664" s="342">
        <v>30.695888</v>
      </c>
      <c r="AC664" s="342">
        <v>32.047815999999997</v>
      </c>
      <c r="AD664" s="342">
        <v>178.95649</v>
      </c>
      <c r="AE664" s="342">
        <v>11.218781999999999</v>
      </c>
      <c r="AF664" s="342">
        <v>0</v>
      </c>
      <c r="AG664" s="342">
        <v>4.2909999999999997E-2</v>
      </c>
    </row>
    <row r="665" spans="1:33" x14ac:dyDescent="0.2">
      <c r="A665" s="342">
        <v>795.06747499999994</v>
      </c>
      <c r="B665" s="342">
        <v>115.548182</v>
      </c>
      <c r="C665" s="342">
        <v>74.493578999999997</v>
      </c>
      <c r="D665" s="342">
        <v>75.346802999999994</v>
      </c>
      <c r="E665" s="342">
        <v>72.687254999999993</v>
      </c>
      <c r="F665" s="342">
        <v>72.576472999999993</v>
      </c>
      <c r="G665" s="342">
        <v>72.821770000000001</v>
      </c>
      <c r="H665" s="342">
        <v>74.584732000000002</v>
      </c>
      <c r="I665" s="342">
        <v>6.9430259999999997</v>
      </c>
      <c r="J665" s="342">
        <v>179.17310000000001</v>
      </c>
      <c r="K665" s="342">
        <v>52.9</v>
      </c>
      <c r="L665" s="342">
        <v>4.2421749999999996</v>
      </c>
      <c r="M665" s="342">
        <v>74.8</v>
      </c>
      <c r="N665" s="342">
        <v>29.326965999999999</v>
      </c>
      <c r="O665" s="342">
        <v>178.88704000000001</v>
      </c>
      <c r="P665" s="342">
        <v>0</v>
      </c>
      <c r="Q665" s="342">
        <v>120.4</v>
      </c>
      <c r="R665" s="342">
        <v>0</v>
      </c>
      <c r="S665" s="342">
        <v>4.43</v>
      </c>
      <c r="T665" s="342">
        <v>0</v>
      </c>
      <c r="U665" s="342">
        <v>269</v>
      </c>
      <c r="V665" s="342">
        <v>97.931399999999996</v>
      </c>
      <c r="W665" s="342">
        <v>6.3070000000000004</v>
      </c>
      <c r="X665" s="342">
        <v>4.4999999999999998E-2</v>
      </c>
      <c r="Y665" s="342">
        <v>0</v>
      </c>
      <c r="Z665" s="342">
        <v>73.2</v>
      </c>
      <c r="AA665" s="342">
        <v>54.1</v>
      </c>
      <c r="AB665" s="342">
        <v>30.381342</v>
      </c>
      <c r="AC665" s="342">
        <v>31.984065999999999</v>
      </c>
      <c r="AD665" s="342">
        <v>178.929766</v>
      </c>
      <c r="AE665" s="342">
        <v>11.213366000000001</v>
      </c>
      <c r="AF665" s="342">
        <v>0</v>
      </c>
      <c r="AG665" s="342">
        <v>4.2726E-2</v>
      </c>
    </row>
    <row r="666" spans="1:33" x14ac:dyDescent="0.2">
      <c r="A666" s="342">
        <v>796.26254400000005</v>
      </c>
      <c r="B666" s="342">
        <v>115.136706</v>
      </c>
      <c r="C666" s="342">
        <v>74.605085000000003</v>
      </c>
      <c r="D666" s="342">
        <v>75.436323000000002</v>
      </c>
      <c r="E666" s="342">
        <v>72.747489999999999</v>
      </c>
      <c r="F666" s="342">
        <v>72.546935000000005</v>
      </c>
      <c r="G666" s="342">
        <v>72.802363999999997</v>
      </c>
      <c r="H666" s="342">
        <v>74.696436000000006</v>
      </c>
      <c r="I666" s="342">
        <v>6.9311449999999999</v>
      </c>
      <c r="J666" s="342">
        <v>179.118144</v>
      </c>
      <c r="K666" s="342">
        <v>52.9</v>
      </c>
      <c r="L666" s="342">
        <v>4.2517670000000001</v>
      </c>
      <c r="M666" s="342">
        <v>74.8</v>
      </c>
      <c r="N666" s="342">
        <v>29.324373000000001</v>
      </c>
      <c r="O666" s="342">
        <v>178.901106</v>
      </c>
      <c r="P666" s="342">
        <v>0</v>
      </c>
      <c r="Q666" s="342">
        <v>120.39</v>
      </c>
      <c r="R666" s="342">
        <v>0</v>
      </c>
      <c r="S666" s="342">
        <v>4.4459999999999997</v>
      </c>
      <c r="T666" s="342">
        <v>0</v>
      </c>
      <c r="U666" s="342">
        <v>276</v>
      </c>
      <c r="V666" s="342">
        <v>98.046599999999998</v>
      </c>
      <c r="W666" s="342">
        <v>6.3330000000000002</v>
      </c>
      <c r="X666" s="342">
        <v>0.04</v>
      </c>
      <c r="Y666" s="342">
        <v>0</v>
      </c>
      <c r="Z666" s="342">
        <v>73.2</v>
      </c>
      <c r="AA666" s="342">
        <v>54.1</v>
      </c>
      <c r="AB666" s="342">
        <v>30.541488000000001</v>
      </c>
      <c r="AC666" s="342">
        <v>31.926145999999999</v>
      </c>
      <c r="AD666" s="342">
        <v>178.94337200000001</v>
      </c>
      <c r="AE666" s="342">
        <v>11.208444999999999</v>
      </c>
      <c r="AF666" s="342">
        <v>0</v>
      </c>
      <c r="AG666" s="342">
        <v>4.2265999999999998E-2</v>
      </c>
    </row>
    <row r="667" spans="1:33" x14ac:dyDescent="0.2">
      <c r="A667" s="342">
        <v>797.45561199999997</v>
      </c>
      <c r="B667" s="342">
        <v>114.61071200000001</v>
      </c>
      <c r="C667" s="342">
        <v>74.471033000000006</v>
      </c>
      <c r="D667" s="342">
        <v>75.363073</v>
      </c>
      <c r="E667" s="342">
        <v>72.667766</v>
      </c>
      <c r="F667" s="342">
        <v>72.626090000000005</v>
      </c>
      <c r="G667" s="342">
        <v>72.803264999999996</v>
      </c>
      <c r="H667" s="342">
        <v>74.574055999999999</v>
      </c>
      <c r="I667" s="342">
        <v>6.9860150000000001</v>
      </c>
      <c r="J667" s="342">
        <v>179.02974800000001</v>
      </c>
      <c r="K667" s="342">
        <v>52.9</v>
      </c>
      <c r="L667" s="342">
        <v>4.2579880000000001</v>
      </c>
      <c r="M667" s="342">
        <v>74.8</v>
      </c>
      <c r="N667" s="342">
        <v>29.325644</v>
      </c>
      <c r="O667" s="342">
        <v>178.92410100000001</v>
      </c>
      <c r="P667" s="342">
        <v>0</v>
      </c>
      <c r="Q667" s="342">
        <v>120.39</v>
      </c>
      <c r="R667" s="342">
        <v>0</v>
      </c>
      <c r="S667" s="342">
        <v>4.4409999999999998</v>
      </c>
      <c r="T667" s="342">
        <v>0</v>
      </c>
      <c r="U667" s="342">
        <v>274</v>
      </c>
      <c r="V667" s="342">
        <v>98.123000000000005</v>
      </c>
      <c r="W667" s="342">
        <v>6.3330000000000002</v>
      </c>
      <c r="X667" s="342">
        <v>4.4999999999999998E-2</v>
      </c>
      <c r="Y667" s="342">
        <v>0</v>
      </c>
      <c r="Z667" s="342">
        <v>73.2</v>
      </c>
      <c r="AA667" s="342">
        <v>54.1</v>
      </c>
      <c r="AB667" s="342">
        <v>30.808516000000001</v>
      </c>
      <c r="AC667" s="342">
        <v>31.875980999999999</v>
      </c>
      <c r="AD667" s="342">
        <v>178.966059</v>
      </c>
      <c r="AE667" s="342">
        <v>11.204183</v>
      </c>
      <c r="AF667" s="342">
        <v>0</v>
      </c>
      <c r="AG667" s="342">
        <v>4.1958000000000002E-2</v>
      </c>
    </row>
    <row r="668" spans="1:33" x14ac:dyDescent="0.2">
      <c r="A668" s="342">
        <v>798.64967999999999</v>
      </c>
      <c r="B668" s="342">
        <v>114.342837</v>
      </c>
      <c r="C668" s="342">
        <v>74.529753999999997</v>
      </c>
      <c r="D668" s="342">
        <v>75.398571000000004</v>
      </c>
      <c r="E668" s="342">
        <v>72.710229999999996</v>
      </c>
      <c r="F668" s="342">
        <v>72.581410000000005</v>
      </c>
      <c r="G668" s="342">
        <v>72.834215999999998</v>
      </c>
      <c r="H668" s="342">
        <v>74.541228000000004</v>
      </c>
      <c r="I668" s="342">
        <v>6.8609369999999998</v>
      </c>
      <c r="J668" s="342">
        <v>179.108034</v>
      </c>
      <c r="K668" s="342">
        <v>52.6</v>
      </c>
      <c r="L668" s="342">
        <v>4.2636909999999997</v>
      </c>
      <c r="M668" s="342">
        <v>74.8</v>
      </c>
      <c r="N668" s="342">
        <v>29.321391999999999</v>
      </c>
      <c r="O668" s="342">
        <v>178.91246799999999</v>
      </c>
      <c r="P668" s="342">
        <v>0</v>
      </c>
      <c r="Q668" s="342">
        <v>120.42</v>
      </c>
      <c r="R668" s="342">
        <v>0</v>
      </c>
      <c r="S668" s="342">
        <v>4.4340000000000002</v>
      </c>
      <c r="T668" s="342">
        <v>0</v>
      </c>
      <c r="U668" s="342">
        <v>271</v>
      </c>
      <c r="V668" s="342">
        <v>98.236699999999999</v>
      </c>
      <c r="W668" s="342">
        <v>6.3120000000000003</v>
      </c>
      <c r="X668" s="342">
        <v>4.4999999999999998E-2</v>
      </c>
      <c r="Y668" s="342">
        <v>0</v>
      </c>
      <c r="Z668" s="342">
        <v>73.2</v>
      </c>
      <c r="AA668" s="342">
        <v>54.1</v>
      </c>
      <c r="AB668" s="342">
        <v>30.668174</v>
      </c>
      <c r="AC668" s="342">
        <v>31.825393999999999</v>
      </c>
      <c r="AD668" s="342">
        <v>178.95413500000001</v>
      </c>
      <c r="AE668" s="342">
        <v>11.199885</v>
      </c>
      <c r="AF668" s="342">
        <v>0</v>
      </c>
      <c r="AG668" s="342">
        <v>4.1667000000000003E-2</v>
      </c>
    </row>
    <row r="669" spans="1:33" x14ac:dyDescent="0.2">
      <c r="A669" s="342">
        <v>799.87374999999997</v>
      </c>
      <c r="B669" s="342">
        <v>114.12656200000001</v>
      </c>
      <c r="C669" s="342">
        <v>74.511891000000006</v>
      </c>
      <c r="D669" s="342">
        <v>75.402396999999993</v>
      </c>
      <c r="E669" s="342">
        <v>72.661754000000002</v>
      </c>
      <c r="F669" s="342">
        <v>72.606318000000002</v>
      </c>
      <c r="G669" s="342">
        <v>72.796362000000002</v>
      </c>
      <c r="H669" s="342">
        <v>74.580686999999998</v>
      </c>
      <c r="I669" s="342">
        <v>6.8686600000000002</v>
      </c>
      <c r="J669" s="342">
        <v>178.99121400000001</v>
      </c>
      <c r="K669" s="342">
        <v>52.6</v>
      </c>
      <c r="L669" s="342">
        <v>4.271147</v>
      </c>
      <c r="M669" s="342">
        <v>74.8</v>
      </c>
      <c r="N669" s="342">
        <v>29.320661000000001</v>
      </c>
      <c r="O669" s="342">
        <v>178.87641099999999</v>
      </c>
      <c r="P669" s="342">
        <v>0</v>
      </c>
      <c r="Q669" s="342">
        <v>120.39</v>
      </c>
      <c r="R669" s="342">
        <v>0</v>
      </c>
      <c r="S669" s="342">
        <v>4.4610000000000003</v>
      </c>
      <c r="T669" s="342">
        <v>0</v>
      </c>
      <c r="U669" s="342">
        <v>281</v>
      </c>
      <c r="V669" s="342">
        <v>98.313900000000004</v>
      </c>
      <c r="W669" s="342">
        <v>6.38</v>
      </c>
      <c r="X669" s="342">
        <v>5.0999999999999997E-2</v>
      </c>
      <c r="Y669" s="342">
        <v>0</v>
      </c>
      <c r="Z669" s="342">
        <v>73.2</v>
      </c>
      <c r="AA669" s="342">
        <v>54.1</v>
      </c>
      <c r="AB669" s="342">
        <v>30.241769999999999</v>
      </c>
      <c r="AC669" s="342">
        <v>31.769003000000001</v>
      </c>
      <c r="AD669" s="342">
        <v>178.91790800000001</v>
      </c>
      <c r="AE669" s="342">
        <v>11.195093999999999</v>
      </c>
      <c r="AF669" s="342">
        <v>0</v>
      </c>
      <c r="AG669" s="342">
        <v>4.1498E-2</v>
      </c>
    </row>
    <row r="670" spans="1:33" x14ac:dyDescent="0.2">
      <c r="A670" s="342">
        <v>801.06781899999999</v>
      </c>
      <c r="B670" s="342">
        <v>114.02382900000001</v>
      </c>
      <c r="C670" s="342">
        <v>74.505633000000003</v>
      </c>
      <c r="D670" s="342">
        <v>75.386234999999999</v>
      </c>
      <c r="E670" s="342">
        <v>72.742594999999994</v>
      </c>
      <c r="F670" s="342">
        <v>72.591209000000006</v>
      </c>
      <c r="G670" s="342">
        <v>72.820525000000004</v>
      </c>
      <c r="H670" s="342">
        <v>74.612522999999996</v>
      </c>
      <c r="I670" s="342">
        <v>6.7758229999999999</v>
      </c>
      <c r="J670" s="342">
        <v>179.12229199999999</v>
      </c>
      <c r="K670" s="342">
        <v>52.6</v>
      </c>
      <c r="L670" s="342">
        <v>4.2792969999999997</v>
      </c>
      <c r="M670" s="342">
        <v>74.8</v>
      </c>
      <c r="N670" s="342">
        <v>29.32217</v>
      </c>
      <c r="O670" s="342">
        <v>178.901501</v>
      </c>
      <c r="P670" s="342">
        <v>0</v>
      </c>
      <c r="Q670" s="342">
        <v>120.4</v>
      </c>
      <c r="R670" s="342">
        <v>0</v>
      </c>
      <c r="S670" s="342">
        <v>4.4619999999999997</v>
      </c>
      <c r="T670" s="342">
        <v>0</v>
      </c>
      <c r="U670" s="342">
        <v>283</v>
      </c>
      <c r="V670" s="342">
        <v>98.390299999999996</v>
      </c>
      <c r="W670" s="342">
        <v>6.3639999999999999</v>
      </c>
      <c r="X670" s="342">
        <v>5.0999999999999997E-2</v>
      </c>
      <c r="Y670" s="342">
        <v>0</v>
      </c>
      <c r="Z670" s="342">
        <v>73</v>
      </c>
      <c r="AA670" s="342">
        <v>54.1</v>
      </c>
      <c r="AB670" s="342">
        <v>30.536110000000001</v>
      </c>
      <c r="AC670" s="342">
        <v>31.722985000000001</v>
      </c>
      <c r="AD670" s="342">
        <v>178.942915</v>
      </c>
      <c r="AE670" s="342">
        <v>11.191185000000001</v>
      </c>
      <c r="AF670" s="342">
        <v>0</v>
      </c>
      <c r="AG670" s="342">
        <v>4.1413999999999999E-2</v>
      </c>
    </row>
    <row r="671" spans="1:33" x14ac:dyDescent="0.2">
      <c r="A671" s="342">
        <v>802.26388699999995</v>
      </c>
      <c r="B671" s="342">
        <v>114.146353</v>
      </c>
      <c r="C671" s="342">
        <v>74.493351000000004</v>
      </c>
      <c r="D671" s="342">
        <v>75.380605000000003</v>
      </c>
      <c r="E671" s="342">
        <v>72.595955000000004</v>
      </c>
      <c r="F671" s="342">
        <v>72.614312999999996</v>
      </c>
      <c r="G671" s="342">
        <v>72.819973000000005</v>
      </c>
      <c r="H671" s="342">
        <v>74.603925000000004</v>
      </c>
      <c r="I671" s="342">
        <v>6.7146879999999998</v>
      </c>
      <c r="J671" s="342">
        <v>179.17154500000001</v>
      </c>
      <c r="K671" s="342">
        <v>52.6</v>
      </c>
      <c r="L671" s="342">
        <v>4.2860370000000003</v>
      </c>
      <c r="M671" s="342">
        <v>74.8</v>
      </c>
      <c r="N671" s="342">
        <v>29.323259</v>
      </c>
      <c r="O671" s="342">
        <v>178.88409200000001</v>
      </c>
      <c r="P671" s="342">
        <v>0</v>
      </c>
      <c r="Q671" s="342">
        <v>120.4</v>
      </c>
      <c r="R671" s="342">
        <v>0</v>
      </c>
      <c r="S671" s="342">
        <v>4.4329999999999998</v>
      </c>
      <c r="T671" s="342">
        <v>0</v>
      </c>
      <c r="U671" s="342">
        <v>270</v>
      </c>
      <c r="V671" s="342">
        <v>98.504300000000001</v>
      </c>
      <c r="W671" s="342">
        <v>6.3280000000000003</v>
      </c>
      <c r="X671" s="342">
        <v>4.4999999999999998E-2</v>
      </c>
      <c r="Y671" s="342">
        <v>0</v>
      </c>
      <c r="Z671" s="342">
        <v>73.2</v>
      </c>
      <c r="AA671" s="342">
        <v>54.1</v>
      </c>
      <c r="AB671" s="342">
        <v>30.332609999999999</v>
      </c>
      <c r="AC671" s="342">
        <v>31.674043999999999</v>
      </c>
      <c r="AD671" s="342">
        <v>178.92562599999999</v>
      </c>
      <c r="AE671" s="342">
        <v>11.187027</v>
      </c>
      <c r="AF671" s="342">
        <v>0</v>
      </c>
      <c r="AG671" s="342">
        <v>4.1534000000000001E-2</v>
      </c>
    </row>
    <row r="672" spans="1:33" x14ac:dyDescent="0.2">
      <c r="A672" s="342">
        <v>803.45795499999997</v>
      </c>
      <c r="B672" s="342">
        <v>113.83850200000001</v>
      </c>
      <c r="C672" s="342">
        <v>74.476720999999998</v>
      </c>
      <c r="D672" s="342">
        <v>75.388717</v>
      </c>
      <c r="E672" s="342">
        <v>72.721159999999998</v>
      </c>
      <c r="F672" s="342">
        <v>72.550016999999997</v>
      </c>
      <c r="G672" s="342">
        <v>72.768208000000001</v>
      </c>
      <c r="H672" s="342">
        <v>74.572923000000003</v>
      </c>
      <c r="I672" s="342">
        <v>6.8427910000000001</v>
      </c>
      <c r="J672" s="342">
        <v>179.163509</v>
      </c>
      <c r="K672" s="342">
        <v>52.6</v>
      </c>
      <c r="L672" s="342">
        <v>4.2929839999999997</v>
      </c>
      <c r="M672" s="342">
        <v>74.8</v>
      </c>
      <c r="N672" s="342">
        <v>29.323361999999999</v>
      </c>
      <c r="O672" s="342">
        <v>178.90369999999999</v>
      </c>
      <c r="P672" s="342">
        <v>0</v>
      </c>
      <c r="Q672" s="342">
        <v>120.4</v>
      </c>
      <c r="R672" s="342">
        <v>0</v>
      </c>
      <c r="S672" s="342">
        <v>4.4420000000000002</v>
      </c>
      <c r="T672" s="342">
        <v>0</v>
      </c>
      <c r="U672" s="342">
        <v>274</v>
      </c>
      <c r="V672" s="342">
        <v>98.581199999999995</v>
      </c>
      <c r="W672" s="342">
        <v>6.3280000000000003</v>
      </c>
      <c r="X672" s="342">
        <v>4.4999999999999998E-2</v>
      </c>
      <c r="Y672" s="342">
        <v>0</v>
      </c>
      <c r="Z672" s="342">
        <v>73.2</v>
      </c>
      <c r="AA672" s="342">
        <v>54</v>
      </c>
      <c r="AB672" s="342">
        <v>30.560417999999999</v>
      </c>
      <c r="AC672" s="342">
        <v>31.626732000000001</v>
      </c>
      <c r="AD672" s="342">
        <v>178.94498100000001</v>
      </c>
      <c r="AE672" s="342">
        <v>11.183007</v>
      </c>
      <c r="AF672" s="342">
        <v>0</v>
      </c>
      <c r="AG672" s="342">
        <v>4.1280999999999998E-2</v>
      </c>
    </row>
    <row r="673" spans="1:33" x14ac:dyDescent="0.2">
      <c r="A673" s="342">
        <v>804.65302399999996</v>
      </c>
      <c r="B673" s="342">
        <v>113.736884</v>
      </c>
      <c r="C673" s="342">
        <v>74.499606</v>
      </c>
      <c r="D673" s="342">
        <v>75.387640000000005</v>
      </c>
      <c r="E673" s="342">
        <v>72.711224999999999</v>
      </c>
      <c r="F673" s="342">
        <v>72.559166000000005</v>
      </c>
      <c r="G673" s="342">
        <v>72.803016999999997</v>
      </c>
      <c r="H673" s="342">
        <v>74.611974000000004</v>
      </c>
      <c r="I673" s="342">
        <v>6.9352489999999998</v>
      </c>
      <c r="J673" s="342">
        <v>178.949647</v>
      </c>
      <c r="K673" s="342">
        <v>52.6</v>
      </c>
      <c r="L673" s="342">
        <v>4.29962</v>
      </c>
      <c r="M673" s="342">
        <v>74.8</v>
      </c>
      <c r="N673" s="342">
        <v>29.324192</v>
      </c>
      <c r="O673" s="342">
        <v>178.92722900000001</v>
      </c>
      <c r="P673" s="342">
        <v>0</v>
      </c>
      <c r="Q673" s="342">
        <v>120.4</v>
      </c>
      <c r="R673" s="342">
        <v>0</v>
      </c>
      <c r="S673" s="342">
        <v>4.46</v>
      </c>
      <c r="T673" s="342">
        <v>0</v>
      </c>
      <c r="U673" s="342">
        <v>281</v>
      </c>
      <c r="V673" s="342">
        <v>98.695499999999996</v>
      </c>
      <c r="W673" s="342">
        <v>6.3540000000000001</v>
      </c>
      <c r="X673" s="342">
        <v>5.0999999999999997E-2</v>
      </c>
      <c r="Y673" s="342">
        <v>0</v>
      </c>
      <c r="Z673" s="342">
        <v>73.2</v>
      </c>
      <c r="AA673" s="342">
        <v>54</v>
      </c>
      <c r="AB673" s="342">
        <v>30.836019</v>
      </c>
      <c r="AC673" s="342">
        <v>31.589272000000001</v>
      </c>
      <c r="AD673" s="342">
        <v>178.96839600000001</v>
      </c>
      <c r="AE673" s="342">
        <v>11.179824999999999</v>
      </c>
      <c r="AF673" s="342">
        <v>0</v>
      </c>
      <c r="AG673" s="342">
        <v>4.1167000000000002E-2</v>
      </c>
    </row>
    <row r="674" spans="1:33" x14ac:dyDescent="0.2">
      <c r="A674" s="342">
        <v>805.87409400000001</v>
      </c>
      <c r="B674" s="342">
        <v>113.899879</v>
      </c>
      <c r="C674" s="342">
        <v>74.583406999999994</v>
      </c>
      <c r="D674" s="342">
        <v>75.451223999999996</v>
      </c>
      <c r="E674" s="342">
        <v>72.737532000000002</v>
      </c>
      <c r="F674" s="342">
        <v>72.568194000000005</v>
      </c>
      <c r="G674" s="342">
        <v>72.761842000000001</v>
      </c>
      <c r="H674" s="342">
        <v>74.626990000000006</v>
      </c>
      <c r="I674" s="342">
        <v>6.9205810000000003</v>
      </c>
      <c r="J674" s="342">
        <v>179.15596500000001</v>
      </c>
      <c r="K674" s="342">
        <v>52.6</v>
      </c>
      <c r="L674" s="342">
        <v>4.3066089999999999</v>
      </c>
      <c r="M674" s="342">
        <v>74.8</v>
      </c>
      <c r="N674" s="342">
        <v>29.325044999999999</v>
      </c>
      <c r="O674" s="342">
        <v>178.909234</v>
      </c>
      <c r="P674" s="342">
        <v>0</v>
      </c>
      <c r="Q674" s="342">
        <v>120.41</v>
      </c>
      <c r="R674" s="342">
        <v>0</v>
      </c>
      <c r="S674" s="342">
        <v>4.4649999999999999</v>
      </c>
      <c r="T674" s="342">
        <v>0</v>
      </c>
      <c r="U674" s="342">
        <v>283</v>
      </c>
      <c r="V674" s="342">
        <v>98.771500000000003</v>
      </c>
      <c r="W674" s="342">
        <v>6.375</v>
      </c>
      <c r="X674" s="342">
        <v>0.04</v>
      </c>
      <c r="Y674" s="342">
        <v>0</v>
      </c>
      <c r="Z674" s="342">
        <v>73.2</v>
      </c>
      <c r="AA674" s="342">
        <v>54</v>
      </c>
      <c r="AB674" s="342">
        <v>30.624897000000001</v>
      </c>
      <c r="AC674" s="342">
        <v>31.550436999999999</v>
      </c>
      <c r="AD674" s="342">
        <v>178.950459</v>
      </c>
      <c r="AE674" s="342">
        <v>11.176525</v>
      </c>
      <c r="AF674" s="342">
        <v>0</v>
      </c>
      <c r="AG674" s="342">
        <v>4.1224999999999998E-2</v>
      </c>
    </row>
    <row r="675" spans="1:33" x14ac:dyDescent="0.2">
      <c r="A675" s="342">
        <v>807.06816100000003</v>
      </c>
      <c r="B675" s="342">
        <v>113.64225999999999</v>
      </c>
      <c r="C675" s="342">
        <v>74.501026999999993</v>
      </c>
      <c r="D675" s="342">
        <v>75.337766000000002</v>
      </c>
      <c r="E675" s="342">
        <v>72.686728000000002</v>
      </c>
      <c r="F675" s="342">
        <v>72.582801000000003</v>
      </c>
      <c r="G675" s="342">
        <v>72.799289999999999</v>
      </c>
      <c r="H675" s="342">
        <v>74.573616999999999</v>
      </c>
      <c r="I675" s="342">
        <v>6.9594440000000004</v>
      </c>
      <c r="J675" s="342">
        <v>179.098962</v>
      </c>
      <c r="K675" s="342">
        <v>52.6</v>
      </c>
      <c r="L675" s="342">
        <v>4.3134110000000003</v>
      </c>
      <c r="M675" s="342">
        <v>74.8</v>
      </c>
      <c r="N675" s="342">
        <v>29.322818000000002</v>
      </c>
      <c r="O675" s="342">
        <v>178.87106399999999</v>
      </c>
      <c r="P675" s="342">
        <v>0</v>
      </c>
      <c r="Q675" s="342">
        <v>120.39</v>
      </c>
      <c r="R675" s="342">
        <v>0</v>
      </c>
      <c r="S675" s="342">
        <v>4.4560000000000004</v>
      </c>
      <c r="T675" s="342">
        <v>0</v>
      </c>
      <c r="U675" s="342">
        <v>280</v>
      </c>
      <c r="V675" s="342">
        <v>98.847700000000003</v>
      </c>
      <c r="W675" s="342">
        <v>6.3440000000000003</v>
      </c>
      <c r="X675" s="342">
        <v>4.4999999999999998E-2</v>
      </c>
      <c r="Y675" s="342">
        <v>0</v>
      </c>
      <c r="Z675" s="342">
        <v>73.2</v>
      </c>
      <c r="AA675" s="342">
        <v>54</v>
      </c>
      <c r="AB675" s="342">
        <v>30.173936999999999</v>
      </c>
      <c r="AC675" s="342">
        <v>31.50949</v>
      </c>
      <c r="AD675" s="342">
        <v>178.91214500000001</v>
      </c>
      <c r="AE675" s="342">
        <v>11.173045999999999</v>
      </c>
      <c r="AF675" s="342">
        <v>0</v>
      </c>
      <c r="AG675" s="342">
        <v>4.1080999999999999E-2</v>
      </c>
    </row>
    <row r="676" spans="1:33" x14ac:dyDescent="0.2">
      <c r="A676" s="342">
        <v>808.26022999999998</v>
      </c>
      <c r="B676" s="342">
        <v>113.462907</v>
      </c>
      <c r="C676" s="342">
        <v>74.472374000000002</v>
      </c>
      <c r="D676" s="342">
        <v>75.347324999999998</v>
      </c>
      <c r="E676" s="342">
        <v>72.718597000000003</v>
      </c>
      <c r="F676" s="342">
        <v>72.599061000000006</v>
      </c>
      <c r="G676" s="342">
        <v>72.791686999999996</v>
      </c>
      <c r="H676" s="342">
        <v>74.565124999999995</v>
      </c>
      <c r="I676" s="342">
        <v>6.8356620000000001</v>
      </c>
      <c r="J676" s="342">
        <v>179.080816</v>
      </c>
      <c r="K676" s="342">
        <v>52.6</v>
      </c>
      <c r="L676" s="342">
        <v>4.3169890000000004</v>
      </c>
      <c r="M676" s="342">
        <v>74.8</v>
      </c>
      <c r="N676" s="342">
        <v>29.323129000000002</v>
      </c>
      <c r="O676" s="342">
        <v>178.85662500000001</v>
      </c>
      <c r="P676" s="342">
        <v>0</v>
      </c>
      <c r="Q676" s="342">
        <v>120.42</v>
      </c>
      <c r="R676" s="342">
        <v>0</v>
      </c>
      <c r="S676" s="342">
        <v>4.4249999999999998</v>
      </c>
      <c r="T676" s="342">
        <v>0</v>
      </c>
      <c r="U676" s="342">
        <v>267</v>
      </c>
      <c r="V676" s="342">
        <v>98.960099999999997</v>
      </c>
      <c r="W676" s="342">
        <v>6.2969999999999997</v>
      </c>
      <c r="X676" s="342">
        <v>4.4999999999999998E-2</v>
      </c>
      <c r="Y676" s="342">
        <v>0</v>
      </c>
      <c r="Z676" s="342">
        <v>73.2</v>
      </c>
      <c r="AA676" s="342">
        <v>54</v>
      </c>
      <c r="AB676" s="342">
        <v>30.002441000000001</v>
      </c>
      <c r="AC676" s="342">
        <v>31.462893999999999</v>
      </c>
      <c r="AD676" s="342">
        <v>178.89757499999999</v>
      </c>
      <c r="AE676" s="342">
        <v>11.169086999999999</v>
      </c>
      <c r="AF676" s="342">
        <v>0</v>
      </c>
      <c r="AG676" s="342">
        <v>4.095E-2</v>
      </c>
    </row>
    <row r="677" spans="1:33" x14ac:dyDescent="0.2">
      <c r="A677" s="342">
        <v>809.45529799999997</v>
      </c>
      <c r="B677" s="342">
        <v>113.280919</v>
      </c>
      <c r="C677" s="342">
        <v>74.468874999999997</v>
      </c>
      <c r="D677" s="342">
        <v>75.352384999999998</v>
      </c>
      <c r="E677" s="342">
        <v>72.693544000000003</v>
      </c>
      <c r="F677" s="342">
        <v>72.576293000000007</v>
      </c>
      <c r="G677" s="342">
        <v>72.787130000000005</v>
      </c>
      <c r="H677" s="342">
        <v>74.582570000000004</v>
      </c>
      <c r="I677" s="342">
        <v>6.9920640000000001</v>
      </c>
      <c r="J677" s="342">
        <v>178.976088</v>
      </c>
      <c r="K677" s="342">
        <v>52.7</v>
      </c>
      <c r="L677" s="342">
        <v>4.3245579999999997</v>
      </c>
      <c r="M677" s="342">
        <v>74.8</v>
      </c>
      <c r="N677" s="342">
        <v>29.319759000000001</v>
      </c>
      <c r="O677" s="342">
        <v>178.89624000000001</v>
      </c>
      <c r="P677" s="342">
        <v>0</v>
      </c>
      <c r="Q677" s="342">
        <v>120.36</v>
      </c>
      <c r="R677" s="342">
        <v>0</v>
      </c>
      <c r="S677" s="342">
        <v>4.45</v>
      </c>
      <c r="T677" s="342">
        <v>0</v>
      </c>
      <c r="U677" s="342">
        <v>278</v>
      </c>
      <c r="V677" s="342">
        <v>99.036500000000004</v>
      </c>
      <c r="W677" s="342">
        <v>6.38</v>
      </c>
      <c r="X677" s="342">
        <v>4.4999999999999998E-2</v>
      </c>
      <c r="Y677" s="342">
        <v>0</v>
      </c>
      <c r="Z677" s="342">
        <v>73.2</v>
      </c>
      <c r="AA677" s="342">
        <v>53.9</v>
      </c>
      <c r="AB677" s="342">
        <v>30.466826999999999</v>
      </c>
      <c r="AC677" s="342">
        <v>31.422678999999999</v>
      </c>
      <c r="AD677" s="342">
        <v>178.937029</v>
      </c>
      <c r="AE677" s="342">
        <v>11.165671</v>
      </c>
      <c r="AF677" s="342">
        <v>0</v>
      </c>
      <c r="AG677" s="342">
        <v>4.0788999999999999E-2</v>
      </c>
    </row>
    <row r="678" spans="1:33" x14ac:dyDescent="0.2">
      <c r="A678" s="342">
        <v>810.64836600000001</v>
      </c>
      <c r="B678" s="342">
        <v>112.92561600000001</v>
      </c>
      <c r="C678" s="342">
        <v>74.495596000000006</v>
      </c>
      <c r="D678" s="342">
        <v>75.400859999999994</v>
      </c>
      <c r="E678" s="342">
        <v>72.751255999999998</v>
      </c>
      <c r="F678" s="342">
        <v>72.569394000000003</v>
      </c>
      <c r="G678" s="342">
        <v>72.787615000000002</v>
      </c>
      <c r="H678" s="342">
        <v>74.582317000000003</v>
      </c>
      <c r="I678" s="342">
        <v>6.917103</v>
      </c>
      <c r="J678" s="342">
        <v>179.044006</v>
      </c>
      <c r="K678" s="342">
        <v>52.7</v>
      </c>
      <c r="L678" s="342">
        <v>4.3326979999999997</v>
      </c>
      <c r="M678" s="342">
        <v>74.8</v>
      </c>
      <c r="N678" s="342">
        <v>29.321988999999999</v>
      </c>
      <c r="O678" s="342">
        <v>178.86906300000001</v>
      </c>
      <c r="P678" s="342">
        <v>0</v>
      </c>
      <c r="Q678" s="342">
        <v>120.41</v>
      </c>
      <c r="R678" s="342">
        <v>0</v>
      </c>
      <c r="S678" s="342">
        <v>4.444</v>
      </c>
      <c r="T678" s="342">
        <v>0</v>
      </c>
      <c r="U678" s="342">
        <v>274</v>
      </c>
      <c r="V678" s="342">
        <v>99.150499999999994</v>
      </c>
      <c r="W678" s="342">
        <v>6.3440000000000003</v>
      </c>
      <c r="X678" s="342">
        <v>0.04</v>
      </c>
      <c r="Y678" s="342">
        <v>0</v>
      </c>
      <c r="Z678" s="342">
        <v>73.2</v>
      </c>
      <c r="AA678" s="342">
        <v>53.9</v>
      </c>
      <c r="AB678" s="342">
        <v>30.142779000000001</v>
      </c>
      <c r="AC678" s="342">
        <v>31.382524</v>
      </c>
      <c r="AD678" s="342">
        <v>178.90949800000001</v>
      </c>
      <c r="AE678" s="342">
        <v>11.162259000000001</v>
      </c>
      <c r="AF678" s="342">
        <v>0</v>
      </c>
      <c r="AG678" s="342">
        <v>4.0434999999999999E-2</v>
      </c>
    </row>
    <row r="679" spans="1:33" x14ac:dyDescent="0.2">
      <c r="A679" s="342">
        <v>811.87343599999997</v>
      </c>
      <c r="B679" s="342">
        <v>112.631669</v>
      </c>
      <c r="C679" s="342">
        <v>74.490260000000006</v>
      </c>
      <c r="D679" s="342">
        <v>75.388976</v>
      </c>
      <c r="E679" s="342">
        <v>72.693217000000004</v>
      </c>
      <c r="F679" s="342">
        <v>72.631797000000006</v>
      </c>
      <c r="G679" s="342">
        <v>72.843371000000005</v>
      </c>
      <c r="H679" s="342">
        <v>74.524540000000002</v>
      </c>
      <c r="I679" s="342">
        <v>6.9228389999999997</v>
      </c>
      <c r="J679" s="342">
        <v>179.00549799999999</v>
      </c>
      <c r="K679" s="342">
        <v>52.7</v>
      </c>
      <c r="L679" s="342">
        <v>4.3372450000000002</v>
      </c>
      <c r="M679" s="342">
        <v>74.8</v>
      </c>
      <c r="N679" s="342">
        <v>29.321769</v>
      </c>
      <c r="O679" s="342">
        <v>178.88240300000001</v>
      </c>
      <c r="P679" s="342">
        <v>0</v>
      </c>
      <c r="Q679" s="342">
        <v>120.41</v>
      </c>
      <c r="R679" s="342">
        <v>0</v>
      </c>
      <c r="S679" s="342">
        <v>4.4509999999999996</v>
      </c>
      <c r="T679" s="342">
        <v>0</v>
      </c>
      <c r="U679" s="342">
        <v>277</v>
      </c>
      <c r="V679" s="342">
        <v>99.226900000000001</v>
      </c>
      <c r="W679" s="342">
        <v>6.37</v>
      </c>
      <c r="X679" s="342">
        <v>4.4999999999999998E-2</v>
      </c>
      <c r="Y679" s="342">
        <v>0</v>
      </c>
      <c r="Z679" s="342">
        <v>73.2</v>
      </c>
      <c r="AA679" s="342">
        <v>53.9</v>
      </c>
      <c r="AB679" s="342">
        <v>30.296617000000001</v>
      </c>
      <c r="AC679" s="342">
        <v>31.338135999999999</v>
      </c>
      <c r="AD679" s="342">
        <v>178.92256800000001</v>
      </c>
      <c r="AE679" s="342">
        <v>11.158488</v>
      </c>
      <c r="AF679" s="342">
        <v>0</v>
      </c>
      <c r="AG679" s="342">
        <v>4.0164999999999999E-2</v>
      </c>
    </row>
    <row r="680" spans="1:33" x14ac:dyDescent="0.2">
      <c r="A680" s="342">
        <v>813.07050500000003</v>
      </c>
      <c r="B680" s="342">
        <v>113.02461099999999</v>
      </c>
      <c r="C680" s="342">
        <v>74.511989</v>
      </c>
      <c r="D680" s="342">
        <v>75.418051000000006</v>
      </c>
      <c r="E680" s="342">
        <v>72.672781000000001</v>
      </c>
      <c r="F680" s="342">
        <v>72.594528999999994</v>
      </c>
      <c r="G680" s="342">
        <v>72.843237999999999</v>
      </c>
      <c r="H680" s="342">
        <v>74.558632000000003</v>
      </c>
      <c r="I680" s="342">
        <v>6.987743</v>
      </c>
      <c r="J680" s="342">
        <v>179.128513</v>
      </c>
      <c r="K680" s="342">
        <v>52.7</v>
      </c>
      <c r="L680" s="342">
        <v>4.342549</v>
      </c>
      <c r="M680" s="342">
        <v>74.8</v>
      </c>
      <c r="N680" s="342">
        <v>29.320951999999998</v>
      </c>
      <c r="O680" s="342">
        <v>178.89686399999999</v>
      </c>
      <c r="P680" s="342">
        <v>0</v>
      </c>
      <c r="Q680" s="342">
        <v>120.39</v>
      </c>
      <c r="R680" s="342">
        <v>0</v>
      </c>
      <c r="S680" s="342">
        <v>4.4550000000000001</v>
      </c>
      <c r="T680" s="342">
        <v>0</v>
      </c>
      <c r="U680" s="342">
        <v>279</v>
      </c>
      <c r="V680" s="342">
        <v>99.302499999999995</v>
      </c>
      <c r="W680" s="342">
        <v>6.38</v>
      </c>
      <c r="X680" s="342">
        <v>4.4999999999999998E-2</v>
      </c>
      <c r="Y680" s="342">
        <v>0</v>
      </c>
      <c r="Z680" s="342">
        <v>73.2</v>
      </c>
      <c r="AA680" s="342">
        <v>53.9</v>
      </c>
      <c r="AB680" s="342">
        <v>30.470882</v>
      </c>
      <c r="AC680" s="342">
        <v>31.297650999999998</v>
      </c>
      <c r="AD680" s="342">
        <v>178.93737400000001</v>
      </c>
      <c r="AE680" s="342">
        <v>11.155048000000001</v>
      </c>
      <c r="AF680" s="342">
        <v>0</v>
      </c>
      <c r="AG680" s="342">
        <v>4.0509999999999997E-2</v>
      </c>
    </row>
    <row r="681" spans="1:33" x14ac:dyDescent="0.2">
      <c r="A681" s="342">
        <v>814.26557400000002</v>
      </c>
      <c r="B681" s="342">
        <v>113.63458799999999</v>
      </c>
      <c r="C681" s="342">
        <v>74.523166000000003</v>
      </c>
      <c r="D681" s="342">
        <v>75.433430000000001</v>
      </c>
      <c r="E681" s="342">
        <v>72.699860999999999</v>
      </c>
      <c r="F681" s="342">
        <v>72.587294999999997</v>
      </c>
      <c r="G681" s="342">
        <v>72.794479999999993</v>
      </c>
      <c r="H681" s="342">
        <v>74.631270000000001</v>
      </c>
      <c r="I681" s="342">
        <v>6.840414</v>
      </c>
      <c r="J681" s="342">
        <v>179.11192299999999</v>
      </c>
      <c r="K681" s="342">
        <v>52.7</v>
      </c>
      <c r="L681" s="342">
        <v>4.3483559999999999</v>
      </c>
      <c r="M681" s="342">
        <v>74.8</v>
      </c>
      <c r="N681" s="342">
        <v>29.323906999999998</v>
      </c>
      <c r="O681" s="342">
        <v>178.87610900000001</v>
      </c>
      <c r="P681" s="342">
        <v>0</v>
      </c>
      <c r="Q681" s="342">
        <v>120.43</v>
      </c>
      <c r="R681" s="342">
        <v>0</v>
      </c>
      <c r="S681" s="342">
        <v>4.4050000000000002</v>
      </c>
      <c r="T681" s="342">
        <v>0</v>
      </c>
      <c r="U681" s="342">
        <v>255</v>
      </c>
      <c r="V681" s="342">
        <v>99.415199999999999</v>
      </c>
      <c r="W681" s="342">
        <v>6.2709999999999999</v>
      </c>
      <c r="X681" s="342">
        <v>4.4999999999999998E-2</v>
      </c>
      <c r="Y681" s="342">
        <v>0</v>
      </c>
      <c r="Z681" s="342">
        <v>73.2</v>
      </c>
      <c r="AA681" s="342">
        <v>53.9</v>
      </c>
      <c r="AB681" s="342">
        <v>30.232968</v>
      </c>
      <c r="AC681" s="342">
        <v>31.260180999999999</v>
      </c>
      <c r="AD681" s="342">
        <v>178.91716</v>
      </c>
      <c r="AE681" s="342">
        <v>11.151865000000001</v>
      </c>
      <c r="AF681" s="342">
        <v>0</v>
      </c>
      <c r="AG681" s="342">
        <v>4.1051999999999998E-2</v>
      </c>
    </row>
    <row r="682" spans="1:33" x14ac:dyDescent="0.2">
      <c r="A682" s="342">
        <v>815.46164199999998</v>
      </c>
      <c r="B682" s="342">
        <v>113.585301</v>
      </c>
      <c r="C682" s="342">
        <v>74.503443000000004</v>
      </c>
      <c r="D682" s="342">
        <v>75.399415000000005</v>
      </c>
      <c r="E682" s="342">
        <v>72.677716000000004</v>
      </c>
      <c r="F682" s="342">
        <v>72.560428000000002</v>
      </c>
      <c r="G682" s="342">
        <v>72.768255999999994</v>
      </c>
      <c r="H682" s="342">
        <v>74.611912000000004</v>
      </c>
      <c r="I682" s="342">
        <v>6.9667890000000003</v>
      </c>
      <c r="J682" s="342">
        <v>179.09429499999999</v>
      </c>
      <c r="K682" s="342">
        <v>52.7</v>
      </c>
      <c r="L682" s="342">
        <v>4.3524000000000003</v>
      </c>
      <c r="M682" s="342">
        <v>74.8</v>
      </c>
      <c r="N682" s="342">
        <v>29.325617999999999</v>
      </c>
      <c r="O682" s="342">
        <v>178.90994499999999</v>
      </c>
      <c r="P682" s="342">
        <v>0</v>
      </c>
      <c r="Q682" s="342">
        <v>120.42</v>
      </c>
      <c r="R682" s="342">
        <v>0</v>
      </c>
      <c r="S682" s="342">
        <v>4.4340000000000002</v>
      </c>
      <c r="T682" s="342">
        <v>0</v>
      </c>
      <c r="U682" s="342">
        <v>270</v>
      </c>
      <c r="V682" s="342">
        <v>99.491699999999994</v>
      </c>
      <c r="W682" s="342">
        <v>6.3230000000000004</v>
      </c>
      <c r="X682" s="342">
        <v>4.4999999999999998E-2</v>
      </c>
      <c r="Y682" s="342">
        <v>0</v>
      </c>
      <c r="Z682" s="342">
        <v>73.2</v>
      </c>
      <c r="AA682" s="342">
        <v>53.9</v>
      </c>
      <c r="AB682" s="342">
        <v>30.630946000000002</v>
      </c>
      <c r="AC682" s="342">
        <v>31.223624999999998</v>
      </c>
      <c r="AD682" s="342">
        <v>178.950973</v>
      </c>
      <c r="AE682" s="342">
        <v>11.148759</v>
      </c>
      <c r="AF682" s="342">
        <v>0</v>
      </c>
      <c r="AG682" s="342">
        <v>4.1028000000000002E-2</v>
      </c>
    </row>
    <row r="683" spans="1:33" x14ac:dyDescent="0.2">
      <c r="A683" s="342">
        <v>816.65471000000002</v>
      </c>
      <c r="B683" s="342">
        <v>113.446073</v>
      </c>
      <c r="C683" s="342">
        <v>74.509687</v>
      </c>
      <c r="D683" s="342">
        <v>75.384683999999993</v>
      </c>
      <c r="E683" s="342">
        <v>72.720588000000006</v>
      </c>
      <c r="F683" s="342">
        <v>72.561267000000001</v>
      </c>
      <c r="G683" s="342">
        <v>72.802290999999997</v>
      </c>
      <c r="H683" s="342">
        <v>74.580447000000007</v>
      </c>
      <c r="I683" s="342">
        <v>6.8637449999999998</v>
      </c>
      <c r="J683" s="342">
        <v>179.07718700000001</v>
      </c>
      <c r="K683" s="342">
        <v>52.7</v>
      </c>
      <c r="L683" s="342">
        <v>4.3604880000000001</v>
      </c>
      <c r="M683" s="342">
        <v>74.8</v>
      </c>
      <c r="N683" s="342">
        <v>29.325202999999998</v>
      </c>
      <c r="O683" s="342">
        <v>178.90616299999999</v>
      </c>
      <c r="P683" s="342">
        <v>0</v>
      </c>
      <c r="Q683" s="342">
        <v>120.39</v>
      </c>
      <c r="R683" s="342">
        <v>0</v>
      </c>
      <c r="S683" s="342">
        <v>4.4409999999999998</v>
      </c>
      <c r="T683" s="342">
        <v>0</v>
      </c>
      <c r="U683" s="342">
        <v>273</v>
      </c>
      <c r="V683" s="342">
        <v>99.605400000000003</v>
      </c>
      <c r="W683" s="342">
        <v>6.3490000000000002</v>
      </c>
      <c r="X683" s="342">
        <v>4.4999999999999998E-2</v>
      </c>
      <c r="Y683" s="342">
        <v>0</v>
      </c>
      <c r="Z683" s="342">
        <v>73.2</v>
      </c>
      <c r="AA683" s="342">
        <v>53.8</v>
      </c>
      <c r="AB683" s="342">
        <v>30.584890999999999</v>
      </c>
      <c r="AC683" s="342">
        <v>31.189468000000002</v>
      </c>
      <c r="AD683" s="342">
        <v>178.94705999999999</v>
      </c>
      <c r="AE683" s="342">
        <v>11.145856999999999</v>
      </c>
      <c r="AF683" s="342">
        <v>0</v>
      </c>
      <c r="AG683" s="342">
        <v>4.0896000000000002E-2</v>
      </c>
    </row>
    <row r="684" spans="1:33" x14ac:dyDescent="0.2">
      <c r="A684" s="342">
        <v>817.87278000000003</v>
      </c>
      <c r="B684" s="342">
        <v>113.217513</v>
      </c>
      <c r="C684" s="342">
        <v>74.530142999999995</v>
      </c>
      <c r="D684" s="342">
        <v>75.389409999999998</v>
      </c>
      <c r="E684" s="342">
        <v>72.655857999999995</v>
      </c>
      <c r="F684" s="342">
        <v>72.599637999999999</v>
      </c>
      <c r="G684" s="342">
        <v>72.854512</v>
      </c>
      <c r="H684" s="342">
        <v>74.568877999999998</v>
      </c>
      <c r="I684" s="342">
        <v>6.9454130000000003</v>
      </c>
      <c r="J684" s="342">
        <v>179.16384600000001</v>
      </c>
      <c r="K684" s="342">
        <v>52.7</v>
      </c>
      <c r="L684" s="342">
        <v>4.3684719999999997</v>
      </c>
      <c r="M684" s="342">
        <v>74.8</v>
      </c>
      <c r="N684" s="342">
        <v>29.324231999999999</v>
      </c>
      <c r="O684" s="342">
        <v>178.89293599999999</v>
      </c>
      <c r="P684" s="342">
        <v>0</v>
      </c>
      <c r="Q684" s="342">
        <v>120.41</v>
      </c>
      <c r="R684" s="342">
        <v>0</v>
      </c>
      <c r="S684" s="342">
        <v>4.4269999999999996</v>
      </c>
      <c r="T684" s="342">
        <v>0</v>
      </c>
      <c r="U684" s="342">
        <v>267</v>
      </c>
      <c r="V684" s="342">
        <v>99.680400000000006</v>
      </c>
      <c r="W684" s="342">
        <v>6.2919999999999998</v>
      </c>
      <c r="X684" s="342">
        <v>0.04</v>
      </c>
      <c r="Y684" s="342">
        <v>0</v>
      </c>
      <c r="Z684" s="342">
        <v>73.2</v>
      </c>
      <c r="AA684" s="342">
        <v>53.8</v>
      </c>
      <c r="AB684" s="342">
        <v>30.42651</v>
      </c>
      <c r="AC684" s="342">
        <v>31.153058999999999</v>
      </c>
      <c r="AD684" s="342">
        <v>178.933604</v>
      </c>
      <c r="AE684" s="342">
        <v>11.142764</v>
      </c>
      <c r="AF684" s="342">
        <v>0</v>
      </c>
      <c r="AG684" s="342">
        <v>4.0668000000000003E-2</v>
      </c>
    </row>
    <row r="685" spans="1:33" x14ac:dyDescent="0.2">
      <c r="A685" s="342">
        <v>819.06584799999996</v>
      </c>
      <c r="B685" s="342">
        <v>113.053832</v>
      </c>
      <c r="C685" s="342">
        <v>74.465110999999993</v>
      </c>
      <c r="D685" s="342">
        <v>75.363573000000002</v>
      </c>
      <c r="E685" s="342">
        <v>72.726299999999995</v>
      </c>
      <c r="F685" s="342">
        <v>72.580447000000007</v>
      </c>
      <c r="G685" s="342">
        <v>72.807278999999994</v>
      </c>
      <c r="H685" s="342">
        <v>74.544405999999995</v>
      </c>
      <c r="I685" s="342">
        <v>6.918831</v>
      </c>
      <c r="J685" s="342">
        <v>179.04530199999999</v>
      </c>
      <c r="K685" s="342">
        <v>52.7</v>
      </c>
      <c r="L685" s="342">
        <v>4.3728790000000002</v>
      </c>
      <c r="M685" s="342">
        <v>74.8</v>
      </c>
      <c r="N685" s="342">
        <v>29.325306999999999</v>
      </c>
      <c r="O685" s="342">
        <v>178.89624900000001</v>
      </c>
      <c r="P685" s="342">
        <v>0</v>
      </c>
      <c r="Q685" s="342">
        <v>120.4</v>
      </c>
      <c r="R685" s="342">
        <v>0</v>
      </c>
      <c r="S685" s="342">
        <v>4.4589999999999996</v>
      </c>
      <c r="T685" s="342">
        <v>0</v>
      </c>
      <c r="U685" s="342">
        <v>281</v>
      </c>
      <c r="V685" s="342">
        <v>99.758499999999998</v>
      </c>
      <c r="W685" s="342">
        <v>6.3639999999999999</v>
      </c>
      <c r="X685" s="342">
        <v>0.04</v>
      </c>
      <c r="Y685" s="342">
        <v>0</v>
      </c>
      <c r="Z685" s="342">
        <v>73.2</v>
      </c>
      <c r="AA685" s="342">
        <v>53.9</v>
      </c>
      <c r="AB685" s="342">
        <v>30.46453</v>
      </c>
      <c r="AC685" s="342">
        <v>31.122040999999999</v>
      </c>
      <c r="AD685" s="342">
        <v>178.936834</v>
      </c>
      <c r="AE685" s="342">
        <v>11.140129</v>
      </c>
      <c r="AF685" s="342">
        <v>0</v>
      </c>
      <c r="AG685" s="342">
        <v>4.0585000000000003E-2</v>
      </c>
    </row>
    <row r="686" spans="1:33" x14ac:dyDescent="0.2">
      <c r="A686" s="342">
        <v>820.27391699999998</v>
      </c>
      <c r="B686" s="342">
        <v>113.179569</v>
      </c>
      <c r="C686" s="342">
        <v>74.486164000000002</v>
      </c>
      <c r="D686" s="342">
        <v>75.404746000000003</v>
      </c>
      <c r="E686" s="342">
        <v>72.727226000000002</v>
      </c>
      <c r="F686" s="342">
        <v>72.598443000000003</v>
      </c>
      <c r="G686" s="342">
        <v>72.814182000000002</v>
      </c>
      <c r="H686" s="342">
        <v>74.537842999999995</v>
      </c>
      <c r="I686" s="342">
        <v>7.0303000000000004</v>
      </c>
      <c r="J686" s="342">
        <v>178.939019</v>
      </c>
      <c r="K686" s="342">
        <v>52.5</v>
      </c>
      <c r="L686" s="342">
        <v>4.3790480000000001</v>
      </c>
      <c r="M686" s="342">
        <v>74.8</v>
      </c>
      <c r="N686" s="342">
        <v>29.325488</v>
      </c>
      <c r="O686" s="342">
        <v>178.86526499999999</v>
      </c>
      <c r="P686" s="342">
        <v>0</v>
      </c>
      <c r="Q686" s="342">
        <v>120.41</v>
      </c>
      <c r="R686" s="342">
        <v>0</v>
      </c>
      <c r="S686" s="342">
        <v>4.4269999999999996</v>
      </c>
      <c r="T686" s="342">
        <v>0</v>
      </c>
      <c r="U686" s="342">
        <v>267</v>
      </c>
      <c r="V686" s="342">
        <v>99.872</v>
      </c>
      <c r="W686" s="342">
        <v>6.2969999999999997</v>
      </c>
      <c r="X686" s="342">
        <v>4.4999999999999998E-2</v>
      </c>
      <c r="Y686" s="342">
        <v>0</v>
      </c>
      <c r="Z686" s="342">
        <v>73.2</v>
      </c>
      <c r="AA686" s="342">
        <v>53.9</v>
      </c>
      <c r="AB686" s="342">
        <v>30.100944999999999</v>
      </c>
      <c r="AC686" s="342">
        <v>31.088332000000001</v>
      </c>
      <c r="AD686" s="342">
        <v>178.90594400000001</v>
      </c>
      <c r="AE686" s="342">
        <v>11.137264999999999</v>
      </c>
      <c r="AF686" s="342">
        <v>0</v>
      </c>
      <c r="AG686" s="342">
        <v>4.0677999999999999E-2</v>
      </c>
    </row>
    <row r="687" spans="1:33" x14ac:dyDescent="0.2">
      <c r="A687" s="342">
        <v>821.48198600000001</v>
      </c>
      <c r="B687" s="342">
        <v>113.84308299999999</v>
      </c>
      <c r="C687" s="342">
        <v>74.471434000000002</v>
      </c>
      <c r="D687" s="342">
        <v>75.393125999999995</v>
      </c>
      <c r="E687" s="342">
        <v>72.747407999999993</v>
      </c>
      <c r="F687" s="342">
        <v>72.618780999999998</v>
      </c>
      <c r="G687" s="342">
        <v>72.816738999999998</v>
      </c>
      <c r="H687" s="342">
        <v>74.577618000000001</v>
      </c>
      <c r="I687" s="342">
        <v>6.8322060000000002</v>
      </c>
      <c r="J687" s="342">
        <v>179.13110599999999</v>
      </c>
      <c r="K687" s="342">
        <v>52.5</v>
      </c>
      <c r="L687" s="342">
        <v>4.3878620000000002</v>
      </c>
      <c r="M687" s="342">
        <v>74.8</v>
      </c>
      <c r="N687" s="342">
        <v>29.324788000000002</v>
      </c>
      <c r="O687" s="342">
        <v>178.87197</v>
      </c>
      <c r="P687" s="342">
        <v>0</v>
      </c>
      <c r="Q687" s="342">
        <v>120.4</v>
      </c>
      <c r="R687" s="342">
        <v>0</v>
      </c>
      <c r="S687" s="342">
        <v>4.431</v>
      </c>
      <c r="T687" s="342">
        <v>0</v>
      </c>
      <c r="U687" s="342">
        <v>270</v>
      </c>
      <c r="V687" s="342">
        <v>99.947699999999998</v>
      </c>
      <c r="W687" s="342">
        <v>6.3120000000000003</v>
      </c>
      <c r="X687" s="342">
        <v>4.4999999999999998E-2</v>
      </c>
      <c r="Y687" s="342">
        <v>0</v>
      </c>
      <c r="Z687" s="342">
        <v>73.2</v>
      </c>
      <c r="AA687" s="342">
        <v>53.9</v>
      </c>
      <c r="AB687" s="342">
        <v>30.187059999999999</v>
      </c>
      <c r="AC687" s="342">
        <v>31.051590999999998</v>
      </c>
      <c r="AD687" s="342">
        <v>178.91326000000001</v>
      </c>
      <c r="AE687" s="342">
        <v>11.134143</v>
      </c>
      <c r="AF687" s="342">
        <v>0</v>
      </c>
      <c r="AG687" s="342">
        <v>4.129E-2</v>
      </c>
    </row>
    <row r="688" spans="1:33" x14ac:dyDescent="0.2">
      <c r="A688" s="342">
        <v>822.67605400000002</v>
      </c>
      <c r="B688" s="342">
        <v>114.364262</v>
      </c>
      <c r="C688" s="342">
        <v>74.540572999999995</v>
      </c>
      <c r="D688" s="342">
        <v>75.455695000000006</v>
      </c>
      <c r="E688" s="342">
        <v>72.727474000000001</v>
      </c>
      <c r="F688" s="342">
        <v>72.604771999999997</v>
      </c>
      <c r="G688" s="342">
        <v>72.811773000000002</v>
      </c>
      <c r="H688" s="342">
        <v>74.576682000000005</v>
      </c>
      <c r="I688" s="342">
        <v>6.8553199999999999</v>
      </c>
      <c r="J688" s="342">
        <v>179.05105699999999</v>
      </c>
      <c r="K688" s="342">
        <v>52.5</v>
      </c>
      <c r="L688" s="342">
        <v>4.3940840000000003</v>
      </c>
      <c r="M688" s="342">
        <v>74.8</v>
      </c>
      <c r="N688" s="342">
        <v>29.323813000000001</v>
      </c>
      <c r="O688" s="342">
        <v>178.865982</v>
      </c>
      <c r="P688" s="342">
        <v>0</v>
      </c>
      <c r="Q688" s="342">
        <v>120.4</v>
      </c>
      <c r="R688" s="342">
        <v>0</v>
      </c>
      <c r="S688" s="342">
        <v>4.4459999999999997</v>
      </c>
      <c r="T688" s="342">
        <v>0</v>
      </c>
      <c r="U688" s="342">
        <v>276</v>
      </c>
      <c r="V688" s="342">
        <v>100.063</v>
      </c>
      <c r="W688" s="342">
        <v>6.3230000000000004</v>
      </c>
      <c r="X688" s="342">
        <v>4.4999999999999998E-2</v>
      </c>
      <c r="Y688" s="342">
        <v>0</v>
      </c>
      <c r="Z688" s="342">
        <v>73.2</v>
      </c>
      <c r="AA688" s="342">
        <v>53.9</v>
      </c>
      <c r="AB688" s="342">
        <v>30.121106999999999</v>
      </c>
      <c r="AC688" s="342">
        <v>31.018526999999999</v>
      </c>
      <c r="AD688" s="342">
        <v>178.907657</v>
      </c>
      <c r="AE688" s="342">
        <v>11.131334000000001</v>
      </c>
      <c r="AF688" s="342">
        <v>0</v>
      </c>
      <c r="AG688" s="342">
        <v>4.1674999999999997E-2</v>
      </c>
    </row>
    <row r="689" spans="1:33" x14ac:dyDescent="0.2">
      <c r="A689" s="342">
        <v>823.87312299999996</v>
      </c>
      <c r="B689" s="342">
        <v>114.372454</v>
      </c>
      <c r="C689" s="342">
        <v>74.502640999999997</v>
      </c>
      <c r="D689" s="342">
        <v>75.414022000000003</v>
      </c>
      <c r="E689" s="342">
        <v>72.704003</v>
      </c>
      <c r="F689" s="342">
        <v>72.624883999999994</v>
      </c>
      <c r="G689" s="342">
        <v>72.822201000000007</v>
      </c>
      <c r="H689" s="342">
        <v>74.609855999999994</v>
      </c>
      <c r="I689" s="342">
        <v>6.9657090000000004</v>
      </c>
      <c r="J689" s="342">
        <v>179.090407</v>
      </c>
      <c r="K689" s="342">
        <v>52.5</v>
      </c>
      <c r="L689" s="342">
        <v>4.4012900000000004</v>
      </c>
      <c r="M689" s="342">
        <v>74.8</v>
      </c>
      <c r="N689" s="342">
        <v>29.320304</v>
      </c>
      <c r="O689" s="342">
        <v>178.871139</v>
      </c>
      <c r="P689" s="342">
        <v>0</v>
      </c>
      <c r="Q689" s="342">
        <v>120.39</v>
      </c>
      <c r="R689" s="342">
        <v>0</v>
      </c>
      <c r="S689" s="342">
        <v>4.4400000000000004</v>
      </c>
      <c r="T689" s="342">
        <v>0</v>
      </c>
      <c r="U689" s="342">
        <v>274</v>
      </c>
      <c r="V689" s="342">
        <v>100.139</v>
      </c>
      <c r="W689" s="342">
        <v>6.3330000000000002</v>
      </c>
      <c r="X689" s="342">
        <v>4.4999999999999998E-2</v>
      </c>
      <c r="Y689" s="342">
        <v>0</v>
      </c>
      <c r="Z689" s="342">
        <v>73.2</v>
      </c>
      <c r="AA689" s="342">
        <v>53.9</v>
      </c>
      <c r="AB689" s="342">
        <v>30.182348000000001</v>
      </c>
      <c r="AC689" s="342">
        <v>30.984186000000001</v>
      </c>
      <c r="AD689" s="342">
        <v>178.91285999999999</v>
      </c>
      <c r="AE689" s="342">
        <v>11.128416</v>
      </c>
      <c r="AF689" s="342">
        <v>0</v>
      </c>
      <c r="AG689" s="342">
        <v>4.1721000000000001E-2</v>
      </c>
    </row>
    <row r="690" spans="1:33" x14ac:dyDescent="0.2">
      <c r="A690" s="342">
        <v>825.06819099999996</v>
      </c>
      <c r="B690" s="342">
        <v>114.65930299999999</v>
      </c>
      <c r="C690" s="342">
        <v>74.497739999999993</v>
      </c>
      <c r="D690" s="342">
        <v>75.387568000000002</v>
      </c>
      <c r="E690" s="342">
        <v>72.674301</v>
      </c>
      <c r="F690" s="342">
        <v>72.626138999999995</v>
      </c>
      <c r="G690" s="342">
        <v>72.849881999999994</v>
      </c>
      <c r="H690" s="342">
        <v>74.560153999999997</v>
      </c>
      <c r="I690" s="342">
        <v>6.9320089999999999</v>
      </c>
      <c r="J690" s="342">
        <v>179.045042</v>
      </c>
      <c r="K690" s="342">
        <v>52.5</v>
      </c>
      <c r="L690" s="342">
        <v>4.4084969999999997</v>
      </c>
      <c r="M690" s="342">
        <v>74.8</v>
      </c>
      <c r="N690" s="342">
        <v>29.323881</v>
      </c>
      <c r="O690" s="342">
        <v>178.838357</v>
      </c>
      <c r="P690" s="342">
        <v>0</v>
      </c>
      <c r="Q690" s="342">
        <v>120.4</v>
      </c>
      <c r="R690" s="342">
        <v>0</v>
      </c>
      <c r="S690" s="342">
        <v>4.4139999999999997</v>
      </c>
      <c r="T690" s="342">
        <v>0</v>
      </c>
      <c r="U690" s="342">
        <v>262</v>
      </c>
      <c r="V690" s="342">
        <v>100.214</v>
      </c>
      <c r="W690" s="342">
        <v>6.2859999999999996</v>
      </c>
      <c r="X690" s="342">
        <v>0.04</v>
      </c>
      <c r="Y690" s="342">
        <v>0</v>
      </c>
      <c r="Z690" s="342">
        <v>73.2</v>
      </c>
      <c r="AA690" s="342">
        <v>53.9</v>
      </c>
      <c r="AB690" s="342">
        <v>29.799457</v>
      </c>
      <c r="AC690" s="342">
        <v>30.943204999999999</v>
      </c>
      <c r="AD690" s="342">
        <v>178.88032899999999</v>
      </c>
      <c r="AE690" s="342">
        <v>11.124935000000001</v>
      </c>
      <c r="AF690" s="342">
        <v>0</v>
      </c>
      <c r="AG690" s="342">
        <v>4.1972000000000002E-2</v>
      </c>
    </row>
    <row r="691" spans="1:33" x14ac:dyDescent="0.2">
      <c r="A691" s="342">
        <v>826.26225899999997</v>
      </c>
      <c r="B691" s="342">
        <v>114.50839499999999</v>
      </c>
      <c r="C691" s="342">
        <v>74.531569000000005</v>
      </c>
      <c r="D691" s="342">
        <v>75.403351000000001</v>
      </c>
      <c r="E691" s="342">
        <v>72.705585999999997</v>
      </c>
      <c r="F691" s="342">
        <v>72.602367000000001</v>
      </c>
      <c r="G691" s="342">
        <v>72.786283999999995</v>
      </c>
      <c r="H691" s="342">
        <v>74.576735999999997</v>
      </c>
      <c r="I691" s="342">
        <v>6.920992</v>
      </c>
      <c r="J691" s="342">
        <v>178.93487099999999</v>
      </c>
      <c r="K691" s="342">
        <v>52.5</v>
      </c>
      <c r="L691" s="342">
        <v>4.4145110000000001</v>
      </c>
      <c r="M691" s="342">
        <v>74.8</v>
      </c>
      <c r="N691" s="342">
        <v>29.32357</v>
      </c>
      <c r="O691" s="342">
        <v>178.84878900000001</v>
      </c>
      <c r="P691" s="342">
        <v>0</v>
      </c>
      <c r="Q691" s="342">
        <v>120.38</v>
      </c>
      <c r="R691" s="342">
        <v>0</v>
      </c>
      <c r="S691" s="342">
        <v>4.4530000000000003</v>
      </c>
      <c r="T691" s="342">
        <v>0</v>
      </c>
      <c r="U691" s="342">
        <v>279</v>
      </c>
      <c r="V691" s="342">
        <v>100.327</v>
      </c>
      <c r="W691" s="342">
        <v>6.4009999999999998</v>
      </c>
      <c r="X691" s="342">
        <v>5.0999999999999997E-2</v>
      </c>
      <c r="Y691" s="342">
        <v>0</v>
      </c>
      <c r="Z691" s="342">
        <v>73.2</v>
      </c>
      <c r="AA691" s="342">
        <v>53.9</v>
      </c>
      <c r="AB691" s="342">
        <v>29.920311000000002</v>
      </c>
      <c r="AC691" s="342">
        <v>30.905239000000002</v>
      </c>
      <c r="AD691" s="342">
        <v>178.89059700000001</v>
      </c>
      <c r="AE691" s="342">
        <v>11.121708999999999</v>
      </c>
      <c r="AF691" s="342">
        <v>0</v>
      </c>
      <c r="AG691" s="342">
        <v>4.1807999999999998E-2</v>
      </c>
    </row>
    <row r="692" spans="1:33" x14ac:dyDescent="0.2">
      <c r="A692" s="342">
        <v>827.45632799999998</v>
      </c>
      <c r="B692" s="342">
        <v>114.25599800000001</v>
      </c>
      <c r="C692" s="342">
        <v>74.463975000000005</v>
      </c>
      <c r="D692" s="342">
        <v>75.360275999999999</v>
      </c>
      <c r="E692" s="342">
        <v>72.674023000000005</v>
      </c>
      <c r="F692" s="342">
        <v>72.638542000000001</v>
      </c>
      <c r="G692" s="342">
        <v>72.805053999999998</v>
      </c>
      <c r="H692" s="342">
        <v>74.595545999999999</v>
      </c>
      <c r="I692" s="342">
        <v>6.8531599999999999</v>
      </c>
      <c r="J692" s="342">
        <v>179.062411</v>
      </c>
      <c r="K692" s="342">
        <v>52.5</v>
      </c>
      <c r="L692" s="342">
        <v>4.4230140000000002</v>
      </c>
      <c r="M692" s="342">
        <v>74.8</v>
      </c>
      <c r="N692" s="342">
        <v>29.323881</v>
      </c>
      <c r="O692" s="342">
        <v>178.869373</v>
      </c>
      <c r="P692" s="342">
        <v>0</v>
      </c>
      <c r="Q692" s="342">
        <v>120.35</v>
      </c>
      <c r="R692" s="342">
        <v>0</v>
      </c>
      <c r="S692" s="342">
        <v>4.4260000000000002</v>
      </c>
      <c r="T692" s="342">
        <v>0</v>
      </c>
      <c r="U692" s="342">
        <v>267</v>
      </c>
      <c r="V692" s="342">
        <v>100.40300000000001</v>
      </c>
      <c r="W692" s="342">
        <v>6.375</v>
      </c>
      <c r="X692" s="342">
        <v>0.04</v>
      </c>
      <c r="Y692" s="342">
        <v>0</v>
      </c>
      <c r="Z692" s="342">
        <v>73.2</v>
      </c>
      <c r="AA692" s="342">
        <v>53.9</v>
      </c>
      <c r="AB692" s="342">
        <v>30.160844000000001</v>
      </c>
      <c r="AC692" s="342">
        <v>30.872181999999999</v>
      </c>
      <c r="AD692" s="342">
        <v>178.911033</v>
      </c>
      <c r="AE692" s="342">
        <v>11.118900999999999</v>
      </c>
      <c r="AF692" s="342">
        <v>0</v>
      </c>
      <c r="AG692" s="342">
        <v>4.1660000000000003E-2</v>
      </c>
    </row>
    <row r="693" spans="1:33" x14ac:dyDescent="0.2">
      <c r="A693" s="342">
        <v>828.65139599999998</v>
      </c>
      <c r="B693" s="342">
        <v>114.317751</v>
      </c>
      <c r="C693" s="342">
        <v>74.468145000000007</v>
      </c>
      <c r="D693" s="342">
        <v>75.409710000000004</v>
      </c>
      <c r="E693" s="342">
        <v>72.723090999999997</v>
      </c>
      <c r="F693" s="342">
        <v>72.554992999999996</v>
      </c>
      <c r="G693" s="342">
        <v>72.794449999999998</v>
      </c>
      <c r="H693" s="342">
        <v>74.580376999999999</v>
      </c>
      <c r="I693" s="342">
        <v>6.7814399999999999</v>
      </c>
      <c r="J693" s="342">
        <v>179.11244099999999</v>
      </c>
      <c r="K693" s="342">
        <v>52.5</v>
      </c>
      <c r="L693" s="342">
        <v>4.4263839999999997</v>
      </c>
      <c r="M693" s="342">
        <v>74.8</v>
      </c>
      <c r="N693" s="342">
        <v>29.322299999999998</v>
      </c>
      <c r="O693" s="342">
        <v>178.84562</v>
      </c>
      <c r="P693" s="342">
        <v>0</v>
      </c>
      <c r="Q693" s="342">
        <v>120.31</v>
      </c>
      <c r="R693" s="342">
        <v>0</v>
      </c>
      <c r="S693" s="342">
        <v>4.476</v>
      </c>
      <c r="T693" s="342">
        <v>0</v>
      </c>
      <c r="U693" s="342">
        <v>290</v>
      </c>
      <c r="V693" s="342">
        <v>100.51900000000001</v>
      </c>
      <c r="W693" s="342">
        <v>6.4530000000000003</v>
      </c>
      <c r="X693" s="342">
        <v>0.04</v>
      </c>
      <c r="Y693" s="342">
        <v>0</v>
      </c>
      <c r="Z693" s="342">
        <v>73.2</v>
      </c>
      <c r="AA693" s="342">
        <v>53.9</v>
      </c>
      <c r="AB693" s="342">
        <v>29.881845999999999</v>
      </c>
      <c r="AC693" s="342">
        <v>30.832281999999999</v>
      </c>
      <c r="AD693" s="342">
        <v>178.88732899999999</v>
      </c>
      <c r="AE693" s="342">
        <v>11.115511</v>
      </c>
      <c r="AF693" s="342">
        <v>0</v>
      </c>
      <c r="AG693" s="342">
        <v>4.1709000000000003E-2</v>
      </c>
    </row>
    <row r="694" spans="1:33" x14ac:dyDescent="0.2">
      <c r="A694" s="342">
        <v>829.87446599999998</v>
      </c>
      <c r="B694" s="342">
        <v>114.49488700000001</v>
      </c>
      <c r="C694" s="342">
        <v>74.533069999999995</v>
      </c>
      <c r="D694" s="342">
        <v>75.411232999999996</v>
      </c>
      <c r="E694" s="342">
        <v>72.681712000000005</v>
      </c>
      <c r="F694" s="342">
        <v>72.565786000000003</v>
      </c>
      <c r="G694" s="342">
        <v>72.854493000000005</v>
      </c>
      <c r="H694" s="342">
        <v>74.539064999999994</v>
      </c>
      <c r="I694" s="342">
        <v>6.8766629999999997</v>
      </c>
      <c r="J694" s="342">
        <v>179.03701899999999</v>
      </c>
      <c r="K694" s="342">
        <v>52.5</v>
      </c>
      <c r="L694" s="342">
        <v>4.4328950000000003</v>
      </c>
      <c r="M694" s="342">
        <v>74.8</v>
      </c>
      <c r="N694" s="342">
        <v>29.321276999999998</v>
      </c>
      <c r="O694" s="342">
        <v>178.83900700000001</v>
      </c>
      <c r="P694" s="342">
        <v>0</v>
      </c>
      <c r="Q694" s="342">
        <v>120.39</v>
      </c>
      <c r="R694" s="342">
        <v>0</v>
      </c>
      <c r="S694" s="342">
        <v>4.4349999999999996</v>
      </c>
      <c r="T694" s="342">
        <v>0</v>
      </c>
      <c r="U694" s="342">
        <v>271</v>
      </c>
      <c r="V694" s="342">
        <v>100.59399999999999</v>
      </c>
      <c r="W694" s="342">
        <v>6.3179999999999996</v>
      </c>
      <c r="X694" s="342">
        <v>0.04</v>
      </c>
      <c r="Y694" s="342">
        <v>0</v>
      </c>
      <c r="Z694" s="342">
        <v>73.2</v>
      </c>
      <c r="AA694" s="342">
        <v>53.9</v>
      </c>
      <c r="AB694" s="342">
        <v>29.805022999999998</v>
      </c>
      <c r="AC694" s="342">
        <v>30.791381000000001</v>
      </c>
      <c r="AD694" s="342">
        <v>178.88080199999999</v>
      </c>
      <c r="AE694" s="342">
        <v>11.112036</v>
      </c>
      <c r="AF694" s="342">
        <v>0</v>
      </c>
      <c r="AG694" s="342">
        <v>4.1794999999999999E-2</v>
      </c>
    </row>
    <row r="695" spans="1:33" x14ac:dyDescent="0.2">
      <c r="A695" s="342">
        <v>831.07153500000004</v>
      </c>
      <c r="B695" s="342">
        <v>114.34036399999999</v>
      </c>
      <c r="C695" s="342">
        <v>74.531441999999998</v>
      </c>
      <c r="D695" s="342">
        <v>75.394619000000006</v>
      </c>
      <c r="E695" s="342">
        <v>72.723470000000006</v>
      </c>
      <c r="F695" s="342">
        <v>72.653873000000004</v>
      </c>
      <c r="G695" s="342">
        <v>72.831415000000007</v>
      </c>
      <c r="H695" s="342">
        <v>74.534289000000001</v>
      </c>
      <c r="I695" s="342">
        <v>6.8581279999999998</v>
      </c>
      <c r="J695" s="342">
        <v>179.06759500000001</v>
      </c>
      <c r="K695" s="342">
        <v>52.4</v>
      </c>
      <c r="L695" s="342">
        <v>4.4417819999999999</v>
      </c>
      <c r="M695" s="342">
        <v>75</v>
      </c>
      <c r="N695" s="342">
        <v>29.322222</v>
      </c>
      <c r="O695" s="342">
        <v>178.832855</v>
      </c>
      <c r="P695" s="342">
        <v>0</v>
      </c>
      <c r="Q695" s="342">
        <v>120.38</v>
      </c>
      <c r="R695" s="342">
        <v>0</v>
      </c>
      <c r="S695" s="342">
        <v>4.4489999999999998</v>
      </c>
      <c r="T695" s="342">
        <v>0</v>
      </c>
      <c r="U695" s="342">
        <v>278</v>
      </c>
      <c r="V695" s="342">
        <v>100.67</v>
      </c>
      <c r="W695" s="342">
        <v>6.4009999999999998</v>
      </c>
      <c r="X695" s="342">
        <v>4.4999999999999998E-2</v>
      </c>
      <c r="Y695" s="342">
        <v>0</v>
      </c>
      <c r="Z695" s="342">
        <v>73.2</v>
      </c>
      <c r="AA695" s="342">
        <v>53.9</v>
      </c>
      <c r="AB695" s="342">
        <v>29.731057</v>
      </c>
      <c r="AC695" s="342">
        <v>30.756322000000001</v>
      </c>
      <c r="AD695" s="342">
        <v>178.87451799999999</v>
      </c>
      <c r="AE695" s="342">
        <v>11.109057</v>
      </c>
      <c r="AF695" s="342">
        <v>0</v>
      </c>
      <c r="AG695" s="342">
        <v>4.1662999999999999E-2</v>
      </c>
    </row>
    <row r="696" spans="1:33" x14ac:dyDescent="0.2">
      <c r="A696" s="342">
        <v>832.26760300000001</v>
      </c>
      <c r="B696" s="342">
        <v>114.182976</v>
      </c>
      <c r="C696" s="342">
        <v>74.522948</v>
      </c>
      <c r="D696" s="342">
        <v>75.379377000000005</v>
      </c>
      <c r="E696" s="342">
        <v>72.692177999999998</v>
      </c>
      <c r="F696" s="342">
        <v>72.621661000000003</v>
      </c>
      <c r="G696" s="342">
        <v>72.865037000000001</v>
      </c>
      <c r="H696" s="342">
        <v>74.574466000000001</v>
      </c>
      <c r="I696" s="342">
        <v>6.8477589999999999</v>
      </c>
      <c r="J696" s="342">
        <v>178.893654</v>
      </c>
      <c r="K696" s="342">
        <v>52.4</v>
      </c>
      <c r="L696" s="342">
        <v>4.4482109999999997</v>
      </c>
      <c r="M696" s="342">
        <v>75</v>
      </c>
      <c r="N696" s="342">
        <v>29.323311</v>
      </c>
      <c r="O696" s="342">
        <v>178.823756</v>
      </c>
      <c r="P696" s="342">
        <v>0</v>
      </c>
      <c r="Q696" s="342">
        <v>120.4</v>
      </c>
      <c r="R696" s="342">
        <v>0</v>
      </c>
      <c r="S696" s="342">
        <v>4.4370000000000003</v>
      </c>
      <c r="T696" s="342">
        <v>0</v>
      </c>
      <c r="U696" s="342">
        <v>273</v>
      </c>
      <c r="V696" s="342">
        <v>100.78400000000001</v>
      </c>
      <c r="W696" s="342">
        <v>6.3120000000000003</v>
      </c>
      <c r="X696" s="342">
        <v>4.4999999999999998E-2</v>
      </c>
      <c r="Y696" s="342">
        <v>0</v>
      </c>
      <c r="Z696" s="342">
        <v>73.2</v>
      </c>
      <c r="AA696" s="342">
        <v>54</v>
      </c>
      <c r="AB696" s="342">
        <v>29.622461000000001</v>
      </c>
      <c r="AC696" s="342">
        <v>30.714341000000001</v>
      </c>
      <c r="AD696" s="342">
        <v>178.86529200000001</v>
      </c>
      <c r="AE696" s="342">
        <v>11.10549</v>
      </c>
      <c r="AF696" s="342">
        <v>0</v>
      </c>
      <c r="AG696" s="342">
        <v>4.1535999999999997E-2</v>
      </c>
    </row>
    <row r="697" spans="1:33" x14ac:dyDescent="0.2">
      <c r="A697" s="342">
        <v>833.46167100000002</v>
      </c>
      <c r="B697" s="342">
        <v>113.923064</v>
      </c>
      <c r="C697" s="342">
        <v>74.556893000000002</v>
      </c>
      <c r="D697" s="342">
        <v>75.454999999999998</v>
      </c>
      <c r="E697" s="342">
        <v>72.696708999999998</v>
      </c>
      <c r="F697" s="342">
        <v>72.587791999999993</v>
      </c>
      <c r="G697" s="342">
        <v>72.813648000000001</v>
      </c>
      <c r="H697" s="342">
        <v>74.574607999999998</v>
      </c>
      <c r="I697" s="342">
        <v>6.9238</v>
      </c>
      <c r="J697" s="342">
        <v>179.06474399999999</v>
      </c>
      <c r="K697" s="342">
        <v>52.4</v>
      </c>
      <c r="L697" s="342">
        <v>4.4506990000000002</v>
      </c>
      <c r="M697" s="342">
        <v>75</v>
      </c>
      <c r="N697" s="342">
        <v>29.322092000000001</v>
      </c>
      <c r="O697" s="342">
        <v>178.82000300000001</v>
      </c>
      <c r="P697" s="342">
        <v>0</v>
      </c>
      <c r="Q697" s="342">
        <v>120.39</v>
      </c>
      <c r="R697" s="342">
        <v>0</v>
      </c>
      <c r="S697" s="342">
        <v>4.4539999999999997</v>
      </c>
      <c r="T697" s="342">
        <v>0</v>
      </c>
      <c r="U697" s="342">
        <v>279</v>
      </c>
      <c r="V697" s="342">
        <v>100.861</v>
      </c>
      <c r="W697" s="342">
        <v>6.3490000000000002</v>
      </c>
      <c r="X697" s="342">
        <v>0.04</v>
      </c>
      <c r="Y697" s="342">
        <v>0</v>
      </c>
      <c r="Z697" s="342">
        <v>73.2</v>
      </c>
      <c r="AA697" s="342">
        <v>54</v>
      </c>
      <c r="AB697" s="342">
        <v>29.575189000000002</v>
      </c>
      <c r="AC697" s="342">
        <v>30.673829000000001</v>
      </c>
      <c r="AD697" s="342">
        <v>178.861276</v>
      </c>
      <c r="AE697" s="342">
        <v>11.102048999999999</v>
      </c>
      <c r="AF697" s="342">
        <v>0</v>
      </c>
      <c r="AG697" s="342">
        <v>4.1272999999999997E-2</v>
      </c>
    </row>
    <row r="698" spans="1:33" x14ac:dyDescent="0.2">
      <c r="A698" s="342">
        <v>834.65473899999995</v>
      </c>
      <c r="B698" s="342">
        <v>113.473197</v>
      </c>
      <c r="C698" s="342">
        <v>74.496212</v>
      </c>
      <c r="D698" s="342">
        <v>75.405336000000005</v>
      </c>
      <c r="E698" s="342">
        <v>72.678455999999997</v>
      </c>
      <c r="F698" s="342">
        <v>72.587625000000003</v>
      </c>
      <c r="G698" s="342">
        <v>72.847680999999994</v>
      </c>
      <c r="H698" s="342">
        <v>74.598017999999996</v>
      </c>
      <c r="I698" s="342">
        <v>6.9300649999999999</v>
      </c>
      <c r="J698" s="342">
        <v>178.966497</v>
      </c>
      <c r="K698" s="342">
        <v>52.4</v>
      </c>
      <c r="L698" s="342">
        <v>4.459098</v>
      </c>
      <c r="M698" s="342">
        <v>75</v>
      </c>
      <c r="N698" s="342">
        <v>29.322558999999998</v>
      </c>
      <c r="O698" s="342">
        <v>178.82841500000001</v>
      </c>
      <c r="P698" s="342">
        <v>0</v>
      </c>
      <c r="Q698" s="342">
        <v>120.39</v>
      </c>
      <c r="R698" s="342">
        <v>0</v>
      </c>
      <c r="S698" s="342">
        <v>4.4429999999999996</v>
      </c>
      <c r="T698" s="342">
        <v>0</v>
      </c>
      <c r="U698" s="342">
        <v>276</v>
      </c>
      <c r="V698" s="342">
        <v>100.97499999999999</v>
      </c>
      <c r="W698" s="342">
        <v>6.3280000000000003</v>
      </c>
      <c r="X698" s="342">
        <v>4.4999999999999998E-2</v>
      </c>
      <c r="Y698" s="342">
        <v>0</v>
      </c>
      <c r="Z698" s="342">
        <v>73.2</v>
      </c>
      <c r="AA698" s="342">
        <v>54</v>
      </c>
      <c r="AB698" s="342">
        <v>29.670224999999999</v>
      </c>
      <c r="AC698" s="342">
        <v>30.639220000000002</v>
      </c>
      <c r="AD698" s="342">
        <v>178.86935</v>
      </c>
      <c r="AE698" s="342">
        <v>11.099107999999999</v>
      </c>
      <c r="AF698" s="342">
        <v>0</v>
      </c>
      <c r="AG698" s="342">
        <v>4.0934999999999999E-2</v>
      </c>
    </row>
    <row r="699" spans="1:33" x14ac:dyDescent="0.2">
      <c r="A699" s="342">
        <v>835.87380900000005</v>
      </c>
      <c r="B699" s="342">
        <v>113.527961</v>
      </c>
      <c r="C699" s="342">
        <v>74.462226000000001</v>
      </c>
      <c r="D699" s="342">
        <v>75.431848000000002</v>
      </c>
      <c r="E699" s="342">
        <v>72.745570999999998</v>
      </c>
      <c r="F699" s="342">
        <v>72.603624999999994</v>
      </c>
      <c r="G699" s="342">
        <v>72.838605999999999</v>
      </c>
      <c r="H699" s="342">
        <v>74.569275000000005</v>
      </c>
      <c r="I699" s="342">
        <v>7.0827070000000001</v>
      </c>
      <c r="J699" s="342">
        <v>178.89960400000001</v>
      </c>
      <c r="K699" s="342">
        <v>52.4</v>
      </c>
      <c r="L699" s="342">
        <v>4.4622999999999999</v>
      </c>
      <c r="M699" s="342">
        <v>75</v>
      </c>
      <c r="N699" s="342">
        <v>29.320070000000001</v>
      </c>
      <c r="O699" s="342">
        <v>178.81162900000001</v>
      </c>
      <c r="P699" s="342">
        <v>0</v>
      </c>
      <c r="Q699" s="342">
        <v>120.41</v>
      </c>
      <c r="R699" s="342">
        <v>0</v>
      </c>
      <c r="S699" s="342">
        <v>4.4539999999999997</v>
      </c>
      <c r="T699" s="342">
        <v>0</v>
      </c>
      <c r="U699" s="342">
        <v>279</v>
      </c>
      <c r="V699" s="342">
        <v>101.053</v>
      </c>
      <c r="W699" s="342">
        <v>6.3490000000000002</v>
      </c>
      <c r="X699" s="342">
        <v>4.4999999999999998E-2</v>
      </c>
      <c r="Y699" s="342">
        <v>0</v>
      </c>
      <c r="Z699" s="342">
        <v>73.2</v>
      </c>
      <c r="AA699" s="342">
        <v>54</v>
      </c>
      <c r="AB699" s="342">
        <v>29.473637</v>
      </c>
      <c r="AC699" s="342">
        <v>30.597546999999999</v>
      </c>
      <c r="AD699" s="342">
        <v>178.85264799999999</v>
      </c>
      <c r="AE699" s="342">
        <v>11.095568</v>
      </c>
      <c r="AF699" s="342">
        <v>0</v>
      </c>
      <c r="AG699" s="342">
        <v>4.1019E-2</v>
      </c>
    </row>
    <row r="700" spans="1:33" x14ac:dyDescent="0.2">
      <c r="A700" s="342">
        <v>837.06487800000002</v>
      </c>
      <c r="B700" s="342">
        <v>113.836563</v>
      </c>
      <c r="C700" s="342">
        <v>74.533744999999996</v>
      </c>
      <c r="D700" s="342">
        <v>75.403155999999996</v>
      </c>
      <c r="E700" s="342">
        <v>72.737596999999994</v>
      </c>
      <c r="F700" s="342">
        <v>72.604273000000006</v>
      </c>
      <c r="G700" s="342">
        <v>72.803501999999995</v>
      </c>
      <c r="H700" s="342">
        <v>74.550696000000002</v>
      </c>
      <c r="I700" s="342">
        <v>6.9436739999999997</v>
      </c>
      <c r="J700" s="342">
        <v>179.070187</v>
      </c>
      <c r="K700" s="342">
        <v>52.4</v>
      </c>
      <c r="L700" s="342">
        <v>4.468534</v>
      </c>
      <c r="M700" s="342">
        <v>75</v>
      </c>
      <c r="N700" s="342">
        <v>29.323622</v>
      </c>
      <c r="O700" s="342">
        <v>178.816722</v>
      </c>
      <c r="P700" s="342">
        <v>0</v>
      </c>
      <c r="Q700" s="342">
        <v>120.39</v>
      </c>
      <c r="R700" s="342">
        <v>0</v>
      </c>
      <c r="S700" s="342">
        <v>4.4450000000000003</v>
      </c>
      <c r="T700" s="342">
        <v>0</v>
      </c>
      <c r="U700" s="342">
        <v>276</v>
      </c>
      <c r="V700" s="342">
        <v>101.128</v>
      </c>
      <c r="W700" s="342">
        <v>6.3380000000000001</v>
      </c>
      <c r="X700" s="342">
        <v>5.0999999999999997E-2</v>
      </c>
      <c r="Y700" s="342">
        <v>0</v>
      </c>
      <c r="Z700" s="342">
        <v>73.2</v>
      </c>
      <c r="AA700" s="342">
        <v>54</v>
      </c>
      <c r="AB700" s="342">
        <v>29.535959999999999</v>
      </c>
      <c r="AC700" s="342">
        <v>30.560413</v>
      </c>
      <c r="AD700" s="342">
        <v>178.85794300000001</v>
      </c>
      <c r="AE700" s="342">
        <v>11.092413000000001</v>
      </c>
      <c r="AF700" s="342">
        <v>0</v>
      </c>
      <c r="AG700" s="342">
        <v>4.122E-2</v>
      </c>
    </row>
    <row r="701" spans="1:33" x14ac:dyDescent="0.2">
      <c r="A701" s="342">
        <v>838.25694599999997</v>
      </c>
      <c r="B701" s="342">
        <v>113.99229800000001</v>
      </c>
      <c r="C701" s="342">
        <v>74.499527999999998</v>
      </c>
      <c r="D701" s="342">
        <v>75.405552</v>
      </c>
      <c r="E701" s="342">
        <v>72.738135</v>
      </c>
      <c r="F701" s="342">
        <v>72.617445000000004</v>
      </c>
      <c r="G701" s="342">
        <v>72.842450999999997</v>
      </c>
      <c r="H701" s="342">
        <v>74.540701999999996</v>
      </c>
      <c r="I701" s="342">
        <v>6.9065180000000002</v>
      </c>
      <c r="J701" s="342">
        <v>179.006418</v>
      </c>
      <c r="K701" s="342">
        <v>52.4</v>
      </c>
      <c r="L701" s="342">
        <v>4.4775549999999997</v>
      </c>
      <c r="M701" s="342">
        <v>75</v>
      </c>
      <c r="N701" s="342">
        <v>29.319889</v>
      </c>
      <c r="O701" s="342">
        <v>178.77430699999999</v>
      </c>
      <c r="P701" s="342">
        <v>0</v>
      </c>
      <c r="Q701" s="342">
        <v>120.42</v>
      </c>
      <c r="R701" s="342">
        <v>0</v>
      </c>
      <c r="S701" s="342">
        <v>4.4379999999999997</v>
      </c>
      <c r="T701" s="342">
        <v>0</v>
      </c>
      <c r="U701" s="342">
        <v>273</v>
      </c>
      <c r="V701" s="342">
        <v>101.241</v>
      </c>
      <c r="W701" s="342">
        <v>6.37</v>
      </c>
      <c r="X701" s="342">
        <v>4.4999999999999998E-2</v>
      </c>
      <c r="Y701" s="342">
        <v>0</v>
      </c>
      <c r="Z701" s="342">
        <v>73.2</v>
      </c>
      <c r="AA701" s="342">
        <v>54</v>
      </c>
      <c r="AB701" s="342">
        <v>29.038747000000001</v>
      </c>
      <c r="AC701" s="342">
        <v>30.519503</v>
      </c>
      <c r="AD701" s="342">
        <v>178.815699</v>
      </c>
      <c r="AE701" s="342">
        <v>11.088937</v>
      </c>
      <c r="AF701" s="342">
        <v>0</v>
      </c>
      <c r="AG701" s="342">
        <v>4.1392999999999999E-2</v>
      </c>
    </row>
    <row r="702" spans="1:33" x14ac:dyDescent="0.2">
      <c r="A702" s="342">
        <v>839.45201399999996</v>
      </c>
      <c r="B702" s="342">
        <v>113.766452</v>
      </c>
      <c r="C702" s="342">
        <v>74.578199999999995</v>
      </c>
      <c r="D702" s="342">
        <v>75.41216</v>
      </c>
      <c r="E702" s="342">
        <v>72.722234</v>
      </c>
      <c r="F702" s="342">
        <v>72.625370000000004</v>
      </c>
      <c r="G702" s="342">
        <v>72.853031000000001</v>
      </c>
      <c r="H702" s="342">
        <v>74.648432</v>
      </c>
      <c r="I702" s="342">
        <v>6.8559679999999998</v>
      </c>
      <c r="J702" s="342">
        <v>179.003826</v>
      </c>
      <c r="K702" s="342">
        <v>52.4</v>
      </c>
      <c r="L702" s="342">
        <v>4.4823769999999996</v>
      </c>
      <c r="M702" s="342">
        <v>75</v>
      </c>
      <c r="N702" s="342">
        <v>29.322533</v>
      </c>
      <c r="O702" s="342">
        <v>178.81447700000001</v>
      </c>
      <c r="P702" s="342">
        <v>0</v>
      </c>
      <c r="Q702" s="342">
        <v>120.4</v>
      </c>
      <c r="R702" s="342">
        <v>0</v>
      </c>
      <c r="S702" s="342">
        <v>4.4409999999999998</v>
      </c>
      <c r="T702" s="342">
        <v>0</v>
      </c>
      <c r="U702" s="342">
        <v>273</v>
      </c>
      <c r="V702" s="342">
        <v>101.31699999999999</v>
      </c>
      <c r="W702" s="342">
        <v>6.3120000000000003</v>
      </c>
      <c r="X702" s="342">
        <v>0.04</v>
      </c>
      <c r="Y702" s="342">
        <v>0</v>
      </c>
      <c r="Z702" s="342">
        <v>73.2</v>
      </c>
      <c r="AA702" s="342">
        <v>54</v>
      </c>
      <c r="AB702" s="342">
        <v>29.508255999999999</v>
      </c>
      <c r="AC702" s="342">
        <v>30.484524</v>
      </c>
      <c r="AD702" s="342">
        <v>178.85558900000001</v>
      </c>
      <c r="AE702" s="342">
        <v>11.085965</v>
      </c>
      <c r="AF702" s="342">
        <v>0</v>
      </c>
      <c r="AG702" s="342">
        <v>4.1112000000000003E-2</v>
      </c>
    </row>
    <row r="703" spans="1:33" x14ac:dyDescent="0.2">
      <c r="A703" s="342">
        <v>840.64408200000003</v>
      </c>
      <c r="B703" s="342">
        <v>113.682102</v>
      </c>
      <c r="C703" s="342">
        <v>74.527409000000006</v>
      </c>
      <c r="D703" s="342">
        <v>75.421638000000002</v>
      </c>
      <c r="E703" s="342">
        <v>72.710571999999999</v>
      </c>
      <c r="F703" s="342">
        <v>72.622364000000005</v>
      </c>
      <c r="G703" s="342">
        <v>72.824252000000001</v>
      </c>
      <c r="H703" s="342">
        <v>74.620028000000005</v>
      </c>
      <c r="I703" s="342">
        <v>7.0527660000000001</v>
      </c>
      <c r="J703" s="342">
        <v>178.97323700000001</v>
      </c>
      <c r="K703" s="342">
        <v>52.4</v>
      </c>
      <c r="L703" s="342">
        <v>4.4872509999999997</v>
      </c>
      <c r="M703" s="342">
        <v>75</v>
      </c>
      <c r="N703" s="342">
        <v>29.322610999999998</v>
      </c>
      <c r="O703" s="342">
        <v>178.81318400000001</v>
      </c>
      <c r="P703" s="342">
        <v>0</v>
      </c>
      <c r="Q703" s="342">
        <v>120.39</v>
      </c>
      <c r="R703" s="342">
        <v>0</v>
      </c>
      <c r="S703" s="342">
        <v>4.4420000000000002</v>
      </c>
      <c r="T703" s="342">
        <v>0</v>
      </c>
      <c r="U703" s="342">
        <v>275</v>
      </c>
      <c r="V703" s="342">
        <v>101.431</v>
      </c>
      <c r="W703" s="342">
        <v>6.3280000000000003</v>
      </c>
      <c r="X703" s="342">
        <v>4.4999999999999998E-2</v>
      </c>
      <c r="Y703" s="342">
        <v>0</v>
      </c>
      <c r="Z703" s="342">
        <v>73.2</v>
      </c>
      <c r="AA703" s="342">
        <v>54</v>
      </c>
      <c r="AB703" s="342">
        <v>29.492777</v>
      </c>
      <c r="AC703" s="342">
        <v>30.446373000000001</v>
      </c>
      <c r="AD703" s="342">
        <v>178.854274</v>
      </c>
      <c r="AE703" s="342">
        <v>11.082724000000001</v>
      </c>
      <c r="AF703" s="342">
        <v>0</v>
      </c>
      <c r="AG703" s="342">
        <v>4.1090000000000002E-2</v>
      </c>
    </row>
    <row r="704" spans="1:33" x14ac:dyDescent="0.2">
      <c r="A704" s="342">
        <v>841.873152</v>
      </c>
      <c r="B704" s="342">
        <v>114.156874</v>
      </c>
      <c r="C704" s="342">
        <v>74.464370000000002</v>
      </c>
      <c r="D704" s="342">
        <v>75.368178</v>
      </c>
      <c r="E704" s="342">
        <v>72.667496999999997</v>
      </c>
      <c r="F704" s="342">
        <v>72.590438000000006</v>
      </c>
      <c r="G704" s="342">
        <v>72.849037999999993</v>
      </c>
      <c r="H704" s="342">
        <v>74.552977999999996</v>
      </c>
      <c r="I704" s="342">
        <v>6.9511589999999996</v>
      </c>
      <c r="J704" s="342">
        <v>178.93211099999999</v>
      </c>
      <c r="K704" s="342">
        <v>52.4</v>
      </c>
      <c r="L704" s="342">
        <v>4.4958910000000003</v>
      </c>
      <c r="M704" s="342">
        <v>75</v>
      </c>
      <c r="N704" s="342">
        <v>29.322286999999999</v>
      </c>
      <c r="O704" s="342">
        <v>178.78762699999999</v>
      </c>
      <c r="P704" s="342">
        <v>0</v>
      </c>
      <c r="Q704" s="342">
        <v>120.39</v>
      </c>
      <c r="R704" s="342">
        <v>0</v>
      </c>
      <c r="S704" s="342">
        <v>4.4509999999999996</v>
      </c>
      <c r="T704" s="342">
        <v>0</v>
      </c>
      <c r="U704" s="342">
        <v>279</v>
      </c>
      <c r="V704" s="342">
        <v>101.50700000000001</v>
      </c>
      <c r="W704" s="342">
        <v>6.3959999999999999</v>
      </c>
      <c r="X704" s="342">
        <v>0.04</v>
      </c>
      <c r="Y704" s="342">
        <v>0</v>
      </c>
      <c r="Z704" s="342">
        <v>73.2</v>
      </c>
      <c r="AA704" s="342">
        <v>54</v>
      </c>
      <c r="AB704" s="342">
        <v>29.197648000000001</v>
      </c>
      <c r="AC704" s="342">
        <v>30.409839000000002</v>
      </c>
      <c r="AD704" s="342">
        <v>178.82919999999999</v>
      </c>
      <c r="AE704" s="342">
        <v>11.07962</v>
      </c>
      <c r="AF704" s="342">
        <v>0</v>
      </c>
      <c r="AG704" s="342">
        <v>4.1572999999999999E-2</v>
      </c>
    </row>
    <row r="705" spans="1:33" x14ac:dyDescent="0.2">
      <c r="A705" s="342">
        <v>843.06622100000004</v>
      </c>
      <c r="B705" s="342">
        <v>114.391665</v>
      </c>
      <c r="C705" s="342">
        <v>74.542430999999993</v>
      </c>
      <c r="D705" s="342">
        <v>75.412169000000006</v>
      </c>
      <c r="E705" s="342">
        <v>72.732324000000006</v>
      </c>
      <c r="F705" s="342">
        <v>72.590360000000004</v>
      </c>
      <c r="G705" s="342">
        <v>72.805115999999998</v>
      </c>
      <c r="H705" s="342">
        <v>74.544015999999999</v>
      </c>
      <c r="I705" s="342">
        <v>6.8248610000000003</v>
      </c>
      <c r="J705" s="342">
        <v>179.042191</v>
      </c>
      <c r="K705" s="342">
        <v>52.4</v>
      </c>
      <c r="L705" s="342">
        <v>4.5027010000000001</v>
      </c>
      <c r="M705" s="342">
        <v>75</v>
      </c>
      <c r="N705" s="342">
        <v>29.322687999999999</v>
      </c>
      <c r="O705" s="342">
        <v>178.81497400000001</v>
      </c>
      <c r="P705" s="342">
        <v>0</v>
      </c>
      <c r="Q705" s="342">
        <v>120.4</v>
      </c>
      <c r="R705" s="342">
        <v>0</v>
      </c>
      <c r="S705" s="342">
        <v>4.4370000000000003</v>
      </c>
      <c r="T705" s="342">
        <v>0</v>
      </c>
      <c r="U705" s="342">
        <v>272</v>
      </c>
      <c r="V705" s="342">
        <v>101.583</v>
      </c>
      <c r="W705" s="342">
        <v>6.3120000000000003</v>
      </c>
      <c r="X705" s="342">
        <v>4.4999999999999998E-2</v>
      </c>
      <c r="Y705" s="342">
        <v>0</v>
      </c>
      <c r="Z705" s="342">
        <v>73.2</v>
      </c>
      <c r="AA705" s="342">
        <v>53.9</v>
      </c>
      <c r="AB705" s="342">
        <v>29.520980999999999</v>
      </c>
      <c r="AC705" s="342">
        <v>30.374763000000002</v>
      </c>
      <c r="AD705" s="342">
        <v>178.85667000000001</v>
      </c>
      <c r="AE705" s="342">
        <v>11.076639999999999</v>
      </c>
      <c r="AF705" s="342">
        <v>0</v>
      </c>
      <c r="AG705" s="342">
        <v>4.1695999999999997E-2</v>
      </c>
    </row>
    <row r="706" spans="1:33" x14ac:dyDescent="0.2">
      <c r="A706" s="342">
        <v>844.25928899999997</v>
      </c>
      <c r="B706" s="342">
        <v>114.470358</v>
      </c>
      <c r="C706" s="342">
        <v>74.525985000000006</v>
      </c>
      <c r="D706" s="342">
        <v>75.422861999999995</v>
      </c>
      <c r="E706" s="342">
        <v>72.699978000000002</v>
      </c>
      <c r="F706" s="342">
        <v>72.611656999999994</v>
      </c>
      <c r="G706" s="342">
        <v>72.844807000000003</v>
      </c>
      <c r="H706" s="342">
        <v>74.553427999999997</v>
      </c>
      <c r="I706" s="342">
        <v>6.8702259999999997</v>
      </c>
      <c r="J706" s="342">
        <v>178.96597800000001</v>
      </c>
      <c r="K706" s="342">
        <v>52.4</v>
      </c>
      <c r="L706" s="342">
        <v>4.5093370000000004</v>
      </c>
      <c r="M706" s="342">
        <v>75</v>
      </c>
      <c r="N706" s="342">
        <v>29.322507000000002</v>
      </c>
      <c r="O706" s="342">
        <v>178.78983700000001</v>
      </c>
      <c r="P706" s="342">
        <v>0</v>
      </c>
      <c r="Q706" s="342">
        <v>120.4</v>
      </c>
      <c r="R706" s="342">
        <v>0</v>
      </c>
      <c r="S706" s="342">
        <v>4.4400000000000004</v>
      </c>
      <c r="T706" s="342">
        <v>0</v>
      </c>
      <c r="U706" s="342">
        <v>274</v>
      </c>
      <c r="V706" s="342">
        <v>101.696</v>
      </c>
      <c r="W706" s="342">
        <v>6.3179999999999996</v>
      </c>
      <c r="X706" s="342">
        <v>5.0999999999999997E-2</v>
      </c>
      <c r="Y706" s="342">
        <v>0</v>
      </c>
      <c r="Z706" s="342">
        <v>73.2</v>
      </c>
      <c r="AA706" s="342">
        <v>53.9</v>
      </c>
      <c r="AB706" s="342">
        <v>29.226113999999999</v>
      </c>
      <c r="AC706" s="342">
        <v>30.339333</v>
      </c>
      <c r="AD706" s="342">
        <v>178.83161799999999</v>
      </c>
      <c r="AE706" s="342">
        <v>11.07363</v>
      </c>
      <c r="AF706" s="342">
        <v>0</v>
      </c>
      <c r="AG706" s="342">
        <v>4.1780999999999999E-2</v>
      </c>
    </row>
    <row r="707" spans="1:33" x14ac:dyDescent="0.2">
      <c r="A707" s="342">
        <v>845.45135700000003</v>
      </c>
      <c r="B707" s="342">
        <v>114.746788</v>
      </c>
      <c r="C707" s="342">
        <v>74.538636999999994</v>
      </c>
      <c r="D707" s="342">
        <v>75.397637000000003</v>
      </c>
      <c r="E707" s="342">
        <v>72.757099999999994</v>
      </c>
      <c r="F707" s="342">
        <v>72.598838999999998</v>
      </c>
      <c r="G707" s="342">
        <v>72.823508000000004</v>
      </c>
      <c r="H707" s="342">
        <v>74.536910000000006</v>
      </c>
      <c r="I707" s="342">
        <v>6.9270399999999999</v>
      </c>
      <c r="J707" s="342">
        <v>179.052301</v>
      </c>
      <c r="K707" s="342">
        <v>52.4</v>
      </c>
      <c r="L707" s="342">
        <v>4.5171659999999996</v>
      </c>
      <c r="M707" s="342">
        <v>75</v>
      </c>
      <c r="N707" s="342">
        <v>29.325021</v>
      </c>
      <c r="O707" s="342">
        <v>178.778154</v>
      </c>
      <c r="P707" s="342">
        <v>0</v>
      </c>
      <c r="Q707" s="342">
        <v>120.39</v>
      </c>
      <c r="R707" s="342">
        <v>0</v>
      </c>
      <c r="S707" s="342">
        <v>4.4359999999999999</v>
      </c>
      <c r="T707" s="342">
        <v>0</v>
      </c>
      <c r="U707" s="342">
        <v>273</v>
      </c>
      <c r="V707" s="342">
        <v>101.771</v>
      </c>
      <c r="W707" s="342">
        <v>6.3280000000000003</v>
      </c>
      <c r="X707" s="342">
        <v>5.6000000000000001E-2</v>
      </c>
      <c r="Y707" s="342">
        <v>0</v>
      </c>
      <c r="Z707" s="342">
        <v>73.2</v>
      </c>
      <c r="AA707" s="342">
        <v>53.9</v>
      </c>
      <c r="AB707" s="342">
        <v>29.091232000000002</v>
      </c>
      <c r="AC707" s="342">
        <v>30.303152000000001</v>
      </c>
      <c r="AD707" s="342">
        <v>178.82015899999999</v>
      </c>
      <c r="AE707" s="342">
        <v>11.070556</v>
      </c>
      <c r="AF707" s="342">
        <v>0</v>
      </c>
      <c r="AG707" s="342">
        <v>4.2005000000000001E-2</v>
      </c>
    </row>
    <row r="708" spans="1:33" x14ac:dyDescent="0.2">
      <c r="A708" s="342">
        <v>846.64542500000005</v>
      </c>
      <c r="B708" s="342">
        <v>114.954081</v>
      </c>
      <c r="C708" s="342">
        <v>74.579359999999994</v>
      </c>
      <c r="D708" s="342">
        <v>75.441371000000004</v>
      </c>
      <c r="E708" s="342">
        <v>72.713983999999996</v>
      </c>
      <c r="F708" s="342">
        <v>72.671715000000006</v>
      </c>
      <c r="G708" s="342">
        <v>72.910006999999993</v>
      </c>
      <c r="H708" s="342">
        <v>74.624544999999998</v>
      </c>
      <c r="I708" s="342">
        <v>6.9119190000000001</v>
      </c>
      <c r="J708" s="342">
        <v>178.95612800000001</v>
      </c>
      <c r="K708" s="342">
        <v>52.4</v>
      </c>
      <c r="L708" s="342">
        <v>4.5236980000000004</v>
      </c>
      <c r="M708" s="342">
        <v>75</v>
      </c>
      <c r="N708" s="342">
        <v>29.323518</v>
      </c>
      <c r="O708" s="342">
        <v>178.78501199999999</v>
      </c>
      <c r="P708" s="342">
        <v>0</v>
      </c>
      <c r="Q708" s="342">
        <v>120.43</v>
      </c>
      <c r="R708" s="342">
        <v>0</v>
      </c>
      <c r="S708" s="342">
        <v>4.4219999999999997</v>
      </c>
      <c r="T708" s="342">
        <v>0</v>
      </c>
      <c r="U708" s="342">
        <v>264</v>
      </c>
      <c r="V708" s="342">
        <v>101.884</v>
      </c>
      <c r="W708" s="342">
        <v>6.3179999999999996</v>
      </c>
      <c r="X708" s="342">
        <v>4.4999999999999998E-2</v>
      </c>
      <c r="Y708" s="342">
        <v>0</v>
      </c>
      <c r="Z708" s="342">
        <v>73.2</v>
      </c>
      <c r="AA708" s="342">
        <v>53.9</v>
      </c>
      <c r="AB708" s="342">
        <v>29.173537</v>
      </c>
      <c r="AC708" s="342">
        <v>30.267184</v>
      </c>
      <c r="AD708" s="342">
        <v>178.82715099999999</v>
      </c>
      <c r="AE708" s="342">
        <v>11.067500000000001</v>
      </c>
      <c r="AF708" s="342">
        <v>0</v>
      </c>
      <c r="AG708" s="342">
        <v>4.2139000000000003E-2</v>
      </c>
    </row>
    <row r="709" spans="1:33" x14ac:dyDescent="0.2">
      <c r="A709" s="342">
        <v>847.87349600000005</v>
      </c>
      <c r="B709" s="342">
        <v>114.937603</v>
      </c>
      <c r="C709" s="342">
        <v>74.553479999999993</v>
      </c>
      <c r="D709" s="342">
        <v>75.412459999999996</v>
      </c>
      <c r="E709" s="342">
        <v>72.780350999999996</v>
      </c>
      <c r="F709" s="342">
        <v>72.631372999999996</v>
      </c>
      <c r="G709" s="342">
        <v>72.838481999999999</v>
      </c>
      <c r="H709" s="342">
        <v>74.579344000000006</v>
      </c>
      <c r="I709" s="342">
        <v>6.7941640000000003</v>
      </c>
      <c r="J709" s="342">
        <v>179.07863800000001</v>
      </c>
      <c r="K709" s="342">
        <v>52.4</v>
      </c>
      <c r="L709" s="342">
        <v>4.5320919999999996</v>
      </c>
      <c r="M709" s="342">
        <v>75</v>
      </c>
      <c r="N709" s="342">
        <v>29.325389999999999</v>
      </c>
      <c r="O709" s="342">
        <v>178.77171000000001</v>
      </c>
      <c r="P709" s="342">
        <v>0</v>
      </c>
      <c r="Q709" s="342">
        <v>120.41</v>
      </c>
      <c r="R709" s="342">
        <v>0</v>
      </c>
      <c r="S709" s="342">
        <v>4.431</v>
      </c>
      <c r="T709" s="342">
        <v>0</v>
      </c>
      <c r="U709" s="342">
        <v>269</v>
      </c>
      <c r="V709" s="342">
        <v>101.96</v>
      </c>
      <c r="W709" s="342">
        <v>6.3280000000000003</v>
      </c>
      <c r="X709" s="342">
        <v>4.4999999999999998E-2</v>
      </c>
      <c r="Y709" s="342">
        <v>0</v>
      </c>
      <c r="Z709" s="342">
        <v>73.2</v>
      </c>
      <c r="AA709" s="342">
        <v>53.9</v>
      </c>
      <c r="AB709" s="342">
        <v>29.017115</v>
      </c>
      <c r="AC709" s="342">
        <v>30.231680999999998</v>
      </c>
      <c r="AD709" s="342">
        <v>178.813862</v>
      </c>
      <c r="AE709" s="342">
        <v>11.064484</v>
      </c>
      <c r="AF709" s="342">
        <v>0</v>
      </c>
      <c r="AG709" s="342">
        <v>4.2152000000000002E-2</v>
      </c>
    </row>
    <row r="710" spans="1:33" x14ac:dyDescent="0.2">
      <c r="A710" s="342">
        <v>849.06656399999997</v>
      </c>
      <c r="B710" s="342">
        <v>114.73177200000001</v>
      </c>
      <c r="C710" s="342">
        <v>74.558674999999994</v>
      </c>
      <c r="D710" s="342">
        <v>75.465489000000005</v>
      </c>
      <c r="E710" s="342">
        <v>72.738248999999996</v>
      </c>
      <c r="F710" s="342">
        <v>72.644713999999993</v>
      </c>
      <c r="G710" s="342">
        <v>72.860508999999993</v>
      </c>
      <c r="H710" s="342">
        <v>74.583768000000006</v>
      </c>
      <c r="I710" s="342">
        <v>6.922936</v>
      </c>
      <c r="J710" s="342">
        <v>178.90428299999999</v>
      </c>
      <c r="K710" s="342">
        <v>52.4</v>
      </c>
      <c r="L710" s="342">
        <v>4.5368149999999998</v>
      </c>
      <c r="M710" s="342">
        <v>75</v>
      </c>
      <c r="N710" s="342">
        <v>29.323284999999998</v>
      </c>
      <c r="O710" s="342">
        <v>178.78454199999999</v>
      </c>
      <c r="P710" s="342">
        <v>0</v>
      </c>
      <c r="Q710" s="342">
        <v>120.42</v>
      </c>
      <c r="R710" s="342">
        <v>0</v>
      </c>
      <c r="S710" s="342">
        <v>4.4269999999999996</v>
      </c>
      <c r="T710" s="342">
        <v>0</v>
      </c>
      <c r="U710" s="342">
        <v>266</v>
      </c>
      <c r="V710" s="342">
        <v>102.036</v>
      </c>
      <c r="W710" s="342">
        <v>6.3019999999999996</v>
      </c>
      <c r="X710" s="342">
        <v>4.4999999999999998E-2</v>
      </c>
      <c r="Y710" s="342">
        <v>0</v>
      </c>
      <c r="Z710" s="342">
        <v>73.2</v>
      </c>
      <c r="AA710" s="342">
        <v>53.9</v>
      </c>
      <c r="AB710" s="342">
        <v>29.166025999999999</v>
      </c>
      <c r="AC710" s="342">
        <v>30.199943000000001</v>
      </c>
      <c r="AD710" s="342">
        <v>178.82651300000001</v>
      </c>
      <c r="AE710" s="342">
        <v>11.061787000000001</v>
      </c>
      <c r="AF710" s="342">
        <v>0</v>
      </c>
      <c r="AG710" s="342">
        <v>4.1971000000000001E-2</v>
      </c>
    </row>
    <row r="711" spans="1:33" x14ac:dyDescent="0.2">
      <c r="A711" s="342">
        <v>850.26063199999999</v>
      </c>
      <c r="B711" s="342">
        <v>114.868391</v>
      </c>
      <c r="C711" s="342">
        <v>74.584647000000004</v>
      </c>
      <c r="D711" s="342">
        <v>75.404803999999999</v>
      </c>
      <c r="E711" s="342">
        <v>72.721940000000004</v>
      </c>
      <c r="F711" s="342">
        <v>72.657989000000001</v>
      </c>
      <c r="G711" s="342">
        <v>72.830522999999999</v>
      </c>
      <c r="H711" s="342">
        <v>74.554728999999995</v>
      </c>
      <c r="I711" s="342">
        <v>7.0540630000000002</v>
      </c>
      <c r="J711" s="342">
        <v>178.91646600000001</v>
      </c>
      <c r="K711" s="342">
        <v>52.4</v>
      </c>
      <c r="L711" s="342">
        <v>4.5424150000000001</v>
      </c>
      <c r="M711" s="342">
        <v>75</v>
      </c>
      <c r="N711" s="342">
        <v>29.325851</v>
      </c>
      <c r="O711" s="342">
        <v>178.76200299999999</v>
      </c>
      <c r="P711" s="342">
        <v>0</v>
      </c>
      <c r="Q711" s="342">
        <v>120.42</v>
      </c>
      <c r="R711" s="342">
        <v>0</v>
      </c>
      <c r="S711" s="342">
        <v>4.4210000000000003</v>
      </c>
      <c r="T711" s="342">
        <v>0</v>
      </c>
      <c r="U711" s="342">
        <v>264</v>
      </c>
      <c r="V711" s="342">
        <v>102.149</v>
      </c>
      <c r="W711" s="342">
        <v>6.3070000000000004</v>
      </c>
      <c r="X711" s="342">
        <v>5.0999999999999997E-2</v>
      </c>
      <c r="Y711" s="342">
        <v>0</v>
      </c>
      <c r="Z711" s="342">
        <v>73.2</v>
      </c>
      <c r="AA711" s="342">
        <v>53.9</v>
      </c>
      <c r="AB711" s="342">
        <v>28.901789000000001</v>
      </c>
      <c r="AC711" s="342">
        <v>30.164664999999999</v>
      </c>
      <c r="AD711" s="342">
        <v>178.80406300000001</v>
      </c>
      <c r="AE711" s="342">
        <v>11.05879</v>
      </c>
      <c r="AF711" s="342">
        <v>0</v>
      </c>
      <c r="AG711" s="342">
        <v>4.2061000000000001E-2</v>
      </c>
    </row>
    <row r="712" spans="1:33" x14ac:dyDescent="0.2">
      <c r="A712" s="342">
        <v>851.4547</v>
      </c>
      <c r="B712" s="342">
        <v>114.897577</v>
      </c>
      <c r="C712" s="342">
        <v>74.564108000000004</v>
      </c>
      <c r="D712" s="342">
        <v>75.430650999999997</v>
      </c>
      <c r="E712" s="342">
        <v>72.719764999999995</v>
      </c>
      <c r="F712" s="342">
        <v>72.615622999999999</v>
      </c>
      <c r="G712" s="342">
        <v>72.810012</v>
      </c>
      <c r="H712" s="342">
        <v>74.573474000000004</v>
      </c>
      <c r="I712" s="342">
        <v>6.9730530000000002</v>
      </c>
      <c r="J712" s="342">
        <v>178.96312699999999</v>
      </c>
      <c r="K712" s="342">
        <v>52.3</v>
      </c>
      <c r="L712" s="342">
        <v>4.5503470000000004</v>
      </c>
      <c r="M712" s="342">
        <v>75</v>
      </c>
      <c r="N712" s="342">
        <v>29.326836</v>
      </c>
      <c r="O712" s="342">
        <v>178.74705800000001</v>
      </c>
      <c r="P712" s="342">
        <v>0</v>
      </c>
      <c r="Q712" s="342">
        <v>120.4</v>
      </c>
      <c r="R712" s="342">
        <v>0</v>
      </c>
      <c r="S712" s="342">
        <v>4.4459999999999997</v>
      </c>
      <c r="T712" s="342">
        <v>0</v>
      </c>
      <c r="U712" s="342">
        <v>277</v>
      </c>
      <c r="V712" s="342">
        <v>102.226</v>
      </c>
      <c r="W712" s="342">
        <v>6.3280000000000003</v>
      </c>
      <c r="X712" s="342">
        <v>0.04</v>
      </c>
      <c r="Y712" s="342">
        <v>0</v>
      </c>
      <c r="Z712" s="342">
        <v>73.2</v>
      </c>
      <c r="AA712" s="342">
        <v>53.9</v>
      </c>
      <c r="AB712" s="342">
        <v>28.726426</v>
      </c>
      <c r="AC712" s="342">
        <v>30.122088000000002</v>
      </c>
      <c r="AD712" s="342">
        <v>178.789165</v>
      </c>
      <c r="AE712" s="342">
        <v>11.055173</v>
      </c>
      <c r="AF712" s="342">
        <v>0</v>
      </c>
      <c r="AG712" s="342">
        <v>4.2106999999999999E-2</v>
      </c>
    </row>
    <row r="713" spans="1:33" x14ac:dyDescent="0.2">
      <c r="A713" s="342">
        <v>852.64776800000004</v>
      </c>
      <c r="B713" s="342">
        <v>114.73593200000001</v>
      </c>
      <c r="C713" s="342">
        <v>74.510239999999996</v>
      </c>
      <c r="D713" s="342">
        <v>75.430287000000007</v>
      </c>
      <c r="E713" s="342">
        <v>72.699704999999994</v>
      </c>
      <c r="F713" s="342">
        <v>72.593885</v>
      </c>
      <c r="G713" s="342">
        <v>72.825560999999993</v>
      </c>
      <c r="H713" s="342">
        <v>74.554264000000003</v>
      </c>
      <c r="I713" s="342">
        <v>6.8946370000000003</v>
      </c>
      <c r="J713" s="342">
        <v>178.85891799999999</v>
      </c>
      <c r="K713" s="342">
        <v>52.3</v>
      </c>
      <c r="L713" s="342">
        <v>4.558694</v>
      </c>
      <c r="M713" s="342">
        <v>75</v>
      </c>
      <c r="N713" s="342">
        <v>29.326058</v>
      </c>
      <c r="O713" s="342">
        <v>178.770239</v>
      </c>
      <c r="P713" s="342">
        <v>0</v>
      </c>
      <c r="Q713" s="342">
        <v>120.41</v>
      </c>
      <c r="R713" s="342">
        <v>0</v>
      </c>
      <c r="S713" s="342">
        <v>4.431</v>
      </c>
      <c r="T713" s="342">
        <v>0</v>
      </c>
      <c r="U713" s="342">
        <v>270</v>
      </c>
      <c r="V713" s="342">
        <v>102.34</v>
      </c>
      <c r="W713" s="342">
        <v>6.3070000000000004</v>
      </c>
      <c r="X713" s="342">
        <v>4.4999999999999998E-2</v>
      </c>
      <c r="Y713" s="342">
        <v>0</v>
      </c>
      <c r="Z713" s="342">
        <v>73.2</v>
      </c>
      <c r="AA713" s="342">
        <v>53.8</v>
      </c>
      <c r="AB713" s="342">
        <v>28.998315000000002</v>
      </c>
      <c r="AC713" s="342">
        <v>30.092624000000001</v>
      </c>
      <c r="AD713" s="342">
        <v>178.812264</v>
      </c>
      <c r="AE713" s="342">
        <v>11.052669</v>
      </c>
      <c r="AF713" s="342">
        <v>0</v>
      </c>
      <c r="AG713" s="342">
        <v>4.2025E-2</v>
      </c>
    </row>
    <row r="714" spans="1:33" x14ac:dyDescent="0.2">
      <c r="A714" s="342">
        <v>853.87783899999999</v>
      </c>
      <c r="B714" s="342">
        <v>115.20209</v>
      </c>
      <c r="C714" s="342">
        <v>74.557773999999995</v>
      </c>
      <c r="D714" s="342">
        <v>75.442813999999998</v>
      </c>
      <c r="E714" s="342">
        <v>72.724540000000005</v>
      </c>
      <c r="F714" s="342">
        <v>72.629760000000005</v>
      </c>
      <c r="G714" s="342">
        <v>72.855041999999997</v>
      </c>
      <c r="H714" s="342">
        <v>74.590903999999995</v>
      </c>
      <c r="I714" s="342">
        <v>7.0094430000000001</v>
      </c>
      <c r="J714" s="342">
        <v>178.94073</v>
      </c>
      <c r="K714" s="342">
        <v>52.3</v>
      </c>
      <c r="L714" s="342">
        <v>4.5623339999999999</v>
      </c>
      <c r="M714" s="342">
        <v>75</v>
      </c>
      <c r="N714" s="342">
        <v>29.327359999999999</v>
      </c>
      <c r="O714" s="342">
        <v>178.75793300000001</v>
      </c>
      <c r="P714" s="342">
        <v>0</v>
      </c>
      <c r="Q714" s="342">
        <v>120.41</v>
      </c>
      <c r="R714" s="342">
        <v>0</v>
      </c>
      <c r="S714" s="342">
        <v>4.4420000000000002</v>
      </c>
      <c r="T714" s="342">
        <v>0</v>
      </c>
      <c r="U714" s="342">
        <v>274</v>
      </c>
      <c r="V714" s="342">
        <v>102.416</v>
      </c>
      <c r="W714" s="342">
        <v>6.3380000000000001</v>
      </c>
      <c r="X714" s="342">
        <v>4.4999999999999998E-2</v>
      </c>
      <c r="Y714" s="342">
        <v>0</v>
      </c>
      <c r="Z714" s="342">
        <v>73.2</v>
      </c>
      <c r="AA714" s="342">
        <v>53.8</v>
      </c>
      <c r="AB714" s="342">
        <v>28.857537000000001</v>
      </c>
      <c r="AC714" s="342">
        <v>30.055197</v>
      </c>
      <c r="AD714" s="342">
        <v>178.80030400000001</v>
      </c>
      <c r="AE714" s="342">
        <v>11.04949</v>
      </c>
      <c r="AF714" s="342">
        <v>0</v>
      </c>
      <c r="AG714" s="342">
        <v>4.2369999999999998E-2</v>
      </c>
    </row>
    <row r="715" spans="1:33" x14ac:dyDescent="0.2">
      <c r="A715" s="342">
        <v>855.07990800000005</v>
      </c>
      <c r="B715" s="342">
        <v>115.608586</v>
      </c>
      <c r="C715" s="342">
        <v>74.593933000000007</v>
      </c>
      <c r="D715" s="342">
        <v>75.475299000000007</v>
      </c>
      <c r="E715" s="342">
        <v>72.715187999999998</v>
      </c>
      <c r="F715" s="342">
        <v>72.616339999999994</v>
      </c>
      <c r="G715" s="342">
        <v>72.842979</v>
      </c>
      <c r="H715" s="342">
        <v>74.629655</v>
      </c>
      <c r="I715" s="342">
        <v>6.9244479999999999</v>
      </c>
      <c r="J715" s="342">
        <v>178.91491099999999</v>
      </c>
      <c r="K715" s="342">
        <v>52.3</v>
      </c>
      <c r="L715" s="342">
        <v>4.56813</v>
      </c>
      <c r="M715" s="342">
        <v>75</v>
      </c>
      <c r="N715" s="342">
        <v>29.323</v>
      </c>
      <c r="O715" s="342">
        <v>178.72891000000001</v>
      </c>
      <c r="P715" s="342">
        <v>0</v>
      </c>
      <c r="Q715" s="342">
        <v>120.4</v>
      </c>
      <c r="R715" s="342">
        <v>0</v>
      </c>
      <c r="S715" s="342">
        <v>4.431</v>
      </c>
      <c r="T715" s="342">
        <v>0</v>
      </c>
      <c r="U715" s="342">
        <v>271</v>
      </c>
      <c r="V715" s="342">
        <v>102.492</v>
      </c>
      <c r="W715" s="342">
        <v>6.3120000000000003</v>
      </c>
      <c r="X715" s="342">
        <v>4.4999999999999998E-2</v>
      </c>
      <c r="Y715" s="342">
        <v>0</v>
      </c>
      <c r="Z715" s="342">
        <v>73.2</v>
      </c>
      <c r="AA715" s="342">
        <v>53.8</v>
      </c>
      <c r="AB715" s="342">
        <v>28.519483000000001</v>
      </c>
      <c r="AC715" s="342">
        <v>30.016590000000001</v>
      </c>
      <c r="AD715" s="342">
        <v>178.77158299999999</v>
      </c>
      <c r="AE715" s="342">
        <v>11.04621</v>
      </c>
      <c r="AF715" s="342">
        <v>0</v>
      </c>
      <c r="AG715" s="342">
        <v>4.2673000000000003E-2</v>
      </c>
    </row>
    <row r="716" spans="1:33" x14ac:dyDescent="0.2">
      <c r="A716" s="342">
        <v>856.28497600000003</v>
      </c>
      <c r="B716" s="342">
        <v>115.806448</v>
      </c>
      <c r="C716" s="342">
        <v>74.519440000000003</v>
      </c>
      <c r="D716" s="342">
        <v>75.410416999999995</v>
      </c>
      <c r="E716" s="342">
        <v>72.765950000000004</v>
      </c>
      <c r="F716" s="342">
        <v>72.637456</v>
      </c>
      <c r="G716" s="342">
        <v>72.810576999999995</v>
      </c>
      <c r="H716" s="342">
        <v>74.575778999999997</v>
      </c>
      <c r="I716" s="342">
        <v>6.8946370000000003</v>
      </c>
      <c r="J716" s="342">
        <v>179.02585999999999</v>
      </c>
      <c r="K716" s="342">
        <v>52.3</v>
      </c>
      <c r="L716" s="342">
        <v>4.5730040000000001</v>
      </c>
      <c r="M716" s="342">
        <v>75</v>
      </c>
      <c r="N716" s="342">
        <v>29.323777</v>
      </c>
      <c r="O716" s="342">
        <v>178.73755800000001</v>
      </c>
      <c r="P716" s="342">
        <v>0</v>
      </c>
      <c r="Q716" s="342">
        <v>120.38</v>
      </c>
      <c r="R716" s="342">
        <v>0</v>
      </c>
      <c r="S716" s="342">
        <v>4.4580000000000002</v>
      </c>
      <c r="T716" s="342">
        <v>0</v>
      </c>
      <c r="U716" s="342">
        <v>281</v>
      </c>
      <c r="V716" s="342">
        <v>102.607</v>
      </c>
      <c r="W716" s="342">
        <v>6.37</v>
      </c>
      <c r="X716" s="342">
        <v>5.0999999999999997E-2</v>
      </c>
      <c r="Y716" s="342">
        <v>0</v>
      </c>
      <c r="Z716" s="342">
        <v>73.2</v>
      </c>
      <c r="AA716" s="342">
        <v>53.8</v>
      </c>
      <c r="AB716" s="342">
        <v>28.624117999999999</v>
      </c>
      <c r="AC716" s="342">
        <v>29.979156</v>
      </c>
      <c r="AD716" s="342">
        <v>178.780473</v>
      </c>
      <c r="AE716" s="342">
        <v>11.043029000000001</v>
      </c>
      <c r="AF716" s="342">
        <v>0</v>
      </c>
      <c r="AG716" s="342">
        <v>4.2914000000000001E-2</v>
      </c>
    </row>
    <row r="717" spans="1:33" x14ac:dyDescent="0.2">
      <c r="A717" s="342">
        <v>857.47904500000004</v>
      </c>
      <c r="B717" s="342">
        <v>115.317212</v>
      </c>
      <c r="C717" s="342">
        <v>74.526892000000004</v>
      </c>
      <c r="D717" s="342">
        <v>75.420668000000006</v>
      </c>
      <c r="E717" s="342">
        <v>72.770169999999993</v>
      </c>
      <c r="F717" s="342">
        <v>72.627697999999995</v>
      </c>
      <c r="G717" s="342">
        <v>72.82338</v>
      </c>
      <c r="H717" s="342">
        <v>74.564599000000001</v>
      </c>
      <c r="I717" s="342">
        <v>7.0564390000000001</v>
      </c>
      <c r="J717" s="342">
        <v>178.89184</v>
      </c>
      <c r="K717" s="342">
        <v>52.3</v>
      </c>
      <c r="L717" s="342">
        <v>4.5783959999999997</v>
      </c>
      <c r="M717" s="342">
        <v>75</v>
      </c>
      <c r="N717" s="342">
        <v>29.324762</v>
      </c>
      <c r="O717" s="342">
        <v>178.73628600000001</v>
      </c>
      <c r="P717" s="342">
        <v>0</v>
      </c>
      <c r="Q717" s="342">
        <v>120.39</v>
      </c>
      <c r="R717" s="342">
        <v>0</v>
      </c>
      <c r="S717" s="342">
        <v>4.444</v>
      </c>
      <c r="T717" s="342">
        <v>0</v>
      </c>
      <c r="U717" s="342">
        <v>277</v>
      </c>
      <c r="V717" s="342">
        <v>102.684</v>
      </c>
      <c r="W717" s="342">
        <v>6.37</v>
      </c>
      <c r="X717" s="342">
        <v>4.4999999999999998E-2</v>
      </c>
      <c r="Y717" s="342">
        <v>0</v>
      </c>
      <c r="Z717" s="342">
        <v>73.2</v>
      </c>
      <c r="AA717" s="342">
        <v>53.8</v>
      </c>
      <c r="AB717" s="342">
        <v>28.604257</v>
      </c>
      <c r="AC717" s="342">
        <v>29.938497999999999</v>
      </c>
      <c r="AD717" s="342">
        <v>178.778785</v>
      </c>
      <c r="AE717" s="342">
        <v>11.039574999999999</v>
      </c>
      <c r="AF717" s="342">
        <v>0</v>
      </c>
      <c r="AG717" s="342">
        <v>4.2499000000000002E-2</v>
      </c>
    </row>
    <row r="718" spans="1:33" x14ac:dyDescent="0.2">
      <c r="A718" s="342">
        <v>858.67411300000003</v>
      </c>
      <c r="B718" s="342">
        <v>115.059787</v>
      </c>
      <c r="C718" s="342">
        <v>74.544019000000006</v>
      </c>
      <c r="D718" s="342">
        <v>75.430594999999997</v>
      </c>
      <c r="E718" s="342">
        <v>72.733619000000004</v>
      </c>
      <c r="F718" s="342">
        <v>72.680366000000006</v>
      </c>
      <c r="G718" s="342">
        <v>72.816591000000003</v>
      </c>
      <c r="H718" s="342">
        <v>74.631473</v>
      </c>
      <c r="I718" s="342">
        <v>6.9780220000000002</v>
      </c>
      <c r="J718" s="342">
        <v>179.072002</v>
      </c>
      <c r="K718" s="342">
        <v>52.3</v>
      </c>
      <c r="L718" s="342">
        <v>4.5865869999999997</v>
      </c>
      <c r="M718" s="342">
        <v>75</v>
      </c>
      <c r="N718" s="342">
        <v>29.324296</v>
      </c>
      <c r="O718" s="342">
        <v>178.72970000000001</v>
      </c>
      <c r="P718" s="342">
        <v>0</v>
      </c>
      <c r="Q718" s="342">
        <v>120.41</v>
      </c>
      <c r="R718" s="342">
        <v>0</v>
      </c>
      <c r="S718" s="342">
        <v>4.45</v>
      </c>
      <c r="T718" s="342">
        <v>0</v>
      </c>
      <c r="U718" s="342">
        <v>277</v>
      </c>
      <c r="V718" s="342">
        <v>102.79900000000001</v>
      </c>
      <c r="W718" s="342">
        <v>6.3959999999999999</v>
      </c>
      <c r="X718" s="342">
        <v>5.0999999999999997E-2</v>
      </c>
      <c r="Y718" s="342">
        <v>0</v>
      </c>
      <c r="Z718" s="342">
        <v>73.2</v>
      </c>
      <c r="AA718" s="342">
        <v>53.8</v>
      </c>
      <c r="AB718" s="342">
        <v>28.523979000000001</v>
      </c>
      <c r="AC718" s="342">
        <v>29.898461000000001</v>
      </c>
      <c r="AD718" s="342">
        <v>178.77196499999999</v>
      </c>
      <c r="AE718" s="342">
        <v>11.036173</v>
      </c>
      <c r="AF718" s="342">
        <v>0</v>
      </c>
      <c r="AG718" s="342">
        <v>4.2264999999999997E-2</v>
      </c>
    </row>
    <row r="719" spans="1:33" x14ac:dyDescent="0.2">
      <c r="A719" s="342">
        <v>859.87618199999997</v>
      </c>
      <c r="B719" s="342">
        <v>114.82786400000001</v>
      </c>
      <c r="C719" s="342">
        <v>74.539524999999998</v>
      </c>
      <c r="D719" s="342">
        <v>75.379362</v>
      </c>
      <c r="E719" s="342">
        <v>72.760441</v>
      </c>
      <c r="F719" s="342">
        <v>72.673502999999997</v>
      </c>
      <c r="G719" s="342">
        <v>72.890882000000005</v>
      </c>
      <c r="H719" s="342">
        <v>74.556133000000003</v>
      </c>
      <c r="I719" s="342">
        <v>6.9936410000000002</v>
      </c>
      <c r="J719" s="342">
        <v>178.89787999999999</v>
      </c>
      <c r="K719" s="342">
        <v>52.3</v>
      </c>
      <c r="L719" s="342">
        <v>4.5929700000000002</v>
      </c>
      <c r="M719" s="342">
        <v>75</v>
      </c>
      <c r="N719" s="342">
        <v>29.322952000000001</v>
      </c>
      <c r="O719" s="342">
        <v>178.70831999999999</v>
      </c>
      <c r="P719" s="342">
        <v>0</v>
      </c>
      <c r="Q719" s="342">
        <v>120.4</v>
      </c>
      <c r="R719" s="342">
        <v>0</v>
      </c>
      <c r="S719" s="342">
        <v>4.4530000000000003</v>
      </c>
      <c r="T719" s="342">
        <v>0</v>
      </c>
      <c r="U719" s="342">
        <v>279</v>
      </c>
      <c r="V719" s="342">
        <v>102.876</v>
      </c>
      <c r="W719" s="342">
        <v>6.3490000000000002</v>
      </c>
      <c r="X719" s="342">
        <v>4.4999999999999998E-2</v>
      </c>
      <c r="Y719" s="342">
        <v>0</v>
      </c>
      <c r="Z719" s="342">
        <v>73.2</v>
      </c>
      <c r="AA719" s="342">
        <v>53.8</v>
      </c>
      <c r="AB719" s="342">
        <v>28.270071999999999</v>
      </c>
      <c r="AC719" s="342">
        <v>29.851766000000001</v>
      </c>
      <c r="AD719" s="342">
        <v>178.750393</v>
      </c>
      <c r="AE719" s="342">
        <v>11.032206</v>
      </c>
      <c r="AF719" s="342">
        <v>0</v>
      </c>
      <c r="AG719" s="342">
        <v>4.2072999999999999E-2</v>
      </c>
    </row>
    <row r="720" spans="1:33" x14ac:dyDescent="0.2">
      <c r="A720" s="342">
        <v>861.07025099999998</v>
      </c>
      <c r="B720" s="342">
        <v>114.709402</v>
      </c>
      <c r="C720" s="342">
        <v>74.511999000000003</v>
      </c>
      <c r="D720" s="342">
        <v>75.375512000000001</v>
      </c>
      <c r="E720" s="342">
        <v>72.725050999999993</v>
      </c>
      <c r="F720" s="342">
        <v>72.665730999999994</v>
      </c>
      <c r="G720" s="342">
        <v>72.884111000000004</v>
      </c>
      <c r="H720" s="342">
        <v>74.568261000000007</v>
      </c>
      <c r="I720" s="342">
        <v>7.0771769999999998</v>
      </c>
      <c r="J720" s="342">
        <v>178.741748</v>
      </c>
      <c r="K720" s="342">
        <v>52.3</v>
      </c>
      <c r="L720" s="342">
        <v>4.597734</v>
      </c>
      <c r="M720" s="342">
        <v>75</v>
      </c>
      <c r="N720" s="342">
        <v>29.323751000000001</v>
      </c>
      <c r="O720" s="342">
        <v>178.72726800000001</v>
      </c>
      <c r="P720" s="342">
        <v>0</v>
      </c>
      <c r="Q720" s="342">
        <v>120.4</v>
      </c>
      <c r="R720" s="342">
        <v>0</v>
      </c>
      <c r="S720" s="342">
        <v>4.4400000000000004</v>
      </c>
      <c r="T720" s="342">
        <v>0</v>
      </c>
      <c r="U720" s="342">
        <v>274</v>
      </c>
      <c r="V720" s="342">
        <v>102.952</v>
      </c>
      <c r="W720" s="342">
        <v>6.3330000000000002</v>
      </c>
      <c r="X720" s="342">
        <v>5.0999999999999997E-2</v>
      </c>
      <c r="Y720" s="342">
        <v>0</v>
      </c>
      <c r="Z720" s="342">
        <v>73.2</v>
      </c>
      <c r="AA720" s="342">
        <v>53.8</v>
      </c>
      <c r="AB720" s="342">
        <v>28.492239000000001</v>
      </c>
      <c r="AC720" s="342">
        <v>29.812232999999999</v>
      </c>
      <c r="AD720" s="342">
        <v>178.76926800000001</v>
      </c>
      <c r="AE720" s="342">
        <v>11.028847000000001</v>
      </c>
      <c r="AF720" s="342">
        <v>0</v>
      </c>
      <c r="AG720" s="342">
        <v>4.2000999999999997E-2</v>
      </c>
    </row>
    <row r="721" spans="1:33" x14ac:dyDescent="0.2">
      <c r="A721" s="342">
        <v>862.264318</v>
      </c>
      <c r="B721" s="342">
        <v>115.002628</v>
      </c>
      <c r="C721" s="342">
        <v>74.531862000000004</v>
      </c>
      <c r="D721" s="342">
        <v>75.431595999999999</v>
      </c>
      <c r="E721" s="342">
        <v>72.764337999999995</v>
      </c>
      <c r="F721" s="342">
        <v>72.586386000000005</v>
      </c>
      <c r="G721" s="342">
        <v>72.820338000000007</v>
      </c>
      <c r="H721" s="342">
        <v>74.555193000000003</v>
      </c>
      <c r="I721" s="342">
        <v>6.8173000000000004</v>
      </c>
      <c r="J721" s="342">
        <v>178.98308700000001</v>
      </c>
      <c r="K721" s="342">
        <v>52.3</v>
      </c>
      <c r="L721" s="342">
        <v>4.6046300000000002</v>
      </c>
      <c r="M721" s="342">
        <v>75</v>
      </c>
      <c r="N721" s="342">
        <v>29.324451</v>
      </c>
      <c r="O721" s="342">
        <v>178.71086600000001</v>
      </c>
      <c r="P721" s="342">
        <v>0</v>
      </c>
      <c r="Q721" s="342">
        <v>120.4</v>
      </c>
      <c r="R721" s="342">
        <v>0</v>
      </c>
      <c r="S721" s="342">
        <v>4.4320000000000004</v>
      </c>
      <c r="T721" s="342">
        <v>0</v>
      </c>
      <c r="U721" s="342">
        <v>270</v>
      </c>
      <c r="V721" s="342">
        <v>103.066</v>
      </c>
      <c r="W721" s="342">
        <v>6.3120000000000003</v>
      </c>
      <c r="X721" s="342">
        <v>5.0999999999999997E-2</v>
      </c>
      <c r="Y721" s="342">
        <v>0</v>
      </c>
      <c r="Z721" s="342">
        <v>73.2</v>
      </c>
      <c r="AA721" s="342">
        <v>53.8</v>
      </c>
      <c r="AB721" s="342">
        <v>28.301877000000001</v>
      </c>
      <c r="AC721" s="342">
        <v>29.775587999999999</v>
      </c>
      <c r="AD721" s="342">
        <v>178.753095</v>
      </c>
      <c r="AE721" s="342">
        <v>11.025734</v>
      </c>
      <c r="AF721" s="342">
        <v>0</v>
      </c>
      <c r="AG721" s="342">
        <v>4.2229000000000003E-2</v>
      </c>
    </row>
    <row r="722" spans="1:33" x14ac:dyDescent="0.2">
      <c r="A722" s="342">
        <v>863.45738700000004</v>
      </c>
      <c r="B722" s="342">
        <v>115.098443</v>
      </c>
      <c r="C722" s="342">
        <v>74.518800999999996</v>
      </c>
      <c r="D722" s="342">
        <v>75.397788000000006</v>
      </c>
      <c r="E722" s="342">
        <v>72.780570999999995</v>
      </c>
      <c r="F722" s="342">
        <v>72.642804999999996</v>
      </c>
      <c r="G722" s="342">
        <v>72.833382</v>
      </c>
      <c r="H722" s="342">
        <v>74.500005999999999</v>
      </c>
      <c r="I722" s="342">
        <v>7.000489</v>
      </c>
      <c r="J722" s="342">
        <v>178.80603600000001</v>
      </c>
      <c r="K722" s="342">
        <v>52.3</v>
      </c>
      <c r="L722" s="342">
        <v>4.612044</v>
      </c>
      <c r="M722" s="342">
        <v>75</v>
      </c>
      <c r="N722" s="342">
        <v>29.323259</v>
      </c>
      <c r="O722" s="342">
        <v>178.705015</v>
      </c>
      <c r="P722" s="342">
        <v>0</v>
      </c>
      <c r="Q722" s="342">
        <v>120.4</v>
      </c>
      <c r="R722" s="342">
        <v>0</v>
      </c>
      <c r="S722" s="342">
        <v>4.4400000000000004</v>
      </c>
      <c r="T722" s="342">
        <v>0</v>
      </c>
      <c r="U722" s="342">
        <v>274</v>
      </c>
      <c r="V722" s="342">
        <v>103.14100000000001</v>
      </c>
      <c r="W722" s="342">
        <v>6.3440000000000003</v>
      </c>
      <c r="X722" s="342">
        <v>4.4999999999999998E-2</v>
      </c>
      <c r="Y722" s="342">
        <v>0</v>
      </c>
      <c r="Z722" s="342">
        <v>73.2</v>
      </c>
      <c r="AA722" s="342">
        <v>53.8</v>
      </c>
      <c r="AB722" s="342">
        <v>28.234117000000001</v>
      </c>
      <c r="AC722" s="342">
        <v>29.735292000000001</v>
      </c>
      <c r="AD722" s="342">
        <v>178.74733800000001</v>
      </c>
      <c r="AE722" s="342">
        <v>11.022309999999999</v>
      </c>
      <c r="AF722" s="342">
        <v>0</v>
      </c>
      <c r="AG722" s="342">
        <v>4.2323E-2</v>
      </c>
    </row>
    <row r="723" spans="1:33" x14ac:dyDescent="0.2">
      <c r="A723" s="342">
        <v>864.66145600000004</v>
      </c>
      <c r="B723" s="342">
        <v>115.26660800000001</v>
      </c>
      <c r="C723" s="342">
        <v>74.566716</v>
      </c>
      <c r="D723" s="342">
        <v>75.412011000000007</v>
      </c>
      <c r="E723" s="342">
        <v>72.730591000000004</v>
      </c>
      <c r="F723" s="342">
        <v>72.656323999999998</v>
      </c>
      <c r="G723" s="342">
        <v>72.872153999999995</v>
      </c>
      <c r="H723" s="342">
        <v>74.577641999999997</v>
      </c>
      <c r="I723" s="342">
        <v>6.9806140000000001</v>
      </c>
      <c r="J723" s="342">
        <v>178.93305699999999</v>
      </c>
      <c r="K723" s="342">
        <v>52.3</v>
      </c>
      <c r="L723" s="342">
        <v>4.6182650000000001</v>
      </c>
      <c r="M723" s="342">
        <v>75</v>
      </c>
      <c r="N723" s="342">
        <v>29.323077000000001</v>
      </c>
      <c r="O723" s="342">
        <v>178.698916</v>
      </c>
      <c r="P723" s="342">
        <v>0</v>
      </c>
      <c r="Q723" s="342">
        <v>120.41</v>
      </c>
      <c r="R723" s="342">
        <v>0</v>
      </c>
      <c r="S723" s="342">
        <v>4.4130000000000003</v>
      </c>
      <c r="T723" s="342">
        <v>0</v>
      </c>
      <c r="U723" s="342">
        <v>262</v>
      </c>
      <c r="V723" s="342">
        <v>103.255</v>
      </c>
      <c r="W723" s="342">
        <v>6.2809999999999997</v>
      </c>
      <c r="X723" s="342">
        <v>0.04</v>
      </c>
      <c r="Y723" s="342">
        <v>0</v>
      </c>
      <c r="Z723" s="342">
        <v>73.2</v>
      </c>
      <c r="AA723" s="342">
        <v>53.8</v>
      </c>
      <c r="AB723" s="342">
        <v>28.163414</v>
      </c>
      <c r="AC723" s="342">
        <v>29.692301</v>
      </c>
      <c r="AD723" s="342">
        <v>178.741331</v>
      </c>
      <c r="AE723" s="342">
        <v>11.018658</v>
      </c>
      <c r="AF723" s="342">
        <v>0</v>
      </c>
      <c r="AG723" s="342">
        <v>4.2415000000000001E-2</v>
      </c>
    </row>
    <row r="724" spans="1:33" x14ac:dyDescent="0.2">
      <c r="A724" s="342">
        <v>865.87652500000002</v>
      </c>
      <c r="B724" s="342">
        <v>115.046147</v>
      </c>
      <c r="C724" s="342">
        <v>74.539274000000006</v>
      </c>
      <c r="D724" s="342">
        <v>75.446641999999997</v>
      </c>
      <c r="E724" s="342">
        <v>72.761996999999994</v>
      </c>
      <c r="F724" s="342">
        <v>72.588289000000003</v>
      </c>
      <c r="G724" s="342">
        <v>72.820149999999998</v>
      </c>
      <c r="H724" s="342">
        <v>74.556783999999993</v>
      </c>
      <c r="I724" s="342">
        <v>6.8813829999999996</v>
      </c>
      <c r="J724" s="342">
        <v>178.85306</v>
      </c>
      <c r="K724" s="342">
        <v>52.3</v>
      </c>
      <c r="L724" s="342">
        <v>4.6266590000000001</v>
      </c>
      <c r="M724" s="342">
        <v>75</v>
      </c>
      <c r="N724" s="342">
        <v>29.322286999999999</v>
      </c>
      <c r="O724" s="342">
        <v>178.67647400000001</v>
      </c>
      <c r="P724" s="342">
        <v>0</v>
      </c>
      <c r="Q724" s="342">
        <v>120.32</v>
      </c>
      <c r="R724" s="342">
        <v>0</v>
      </c>
      <c r="S724" s="342">
        <v>4.4139999999999997</v>
      </c>
      <c r="T724" s="342">
        <v>0</v>
      </c>
      <c r="U724" s="342">
        <v>264</v>
      </c>
      <c r="V724" s="342">
        <v>103.33</v>
      </c>
      <c r="W724" s="342">
        <v>6.2919999999999998</v>
      </c>
      <c r="X724" s="342">
        <v>5.0999999999999997E-2</v>
      </c>
      <c r="Y724" s="342">
        <v>0</v>
      </c>
      <c r="Z724" s="342">
        <v>73.2</v>
      </c>
      <c r="AA724" s="342">
        <v>53.8</v>
      </c>
      <c r="AB724" s="342">
        <v>27.897414000000001</v>
      </c>
      <c r="AC724" s="342">
        <v>29.645659999999999</v>
      </c>
      <c r="AD724" s="342">
        <v>178.71873199999999</v>
      </c>
      <c r="AE724" s="342">
        <v>11.014695</v>
      </c>
      <c r="AF724" s="342">
        <v>0</v>
      </c>
      <c r="AG724" s="342">
        <v>4.2257999999999997E-2</v>
      </c>
    </row>
    <row r="725" spans="1:33" x14ac:dyDescent="0.2">
      <c r="A725" s="342">
        <v>867.071594</v>
      </c>
      <c r="B725" s="342">
        <v>114.770528</v>
      </c>
      <c r="C725" s="342">
        <v>74.545974000000001</v>
      </c>
      <c r="D725" s="342">
        <v>75.404902000000007</v>
      </c>
      <c r="E725" s="342">
        <v>72.703146000000004</v>
      </c>
      <c r="F725" s="342">
        <v>72.605512000000004</v>
      </c>
      <c r="G725" s="342">
        <v>72.816067000000004</v>
      </c>
      <c r="H725" s="342">
        <v>74.633410999999995</v>
      </c>
      <c r="I725" s="342">
        <v>7.0074009999999998</v>
      </c>
      <c r="J725" s="342">
        <v>178.705715</v>
      </c>
      <c r="K725" s="342">
        <v>52.3</v>
      </c>
      <c r="L725" s="342">
        <v>4.6334559999999998</v>
      </c>
      <c r="M725" s="342">
        <v>75</v>
      </c>
      <c r="N725" s="342">
        <v>29.323284999999998</v>
      </c>
      <c r="O725" s="342">
        <v>178.68745799999999</v>
      </c>
      <c r="P725" s="342">
        <v>0</v>
      </c>
      <c r="Q725" s="342">
        <v>120.32</v>
      </c>
      <c r="R725" s="342">
        <v>0</v>
      </c>
      <c r="S725" s="342">
        <v>4.43</v>
      </c>
      <c r="T725" s="342">
        <v>0</v>
      </c>
      <c r="U725" s="342">
        <v>271</v>
      </c>
      <c r="V725" s="342">
        <v>103.407</v>
      </c>
      <c r="W725" s="342">
        <v>6.3849999999999998</v>
      </c>
      <c r="X725" s="342">
        <v>4.4999999999999998E-2</v>
      </c>
      <c r="Y725" s="342">
        <v>0</v>
      </c>
      <c r="Z725" s="342">
        <v>73.2</v>
      </c>
      <c r="AA725" s="342">
        <v>53.7</v>
      </c>
      <c r="AB725" s="342">
        <v>28.023875</v>
      </c>
      <c r="AC725" s="342">
        <v>29.606369000000001</v>
      </c>
      <c r="AD725" s="342">
        <v>178.72947600000001</v>
      </c>
      <c r="AE725" s="342">
        <v>11.011357</v>
      </c>
      <c r="AF725" s="342">
        <v>0</v>
      </c>
      <c r="AG725" s="342">
        <v>4.2018E-2</v>
      </c>
    </row>
    <row r="726" spans="1:33" x14ac:dyDescent="0.2">
      <c r="A726" s="342">
        <v>868.26566200000002</v>
      </c>
      <c r="B726" s="342">
        <v>114.521388</v>
      </c>
      <c r="C726" s="342">
        <v>74.486034000000004</v>
      </c>
      <c r="D726" s="342">
        <v>75.435689999999994</v>
      </c>
      <c r="E726" s="342">
        <v>72.751806999999999</v>
      </c>
      <c r="F726" s="342">
        <v>72.637798000000004</v>
      </c>
      <c r="G726" s="342">
        <v>72.855203000000003</v>
      </c>
      <c r="H726" s="342">
        <v>74.575152000000003</v>
      </c>
      <c r="I726" s="342">
        <v>6.8961490000000003</v>
      </c>
      <c r="J726" s="342">
        <v>178.90765300000001</v>
      </c>
      <c r="K726" s="342">
        <v>52.3</v>
      </c>
      <c r="L726" s="342">
        <v>4.6407660000000002</v>
      </c>
      <c r="M726" s="342">
        <v>75</v>
      </c>
      <c r="N726" s="342">
        <v>29.323181000000002</v>
      </c>
      <c r="O726" s="342">
        <v>178.66347500000001</v>
      </c>
      <c r="P726" s="342">
        <v>0</v>
      </c>
      <c r="Q726" s="342">
        <v>120.28</v>
      </c>
      <c r="R726" s="342">
        <v>0</v>
      </c>
      <c r="S726" s="342">
        <v>4.4329999999999998</v>
      </c>
      <c r="T726" s="342">
        <v>0</v>
      </c>
      <c r="U726" s="342">
        <v>273</v>
      </c>
      <c r="V726" s="342">
        <v>103.52200000000001</v>
      </c>
      <c r="W726" s="342">
        <v>6.375</v>
      </c>
      <c r="X726" s="342">
        <v>5.0999999999999997E-2</v>
      </c>
      <c r="Y726" s="342">
        <v>0</v>
      </c>
      <c r="Z726" s="342">
        <v>73.2</v>
      </c>
      <c r="AA726" s="342">
        <v>53.7</v>
      </c>
      <c r="AB726" s="342">
        <v>27.739805</v>
      </c>
      <c r="AC726" s="342">
        <v>29.559674000000001</v>
      </c>
      <c r="AD726" s="342">
        <v>178.705341</v>
      </c>
      <c r="AE726" s="342">
        <v>11.007389999999999</v>
      </c>
      <c r="AF726" s="342">
        <v>0</v>
      </c>
      <c r="AG726" s="342">
        <v>4.1866E-2</v>
      </c>
    </row>
    <row r="727" spans="1:33" x14ac:dyDescent="0.2">
      <c r="A727" s="342">
        <v>869.46073100000001</v>
      </c>
      <c r="B727" s="342">
        <v>114.860384</v>
      </c>
      <c r="C727" s="342">
        <v>74.502367000000007</v>
      </c>
      <c r="D727" s="342">
        <v>75.419150000000002</v>
      </c>
      <c r="E727" s="342">
        <v>72.730952000000002</v>
      </c>
      <c r="F727" s="342">
        <v>72.632225000000005</v>
      </c>
      <c r="G727" s="342">
        <v>72.823870999999997</v>
      </c>
      <c r="H727" s="342">
        <v>74.574917999999997</v>
      </c>
      <c r="I727" s="342">
        <v>6.9702450000000002</v>
      </c>
      <c r="J727" s="342">
        <v>178.77466899999999</v>
      </c>
      <c r="K727" s="342">
        <v>52.3</v>
      </c>
      <c r="L727" s="342">
        <v>4.6480769999999998</v>
      </c>
      <c r="M727" s="342">
        <v>75</v>
      </c>
      <c r="N727" s="342">
        <v>29.322222</v>
      </c>
      <c r="O727" s="342">
        <v>178.664535</v>
      </c>
      <c r="P727" s="342">
        <v>0</v>
      </c>
      <c r="Q727" s="342">
        <v>120.29</v>
      </c>
      <c r="R727" s="342">
        <v>0</v>
      </c>
      <c r="S727" s="342">
        <v>4.4320000000000004</v>
      </c>
      <c r="T727" s="342">
        <v>0</v>
      </c>
      <c r="U727" s="342">
        <v>274</v>
      </c>
      <c r="V727" s="342">
        <v>103.59699999999999</v>
      </c>
      <c r="W727" s="342">
        <v>6.3540000000000001</v>
      </c>
      <c r="X727" s="342">
        <v>5.0999999999999997E-2</v>
      </c>
      <c r="Y727" s="342">
        <v>0</v>
      </c>
      <c r="Z727" s="342">
        <v>73.2</v>
      </c>
      <c r="AA727" s="342">
        <v>53.7</v>
      </c>
      <c r="AB727" s="342">
        <v>27.755496000000001</v>
      </c>
      <c r="AC727" s="342">
        <v>29.508790999999999</v>
      </c>
      <c r="AD727" s="342">
        <v>178.70667399999999</v>
      </c>
      <c r="AE727" s="342">
        <v>11.003067</v>
      </c>
      <c r="AF727" s="342">
        <v>0</v>
      </c>
      <c r="AG727" s="342">
        <v>4.2139000000000003E-2</v>
      </c>
    </row>
    <row r="728" spans="1:33" x14ac:dyDescent="0.2">
      <c r="A728" s="342">
        <v>870.655798</v>
      </c>
      <c r="B728" s="342">
        <v>115.26644899999999</v>
      </c>
      <c r="C728" s="342">
        <v>74.506969999999995</v>
      </c>
      <c r="D728" s="342">
        <v>75.393163000000001</v>
      </c>
      <c r="E728" s="342">
        <v>72.719217</v>
      </c>
      <c r="F728" s="342">
        <v>72.623814999999993</v>
      </c>
      <c r="G728" s="342">
        <v>72.845445999999995</v>
      </c>
      <c r="H728" s="342">
        <v>74.583201000000003</v>
      </c>
      <c r="I728" s="342">
        <v>6.8922600000000003</v>
      </c>
      <c r="J728" s="342">
        <v>178.80448100000001</v>
      </c>
      <c r="K728" s="342">
        <v>52.3</v>
      </c>
      <c r="L728" s="342">
        <v>4.6510319999999998</v>
      </c>
      <c r="M728" s="342">
        <v>75</v>
      </c>
      <c r="N728" s="342">
        <v>29.321781000000001</v>
      </c>
      <c r="O728" s="342">
        <v>178.668419</v>
      </c>
      <c r="P728" s="342">
        <v>0</v>
      </c>
      <c r="Q728" s="342">
        <v>120.33</v>
      </c>
      <c r="R728" s="342">
        <v>0</v>
      </c>
      <c r="S728" s="342">
        <v>4.4340000000000002</v>
      </c>
      <c r="T728" s="342">
        <v>0</v>
      </c>
      <c r="U728" s="342">
        <v>272</v>
      </c>
      <c r="V728" s="342">
        <v>103.712</v>
      </c>
      <c r="W728" s="342">
        <v>6.3440000000000003</v>
      </c>
      <c r="X728" s="342">
        <v>5.0999999999999997E-2</v>
      </c>
      <c r="Y728" s="342">
        <v>0</v>
      </c>
      <c r="Z728" s="342">
        <v>73.2</v>
      </c>
      <c r="AA728" s="342">
        <v>53.7</v>
      </c>
      <c r="AB728" s="342">
        <v>27.80518</v>
      </c>
      <c r="AC728" s="342">
        <v>29.461074</v>
      </c>
      <c r="AD728" s="342">
        <v>178.71089599999999</v>
      </c>
      <c r="AE728" s="342">
        <v>10.999013</v>
      </c>
      <c r="AF728" s="342">
        <v>0</v>
      </c>
      <c r="AG728" s="342">
        <v>4.2477000000000001E-2</v>
      </c>
    </row>
    <row r="729" spans="1:33" x14ac:dyDescent="0.2">
      <c r="A729" s="342">
        <v>871.87586799999997</v>
      </c>
      <c r="B729" s="342">
        <v>115.371629</v>
      </c>
      <c r="C729" s="342">
        <v>74.521445999999997</v>
      </c>
      <c r="D729" s="342">
        <v>75.438012000000001</v>
      </c>
      <c r="E729" s="342">
        <v>72.764949000000001</v>
      </c>
      <c r="F729" s="342">
        <v>72.639037000000002</v>
      </c>
      <c r="G729" s="342">
        <v>72.840117000000006</v>
      </c>
      <c r="H729" s="342">
        <v>74.602447999999995</v>
      </c>
      <c r="I729" s="342">
        <v>6.8124279999999997</v>
      </c>
      <c r="J729" s="342">
        <v>178.84173100000001</v>
      </c>
      <c r="K729" s="342">
        <v>52.1</v>
      </c>
      <c r="L729" s="342">
        <v>4.6584770000000004</v>
      </c>
      <c r="M729" s="342">
        <v>75</v>
      </c>
      <c r="N729" s="342">
        <v>29.322434000000001</v>
      </c>
      <c r="O729" s="342">
        <v>178.63727700000001</v>
      </c>
      <c r="P729" s="342">
        <v>0</v>
      </c>
      <c r="Q729" s="342">
        <v>120.32</v>
      </c>
      <c r="R729" s="342">
        <v>0</v>
      </c>
      <c r="S729" s="342">
        <v>4.4509999999999996</v>
      </c>
      <c r="T729" s="342">
        <v>0</v>
      </c>
      <c r="U729" s="342">
        <v>278</v>
      </c>
      <c r="V729" s="342">
        <v>103.788</v>
      </c>
      <c r="W729" s="342">
        <v>6.4219999999999997</v>
      </c>
      <c r="X729" s="342">
        <v>4.4999999999999998E-2</v>
      </c>
      <c r="Y729" s="342">
        <v>0</v>
      </c>
      <c r="Z729" s="342">
        <v>73.2</v>
      </c>
      <c r="AA729" s="342">
        <v>53.6</v>
      </c>
      <c r="AB729" s="342">
        <v>27.439495999999998</v>
      </c>
      <c r="AC729" s="342">
        <v>29.414370000000002</v>
      </c>
      <c r="AD729" s="342">
        <v>178.67982699999999</v>
      </c>
      <c r="AE729" s="342">
        <v>10.995044999999999</v>
      </c>
      <c r="AF729" s="342">
        <v>0</v>
      </c>
      <c r="AG729" s="342">
        <v>4.2549999999999998E-2</v>
      </c>
    </row>
    <row r="730" spans="1:33" x14ac:dyDescent="0.2">
      <c r="A730" s="342">
        <v>873.07093699999996</v>
      </c>
      <c r="B730" s="342">
        <v>115.626454</v>
      </c>
      <c r="C730" s="342">
        <v>74.567071999999996</v>
      </c>
      <c r="D730" s="342">
        <v>75.421177999999998</v>
      </c>
      <c r="E730" s="342">
        <v>72.772448999999995</v>
      </c>
      <c r="F730" s="342">
        <v>72.613527000000005</v>
      </c>
      <c r="G730" s="342">
        <v>72.828749000000002</v>
      </c>
      <c r="H730" s="342">
        <v>74.608655999999996</v>
      </c>
      <c r="I730" s="342">
        <v>7.000705</v>
      </c>
      <c r="J730" s="342">
        <v>178.779854</v>
      </c>
      <c r="K730" s="342">
        <v>52.1</v>
      </c>
      <c r="L730" s="342">
        <v>4.6671560000000003</v>
      </c>
      <c r="M730" s="342">
        <v>75</v>
      </c>
      <c r="N730" s="342">
        <v>29.322455000000001</v>
      </c>
      <c r="O730" s="342">
        <v>178.63624799999999</v>
      </c>
      <c r="P730" s="342">
        <v>0</v>
      </c>
      <c r="Q730" s="342">
        <v>120.3</v>
      </c>
      <c r="R730" s="342">
        <v>0</v>
      </c>
      <c r="S730" s="342">
        <v>4.45</v>
      </c>
      <c r="T730" s="342">
        <v>0</v>
      </c>
      <c r="U730" s="342">
        <v>281</v>
      </c>
      <c r="V730" s="342">
        <v>103.864</v>
      </c>
      <c r="W730" s="342">
        <v>6.3490000000000002</v>
      </c>
      <c r="X730" s="342">
        <v>4.4999999999999998E-2</v>
      </c>
      <c r="Y730" s="342">
        <v>0</v>
      </c>
      <c r="Z730" s="342">
        <v>73.2</v>
      </c>
      <c r="AA730" s="342">
        <v>53.6</v>
      </c>
      <c r="AB730" s="342">
        <v>27.42933</v>
      </c>
      <c r="AC730" s="342">
        <v>29.362590000000001</v>
      </c>
      <c r="AD730" s="342">
        <v>178.67896300000001</v>
      </c>
      <c r="AE730" s="342">
        <v>10.990646</v>
      </c>
      <c r="AF730" s="342">
        <v>0</v>
      </c>
      <c r="AG730" s="342">
        <v>4.2715999999999997E-2</v>
      </c>
    </row>
    <row r="731" spans="1:33" x14ac:dyDescent="0.2">
      <c r="A731" s="342">
        <v>874.26500499999997</v>
      </c>
      <c r="B731" s="342">
        <v>115.74458</v>
      </c>
      <c r="C731" s="342">
        <v>74.510796999999997</v>
      </c>
      <c r="D731" s="342">
        <v>75.423248000000001</v>
      </c>
      <c r="E731" s="342">
        <v>72.741511000000003</v>
      </c>
      <c r="F731" s="342">
        <v>72.630369000000002</v>
      </c>
      <c r="G731" s="342">
        <v>72.866035999999994</v>
      </c>
      <c r="H731" s="342">
        <v>74.567497000000003</v>
      </c>
      <c r="I731" s="342">
        <v>6.8751939999999996</v>
      </c>
      <c r="J731" s="342">
        <v>178.79644400000001</v>
      </c>
      <c r="K731" s="342">
        <v>52.1</v>
      </c>
      <c r="L731" s="342">
        <v>4.672237</v>
      </c>
      <c r="M731" s="342">
        <v>75</v>
      </c>
      <c r="N731" s="342">
        <v>29.324451</v>
      </c>
      <c r="O731" s="342">
        <v>178.62844100000001</v>
      </c>
      <c r="P731" s="342">
        <v>0</v>
      </c>
      <c r="Q731" s="342">
        <v>120.3</v>
      </c>
      <c r="R731" s="342">
        <v>0</v>
      </c>
      <c r="S731" s="342">
        <v>4.4290000000000003</v>
      </c>
      <c r="T731" s="342">
        <v>0</v>
      </c>
      <c r="U731" s="342">
        <v>271</v>
      </c>
      <c r="V731" s="342">
        <v>103.977</v>
      </c>
      <c r="W731" s="342">
        <v>6.3440000000000003</v>
      </c>
      <c r="X731" s="342">
        <v>4.4999999999999998E-2</v>
      </c>
      <c r="Y731" s="342">
        <v>0</v>
      </c>
      <c r="Z731" s="342">
        <v>73.2</v>
      </c>
      <c r="AA731" s="342">
        <v>53.5</v>
      </c>
      <c r="AB731" s="342">
        <v>27.339279000000001</v>
      </c>
      <c r="AC731" s="342">
        <v>29.312701000000001</v>
      </c>
      <c r="AD731" s="342">
        <v>178.671313</v>
      </c>
      <c r="AE731" s="342">
        <v>10.986407</v>
      </c>
      <c r="AF731" s="342">
        <v>0</v>
      </c>
      <c r="AG731" s="342">
        <v>4.2872E-2</v>
      </c>
    </row>
    <row r="732" spans="1:33" x14ac:dyDescent="0.2">
      <c r="A732" s="342">
        <v>875.45907399999999</v>
      </c>
      <c r="B732" s="342">
        <v>115.738342</v>
      </c>
      <c r="C732" s="342">
        <v>74.523684000000003</v>
      </c>
      <c r="D732" s="342">
        <v>75.381769000000006</v>
      </c>
      <c r="E732" s="342">
        <v>72.673850999999999</v>
      </c>
      <c r="F732" s="342">
        <v>72.661998999999994</v>
      </c>
      <c r="G732" s="342">
        <v>72.842093000000006</v>
      </c>
      <c r="H732" s="342">
        <v>74.555847999999997</v>
      </c>
      <c r="I732" s="342">
        <v>7.0076169999999998</v>
      </c>
      <c r="J732" s="342">
        <v>178.6842</v>
      </c>
      <c r="K732" s="342">
        <v>52.1</v>
      </c>
      <c r="L732" s="342">
        <v>4.6762290000000002</v>
      </c>
      <c r="M732" s="342">
        <v>75</v>
      </c>
      <c r="N732" s="342">
        <v>29.322455000000001</v>
      </c>
      <c r="O732" s="342">
        <v>178.63513</v>
      </c>
      <c r="P732" s="342">
        <v>0</v>
      </c>
      <c r="Q732" s="342">
        <v>120.31</v>
      </c>
      <c r="R732" s="342">
        <v>0</v>
      </c>
      <c r="S732" s="342">
        <v>4.4400000000000004</v>
      </c>
      <c r="T732" s="342">
        <v>0</v>
      </c>
      <c r="U732" s="342">
        <v>277</v>
      </c>
      <c r="V732" s="342">
        <v>104.053</v>
      </c>
      <c r="W732" s="342">
        <v>6.3330000000000002</v>
      </c>
      <c r="X732" s="342">
        <v>4.4999999999999998E-2</v>
      </c>
      <c r="Y732" s="342">
        <v>0</v>
      </c>
      <c r="Z732" s="342">
        <v>73.2</v>
      </c>
      <c r="AA732" s="342">
        <v>53.5</v>
      </c>
      <c r="AB732" s="342">
        <v>27.417798000000001</v>
      </c>
      <c r="AC732" s="342">
        <v>29.260324000000001</v>
      </c>
      <c r="AD732" s="342">
        <v>178.67798400000001</v>
      </c>
      <c r="AE732" s="342">
        <v>10.981957</v>
      </c>
      <c r="AF732" s="342">
        <v>0</v>
      </c>
      <c r="AG732" s="342">
        <v>4.2853000000000002E-2</v>
      </c>
    </row>
    <row r="733" spans="1:33" x14ac:dyDescent="0.2">
      <c r="A733" s="342">
        <v>876.65314100000001</v>
      </c>
      <c r="B733" s="342">
        <v>115.553383</v>
      </c>
      <c r="C733" s="342">
        <v>74.586429999999993</v>
      </c>
      <c r="D733" s="342">
        <v>75.410718000000003</v>
      </c>
      <c r="E733" s="342">
        <v>72.667086999999995</v>
      </c>
      <c r="F733" s="342">
        <v>72.575924999999998</v>
      </c>
      <c r="G733" s="342">
        <v>72.801157000000003</v>
      </c>
      <c r="H733" s="342">
        <v>74.628315999999998</v>
      </c>
      <c r="I733" s="342">
        <v>6.8335020000000002</v>
      </c>
      <c r="J733" s="342">
        <v>178.80422100000001</v>
      </c>
      <c r="K733" s="342">
        <v>52.1</v>
      </c>
      <c r="L733" s="342">
        <v>4.682347</v>
      </c>
      <c r="M733" s="342">
        <v>75</v>
      </c>
      <c r="N733" s="342">
        <v>29.323595999999998</v>
      </c>
      <c r="O733" s="342">
        <v>178.62421000000001</v>
      </c>
      <c r="P733" s="342">
        <v>0</v>
      </c>
      <c r="Q733" s="342">
        <v>120.28</v>
      </c>
      <c r="R733" s="342">
        <v>0</v>
      </c>
      <c r="S733" s="342">
        <v>4.4480000000000004</v>
      </c>
      <c r="T733" s="342">
        <v>0</v>
      </c>
      <c r="U733" s="342">
        <v>280</v>
      </c>
      <c r="V733" s="342">
        <v>104.167</v>
      </c>
      <c r="W733" s="342">
        <v>6.4109999999999996</v>
      </c>
      <c r="X733" s="342">
        <v>4.4999999999999998E-2</v>
      </c>
      <c r="Y733" s="342">
        <v>0</v>
      </c>
      <c r="Z733" s="342">
        <v>73.2</v>
      </c>
      <c r="AA733" s="342">
        <v>53.5</v>
      </c>
      <c r="AB733" s="342">
        <v>27.286695000000002</v>
      </c>
      <c r="AC733" s="342">
        <v>29.201169</v>
      </c>
      <c r="AD733" s="342">
        <v>178.666845</v>
      </c>
      <c r="AE733" s="342">
        <v>10.976931</v>
      </c>
      <c r="AF733" s="342">
        <v>0</v>
      </c>
      <c r="AG733" s="342">
        <v>4.2634999999999999E-2</v>
      </c>
    </row>
    <row r="734" spans="1:33" x14ac:dyDescent="0.2">
      <c r="A734" s="342">
        <v>877.87621200000001</v>
      </c>
      <c r="B734" s="342">
        <v>114.939936</v>
      </c>
      <c r="C734" s="342">
        <v>74.541182000000006</v>
      </c>
      <c r="D734" s="342">
        <v>75.414347000000006</v>
      </c>
      <c r="E734" s="342">
        <v>72.755212</v>
      </c>
      <c r="F734" s="342">
        <v>72.578529000000003</v>
      </c>
      <c r="G734" s="342">
        <v>72.832839000000007</v>
      </c>
      <c r="H734" s="342">
        <v>74.601386000000005</v>
      </c>
      <c r="I734" s="342">
        <v>6.9164770000000004</v>
      </c>
      <c r="J734" s="342">
        <v>178.797157</v>
      </c>
      <c r="K734" s="342">
        <v>52.1</v>
      </c>
      <c r="L734" s="342">
        <v>4.6865509999999997</v>
      </c>
      <c r="M734" s="342">
        <v>75</v>
      </c>
      <c r="N734" s="342">
        <v>29.323640999999999</v>
      </c>
      <c r="O734" s="342">
        <v>178.61608000000001</v>
      </c>
      <c r="P734" s="342">
        <v>0</v>
      </c>
      <c r="Q734" s="342">
        <v>120.3</v>
      </c>
      <c r="R734" s="342">
        <v>0</v>
      </c>
      <c r="S734" s="342">
        <v>4.4320000000000004</v>
      </c>
      <c r="T734" s="342">
        <v>0</v>
      </c>
      <c r="U734" s="342">
        <v>273</v>
      </c>
      <c r="V734" s="342">
        <v>104.24299999999999</v>
      </c>
      <c r="W734" s="342">
        <v>6.2969999999999997</v>
      </c>
      <c r="X734" s="342">
        <v>5.0999999999999997E-2</v>
      </c>
      <c r="Y734" s="342">
        <v>0</v>
      </c>
      <c r="Z734" s="342">
        <v>73.2</v>
      </c>
      <c r="AA734" s="342">
        <v>53.4</v>
      </c>
      <c r="AB734" s="342">
        <v>27.185486999999998</v>
      </c>
      <c r="AC734" s="342">
        <v>29.143844999999999</v>
      </c>
      <c r="AD734" s="342">
        <v>178.65824599999999</v>
      </c>
      <c r="AE734" s="342">
        <v>10.972061</v>
      </c>
      <c r="AF734" s="342">
        <v>0</v>
      </c>
      <c r="AG734" s="342">
        <v>4.2166000000000002E-2</v>
      </c>
    </row>
    <row r="735" spans="1:33" x14ac:dyDescent="0.2">
      <c r="A735" s="342">
        <v>879.07227999999998</v>
      </c>
      <c r="B735" s="342">
        <v>114.608664</v>
      </c>
      <c r="C735" s="342">
        <v>74.540188999999998</v>
      </c>
      <c r="D735" s="342">
        <v>75.453351999999995</v>
      </c>
      <c r="E735" s="342">
        <v>72.669038</v>
      </c>
      <c r="F735" s="342">
        <v>72.680823000000004</v>
      </c>
      <c r="G735" s="342">
        <v>72.869189000000006</v>
      </c>
      <c r="H735" s="342">
        <v>74.590948999999995</v>
      </c>
      <c r="I735" s="342">
        <v>6.9026290000000001</v>
      </c>
      <c r="J735" s="342">
        <v>178.89858000000001</v>
      </c>
      <c r="K735" s="342">
        <v>52.1</v>
      </c>
      <c r="L735" s="342">
        <v>4.6942709999999996</v>
      </c>
      <c r="M735" s="342">
        <v>75</v>
      </c>
      <c r="N735" s="342">
        <v>29.324346999999999</v>
      </c>
      <c r="O735" s="342">
        <v>178.64057500000001</v>
      </c>
      <c r="P735" s="342">
        <v>0</v>
      </c>
      <c r="Q735" s="342">
        <v>120.32</v>
      </c>
      <c r="R735" s="342">
        <v>0</v>
      </c>
      <c r="S735" s="342">
        <v>4.41</v>
      </c>
      <c r="T735" s="342">
        <v>0</v>
      </c>
      <c r="U735" s="342">
        <v>263</v>
      </c>
      <c r="V735" s="342">
        <v>104.318</v>
      </c>
      <c r="W735" s="342">
        <v>6.3070000000000004</v>
      </c>
      <c r="X735" s="342">
        <v>4.4999999999999998E-2</v>
      </c>
      <c r="Y735" s="342">
        <v>0</v>
      </c>
      <c r="Z735" s="342">
        <v>73.2</v>
      </c>
      <c r="AA735" s="342">
        <v>53.4</v>
      </c>
      <c r="AB735" s="342">
        <v>27.470490000000002</v>
      </c>
      <c r="AC735" s="342">
        <v>29.098787999999999</v>
      </c>
      <c r="AD735" s="342">
        <v>178.68245999999999</v>
      </c>
      <c r="AE735" s="342">
        <v>10.968233</v>
      </c>
      <c r="AF735" s="342">
        <v>0</v>
      </c>
      <c r="AG735" s="342">
        <v>4.1884999999999999E-2</v>
      </c>
    </row>
    <row r="736" spans="1:33" x14ac:dyDescent="0.2">
      <c r="A736" s="342">
        <v>880.26434800000004</v>
      </c>
      <c r="B736" s="342">
        <v>114.893584</v>
      </c>
      <c r="C736" s="342">
        <v>74.485332999999997</v>
      </c>
      <c r="D736" s="342">
        <v>75.363740000000007</v>
      </c>
      <c r="E736" s="342">
        <v>72.733799000000005</v>
      </c>
      <c r="F736" s="342">
        <v>72.680965</v>
      </c>
      <c r="G736" s="342">
        <v>72.878574999999998</v>
      </c>
      <c r="H736" s="342">
        <v>74.566734999999994</v>
      </c>
      <c r="I736" s="342">
        <v>6.9536110000000004</v>
      </c>
      <c r="J736" s="342">
        <v>178.771818</v>
      </c>
      <c r="K736" s="342">
        <v>52.1</v>
      </c>
      <c r="L736" s="342">
        <v>4.7002329999999999</v>
      </c>
      <c r="M736" s="342">
        <v>75</v>
      </c>
      <c r="N736" s="342">
        <v>29.327043</v>
      </c>
      <c r="O736" s="342">
        <v>178.611716</v>
      </c>
      <c r="P736" s="342">
        <v>0</v>
      </c>
      <c r="Q736" s="342">
        <v>120.29</v>
      </c>
      <c r="R736" s="342">
        <v>0</v>
      </c>
      <c r="S736" s="342">
        <v>4.4409999999999998</v>
      </c>
      <c r="T736" s="342">
        <v>0</v>
      </c>
      <c r="U736" s="342">
        <v>278</v>
      </c>
      <c r="V736" s="342">
        <v>104.431</v>
      </c>
      <c r="W736" s="342">
        <v>6.3330000000000002</v>
      </c>
      <c r="X736" s="342">
        <v>4.4999999999999998E-2</v>
      </c>
      <c r="Y736" s="342">
        <v>0</v>
      </c>
      <c r="Z736" s="342">
        <v>73.2</v>
      </c>
      <c r="AA736" s="342">
        <v>53.4</v>
      </c>
      <c r="AB736" s="342">
        <v>27.134342</v>
      </c>
      <c r="AC736" s="342">
        <v>29.050986000000002</v>
      </c>
      <c r="AD736" s="342">
        <v>178.65390099999999</v>
      </c>
      <c r="AE736" s="342">
        <v>10.964172</v>
      </c>
      <c r="AF736" s="342">
        <v>0</v>
      </c>
      <c r="AG736" s="342">
        <v>4.2185E-2</v>
      </c>
    </row>
    <row r="737" spans="1:33" x14ac:dyDescent="0.2">
      <c r="A737" s="342">
        <v>881.45841600000006</v>
      </c>
      <c r="B737" s="342">
        <v>114.947591</v>
      </c>
      <c r="C737" s="342">
        <v>74.605248000000003</v>
      </c>
      <c r="D737" s="342">
        <v>75.430502000000004</v>
      </c>
      <c r="E737" s="342">
        <v>72.706131999999997</v>
      </c>
      <c r="F737" s="342">
        <v>72.649602000000002</v>
      </c>
      <c r="G737" s="342">
        <v>72.824318000000005</v>
      </c>
      <c r="H737" s="342">
        <v>74.648612</v>
      </c>
      <c r="I737" s="342">
        <v>6.9056540000000002</v>
      </c>
      <c r="J737" s="342">
        <v>178.809147</v>
      </c>
      <c r="K737" s="342">
        <v>52.1</v>
      </c>
      <c r="L737" s="342">
        <v>4.7037589999999998</v>
      </c>
      <c r="M737" s="342">
        <v>75</v>
      </c>
      <c r="N737" s="342">
        <v>29.323155</v>
      </c>
      <c r="O737" s="342">
        <v>178.61304899999999</v>
      </c>
      <c r="P737" s="342">
        <v>0</v>
      </c>
      <c r="Q737" s="342">
        <v>120.28</v>
      </c>
      <c r="R737" s="342">
        <v>0</v>
      </c>
      <c r="S737" s="342">
        <v>4.4340000000000002</v>
      </c>
      <c r="T737" s="342">
        <v>0</v>
      </c>
      <c r="U737" s="342">
        <v>274</v>
      </c>
      <c r="V737" s="342">
        <v>104.506</v>
      </c>
      <c r="W737" s="342">
        <v>6.3380000000000001</v>
      </c>
      <c r="X737" s="342">
        <v>4.4999999999999998E-2</v>
      </c>
      <c r="Y737" s="342">
        <v>0</v>
      </c>
      <c r="Z737" s="342">
        <v>73.2</v>
      </c>
      <c r="AA737" s="342">
        <v>53.4</v>
      </c>
      <c r="AB737" s="342">
        <v>27.149111999999999</v>
      </c>
      <c r="AC737" s="342">
        <v>28.995691000000001</v>
      </c>
      <c r="AD737" s="342">
        <v>178.65515600000001</v>
      </c>
      <c r="AE737" s="342">
        <v>10.959474</v>
      </c>
      <c r="AF737" s="342">
        <v>0</v>
      </c>
      <c r="AG737" s="342">
        <v>4.2106999999999999E-2</v>
      </c>
    </row>
    <row r="738" spans="1:33" x14ac:dyDescent="0.2">
      <c r="A738" s="342">
        <v>882.65248499999996</v>
      </c>
      <c r="B738" s="342">
        <v>114.91999800000001</v>
      </c>
      <c r="C738" s="342">
        <v>74.521058999999994</v>
      </c>
      <c r="D738" s="342">
        <v>75.365273999999999</v>
      </c>
      <c r="E738" s="342">
        <v>72.762709999999998</v>
      </c>
      <c r="F738" s="342">
        <v>72.634656000000007</v>
      </c>
      <c r="G738" s="342">
        <v>72.792591999999999</v>
      </c>
      <c r="H738" s="342">
        <v>74.559871999999999</v>
      </c>
      <c r="I738" s="342">
        <v>6.9994079999999999</v>
      </c>
      <c r="J738" s="342">
        <v>178.79670400000001</v>
      </c>
      <c r="K738" s="342">
        <v>52.1</v>
      </c>
      <c r="L738" s="342">
        <v>4.7115359999999997</v>
      </c>
      <c r="M738" s="342">
        <v>75</v>
      </c>
      <c r="N738" s="342">
        <v>29.323543999999998</v>
      </c>
      <c r="O738" s="342">
        <v>178.618649</v>
      </c>
      <c r="P738" s="342">
        <v>0</v>
      </c>
      <c r="Q738" s="342">
        <v>120.33</v>
      </c>
      <c r="R738" s="342">
        <v>0</v>
      </c>
      <c r="S738" s="342">
        <v>4.4169999999999998</v>
      </c>
      <c r="T738" s="342">
        <v>0</v>
      </c>
      <c r="U738" s="342">
        <v>265</v>
      </c>
      <c r="V738" s="342">
        <v>104.619</v>
      </c>
      <c r="W738" s="342">
        <v>6.2809999999999997</v>
      </c>
      <c r="X738" s="342">
        <v>4.4999999999999998E-2</v>
      </c>
      <c r="Y738" s="342">
        <v>0</v>
      </c>
      <c r="Z738" s="342">
        <v>73.2</v>
      </c>
      <c r="AA738" s="342">
        <v>53.4</v>
      </c>
      <c r="AB738" s="342">
        <v>27.215764</v>
      </c>
      <c r="AC738" s="342">
        <v>28.946906999999999</v>
      </c>
      <c r="AD738" s="342">
        <v>178.660819</v>
      </c>
      <c r="AE738" s="342">
        <v>10.955329000000001</v>
      </c>
      <c r="AF738" s="342">
        <v>0</v>
      </c>
      <c r="AG738" s="342">
        <v>4.2169999999999999E-2</v>
      </c>
    </row>
    <row r="739" spans="1:33" x14ac:dyDescent="0.2">
      <c r="A739" s="342">
        <v>883.87655500000005</v>
      </c>
      <c r="B739" s="342">
        <v>115.22574400000001</v>
      </c>
      <c r="C739" s="342">
        <v>74.531233999999998</v>
      </c>
      <c r="D739" s="342">
        <v>75.411902999999995</v>
      </c>
      <c r="E739" s="342">
        <v>72.708996999999997</v>
      </c>
      <c r="F739" s="342">
        <v>72.634439999999998</v>
      </c>
      <c r="G739" s="342">
        <v>72.829575000000006</v>
      </c>
      <c r="H739" s="342">
        <v>74.662128999999993</v>
      </c>
      <c r="I739" s="342">
        <v>6.8600399999999997</v>
      </c>
      <c r="J739" s="342">
        <v>178.823508</v>
      </c>
      <c r="K739" s="342">
        <v>52.1</v>
      </c>
      <c r="L739" s="342">
        <v>4.7180739999999997</v>
      </c>
      <c r="M739" s="342">
        <v>75</v>
      </c>
      <c r="N739" s="342">
        <v>29.323395000000001</v>
      </c>
      <c r="O739" s="342">
        <v>178.63053099999999</v>
      </c>
      <c r="P739" s="342">
        <v>0</v>
      </c>
      <c r="Q739" s="342">
        <v>120.31</v>
      </c>
      <c r="R739" s="342">
        <v>0</v>
      </c>
      <c r="S739" s="342">
        <v>4.4349999999999996</v>
      </c>
      <c r="T739" s="342">
        <v>0</v>
      </c>
      <c r="U739" s="342">
        <v>275</v>
      </c>
      <c r="V739" s="342">
        <v>104.69499999999999</v>
      </c>
      <c r="W739" s="342">
        <v>6.3540000000000001</v>
      </c>
      <c r="X739" s="342">
        <v>4.4999999999999998E-2</v>
      </c>
      <c r="Y739" s="342">
        <v>0</v>
      </c>
      <c r="Z739" s="342">
        <v>73.2</v>
      </c>
      <c r="AA739" s="342">
        <v>53.4</v>
      </c>
      <c r="AB739" s="342">
        <v>27.358536000000001</v>
      </c>
      <c r="AC739" s="342">
        <v>28.897939000000001</v>
      </c>
      <c r="AD739" s="342">
        <v>178.67294899999999</v>
      </c>
      <c r="AE739" s="342">
        <v>10.951169</v>
      </c>
      <c r="AF739" s="342">
        <v>0</v>
      </c>
      <c r="AG739" s="342">
        <v>4.2417999999999997E-2</v>
      </c>
    </row>
    <row r="740" spans="1:33" x14ac:dyDescent="0.2">
      <c r="A740" s="342">
        <v>885.07162300000005</v>
      </c>
      <c r="B740" s="342">
        <v>115.139279</v>
      </c>
      <c r="C740" s="342">
        <v>74.516256999999996</v>
      </c>
      <c r="D740" s="342">
        <v>75.435091</v>
      </c>
      <c r="E740" s="342">
        <v>72.716182000000003</v>
      </c>
      <c r="F740" s="342">
        <v>72.645875000000004</v>
      </c>
      <c r="G740" s="342">
        <v>72.865307000000001</v>
      </c>
      <c r="H740" s="342">
        <v>74.611142999999998</v>
      </c>
      <c r="I740" s="342">
        <v>6.8868600000000004</v>
      </c>
      <c r="J740" s="342">
        <v>178.77518800000001</v>
      </c>
      <c r="K740" s="342">
        <v>52.1</v>
      </c>
      <c r="L740" s="342">
        <v>4.7241860000000004</v>
      </c>
      <c r="M740" s="342">
        <v>75</v>
      </c>
      <c r="N740" s="342">
        <v>29.321963</v>
      </c>
      <c r="O740" s="342">
        <v>178.62872899999999</v>
      </c>
      <c r="P740" s="342">
        <v>0</v>
      </c>
      <c r="Q740" s="342">
        <v>120.3</v>
      </c>
      <c r="R740" s="342">
        <v>0</v>
      </c>
      <c r="S740" s="342">
        <v>4.4400000000000004</v>
      </c>
      <c r="T740" s="342">
        <v>0</v>
      </c>
      <c r="U740" s="342">
        <v>276</v>
      </c>
      <c r="V740" s="342">
        <v>104.77</v>
      </c>
      <c r="W740" s="342">
        <v>6.3540000000000001</v>
      </c>
      <c r="X740" s="342">
        <v>0.04</v>
      </c>
      <c r="Y740" s="342">
        <v>0</v>
      </c>
      <c r="Z740" s="342">
        <v>73.2</v>
      </c>
      <c r="AA740" s="342">
        <v>53.4</v>
      </c>
      <c r="AB740" s="342">
        <v>27.336652000000001</v>
      </c>
      <c r="AC740" s="342">
        <v>28.845701999999999</v>
      </c>
      <c r="AD740" s="342">
        <v>178.67108899999999</v>
      </c>
      <c r="AE740" s="342">
        <v>10.946731</v>
      </c>
      <c r="AF740" s="342">
        <v>0</v>
      </c>
      <c r="AG740" s="342">
        <v>4.2360000000000002E-2</v>
      </c>
    </row>
    <row r="741" spans="1:33" x14ac:dyDescent="0.2">
      <c r="A741" s="342">
        <v>886.26569099999995</v>
      </c>
      <c r="B741" s="342">
        <v>115.371438</v>
      </c>
      <c r="C741" s="342">
        <v>74.543887999999995</v>
      </c>
      <c r="D741" s="342">
        <v>75.445582999999999</v>
      </c>
      <c r="E741" s="342">
        <v>72.710852000000003</v>
      </c>
      <c r="F741" s="342">
        <v>72.642397000000003</v>
      </c>
      <c r="G741" s="342">
        <v>72.863590000000002</v>
      </c>
      <c r="H741" s="342">
        <v>74.622326999999999</v>
      </c>
      <c r="I741" s="342">
        <v>6.9320089999999999</v>
      </c>
      <c r="J741" s="342">
        <v>178.75496799999999</v>
      </c>
      <c r="K741" s="342">
        <v>52.1</v>
      </c>
      <c r="L741" s="342">
        <v>4.7312890000000003</v>
      </c>
      <c r="M741" s="342">
        <v>75</v>
      </c>
      <c r="N741" s="342">
        <v>29.327276999999999</v>
      </c>
      <c r="O741" s="342">
        <v>178.590329</v>
      </c>
      <c r="P741" s="342">
        <v>0</v>
      </c>
      <c r="Q741" s="342">
        <v>120.31</v>
      </c>
      <c r="R741" s="342">
        <v>0</v>
      </c>
      <c r="S741" s="342">
        <v>4.4329999999999998</v>
      </c>
      <c r="T741" s="342">
        <v>0</v>
      </c>
      <c r="U741" s="342">
        <v>273</v>
      </c>
      <c r="V741" s="342">
        <v>104.884</v>
      </c>
      <c r="W741" s="342">
        <v>6.3179999999999996</v>
      </c>
      <c r="X741" s="342">
        <v>4.4999999999999998E-2</v>
      </c>
      <c r="Y741" s="342">
        <v>0</v>
      </c>
      <c r="Z741" s="342">
        <v>73.2</v>
      </c>
      <c r="AA741" s="342">
        <v>53.4</v>
      </c>
      <c r="AB741" s="342">
        <v>26.886627000000001</v>
      </c>
      <c r="AC741" s="342">
        <v>28.789929999999998</v>
      </c>
      <c r="AD741" s="342">
        <v>178.63285500000001</v>
      </c>
      <c r="AE741" s="342">
        <v>10.941992000000001</v>
      </c>
      <c r="AF741" s="342">
        <v>0</v>
      </c>
      <c r="AG741" s="342">
        <v>4.2527000000000002E-2</v>
      </c>
    </row>
    <row r="742" spans="1:33" x14ac:dyDescent="0.2">
      <c r="A742" s="342">
        <v>887.45875999999998</v>
      </c>
      <c r="B742" s="342">
        <v>115.152214</v>
      </c>
      <c r="C742" s="342">
        <v>74.477644999999995</v>
      </c>
      <c r="D742" s="342">
        <v>75.400807999999998</v>
      </c>
      <c r="E742" s="342">
        <v>72.696628000000004</v>
      </c>
      <c r="F742" s="342">
        <v>72.600336999999996</v>
      </c>
      <c r="G742" s="342">
        <v>72.812931000000006</v>
      </c>
      <c r="H742" s="342">
        <v>74.510845000000003</v>
      </c>
      <c r="I742" s="342">
        <v>6.8540239999999999</v>
      </c>
      <c r="J742" s="342">
        <v>178.759894</v>
      </c>
      <c r="K742" s="342">
        <v>52.1</v>
      </c>
      <c r="L742" s="342">
        <v>4.7385989999999998</v>
      </c>
      <c r="M742" s="342">
        <v>75</v>
      </c>
      <c r="N742" s="342">
        <v>29.322040000000001</v>
      </c>
      <c r="O742" s="342">
        <v>178.617671</v>
      </c>
      <c r="P742" s="342">
        <v>0</v>
      </c>
      <c r="Q742" s="342">
        <v>120.32</v>
      </c>
      <c r="R742" s="342">
        <v>0</v>
      </c>
      <c r="S742" s="342">
        <v>4.4269999999999996</v>
      </c>
      <c r="T742" s="342">
        <v>0</v>
      </c>
      <c r="U742" s="342">
        <v>271</v>
      </c>
      <c r="V742" s="342">
        <v>104.958</v>
      </c>
      <c r="W742" s="342">
        <v>6.3179999999999996</v>
      </c>
      <c r="X742" s="342">
        <v>4.4999999999999998E-2</v>
      </c>
      <c r="Y742" s="342">
        <v>0</v>
      </c>
      <c r="Z742" s="342">
        <v>73.2</v>
      </c>
      <c r="AA742" s="342">
        <v>53.4</v>
      </c>
      <c r="AB742" s="342">
        <v>27.207096</v>
      </c>
      <c r="AC742" s="342">
        <v>28.732866000000001</v>
      </c>
      <c r="AD742" s="342">
        <v>178.66008199999999</v>
      </c>
      <c r="AE742" s="342">
        <v>10.937144</v>
      </c>
      <c r="AF742" s="342">
        <v>0</v>
      </c>
      <c r="AG742" s="342">
        <v>4.2410999999999997E-2</v>
      </c>
    </row>
    <row r="743" spans="1:33" x14ac:dyDescent="0.2">
      <c r="A743" s="342">
        <v>888.65382799999998</v>
      </c>
      <c r="B743" s="342">
        <v>115.23672000000001</v>
      </c>
      <c r="C743" s="342">
        <v>74.53783</v>
      </c>
      <c r="D743" s="342">
        <v>75.432034000000002</v>
      </c>
      <c r="E743" s="342">
        <v>72.700783999999999</v>
      </c>
      <c r="F743" s="342">
        <v>72.609101999999993</v>
      </c>
      <c r="G743" s="342">
        <v>72.807479999999998</v>
      </c>
      <c r="H743" s="342">
        <v>74.611536999999998</v>
      </c>
      <c r="I743" s="342">
        <v>6.8734659999999996</v>
      </c>
      <c r="J743" s="342">
        <v>178.88561799999999</v>
      </c>
      <c r="K743" s="342">
        <v>52.1</v>
      </c>
      <c r="L743" s="342">
        <v>4.7460649999999998</v>
      </c>
      <c r="M743" s="342">
        <v>75</v>
      </c>
      <c r="N743" s="342">
        <v>29.322687999999999</v>
      </c>
      <c r="O743" s="342">
        <v>178.61489900000001</v>
      </c>
      <c r="P743" s="342">
        <v>0</v>
      </c>
      <c r="Q743" s="342">
        <v>120.4</v>
      </c>
      <c r="R743" s="342">
        <v>0</v>
      </c>
      <c r="S743" s="342">
        <v>4.4420000000000002</v>
      </c>
      <c r="T743" s="342">
        <v>0</v>
      </c>
      <c r="U743" s="342">
        <v>275</v>
      </c>
      <c r="V743" s="342">
        <v>105.07299999999999</v>
      </c>
      <c r="W743" s="342">
        <v>6.3280000000000003</v>
      </c>
      <c r="X743" s="342">
        <v>4.4999999999999998E-2</v>
      </c>
      <c r="Y743" s="342">
        <v>0</v>
      </c>
      <c r="Z743" s="342">
        <v>73.2</v>
      </c>
      <c r="AA743" s="342">
        <v>53.4</v>
      </c>
      <c r="AB743" s="342">
        <v>27.174574</v>
      </c>
      <c r="AC743" s="342">
        <v>28.676027000000001</v>
      </c>
      <c r="AD743" s="342">
        <v>178.657319</v>
      </c>
      <c r="AE743" s="342">
        <v>10.932314999999999</v>
      </c>
      <c r="AF743" s="342">
        <v>0</v>
      </c>
      <c r="AG743" s="342">
        <v>4.2419999999999999E-2</v>
      </c>
    </row>
    <row r="744" spans="1:33" x14ac:dyDescent="0.2">
      <c r="A744" s="342">
        <v>889.87789799999996</v>
      </c>
      <c r="B744" s="342">
        <v>115.192148</v>
      </c>
      <c r="C744" s="342">
        <v>74.512000999999998</v>
      </c>
      <c r="D744" s="342">
        <v>75.403637000000003</v>
      </c>
      <c r="E744" s="342">
        <v>72.733007000000001</v>
      </c>
      <c r="F744" s="342">
        <v>72.560230000000004</v>
      </c>
      <c r="G744" s="342">
        <v>72.805797999999996</v>
      </c>
      <c r="H744" s="342">
        <v>74.653661</v>
      </c>
      <c r="I744" s="342">
        <v>6.9166819999999998</v>
      </c>
      <c r="J744" s="342">
        <v>178.811441</v>
      </c>
      <c r="K744" s="342">
        <v>52.1</v>
      </c>
      <c r="L744" s="342">
        <v>4.753044</v>
      </c>
      <c r="M744" s="342">
        <v>75</v>
      </c>
      <c r="N744" s="342">
        <v>29.326423999999999</v>
      </c>
      <c r="O744" s="342">
        <v>178.573621</v>
      </c>
      <c r="P744" s="342">
        <v>0</v>
      </c>
      <c r="Q744" s="342">
        <v>120.39</v>
      </c>
      <c r="R744" s="342">
        <v>0</v>
      </c>
      <c r="S744" s="342">
        <v>4.4409999999999998</v>
      </c>
      <c r="T744" s="342">
        <v>0</v>
      </c>
      <c r="U744" s="342">
        <v>275</v>
      </c>
      <c r="V744" s="342">
        <v>105.149</v>
      </c>
      <c r="W744" s="342">
        <v>6.3330000000000002</v>
      </c>
      <c r="X744" s="342">
        <v>4.4999999999999998E-2</v>
      </c>
      <c r="Y744" s="342">
        <v>0</v>
      </c>
      <c r="Z744" s="342">
        <v>73.2</v>
      </c>
      <c r="AA744" s="342">
        <v>53.4</v>
      </c>
      <c r="AB744" s="342">
        <v>26.688594999999999</v>
      </c>
      <c r="AC744" s="342">
        <v>28.613727999999998</v>
      </c>
      <c r="AD744" s="342">
        <v>178.61603099999999</v>
      </c>
      <c r="AE744" s="342">
        <v>10.927021999999999</v>
      </c>
      <c r="AF744" s="342">
        <v>0</v>
      </c>
      <c r="AG744" s="342">
        <v>4.2409000000000002E-2</v>
      </c>
    </row>
    <row r="745" spans="1:33" x14ac:dyDescent="0.2">
      <c r="A745" s="342">
        <v>891.07196599999997</v>
      </c>
      <c r="B745" s="342">
        <v>115.168819</v>
      </c>
      <c r="C745" s="342">
        <v>74.509905000000003</v>
      </c>
      <c r="D745" s="342">
        <v>75.396490999999997</v>
      </c>
      <c r="E745" s="342">
        <v>72.709022000000004</v>
      </c>
      <c r="F745" s="342">
        <v>72.651610000000005</v>
      </c>
      <c r="G745" s="342">
        <v>72.81908</v>
      </c>
      <c r="H745" s="342">
        <v>74.618371999999994</v>
      </c>
      <c r="I745" s="342">
        <v>7.0063209999999998</v>
      </c>
      <c r="J745" s="342">
        <v>178.75859700000001</v>
      </c>
      <c r="K745" s="342">
        <v>52.1</v>
      </c>
      <c r="L745" s="342">
        <v>4.7570569999999996</v>
      </c>
      <c r="M745" s="342">
        <v>75</v>
      </c>
      <c r="N745" s="342">
        <v>29.323933</v>
      </c>
      <c r="O745" s="342">
        <v>178.60151099999999</v>
      </c>
      <c r="P745" s="342">
        <v>0</v>
      </c>
      <c r="Q745" s="342">
        <v>120.39</v>
      </c>
      <c r="R745" s="342">
        <v>0</v>
      </c>
      <c r="S745" s="342">
        <v>4.4489999999999998</v>
      </c>
      <c r="T745" s="342">
        <v>0</v>
      </c>
      <c r="U745" s="342">
        <v>278</v>
      </c>
      <c r="V745" s="342">
        <v>105.22499999999999</v>
      </c>
      <c r="W745" s="342">
        <v>6.3330000000000002</v>
      </c>
      <c r="X745" s="342">
        <v>0.04</v>
      </c>
      <c r="Y745" s="342">
        <v>0</v>
      </c>
      <c r="Z745" s="342">
        <v>73.2</v>
      </c>
      <c r="AA745" s="342">
        <v>53.4</v>
      </c>
      <c r="AB745" s="342">
        <v>27.016655</v>
      </c>
      <c r="AC745" s="342">
        <v>28.556263999999999</v>
      </c>
      <c r="AD745" s="342">
        <v>178.643902</v>
      </c>
      <c r="AE745" s="342">
        <v>10.922140000000001</v>
      </c>
      <c r="AF745" s="342">
        <v>0</v>
      </c>
      <c r="AG745" s="342">
        <v>4.2391999999999999E-2</v>
      </c>
    </row>
    <row r="746" spans="1:33" x14ac:dyDescent="0.2">
      <c r="A746" s="342">
        <v>892.26803500000005</v>
      </c>
      <c r="B746" s="342">
        <v>114.978611</v>
      </c>
      <c r="C746" s="342">
        <v>74.476274000000004</v>
      </c>
      <c r="D746" s="342">
        <v>75.390247000000002</v>
      </c>
      <c r="E746" s="342">
        <v>72.761145999999997</v>
      </c>
      <c r="F746" s="342">
        <v>72.698847999999998</v>
      </c>
      <c r="G746" s="342">
        <v>72.834112000000005</v>
      </c>
      <c r="H746" s="342">
        <v>74.567027999999993</v>
      </c>
      <c r="I746" s="342">
        <v>6.994008</v>
      </c>
      <c r="J746" s="342">
        <v>178.779854</v>
      </c>
      <c r="K746" s="342">
        <v>52.1</v>
      </c>
      <c r="L746" s="342">
        <v>4.7632260000000004</v>
      </c>
      <c r="M746" s="342">
        <v>75</v>
      </c>
      <c r="N746" s="342">
        <v>29.324866</v>
      </c>
      <c r="O746" s="342">
        <v>178.599155</v>
      </c>
      <c r="P746" s="342">
        <v>0</v>
      </c>
      <c r="Q746" s="342">
        <v>120.41</v>
      </c>
      <c r="R746" s="342">
        <v>0</v>
      </c>
      <c r="S746" s="342">
        <v>4.4329999999999998</v>
      </c>
      <c r="T746" s="342">
        <v>0</v>
      </c>
      <c r="U746" s="342">
        <v>270</v>
      </c>
      <c r="V746" s="342">
        <v>105.336</v>
      </c>
      <c r="W746" s="342">
        <v>6.3440000000000003</v>
      </c>
      <c r="X746" s="342">
        <v>4.4999999999999998E-2</v>
      </c>
      <c r="Y746" s="342">
        <v>0</v>
      </c>
      <c r="Z746" s="342">
        <v>73.2</v>
      </c>
      <c r="AA746" s="342">
        <v>53.4</v>
      </c>
      <c r="AB746" s="342">
        <v>26.987451</v>
      </c>
      <c r="AC746" s="342">
        <v>28.504372</v>
      </c>
      <c r="AD746" s="342">
        <v>178.64142100000001</v>
      </c>
      <c r="AE746" s="342">
        <v>10.917731</v>
      </c>
      <c r="AF746" s="342">
        <v>0</v>
      </c>
      <c r="AG746" s="342">
        <v>4.2265999999999998E-2</v>
      </c>
    </row>
    <row r="747" spans="1:33" x14ac:dyDescent="0.2">
      <c r="A747" s="342">
        <v>893.46310300000005</v>
      </c>
      <c r="B747" s="342">
        <v>114.869103</v>
      </c>
      <c r="C747" s="342">
        <v>74.521422999999999</v>
      </c>
      <c r="D747" s="342">
        <v>75.414676</v>
      </c>
      <c r="E747" s="342">
        <v>72.70805</v>
      </c>
      <c r="F747" s="342">
        <v>72.6357</v>
      </c>
      <c r="G747" s="342">
        <v>72.809199000000007</v>
      </c>
      <c r="H747" s="342">
        <v>74.582933999999995</v>
      </c>
      <c r="I747" s="342">
        <v>6.8870760000000004</v>
      </c>
      <c r="J747" s="342">
        <v>178.82184899999999</v>
      </c>
      <c r="K747" s="342">
        <v>52</v>
      </c>
      <c r="L747" s="342">
        <v>4.7712620000000001</v>
      </c>
      <c r="M747" s="342">
        <v>74.8</v>
      </c>
      <c r="N747" s="342">
        <v>29.324788000000002</v>
      </c>
      <c r="O747" s="342">
        <v>178.56389999999999</v>
      </c>
      <c r="P747" s="342">
        <v>0</v>
      </c>
      <c r="Q747" s="342">
        <v>120.31</v>
      </c>
      <c r="R747" s="342">
        <v>0</v>
      </c>
      <c r="S747" s="342">
        <v>4.431</v>
      </c>
      <c r="T747" s="342">
        <v>0</v>
      </c>
      <c r="U747" s="342">
        <v>273</v>
      </c>
      <c r="V747" s="342">
        <v>105.41200000000001</v>
      </c>
      <c r="W747" s="342">
        <v>6.3490000000000002</v>
      </c>
      <c r="X747" s="342">
        <v>0.04</v>
      </c>
      <c r="Y747" s="342">
        <v>0</v>
      </c>
      <c r="Z747" s="342">
        <v>73.2</v>
      </c>
      <c r="AA747" s="342">
        <v>53.4</v>
      </c>
      <c r="AB747" s="342">
        <v>26.570848000000002</v>
      </c>
      <c r="AC747" s="342">
        <v>28.444102000000001</v>
      </c>
      <c r="AD747" s="342">
        <v>178.60602700000001</v>
      </c>
      <c r="AE747" s="342">
        <v>10.912611</v>
      </c>
      <c r="AF747" s="342">
        <v>0</v>
      </c>
      <c r="AG747" s="342">
        <v>4.2126999999999998E-2</v>
      </c>
    </row>
    <row r="748" spans="1:33" x14ac:dyDescent="0.2">
      <c r="A748" s="342">
        <v>894.65717099999995</v>
      </c>
      <c r="B748" s="342">
        <v>114.463656</v>
      </c>
      <c r="C748" s="342">
        <v>74.499803</v>
      </c>
      <c r="D748" s="342">
        <v>75.388825999999995</v>
      </c>
      <c r="E748" s="342">
        <v>72.751126999999997</v>
      </c>
      <c r="F748" s="342">
        <v>72.671150999999995</v>
      </c>
      <c r="G748" s="342">
        <v>72.831175000000002</v>
      </c>
      <c r="H748" s="342">
        <v>74.644696999999994</v>
      </c>
      <c r="I748" s="342">
        <v>6.8717379999999997</v>
      </c>
      <c r="J748" s="342">
        <v>178.88017500000001</v>
      </c>
      <c r="K748" s="342">
        <v>52</v>
      </c>
      <c r="L748" s="342">
        <v>4.77738</v>
      </c>
      <c r="M748" s="342">
        <v>74.8</v>
      </c>
      <c r="N748" s="342">
        <v>29.324451</v>
      </c>
      <c r="O748" s="342">
        <v>178.61110199999999</v>
      </c>
      <c r="P748" s="342">
        <v>0</v>
      </c>
      <c r="Q748" s="342">
        <v>120.29</v>
      </c>
      <c r="R748" s="342">
        <v>0</v>
      </c>
      <c r="S748" s="342">
        <v>4.4349999999999996</v>
      </c>
      <c r="T748" s="342">
        <v>0</v>
      </c>
      <c r="U748" s="342">
        <v>276</v>
      </c>
      <c r="V748" s="342">
        <v>105.526</v>
      </c>
      <c r="W748" s="342">
        <v>6.3280000000000003</v>
      </c>
      <c r="X748" s="342">
        <v>4.4999999999999998E-2</v>
      </c>
      <c r="Y748" s="342">
        <v>0</v>
      </c>
      <c r="Z748" s="342">
        <v>73.2</v>
      </c>
      <c r="AA748" s="342">
        <v>53.4</v>
      </c>
      <c r="AB748" s="342">
        <v>27.122612</v>
      </c>
      <c r="AC748" s="342">
        <v>28.394127000000001</v>
      </c>
      <c r="AD748" s="342">
        <v>178.652905</v>
      </c>
      <c r="AE748" s="342">
        <v>10.908365</v>
      </c>
      <c r="AF748" s="342">
        <v>0</v>
      </c>
      <c r="AG748" s="342">
        <v>4.1801999999999999E-2</v>
      </c>
    </row>
    <row r="749" spans="1:33" x14ac:dyDescent="0.2">
      <c r="A749" s="342">
        <v>895.87724100000003</v>
      </c>
      <c r="B749" s="342">
        <v>114.522882</v>
      </c>
      <c r="C749" s="342">
        <v>74.564778000000004</v>
      </c>
      <c r="D749" s="342">
        <v>75.373831999999993</v>
      </c>
      <c r="E749" s="342">
        <v>72.719313</v>
      </c>
      <c r="F749" s="342">
        <v>72.606126000000003</v>
      </c>
      <c r="G749" s="342">
        <v>72.808980000000005</v>
      </c>
      <c r="H749" s="342">
        <v>74.635548</v>
      </c>
      <c r="I749" s="342">
        <v>6.9152449999999996</v>
      </c>
      <c r="J749" s="342">
        <v>178.80380700000001</v>
      </c>
      <c r="K749" s="342">
        <v>52</v>
      </c>
      <c r="L749" s="342">
        <v>4.7809699999999999</v>
      </c>
      <c r="M749" s="342">
        <v>74.8</v>
      </c>
      <c r="N749" s="342">
        <v>29.324749000000001</v>
      </c>
      <c r="O749" s="342">
        <v>178.59523300000001</v>
      </c>
      <c r="P749" s="342">
        <v>0</v>
      </c>
      <c r="Q749" s="342">
        <v>120.3</v>
      </c>
      <c r="R749" s="342">
        <v>0</v>
      </c>
      <c r="S749" s="342">
        <v>4.4180000000000001</v>
      </c>
      <c r="T749" s="342">
        <v>0</v>
      </c>
      <c r="U749" s="342">
        <v>267</v>
      </c>
      <c r="V749" s="342">
        <v>105.601</v>
      </c>
      <c r="W749" s="342">
        <v>6.3230000000000004</v>
      </c>
      <c r="X749" s="342">
        <v>4.4999999999999998E-2</v>
      </c>
      <c r="Y749" s="342">
        <v>0</v>
      </c>
      <c r="Z749" s="342">
        <v>73.2</v>
      </c>
      <c r="AA749" s="342">
        <v>53.4</v>
      </c>
      <c r="AB749" s="342">
        <v>26.935641</v>
      </c>
      <c r="AC749" s="342">
        <v>28.340015000000001</v>
      </c>
      <c r="AD749" s="342">
        <v>178.63702000000001</v>
      </c>
      <c r="AE749" s="342">
        <v>10.903767999999999</v>
      </c>
      <c r="AF749" s="342">
        <v>0</v>
      </c>
      <c r="AG749" s="342">
        <v>4.1785999999999997E-2</v>
      </c>
    </row>
    <row r="750" spans="1:33" x14ac:dyDescent="0.2">
      <c r="A750" s="342">
        <v>897.07230900000002</v>
      </c>
      <c r="B750" s="342">
        <v>114.305819</v>
      </c>
      <c r="C750" s="342">
        <v>74.464518999999996</v>
      </c>
      <c r="D750" s="342">
        <v>75.391867000000005</v>
      </c>
      <c r="E750" s="342">
        <v>72.730920999999995</v>
      </c>
      <c r="F750" s="342">
        <v>72.639982000000003</v>
      </c>
      <c r="G750" s="342">
        <v>72.816699999999997</v>
      </c>
      <c r="H750" s="342">
        <v>74.575310999999999</v>
      </c>
      <c r="I750" s="342">
        <v>6.9304969999999999</v>
      </c>
      <c r="J750" s="342">
        <v>178.85865899999999</v>
      </c>
      <c r="K750" s="342">
        <v>52</v>
      </c>
      <c r="L750" s="342">
        <v>4.7882680000000004</v>
      </c>
      <c r="M750" s="342">
        <v>74.8</v>
      </c>
      <c r="N750" s="342">
        <v>29.327147</v>
      </c>
      <c r="O750" s="342">
        <v>178.60672</v>
      </c>
      <c r="P750" s="342">
        <v>0</v>
      </c>
      <c r="Q750" s="342">
        <v>120.31</v>
      </c>
      <c r="R750" s="342">
        <v>0</v>
      </c>
      <c r="S750" s="342">
        <v>4.4210000000000003</v>
      </c>
      <c r="T750" s="342">
        <v>0</v>
      </c>
      <c r="U750" s="342">
        <v>269</v>
      </c>
      <c r="V750" s="342">
        <v>105.676</v>
      </c>
      <c r="W750" s="342">
        <v>6.2969999999999997</v>
      </c>
      <c r="X750" s="342">
        <v>4.4999999999999998E-2</v>
      </c>
      <c r="Y750" s="342">
        <v>0</v>
      </c>
      <c r="Z750" s="342">
        <v>73.2</v>
      </c>
      <c r="AA750" s="342">
        <v>53.4</v>
      </c>
      <c r="AB750" s="342">
        <v>27.069856000000001</v>
      </c>
      <c r="AC750" s="342">
        <v>28.294522000000001</v>
      </c>
      <c r="AD750" s="342">
        <v>178.64842200000001</v>
      </c>
      <c r="AE750" s="342">
        <v>10.899903</v>
      </c>
      <c r="AF750" s="342">
        <v>0</v>
      </c>
      <c r="AG750" s="342">
        <v>4.1702000000000003E-2</v>
      </c>
    </row>
    <row r="751" spans="1:33" x14ac:dyDescent="0.2">
      <c r="A751" s="342">
        <v>898.26637800000003</v>
      </c>
      <c r="B751" s="342">
        <v>114.34424199999999</v>
      </c>
      <c r="C751" s="342">
        <v>74.528465999999995</v>
      </c>
      <c r="D751" s="342">
        <v>75.471298000000004</v>
      </c>
      <c r="E751" s="342">
        <v>72.704374000000001</v>
      </c>
      <c r="F751" s="342">
        <v>72.666582000000005</v>
      </c>
      <c r="G751" s="342">
        <v>72.832327000000006</v>
      </c>
      <c r="H751" s="342">
        <v>74.593057999999999</v>
      </c>
      <c r="I751" s="342">
        <v>6.987959</v>
      </c>
      <c r="J751" s="342">
        <v>178.82936599999999</v>
      </c>
      <c r="K751" s="342">
        <v>52</v>
      </c>
      <c r="L751" s="342">
        <v>4.7909119999999996</v>
      </c>
      <c r="M751" s="342">
        <v>74.8</v>
      </c>
      <c r="N751" s="342">
        <v>29.327355000000001</v>
      </c>
      <c r="O751" s="342">
        <v>178.582887</v>
      </c>
      <c r="P751" s="342">
        <v>0</v>
      </c>
      <c r="Q751" s="342">
        <v>120.3</v>
      </c>
      <c r="R751" s="342">
        <v>0</v>
      </c>
      <c r="S751" s="342">
        <v>4.4249999999999998</v>
      </c>
      <c r="T751" s="342">
        <v>0</v>
      </c>
      <c r="U751" s="342">
        <v>271</v>
      </c>
      <c r="V751" s="342">
        <v>105.79</v>
      </c>
      <c r="W751" s="342">
        <v>6.3070000000000004</v>
      </c>
      <c r="X751" s="342">
        <v>5.0999999999999997E-2</v>
      </c>
      <c r="Y751" s="342">
        <v>0</v>
      </c>
      <c r="Z751" s="342">
        <v>73.2</v>
      </c>
      <c r="AA751" s="342">
        <v>53.4</v>
      </c>
      <c r="AB751" s="342">
        <v>26.788952999999999</v>
      </c>
      <c r="AC751" s="342">
        <v>28.242332999999999</v>
      </c>
      <c r="AD751" s="342">
        <v>178.62455700000001</v>
      </c>
      <c r="AE751" s="342">
        <v>10.895469</v>
      </c>
      <c r="AF751" s="342">
        <v>0</v>
      </c>
      <c r="AG751" s="342">
        <v>4.1669999999999999E-2</v>
      </c>
    </row>
    <row r="752" spans="1:33" x14ac:dyDescent="0.2">
      <c r="A752" s="342">
        <v>899.47344699999996</v>
      </c>
      <c r="B752" s="342">
        <v>114.301815</v>
      </c>
      <c r="C752" s="342">
        <v>74.403244999999998</v>
      </c>
      <c r="D752" s="342">
        <v>75.365526000000003</v>
      </c>
      <c r="E752" s="342">
        <v>72.734737999999993</v>
      </c>
      <c r="F752" s="342">
        <v>72.687889999999996</v>
      </c>
      <c r="G752" s="342">
        <v>72.85087</v>
      </c>
      <c r="H752" s="342">
        <v>74.583101999999997</v>
      </c>
      <c r="I752" s="342">
        <v>6.9417299999999997</v>
      </c>
      <c r="J752" s="342">
        <v>178.88613699999999</v>
      </c>
      <c r="K752" s="342">
        <v>52</v>
      </c>
      <c r="L752" s="342">
        <v>4.7994149999999998</v>
      </c>
      <c r="M752" s="342">
        <v>74.8</v>
      </c>
      <c r="N752" s="342">
        <v>29.327199</v>
      </c>
      <c r="O752" s="342">
        <v>178.59038799999999</v>
      </c>
      <c r="P752" s="342">
        <v>0</v>
      </c>
      <c r="Q752" s="342">
        <v>120.3</v>
      </c>
      <c r="R752" s="342">
        <v>0</v>
      </c>
      <c r="S752" s="342">
        <v>4.4269999999999996</v>
      </c>
      <c r="T752" s="342">
        <v>0</v>
      </c>
      <c r="U752" s="342">
        <v>272</v>
      </c>
      <c r="V752" s="342">
        <v>105.866</v>
      </c>
      <c r="W752" s="342">
        <v>6.3019999999999996</v>
      </c>
      <c r="X752" s="342">
        <v>4.4999999999999998E-2</v>
      </c>
      <c r="Y752" s="342">
        <v>0</v>
      </c>
      <c r="Z752" s="342">
        <v>73.2</v>
      </c>
      <c r="AA752" s="342">
        <v>53.4</v>
      </c>
      <c r="AB752" s="342">
        <v>26.878315000000001</v>
      </c>
      <c r="AC752" s="342">
        <v>28.187624</v>
      </c>
      <c r="AD752" s="342">
        <v>178.632149</v>
      </c>
      <c r="AE752" s="342">
        <v>10.890821000000001</v>
      </c>
      <c r="AF752" s="342">
        <v>0</v>
      </c>
      <c r="AG752" s="342">
        <v>4.1761E-2</v>
      </c>
    </row>
    <row r="753" spans="1:33" x14ac:dyDescent="0.2">
      <c r="A753" s="342">
        <v>900.66751499999998</v>
      </c>
      <c r="B753" s="342">
        <v>114.28462399999999</v>
      </c>
      <c r="C753" s="342">
        <v>74.508145999999996</v>
      </c>
      <c r="D753" s="342">
        <v>75.418408999999997</v>
      </c>
      <c r="E753" s="342">
        <v>72.711710999999994</v>
      </c>
      <c r="F753" s="342">
        <v>72.653265000000005</v>
      </c>
      <c r="G753" s="342">
        <v>72.832065999999998</v>
      </c>
      <c r="H753" s="342">
        <v>74.595006999999995</v>
      </c>
      <c r="I753" s="342">
        <v>6.9475629999999997</v>
      </c>
      <c r="J753" s="342">
        <v>178.78426099999999</v>
      </c>
      <c r="K753" s="342">
        <v>52</v>
      </c>
      <c r="L753" s="342">
        <v>4.8055320000000004</v>
      </c>
      <c r="M753" s="342">
        <v>74.8</v>
      </c>
      <c r="N753" s="342">
        <v>29.326239999999999</v>
      </c>
      <c r="O753" s="342">
        <v>178.60068200000001</v>
      </c>
      <c r="P753" s="342">
        <v>0</v>
      </c>
      <c r="Q753" s="342">
        <v>120.31</v>
      </c>
      <c r="R753" s="342">
        <v>0</v>
      </c>
      <c r="S753" s="342">
        <v>4.4189999999999996</v>
      </c>
      <c r="T753" s="342">
        <v>0</v>
      </c>
      <c r="U753" s="342">
        <v>268</v>
      </c>
      <c r="V753" s="342">
        <v>105.979</v>
      </c>
      <c r="W753" s="342">
        <v>6.3179999999999996</v>
      </c>
      <c r="X753" s="342">
        <v>4.4999999999999998E-2</v>
      </c>
      <c r="Y753" s="342">
        <v>0</v>
      </c>
      <c r="Z753" s="342">
        <v>73.2</v>
      </c>
      <c r="AA753" s="342">
        <v>53.4</v>
      </c>
      <c r="AB753" s="342">
        <v>26.998038999999999</v>
      </c>
      <c r="AC753" s="342">
        <v>28.139559999999999</v>
      </c>
      <c r="AD753" s="342">
        <v>178.64232100000001</v>
      </c>
      <c r="AE753" s="342">
        <v>10.886737</v>
      </c>
      <c r="AF753" s="342">
        <v>0</v>
      </c>
      <c r="AG753" s="342">
        <v>4.1639000000000002E-2</v>
      </c>
    </row>
    <row r="754" spans="1:33" x14ac:dyDescent="0.2">
      <c r="A754" s="342">
        <v>901.87658499999998</v>
      </c>
      <c r="B754" s="342">
        <v>114.26421999999999</v>
      </c>
      <c r="C754" s="342">
        <v>74.544673000000003</v>
      </c>
      <c r="D754" s="342">
        <v>75.429976999999994</v>
      </c>
      <c r="E754" s="342">
        <v>72.763728</v>
      </c>
      <c r="F754" s="342">
        <v>72.633551999999995</v>
      </c>
      <c r="G754" s="342">
        <v>72.820002000000002</v>
      </c>
      <c r="H754" s="342">
        <v>74.617424</v>
      </c>
      <c r="I754" s="342">
        <v>6.8177640000000004</v>
      </c>
      <c r="J754" s="342">
        <v>178.86044699999999</v>
      </c>
      <c r="K754" s="342">
        <v>52</v>
      </c>
      <c r="L754" s="342">
        <v>4.8096360000000002</v>
      </c>
      <c r="M754" s="342">
        <v>74.8</v>
      </c>
      <c r="N754" s="342">
        <v>29.327211999999999</v>
      </c>
      <c r="O754" s="342">
        <v>178.57941299999999</v>
      </c>
      <c r="P754" s="342">
        <v>0</v>
      </c>
      <c r="Q754" s="342">
        <v>120.3</v>
      </c>
      <c r="R754" s="342">
        <v>0</v>
      </c>
      <c r="S754" s="342">
        <v>4.4119999999999999</v>
      </c>
      <c r="T754" s="342">
        <v>0</v>
      </c>
      <c r="U754" s="342">
        <v>265</v>
      </c>
      <c r="V754" s="342">
        <v>106.053</v>
      </c>
      <c r="W754" s="342">
        <v>6.2859999999999996</v>
      </c>
      <c r="X754" s="342">
        <v>4.4999999999999998E-2</v>
      </c>
      <c r="Y754" s="342">
        <v>0</v>
      </c>
      <c r="Z754" s="342">
        <v>73.2</v>
      </c>
      <c r="AA754" s="342">
        <v>53.4</v>
      </c>
      <c r="AB754" s="342">
        <v>26.747050999999999</v>
      </c>
      <c r="AC754" s="342">
        <v>28.088594000000001</v>
      </c>
      <c r="AD754" s="342">
        <v>178.62099699999999</v>
      </c>
      <c r="AE754" s="342">
        <v>10.882407000000001</v>
      </c>
      <c r="AF754" s="342">
        <v>0</v>
      </c>
      <c r="AG754" s="342">
        <v>4.1584000000000003E-2</v>
      </c>
    </row>
    <row r="755" spans="1:33" x14ac:dyDescent="0.2">
      <c r="A755" s="342">
        <v>903.070652</v>
      </c>
      <c r="B755" s="342">
        <v>114.28223699999999</v>
      </c>
      <c r="C755" s="342">
        <v>74.519484000000006</v>
      </c>
      <c r="D755" s="342">
        <v>75.418239</v>
      </c>
      <c r="E755" s="342">
        <v>72.697280000000006</v>
      </c>
      <c r="F755" s="342">
        <v>72.663048000000003</v>
      </c>
      <c r="G755" s="342">
        <v>72.848951999999997</v>
      </c>
      <c r="H755" s="342">
        <v>74.575136999999998</v>
      </c>
      <c r="I755" s="342">
        <v>6.916023</v>
      </c>
      <c r="J755" s="342">
        <v>178.64998199999999</v>
      </c>
      <c r="K755" s="342">
        <v>52</v>
      </c>
      <c r="L755" s="342">
        <v>4.8168350000000002</v>
      </c>
      <c r="M755" s="342">
        <v>74.8</v>
      </c>
      <c r="N755" s="342">
        <v>29.325565999999998</v>
      </c>
      <c r="O755" s="342">
        <v>178.58555699999999</v>
      </c>
      <c r="P755" s="342">
        <v>0</v>
      </c>
      <c r="Q755" s="342">
        <v>120.3</v>
      </c>
      <c r="R755" s="342">
        <v>0</v>
      </c>
      <c r="S755" s="342">
        <v>4.4189999999999996</v>
      </c>
      <c r="T755" s="342">
        <v>0</v>
      </c>
      <c r="U755" s="342">
        <v>268</v>
      </c>
      <c r="V755" s="342">
        <v>106.128</v>
      </c>
      <c r="W755" s="342">
        <v>6.3019999999999996</v>
      </c>
      <c r="X755" s="342">
        <v>4.4999999999999998E-2</v>
      </c>
      <c r="Y755" s="342">
        <v>0</v>
      </c>
      <c r="Z755" s="342">
        <v>73.2</v>
      </c>
      <c r="AA755" s="342">
        <v>53.4</v>
      </c>
      <c r="AB755" s="342">
        <v>26.819859000000001</v>
      </c>
      <c r="AC755" s="342">
        <v>28.040074000000001</v>
      </c>
      <c r="AD755" s="342">
        <v>178.627183</v>
      </c>
      <c r="AE755" s="342">
        <v>10.878285</v>
      </c>
      <c r="AF755" s="342">
        <v>0</v>
      </c>
      <c r="AG755" s="342">
        <v>4.1625000000000002E-2</v>
      </c>
    </row>
    <row r="756" spans="1:33" x14ac:dyDescent="0.2">
      <c r="A756" s="342">
        <v>904.26472100000001</v>
      </c>
      <c r="B756" s="342">
        <v>114.160776</v>
      </c>
      <c r="C756" s="342">
        <v>74.454944999999995</v>
      </c>
      <c r="D756" s="342">
        <v>75.369860000000003</v>
      </c>
      <c r="E756" s="342">
        <v>72.735350999999994</v>
      </c>
      <c r="F756" s="342">
        <v>72.657516999999999</v>
      </c>
      <c r="G756" s="342">
        <v>72.825635000000005</v>
      </c>
      <c r="H756" s="342">
        <v>74.545561000000006</v>
      </c>
      <c r="I756" s="342">
        <v>6.9484269999999997</v>
      </c>
      <c r="J756" s="342">
        <v>178.70986300000001</v>
      </c>
      <c r="K756" s="342">
        <v>52</v>
      </c>
      <c r="L756" s="342">
        <v>4.8241969999999998</v>
      </c>
      <c r="M756" s="342">
        <v>75</v>
      </c>
      <c r="N756" s="342">
        <v>29.326784</v>
      </c>
      <c r="O756" s="342">
        <v>178.57615999999999</v>
      </c>
      <c r="P756" s="342">
        <v>0</v>
      </c>
      <c r="Q756" s="342">
        <v>120.29</v>
      </c>
      <c r="R756" s="342">
        <v>0</v>
      </c>
      <c r="S756" s="342">
        <v>4.4580000000000002</v>
      </c>
      <c r="T756" s="342">
        <v>0</v>
      </c>
      <c r="U756" s="342">
        <v>284</v>
      </c>
      <c r="V756" s="342">
        <v>106.242</v>
      </c>
      <c r="W756" s="342">
        <v>6.38</v>
      </c>
      <c r="X756" s="342">
        <v>5.0999999999999997E-2</v>
      </c>
      <c r="Y756" s="342">
        <v>0</v>
      </c>
      <c r="Z756" s="342">
        <v>73.2</v>
      </c>
      <c r="AA756" s="342">
        <v>53.4</v>
      </c>
      <c r="AB756" s="342">
        <v>26.708780999999998</v>
      </c>
      <c r="AC756" s="342">
        <v>27.991513000000001</v>
      </c>
      <c r="AD756" s="342">
        <v>178.61774600000001</v>
      </c>
      <c r="AE756" s="342">
        <v>10.874159000000001</v>
      </c>
      <c r="AF756" s="342">
        <v>0</v>
      </c>
      <c r="AG756" s="342">
        <v>4.1585999999999998E-2</v>
      </c>
    </row>
    <row r="757" spans="1:33" x14ac:dyDescent="0.2">
      <c r="A757" s="342">
        <v>905.45778900000005</v>
      </c>
      <c r="B757" s="342">
        <v>114.45463599999999</v>
      </c>
      <c r="C757" s="342">
        <v>74.542762999999994</v>
      </c>
      <c r="D757" s="342">
        <v>75.449517</v>
      </c>
      <c r="E757" s="342">
        <v>72.657859000000002</v>
      </c>
      <c r="F757" s="342">
        <v>72.628022000000001</v>
      </c>
      <c r="G757" s="342">
        <v>72.814931999999999</v>
      </c>
      <c r="H757" s="342">
        <v>74.610394999999997</v>
      </c>
      <c r="I757" s="342">
        <v>6.9201269999999999</v>
      </c>
      <c r="J757" s="342">
        <v>178.85269700000001</v>
      </c>
      <c r="K757" s="342">
        <v>52</v>
      </c>
      <c r="L757" s="342">
        <v>4.8312480000000004</v>
      </c>
      <c r="M757" s="342">
        <v>75</v>
      </c>
      <c r="N757" s="342">
        <v>29.324217999999998</v>
      </c>
      <c r="O757" s="342">
        <v>178.53511700000001</v>
      </c>
      <c r="P757" s="342">
        <v>0</v>
      </c>
      <c r="Q757" s="342">
        <v>120.31</v>
      </c>
      <c r="R757" s="342">
        <v>0</v>
      </c>
      <c r="S757" s="342">
        <v>4.4370000000000003</v>
      </c>
      <c r="T757" s="342">
        <v>0</v>
      </c>
      <c r="U757" s="342">
        <v>275</v>
      </c>
      <c r="V757" s="342">
        <v>106.316</v>
      </c>
      <c r="W757" s="342">
        <v>6.3380000000000001</v>
      </c>
      <c r="X757" s="342">
        <v>5.0999999999999997E-2</v>
      </c>
      <c r="Y757" s="342">
        <v>0</v>
      </c>
      <c r="Z757" s="342">
        <v>73.2</v>
      </c>
      <c r="AA757" s="342">
        <v>53.4</v>
      </c>
      <c r="AB757" s="342">
        <v>26.227633999999998</v>
      </c>
      <c r="AC757" s="342">
        <v>27.93572</v>
      </c>
      <c r="AD757" s="342">
        <v>178.57686699999999</v>
      </c>
      <c r="AE757" s="342">
        <v>10.869419000000001</v>
      </c>
      <c r="AF757" s="342">
        <v>0</v>
      </c>
      <c r="AG757" s="342">
        <v>4.1750000000000002E-2</v>
      </c>
    </row>
    <row r="758" spans="1:33" x14ac:dyDescent="0.2">
      <c r="A758" s="342">
        <v>906.65185699999995</v>
      </c>
      <c r="B758" s="342">
        <v>114.43585299999999</v>
      </c>
      <c r="C758" s="342">
        <v>74.542012</v>
      </c>
      <c r="D758" s="342">
        <v>75.467129999999997</v>
      </c>
      <c r="E758" s="342">
        <v>72.697239999999994</v>
      </c>
      <c r="F758" s="342">
        <v>72.651469000000006</v>
      </c>
      <c r="G758" s="342">
        <v>72.870763999999994</v>
      </c>
      <c r="H758" s="342">
        <v>74.600759999999994</v>
      </c>
      <c r="I758" s="342">
        <v>6.8596409999999999</v>
      </c>
      <c r="J758" s="342">
        <v>178.81355300000001</v>
      </c>
      <c r="K758" s="342">
        <v>52</v>
      </c>
      <c r="L758" s="342">
        <v>4.8377290000000004</v>
      </c>
      <c r="M758" s="342">
        <v>75</v>
      </c>
      <c r="N758" s="342">
        <v>29.325928999999999</v>
      </c>
      <c r="O758" s="342">
        <v>178.54105100000001</v>
      </c>
      <c r="P758" s="342">
        <v>0</v>
      </c>
      <c r="Q758" s="342">
        <v>120.29</v>
      </c>
      <c r="R758" s="342">
        <v>0</v>
      </c>
      <c r="S758" s="342">
        <v>4.444</v>
      </c>
      <c r="T758" s="342">
        <v>0</v>
      </c>
      <c r="U758" s="342">
        <v>279</v>
      </c>
      <c r="V758" s="342">
        <v>106.431</v>
      </c>
      <c r="W758" s="342">
        <v>6.3280000000000003</v>
      </c>
      <c r="X758" s="342">
        <v>5.0999999999999997E-2</v>
      </c>
      <c r="Y758" s="342">
        <v>0</v>
      </c>
      <c r="Z758" s="342">
        <v>73.2</v>
      </c>
      <c r="AA758" s="342">
        <v>53.3</v>
      </c>
      <c r="AB758" s="342">
        <v>26.297304</v>
      </c>
      <c r="AC758" s="342">
        <v>27.879505000000002</v>
      </c>
      <c r="AD758" s="342">
        <v>178.582786</v>
      </c>
      <c r="AE758" s="342">
        <v>10.864642999999999</v>
      </c>
      <c r="AF758" s="342">
        <v>0</v>
      </c>
      <c r="AG758" s="342">
        <v>4.1735000000000001E-2</v>
      </c>
    </row>
    <row r="759" spans="1:33" x14ac:dyDescent="0.2">
      <c r="A759" s="342">
        <v>907.87592700000005</v>
      </c>
      <c r="B759" s="342">
        <v>114.301017</v>
      </c>
      <c r="C759" s="342">
        <v>74.517002000000005</v>
      </c>
      <c r="D759" s="342">
        <v>75.388847999999996</v>
      </c>
      <c r="E759" s="342">
        <v>72.693848000000003</v>
      </c>
      <c r="F759" s="342">
        <v>72.614345999999998</v>
      </c>
      <c r="G759" s="342">
        <v>72.771760999999998</v>
      </c>
      <c r="H759" s="342">
        <v>74.557511000000005</v>
      </c>
      <c r="I759" s="342">
        <v>6.7596860000000003</v>
      </c>
      <c r="J759" s="342">
        <v>178.75603100000001</v>
      </c>
      <c r="K759" s="342">
        <v>52</v>
      </c>
      <c r="L759" s="342">
        <v>4.8464280000000004</v>
      </c>
      <c r="M759" s="342">
        <v>75</v>
      </c>
      <c r="N759" s="342">
        <v>29.325265999999999</v>
      </c>
      <c r="O759" s="342">
        <v>178.54074800000001</v>
      </c>
      <c r="P759" s="342">
        <v>0</v>
      </c>
      <c r="Q759" s="342">
        <v>120.29</v>
      </c>
      <c r="R759" s="342">
        <v>0</v>
      </c>
      <c r="S759" s="342">
        <v>4.431</v>
      </c>
      <c r="T759" s="342">
        <v>0</v>
      </c>
      <c r="U759" s="342">
        <v>274</v>
      </c>
      <c r="V759" s="342">
        <v>106.506</v>
      </c>
      <c r="W759" s="342">
        <v>6.3490000000000002</v>
      </c>
      <c r="X759" s="342">
        <v>4.4999999999999998E-2</v>
      </c>
      <c r="Y759" s="342">
        <v>0</v>
      </c>
      <c r="Z759" s="342">
        <v>73.2</v>
      </c>
      <c r="AA759" s="342">
        <v>53.3</v>
      </c>
      <c r="AB759" s="342">
        <v>26.292670000000001</v>
      </c>
      <c r="AC759" s="342">
        <v>27.826488999999999</v>
      </c>
      <c r="AD759" s="342">
        <v>178.582393</v>
      </c>
      <c r="AE759" s="342">
        <v>10.860137999999999</v>
      </c>
      <c r="AF759" s="342">
        <v>0</v>
      </c>
      <c r="AG759" s="342">
        <v>4.1644E-2</v>
      </c>
    </row>
    <row r="760" spans="1:33" x14ac:dyDescent="0.2">
      <c r="A760" s="342">
        <v>909.07199600000001</v>
      </c>
      <c r="B760" s="342">
        <v>114.545705</v>
      </c>
      <c r="C760" s="342">
        <v>74.574393000000001</v>
      </c>
      <c r="D760" s="342">
        <v>75.420935999999998</v>
      </c>
      <c r="E760" s="342">
        <v>72.771148999999994</v>
      </c>
      <c r="F760" s="342">
        <v>72.630439999999993</v>
      </c>
      <c r="G760" s="342">
        <v>72.788438999999997</v>
      </c>
      <c r="H760" s="342">
        <v>74.638806000000002</v>
      </c>
      <c r="I760" s="342">
        <v>6.8961490000000003</v>
      </c>
      <c r="J760" s="342">
        <v>178.62457699999999</v>
      </c>
      <c r="K760" s="342">
        <v>52</v>
      </c>
      <c r="L760" s="342">
        <v>4.8539560000000002</v>
      </c>
      <c r="M760" s="342">
        <v>75</v>
      </c>
      <c r="N760" s="342">
        <v>29.326007000000001</v>
      </c>
      <c r="O760" s="342">
        <v>178.548293</v>
      </c>
      <c r="P760" s="342">
        <v>0</v>
      </c>
      <c r="Q760" s="342">
        <v>120.31</v>
      </c>
      <c r="R760" s="342">
        <v>0</v>
      </c>
      <c r="S760" s="342">
        <v>4.4059999999999997</v>
      </c>
      <c r="T760" s="342">
        <v>0</v>
      </c>
      <c r="U760" s="342">
        <v>261</v>
      </c>
      <c r="V760" s="342">
        <v>106.581</v>
      </c>
      <c r="W760" s="342">
        <v>6.2919999999999998</v>
      </c>
      <c r="X760" s="342">
        <v>4.4999999999999998E-2</v>
      </c>
      <c r="Y760" s="342">
        <v>0</v>
      </c>
      <c r="Z760" s="342">
        <v>73.2</v>
      </c>
      <c r="AA760" s="342">
        <v>53.3</v>
      </c>
      <c r="AB760" s="342">
        <v>26.383251999999999</v>
      </c>
      <c r="AC760" s="342">
        <v>27.773944</v>
      </c>
      <c r="AD760" s="342">
        <v>178.59008900000001</v>
      </c>
      <c r="AE760" s="342">
        <v>10.855674</v>
      </c>
      <c r="AF760" s="342">
        <v>0</v>
      </c>
      <c r="AG760" s="342">
        <v>4.1796E-2</v>
      </c>
    </row>
    <row r="761" spans="1:33" x14ac:dyDescent="0.2">
      <c r="A761" s="342">
        <v>910.267064</v>
      </c>
      <c r="B761" s="342">
        <v>114.359218</v>
      </c>
      <c r="C761" s="342">
        <v>74.526415999999998</v>
      </c>
      <c r="D761" s="342">
        <v>75.446640000000002</v>
      </c>
      <c r="E761" s="342">
        <v>72.664126999999993</v>
      </c>
      <c r="F761" s="342">
        <v>72.650569000000004</v>
      </c>
      <c r="G761" s="342">
        <v>72.844611999999998</v>
      </c>
      <c r="H761" s="342">
        <v>74.631636</v>
      </c>
      <c r="I761" s="342">
        <v>6.7786309999999999</v>
      </c>
      <c r="J761" s="342">
        <v>178.628984</v>
      </c>
      <c r="K761" s="342">
        <v>52</v>
      </c>
      <c r="L761" s="342">
        <v>4.8624590000000003</v>
      </c>
      <c r="M761" s="342">
        <v>75</v>
      </c>
      <c r="N761" s="342">
        <v>29.322948</v>
      </c>
      <c r="O761" s="342">
        <v>178.54062400000001</v>
      </c>
      <c r="P761" s="342">
        <v>0</v>
      </c>
      <c r="Q761" s="342">
        <v>120.28</v>
      </c>
      <c r="R761" s="342">
        <v>0</v>
      </c>
      <c r="S761" s="342">
        <v>4.4509999999999996</v>
      </c>
      <c r="T761" s="342">
        <v>0</v>
      </c>
      <c r="U761" s="342">
        <v>282</v>
      </c>
      <c r="V761" s="342">
        <v>106.69499999999999</v>
      </c>
      <c r="W761" s="342">
        <v>6.359</v>
      </c>
      <c r="X761" s="342">
        <v>5.0999999999999997E-2</v>
      </c>
      <c r="Y761" s="342">
        <v>0</v>
      </c>
      <c r="Z761" s="342">
        <v>73.2</v>
      </c>
      <c r="AA761" s="342">
        <v>53.3</v>
      </c>
      <c r="AB761" s="342">
        <v>26.291688000000001</v>
      </c>
      <c r="AC761" s="342">
        <v>27.728159000000002</v>
      </c>
      <c r="AD761" s="342">
        <v>178.58230900000001</v>
      </c>
      <c r="AE761" s="342">
        <v>10.851784</v>
      </c>
      <c r="AF761" s="342">
        <v>0</v>
      </c>
      <c r="AG761" s="342">
        <v>4.1685E-2</v>
      </c>
    </row>
    <row r="762" spans="1:33" x14ac:dyDescent="0.2">
      <c r="A762" s="342">
        <v>911.46113300000002</v>
      </c>
      <c r="B762" s="342">
        <v>114.152081</v>
      </c>
      <c r="C762" s="342">
        <v>74.523774000000003</v>
      </c>
      <c r="D762" s="342">
        <v>75.390685000000005</v>
      </c>
      <c r="E762" s="342">
        <v>72.749273000000002</v>
      </c>
      <c r="F762" s="342">
        <v>72.600611000000001</v>
      </c>
      <c r="G762" s="342">
        <v>72.754071999999994</v>
      </c>
      <c r="H762" s="342">
        <v>74.531276000000005</v>
      </c>
      <c r="I762" s="342">
        <v>6.9397859999999998</v>
      </c>
      <c r="J762" s="342">
        <v>178.65412900000001</v>
      </c>
      <c r="K762" s="342">
        <v>52</v>
      </c>
      <c r="L762" s="342">
        <v>4.8667100000000003</v>
      </c>
      <c r="M762" s="342">
        <v>75</v>
      </c>
      <c r="N762" s="342">
        <v>29.326602999999999</v>
      </c>
      <c r="O762" s="342">
        <v>178.54483500000001</v>
      </c>
      <c r="P762" s="342">
        <v>0</v>
      </c>
      <c r="Q762" s="342">
        <v>120.38</v>
      </c>
      <c r="R762" s="342">
        <v>0</v>
      </c>
      <c r="S762" s="342">
        <v>4.4390000000000001</v>
      </c>
      <c r="T762" s="342">
        <v>0</v>
      </c>
      <c r="U762" s="342">
        <v>276</v>
      </c>
      <c r="V762" s="342">
        <v>106.77</v>
      </c>
      <c r="W762" s="342">
        <v>6.3380000000000001</v>
      </c>
      <c r="X762" s="342">
        <v>4.4999999999999998E-2</v>
      </c>
      <c r="Y762" s="342">
        <v>0</v>
      </c>
      <c r="Z762" s="342">
        <v>73.2</v>
      </c>
      <c r="AA762" s="342">
        <v>53.3</v>
      </c>
      <c r="AB762" s="342">
        <v>26.339158999999999</v>
      </c>
      <c r="AC762" s="342">
        <v>27.675341</v>
      </c>
      <c r="AD762" s="342">
        <v>178.586342</v>
      </c>
      <c r="AE762" s="342">
        <v>10.847296999999999</v>
      </c>
      <c r="AF762" s="342">
        <v>0</v>
      </c>
      <c r="AG762" s="342">
        <v>4.1508000000000003E-2</v>
      </c>
    </row>
    <row r="763" spans="1:33" x14ac:dyDescent="0.2">
      <c r="A763" s="342">
        <v>912.65520100000003</v>
      </c>
      <c r="B763" s="342">
        <v>114.386168</v>
      </c>
      <c r="C763" s="342">
        <v>74.536158</v>
      </c>
      <c r="D763" s="342">
        <v>75.446106999999998</v>
      </c>
      <c r="E763" s="342">
        <v>72.741499000000005</v>
      </c>
      <c r="F763" s="342">
        <v>72.692376999999993</v>
      </c>
      <c r="G763" s="342">
        <v>72.876506000000006</v>
      </c>
      <c r="H763" s="342">
        <v>74.590003999999993</v>
      </c>
      <c r="I763" s="342">
        <v>6.839982</v>
      </c>
      <c r="J763" s="342">
        <v>178.69767899999999</v>
      </c>
      <c r="K763" s="342">
        <v>52</v>
      </c>
      <c r="L763" s="342">
        <v>4.8722580000000004</v>
      </c>
      <c r="M763" s="342">
        <v>75</v>
      </c>
      <c r="N763" s="342">
        <v>29.324866</v>
      </c>
      <c r="O763" s="342">
        <v>178.532702</v>
      </c>
      <c r="P763" s="342">
        <v>0</v>
      </c>
      <c r="Q763" s="342">
        <v>120.39</v>
      </c>
      <c r="R763" s="342">
        <v>0</v>
      </c>
      <c r="S763" s="342">
        <v>4.4329999999999998</v>
      </c>
      <c r="T763" s="342">
        <v>0</v>
      </c>
      <c r="U763" s="342">
        <v>272</v>
      </c>
      <c r="V763" s="342">
        <v>106.883</v>
      </c>
      <c r="W763" s="342">
        <v>6.3639999999999999</v>
      </c>
      <c r="X763" s="342">
        <v>4.4999999999999998E-2</v>
      </c>
      <c r="Y763" s="342">
        <v>0</v>
      </c>
      <c r="Z763" s="342">
        <v>73.2</v>
      </c>
      <c r="AA763" s="342">
        <v>53.3</v>
      </c>
      <c r="AB763" s="342">
        <v>26.198594</v>
      </c>
      <c r="AC763" s="342">
        <v>27.620438</v>
      </c>
      <c r="AD763" s="342">
        <v>178.5744</v>
      </c>
      <c r="AE763" s="342">
        <v>10.842632</v>
      </c>
      <c r="AF763" s="342">
        <v>0</v>
      </c>
      <c r="AG763" s="342">
        <v>4.1697999999999999E-2</v>
      </c>
    </row>
    <row r="764" spans="1:33" x14ac:dyDescent="0.2">
      <c r="A764" s="342">
        <v>913.87727099999995</v>
      </c>
      <c r="B764" s="342">
        <v>114.76352300000001</v>
      </c>
      <c r="C764" s="342">
        <v>74.537858999999997</v>
      </c>
      <c r="D764" s="342">
        <v>75.467922999999999</v>
      </c>
      <c r="E764" s="342">
        <v>72.697900000000004</v>
      </c>
      <c r="F764" s="342">
        <v>72.621711000000005</v>
      </c>
      <c r="G764" s="342">
        <v>72.805138999999997</v>
      </c>
      <c r="H764" s="342">
        <v>74.629605999999995</v>
      </c>
      <c r="I764" s="342">
        <v>6.8413649999999997</v>
      </c>
      <c r="J764" s="342">
        <v>178.696189</v>
      </c>
      <c r="K764" s="342">
        <v>51.8</v>
      </c>
      <c r="L764" s="342">
        <v>4.8802159999999999</v>
      </c>
      <c r="M764" s="342">
        <v>75</v>
      </c>
      <c r="N764" s="342">
        <v>29.324158000000001</v>
      </c>
      <c r="O764" s="342">
        <v>178.518956</v>
      </c>
      <c r="P764" s="342">
        <v>0</v>
      </c>
      <c r="Q764" s="342">
        <v>120.37</v>
      </c>
      <c r="R764" s="342">
        <v>0</v>
      </c>
      <c r="S764" s="342">
        <v>4.4139999999999997</v>
      </c>
      <c r="T764" s="342">
        <v>0</v>
      </c>
      <c r="U764" s="342">
        <v>264</v>
      </c>
      <c r="V764" s="342">
        <v>106.958</v>
      </c>
      <c r="W764" s="342">
        <v>6.2809999999999997</v>
      </c>
      <c r="X764" s="342">
        <v>4.4999999999999998E-2</v>
      </c>
      <c r="Y764" s="342">
        <v>0</v>
      </c>
      <c r="Z764" s="342">
        <v>73.2</v>
      </c>
      <c r="AA764" s="342">
        <v>53.3</v>
      </c>
      <c r="AB764" s="342">
        <v>26.040589000000001</v>
      </c>
      <c r="AC764" s="342">
        <v>27.567820000000001</v>
      </c>
      <c r="AD764" s="342">
        <v>178.56097600000001</v>
      </c>
      <c r="AE764" s="342">
        <v>10.838162000000001</v>
      </c>
      <c r="AF764" s="342">
        <v>0</v>
      </c>
      <c r="AG764" s="342">
        <v>4.2020000000000002E-2</v>
      </c>
    </row>
    <row r="765" spans="1:33" x14ac:dyDescent="0.2">
      <c r="A765" s="342">
        <v>915.06933900000001</v>
      </c>
      <c r="B765" s="342">
        <v>114.48500900000001</v>
      </c>
      <c r="C765" s="342">
        <v>74.525124000000005</v>
      </c>
      <c r="D765" s="342">
        <v>75.434805999999995</v>
      </c>
      <c r="E765" s="342">
        <v>72.698400000000007</v>
      </c>
      <c r="F765" s="342">
        <v>72.628739999999993</v>
      </c>
      <c r="G765" s="342">
        <v>72.800118999999995</v>
      </c>
      <c r="H765" s="342">
        <v>74.613484999999997</v>
      </c>
      <c r="I765" s="342">
        <v>6.8933400000000002</v>
      </c>
      <c r="J765" s="342">
        <v>178.656462</v>
      </c>
      <c r="K765" s="342">
        <v>51.8</v>
      </c>
      <c r="L765" s="342">
        <v>4.8876039999999996</v>
      </c>
      <c r="M765" s="342">
        <v>75</v>
      </c>
      <c r="N765" s="342">
        <v>29.325177</v>
      </c>
      <c r="O765" s="342">
        <v>178.53146000000001</v>
      </c>
      <c r="P765" s="342">
        <v>0</v>
      </c>
      <c r="Q765" s="342">
        <v>120.3</v>
      </c>
      <c r="R765" s="342">
        <v>0</v>
      </c>
      <c r="S765" s="342">
        <v>4.4139999999999997</v>
      </c>
      <c r="T765" s="342">
        <v>0</v>
      </c>
      <c r="U765" s="342">
        <v>267</v>
      </c>
      <c r="V765" s="342">
        <v>107.03400000000001</v>
      </c>
      <c r="W765" s="342">
        <v>6.2709999999999999</v>
      </c>
      <c r="X765" s="342">
        <v>5.0999999999999997E-2</v>
      </c>
      <c r="Y765" s="342">
        <v>0</v>
      </c>
      <c r="Z765" s="342">
        <v>73.2</v>
      </c>
      <c r="AA765" s="342">
        <v>53.3</v>
      </c>
      <c r="AB765" s="342">
        <v>26.185120000000001</v>
      </c>
      <c r="AC765" s="342">
        <v>27.512222999999999</v>
      </c>
      <c r="AD765" s="342">
        <v>178.57325499999999</v>
      </c>
      <c r="AE765" s="342">
        <v>10.833437999999999</v>
      </c>
      <c r="AF765" s="342">
        <v>0</v>
      </c>
      <c r="AG765" s="342">
        <v>4.1794999999999999E-2</v>
      </c>
    </row>
    <row r="766" spans="1:33" x14ac:dyDescent="0.2">
      <c r="A766" s="342">
        <v>916.26140699999996</v>
      </c>
      <c r="B766" s="342">
        <v>114.326063</v>
      </c>
      <c r="C766" s="342">
        <v>74.513808999999995</v>
      </c>
      <c r="D766" s="342">
        <v>75.416516999999999</v>
      </c>
      <c r="E766" s="342">
        <v>72.727254000000002</v>
      </c>
      <c r="F766" s="342">
        <v>72.620335999999995</v>
      </c>
      <c r="G766" s="342">
        <v>72.839567000000002</v>
      </c>
      <c r="H766" s="342">
        <v>74.654135999999994</v>
      </c>
      <c r="I766" s="342">
        <v>6.9430259999999997</v>
      </c>
      <c r="J766" s="342">
        <v>178.63313199999999</v>
      </c>
      <c r="K766" s="342">
        <v>51.8</v>
      </c>
      <c r="L766" s="342">
        <v>4.8899889999999999</v>
      </c>
      <c r="M766" s="342">
        <v>75</v>
      </c>
      <c r="N766" s="342">
        <v>29.326577</v>
      </c>
      <c r="O766" s="342">
        <v>178.52222800000001</v>
      </c>
      <c r="P766" s="342">
        <v>0</v>
      </c>
      <c r="Q766" s="342">
        <v>120.3</v>
      </c>
      <c r="R766" s="342">
        <v>0</v>
      </c>
      <c r="S766" s="342">
        <v>4.4349999999999996</v>
      </c>
      <c r="T766" s="342">
        <v>0</v>
      </c>
      <c r="U766" s="342">
        <v>275</v>
      </c>
      <c r="V766" s="342">
        <v>107.14700000000001</v>
      </c>
      <c r="W766" s="342">
        <v>6.3330000000000002</v>
      </c>
      <c r="X766" s="342">
        <v>5.0999999999999997E-2</v>
      </c>
      <c r="Y766" s="342">
        <v>0</v>
      </c>
      <c r="Z766" s="342">
        <v>73.2</v>
      </c>
      <c r="AA766" s="342">
        <v>53.3</v>
      </c>
      <c r="AB766" s="342">
        <v>26.074971999999999</v>
      </c>
      <c r="AC766" s="342">
        <v>27.459703999999999</v>
      </c>
      <c r="AD766" s="342">
        <v>178.563897</v>
      </c>
      <c r="AE766" s="342">
        <v>10.828976000000001</v>
      </c>
      <c r="AF766" s="342">
        <v>0</v>
      </c>
      <c r="AG766" s="342">
        <v>4.1668999999999998E-2</v>
      </c>
    </row>
    <row r="767" spans="1:33" x14ac:dyDescent="0.2">
      <c r="A767" s="342">
        <v>917.45547499999998</v>
      </c>
      <c r="B767" s="342">
        <v>114.20455200000001</v>
      </c>
      <c r="C767" s="342">
        <v>74.475222000000002</v>
      </c>
      <c r="D767" s="342">
        <v>75.396265</v>
      </c>
      <c r="E767" s="342">
        <v>72.733069</v>
      </c>
      <c r="F767" s="342">
        <v>72.606756000000004</v>
      </c>
      <c r="G767" s="342">
        <v>72.838077999999996</v>
      </c>
      <c r="H767" s="342">
        <v>74.578698000000003</v>
      </c>
      <c r="I767" s="342">
        <v>6.9056540000000002</v>
      </c>
      <c r="J767" s="342">
        <v>178.60383899999999</v>
      </c>
      <c r="K767" s="342">
        <v>51.8</v>
      </c>
      <c r="L767" s="342">
        <v>4.8988550000000002</v>
      </c>
      <c r="M767" s="342">
        <v>75</v>
      </c>
      <c r="N767" s="342">
        <v>29.322637</v>
      </c>
      <c r="O767" s="342">
        <v>178.49658199999999</v>
      </c>
      <c r="P767" s="342">
        <v>0</v>
      </c>
      <c r="Q767" s="342">
        <v>120.3</v>
      </c>
      <c r="R767" s="342">
        <v>0</v>
      </c>
      <c r="S767" s="342">
        <v>4.431</v>
      </c>
      <c r="T767" s="342">
        <v>0</v>
      </c>
      <c r="U767" s="342">
        <v>273</v>
      </c>
      <c r="V767" s="342">
        <v>107.22199999999999</v>
      </c>
      <c r="W767" s="342">
        <v>6.3120000000000003</v>
      </c>
      <c r="X767" s="342">
        <v>5.6000000000000001E-2</v>
      </c>
      <c r="Y767" s="342">
        <v>0</v>
      </c>
      <c r="Z767" s="342">
        <v>73.2</v>
      </c>
      <c r="AA767" s="342">
        <v>53.3</v>
      </c>
      <c r="AB767" s="342">
        <v>25.772337</v>
      </c>
      <c r="AC767" s="342">
        <v>27.404388999999998</v>
      </c>
      <c r="AD767" s="342">
        <v>178.538185</v>
      </c>
      <c r="AE767" s="342">
        <v>10.824277</v>
      </c>
      <c r="AF767" s="342">
        <v>0</v>
      </c>
      <c r="AG767" s="342">
        <v>4.1603000000000001E-2</v>
      </c>
    </row>
    <row r="768" spans="1:33" x14ac:dyDescent="0.2">
      <c r="A768" s="342">
        <v>918.64954399999999</v>
      </c>
      <c r="B768" s="342">
        <v>113.97881099999999</v>
      </c>
      <c r="C768" s="342">
        <v>74.458068999999995</v>
      </c>
      <c r="D768" s="342">
        <v>75.413308000000001</v>
      </c>
      <c r="E768" s="342">
        <v>72.707335</v>
      </c>
      <c r="F768" s="342">
        <v>72.668398999999994</v>
      </c>
      <c r="G768" s="342">
        <v>72.811687000000006</v>
      </c>
      <c r="H768" s="342">
        <v>74.536298000000002</v>
      </c>
      <c r="I768" s="342">
        <v>6.8110350000000004</v>
      </c>
      <c r="J768" s="342">
        <v>178.74848800000001</v>
      </c>
      <c r="K768" s="342">
        <v>51.8</v>
      </c>
      <c r="L768" s="342">
        <v>4.9004620000000001</v>
      </c>
      <c r="M768" s="342">
        <v>75</v>
      </c>
      <c r="N768" s="342">
        <v>29.321262999999998</v>
      </c>
      <c r="O768" s="342">
        <v>178.499259</v>
      </c>
      <c r="P768" s="342">
        <v>0</v>
      </c>
      <c r="Q768" s="342">
        <v>120.33</v>
      </c>
      <c r="R768" s="342">
        <v>0</v>
      </c>
      <c r="S768" s="342">
        <v>4.4139999999999997</v>
      </c>
      <c r="T768" s="342">
        <v>0</v>
      </c>
      <c r="U768" s="342">
        <v>265</v>
      </c>
      <c r="V768" s="342">
        <v>107.33499999999999</v>
      </c>
      <c r="W768" s="342">
        <v>6.3280000000000003</v>
      </c>
      <c r="X768" s="342">
        <v>0.04</v>
      </c>
      <c r="Y768" s="342">
        <v>0</v>
      </c>
      <c r="Z768" s="342">
        <v>73.2</v>
      </c>
      <c r="AA768" s="342">
        <v>53.4</v>
      </c>
      <c r="AB768" s="342">
        <v>25.801727</v>
      </c>
      <c r="AC768" s="342">
        <v>27.348192000000001</v>
      </c>
      <c r="AD768" s="342">
        <v>178.540682</v>
      </c>
      <c r="AE768" s="342">
        <v>10.819502</v>
      </c>
      <c r="AF768" s="342">
        <v>0</v>
      </c>
      <c r="AG768" s="342">
        <v>4.1424000000000002E-2</v>
      </c>
    </row>
    <row r="769" spans="1:33" x14ac:dyDescent="0.2">
      <c r="A769" s="342">
        <v>919.87661400000002</v>
      </c>
      <c r="B769" s="342">
        <v>113.595589</v>
      </c>
      <c r="C769" s="342">
        <v>74.533137999999994</v>
      </c>
      <c r="D769" s="342">
        <v>75.442566999999997</v>
      </c>
      <c r="E769" s="342">
        <v>72.740024000000005</v>
      </c>
      <c r="F769" s="342">
        <v>72.636236999999994</v>
      </c>
      <c r="G769" s="342">
        <v>72.817850000000007</v>
      </c>
      <c r="H769" s="342">
        <v>74.583287999999996</v>
      </c>
      <c r="I769" s="342">
        <v>7.0155989999999999</v>
      </c>
      <c r="J769" s="342">
        <v>178.72500199999999</v>
      </c>
      <c r="K769" s="342">
        <v>51.8</v>
      </c>
      <c r="L769" s="342">
        <v>4.9088329999999996</v>
      </c>
      <c r="M769" s="342">
        <v>75</v>
      </c>
      <c r="N769" s="342">
        <v>29.326177999999999</v>
      </c>
      <c r="O769" s="342">
        <v>178.48092700000001</v>
      </c>
      <c r="P769" s="342">
        <v>0</v>
      </c>
      <c r="Q769" s="342">
        <v>120.3</v>
      </c>
      <c r="R769" s="342">
        <v>0</v>
      </c>
      <c r="S769" s="342">
        <v>4.4269999999999996</v>
      </c>
      <c r="T769" s="342">
        <v>0</v>
      </c>
      <c r="U769" s="342">
        <v>272</v>
      </c>
      <c r="V769" s="342">
        <v>107.411</v>
      </c>
      <c r="W769" s="342">
        <v>6.3120000000000003</v>
      </c>
      <c r="X769" s="342">
        <v>4.4999999999999998E-2</v>
      </c>
      <c r="Y769" s="342">
        <v>0</v>
      </c>
      <c r="Z769" s="342">
        <v>73.2</v>
      </c>
      <c r="AA769" s="342">
        <v>53.4</v>
      </c>
      <c r="AB769" s="342">
        <v>25.581056</v>
      </c>
      <c r="AC769" s="342">
        <v>27.290924</v>
      </c>
      <c r="AD769" s="342">
        <v>178.52193399999999</v>
      </c>
      <c r="AE769" s="342">
        <v>10.814636999999999</v>
      </c>
      <c r="AF769" s="342">
        <v>0</v>
      </c>
      <c r="AG769" s="342">
        <v>4.1007000000000002E-2</v>
      </c>
    </row>
    <row r="770" spans="1:33" x14ac:dyDescent="0.2">
      <c r="A770" s="342">
        <v>921.06968199999994</v>
      </c>
      <c r="B770" s="342">
        <v>113.59459200000001</v>
      </c>
      <c r="C770" s="342">
        <v>74.554598999999996</v>
      </c>
      <c r="D770" s="342">
        <v>75.475725999999995</v>
      </c>
      <c r="E770" s="342">
        <v>72.698572999999996</v>
      </c>
      <c r="F770" s="342">
        <v>72.656144999999995</v>
      </c>
      <c r="G770" s="342">
        <v>72.837220000000002</v>
      </c>
      <c r="H770" s="342">
        <v>74.590339</v>
      </c>
      <c r="I770" s="342">
        <v>6.773015</v>
      </c>
      <c r="J770" s="342">
        <v>178.71115900000001</v>
      </c>
      <c r="K770" s="342">
        <v>51.8</v>
      </c>
      <c r="L770" s="342">
        <v>4.9157570000000002</v>
      </c>
      <c r="M770" s="342">
        <v>75</v>
      </c>
      <c r="N770" s="342">
        <v>29.323181000000002</v>
      </c>
      <c r="O770" s="342">
        <v>178.47715600000001</v>
      </c>
      <c r="P770" s="342">
        <v>0</v>
      </c>
      <c r="Q770" s="342">
        <v>120.31</v>
      </c>
      <c r="R770" s="342">
        <v>0</v>
      </c>
      <c r="S770" s="342">
        <v>4.4290000000000003</v>
      </c>
      <c r="T770" s="342">
        <v>0</v>
      </c>
      <c r="U770" s="342">
        <v>272</v>
      </c>
      <c r="V770" s="342">
        <v>107.486</v>
      </c>
      <c r="W770" s="342">
        <v>6.3179999999999996</v>
      </c>
      <c r="X770" s="342">
        <v>4.4999999999999998E-2</v>
      </c>
      <c r="Y770" s="342">
        <v>0</v>
      </c>
      <c r="Z770" s="342">
        <v>73.2</v>
      </c>
      <c r="AA770" s="342">
        <v>53.4</v>
      </c>
      <c r="AB770" s="342">
        <v>25.536394999999999</v>
      </c>
      <c r="AC770" s="342">
        <v>27.230429999999998</v>
      </c>
      <c r="AD770" s="342">
        <v>178.51813999999999</v>
      </c>
      <c r="AE770" s="342">
        <v>10.809497</v>
      </c>
      <c r="AF770" s="342">
        <v>0</v>
      </c>
      <c r="AG770" s="342">
        <v>4.0984E-2</v>
      </c>
    </row>
    <row r="771" spans="1:33" x14ac:dyDescent="0.2">
      <c r="A771" s="342">
        <v>922.26375099999996</v>
      </c>
      <c r="B771" s="342">
        <v>113.781924</v>
      </c>
      <c r="C771" s="342">
        <v>74.528807</v>
      </c>
      <c r="D771" s="342">
        <v>75.420215999999996</v>
      </c>
      <c r="E771" s="342">
        <v>72.773797000000002</v>
      </c>
      <c r="F771" s="342">
        <v>72.628000999999998</v>
      </c>
      <c r="G771" s="342">
        <v>72.806597999999994</v>
      </c>
      <c r="H771" s="342">
        <v>74.568618999999998</v>
      </c>
      <c r="I771" s="342">
        <v>6.8075789999999996</v>
      </c>
      <c r="J771" s="342">
        <v>178.69093899999999</v>
      </c>
      <c r="K771" s="342">
        <v>51.8</v>
      </c>
      <c r="L771" s="342">
        <v>4.9201639999999998</v>
      </c>
      <c r="M771" s="342">
        <v>75</v>
      </c>
      <c r="N771" s="342">
        <v>29.324477000000002</v>
      </c>
      <c r="O771" s="342">
        <v>178.49900700000001</v>
      </c>
      <c r="P771" s="342">
        <v>0</v>
      </c>
      <c r="Q771" s="342">
        <v>120.3</v>
      </c>
      <c r="R771" s="342">
        <v>0</v>
      </c>
      <c r="S771" s="342">
        <v>4.43</v>
      </c>
      <c r="T771" s="342">
        <v>0</v>
      </c>
      <c r="U771" s="342">
        <v>274</v>
      </c>
      <c r="V771" s="342">
        <v>107.6</v>
      </c>
      <c r="W771" s="342">
        <v>6.3070000000000004</v>
      </c>
      <c r="X771" s="342">
        <v>4.4999999999999998E-2</v>
      </c>
      <c r="Y771" s="342">
        <v>0</v>
      </c>
      <c r="Z771" s="342">
        <v>73.2</v>
      </c>
      <c r="AA771" s="342">
        <v>53.4</v>
      </c>
      <c r="AB771" s="342">
        <v>25.795863000000001</v>
      </c>
      <c r="AC771" s="342">
        <v>27.178664999999999</v>
      </c>
      <c r="AD771" s="342">
        <v>178.54018400000001</v>
      </c>
      <c r="AE771" s="342">
        <v>10.805099</v>
      </c>
      <c r="AF771" s="342">
        <v>0</v>
      </c>
      <c r="AG771" s="342">
        <v>4.1176999999999998E-2</v>
      </c>
    </row>
    <row r="772" spans="1:33" x14ac:dyDescent="0.2">
      <c r="A772" s="342">
        <v>923.45781899999997</v>
      </c>
      <c r="B772" s="342">
        <v>113.962613</v>
      </c>
      <c r="C772" s="342">
        <v>74.511460999999997</v>
      </c>
      <c r="D772" s="342">
        <v>75.424730999999994</v>
      </c>
      <c r="E772" s="342">
        <v>72.788792999999998</v>
      </c>
      <c r="F772" s="342">
        <v>72.580933999999999</v>
      </c>
      <c r="G772" s="342">
        <v>72.805531999999999</v>
      </c>
      <c r="H772" s="342">
        <v>74.588356000000005</v>
      </c>
      <c r="I772" s="342">
        <v>6.9976799999999999</v>
      </c>
      <c r="J772" s="342">
        <v>178.61446799999999</v>
      </c>
      <c r="K772" s="342">
        <v>51.8</v>
      </c>
      <c r="L772" s="342">
        <v>4.9265410000000003</v>
      </c>
      <c r="M772" s="342">
        <v>75</v>
      </c>
      <c r="N772" s="342">
        <v>29.324062000000001</v>
      </c>
      <c r="O772" s="342">
        <v>178.48460600000001</v>
      </c>
      <c r="P772" s="342">
        <v>0</v>
      </c>
      <c r="Q772" s="342">
        <v>120.29</v>
      </c>
      <c r="R772" s="342">
        <v>0</v>
      </c>
      <c r="S772" s="342">
        <v>4.431</v>
      </c>
      <c r="T772" s="342">
        <v>0</v>
      </c>
      <c r="U772" s="342">
        <v>274</v>
      </c>
      <c r="V772" s="342">
        <v>107.676</v>
      </c>
      <c r="W772" s="342">
        <v>6.3230000000000004</v>
      </c>
      <c r="X772" s="342">
        <v>4.4999999999999998E-2</v>
      </c>
      <c r="Y772" s="342">
        <v>0</v>
      </c>
      <c r="Z772" s="342">
        <v>73.2</v>
      </c>
      <c r="AA772" s="342">
        <v>53.4</v>
      </c>
      <c r="AB772" s="342">
        <v>25.628444999999999</v>
      </c>
      <c r="AC772" s="342">
        <v>27.127032</v>
      </c>
      <c r="AD772" s="342">
        <v>178.52596</v>
      </c>
      <c r="AE772" s="342">
        <v>10.800713</v>
      </c>
      <c r="AF772" s="342">
        <v>0</v>
      </c>
      <c r="AG772" s="342">
        <v>4.1355000000000003E-2</v>
      </c>
    </row>
    <row r="773" spans="1:33" x14ac:dyDescent="0.2">
      <c r="A773" s="342">
        <v>924.65188699999999</v>
      </c>
      <c r="B773" s="342">
        <v>114.053477</v>
      </c>
      <c r="C773" s="342">
        <v>74.576320999999993</v>
      </c>
      <c r="D773" s="342">
        <v>75.489346999999995</v>
      </c>
      <c r="E773" s="342">
        <v>72.757869999999997</v>
      </c>
      <c r="F773" s="342">
        <v>72.629498999999996</v>
      </c>
      <c r="G773" s="342">
        <v>72.825601000000006</v>
      </c>
      <c r="H773" s="342">
        <v>74.571641999999997</v>
      </c>
      <c r="I773" s="342">
        <v>6.8250770000000003</v>
      </c>
      <c r="J773" s="342">
        <v>178.780632</v>
      </c>
      <c r="K773" s="342">
        <v>51.9</v>
      </c>
      <c r="L773" s="342">
        <v>4.9341619999999997</v>
      </c>
      <c r="M773" s="342">
        <v>75</v>
      </c>
      <c r="N773" s="342">
        <v>29.324269999999999</v>
      </c>
      <c r="O773" s="342">
        <v>178.484757</v>
      </c>
      <c r="P773" s="342">
        <v>0</v>
      </c>
      <c r="Q773" s="342">
        <v>120.29</v>
      </c>
      <c r="R773" s="342">
        <v>0</v>
      </c>
      <c r="S773" s="342">
        <v>4.4580000000000002</v>
      </c>
      <c r="T773" s="342">
        <v>0</v>
      </c>
      <c r="U773" s="342">
        <v>284</v>
      </c>
      <c r="V773" s="342">
        <v>107.789</v>
      </c>
      <c r="W773" s="342">
        <v>6.4009999999999998</v>
      </c>
      <c r="X773" s="342">
        <v>5.0999999999999997E-2</v>
      </c>
      <c r="Y773" s="342">
        <v>0</v>
      </c>
      <c r="Z773" s="342">
        <v>73.2</v>
      </c>
      <c r="AA773" s="342">
        <v>53.4</v>
      </c>
      <c r="AB773" s="342">
        <v>25.630381</v>
      </c>
      <c r="AC773" s="342">
        <v>27.070900000000002</v>
      </c>
      <c r="AD773" s="342">
        <v>178.52612500000001</v>
      </c>
      <c r="AE773" s="342">
        <v>10.795944</v>
      </c>
      <c r="AF773" s="342">
        <v>0</v>
      </c>
      <c r="AG773" s="342">
        <v>4.1367000000000001E-2</v>
      </c>
    </row>
    <row r="774" spans="1:33" x14ac:dyDescent="0.2">
      <c r="A774" s="342">
        <v>925.87695699999995</v>
      </c>
      <c r="B774" s="342">
        <v>114.270511</v>
      </c>
      <c r="C774" s="342">
        <v>74.521275000000003</v>
      </c>
      <c r="D774" s="342">
        <v>75.420652000000004</v>
      </c>
      <c r="E774" s="342">
        <v>72.717776999999998</v>
      </c>
      <c r="F774" s="342">
        <v>72.649519999999995</v>
      </c>
      <c r="G774" s="342">
        <v>72.819512000000003</v>
      </c>
      <c r="H774" s="342">
        <v>74.550629999999998</v>
      </c>
      <c r="I774" s="342">
        <v>6.9226330000000003</v>
      </c>
      <c r="J774" s="342">
        <v>178.67870400000001</v>
      </c>
      <c r="K774" s="342">
        <v>51.9</v>
      </c>
      <c r="L774" s="342">
        <v>4.9407490000000003</v>
      </c>
      <c r="M774" s="342">
        <v>75</v>
      </c>
      <c r="N774" s="342">
        <v>29.325119000000001</v>
      </c>
      <c r="O774" s="342">
        <v>178.473467</v>
      </c>
      <c r="P774" s="342">
        <v>0</v>
      </c>
      <c r="Q774" s="342">
        <v>120.31</v>
      </c>
      <c r="R774" s="342">
        <v>0</v>
      </c>
      <c r="S774" s="342">
        <v>4.4349999999999996</v>
      </c>
      <c r="T774" s="342">
        <v>0</v>
      </c>
      <c r="U774" s="342">
        <v>276</v>
      </c>
      <c r="V774" s="342">
        <v>107.864</v>
      </c>
      <c r="W774" s="342">
        <v>6.3440000000000003</v>
      </c>
      <c r="X774" s="342">
        <v>4.4999999999999998E-2</v>
      </c>
      <c r="Y774" s="342">
        <v>0</v>
      </c>
      <c r="Z774" s="342">
        <v>73.2</v>
      </c>
      <c r="AA774" s="342">
        <v>53.3</v>
      </c>
      <c r="AB774" s="342">
        <v>25.500387</v>
      </c>
      <c r="AC774" s="342">
        <v>27.014946999999999</v>
      </c>
      <c r="AD774" s="342">
        <v>178.51508000000001</v>
      </c>
      <c r="AE774" s="342">
        <v>10.79119</v>
      </c>
      <c r="AF774" s="342">
        <v>0</v>
      </c>
      <c r="AG774" s="342">
        <v>4.1612999999999997E-2</v>
      </c>
    </row>
    <row r="775" spans="1:33" x14ac:dyDescent="0.2">
      <c r="A775" s="342">
        <v>927.06902600000001</v>
      </c>
      <c r="B775" s="342">
        <v>114.853702</v>
      </c>
      <c r="C775" s="342">
        <v>74.554585000000003</v>
      </c>
      <c r="D775" s="342">
        <v>75.457752999999997</v>
      </c>
      <c r="E775" s="342">
        <v>72.707938999999996</v>
      </c>
      <c r="F775" s="342">
        <v>72.657775999999998</v>
      </c>
      <c r="G775" s="342">
        <v>72.824955000000003</v>
      </c>
      <c r="H775" s="342">
        <v>74.547586999999993</v>
      </c>
      <c r="I775" s="342">
        <v>6.851</v>
      </c>
      <c r="J775" s="342">
        <v>178.668905</v>
      </c>
      <c r="K775" s="342">
        <v>51.9</v>
      </c>
      <c r="L775" s="342">
        <v>4.9474859999999996</v>
      </c>
      <c r="M775" s="342">
        <v>75</v>
      </c>
      <c r="N775" s="342">
        <v>29.326629000000001</v>
      </c>
      <c r="O775" s="342">
        <v>178.506756</v>
      </c>
      <c r="P775" s="342">
        <v>0</v>
      </c>
      <c r="Q775" s="342">
        <v>120.3</v>
      </c>
      <c r="R775" s="342">
        <v>0</v>
      </c>
      <c r="S775" s="342">
        <v>4.4390000000000001</v>
      </c>
      <c r="T775" s="342">
        <v>0</v>
      </c>
      <c r="U775" s="342">
        <v>276</v>
      </c>
      <c r="V775" s="342">
        <v>107.94</v>
      </c>
      <c r="W775" s="342">
        <v>6.359</v>
      </c>
      <c r="X775" s="342">
        <v>4.4999999999999998E-2</v>
      </c>
      <c r="Y775" s="342">
        <v>0</v>
      </c>
      <c r="Z775" s="342">
        <v>73.2</v>
      </c>
      <c r="AA775" s="342">
        <v>53.3</v>
      </c>
      <c r="AB775" s="342">
        <v>25.897690999999998</v>
      </c>
      <c r="AC775" s="342">
        <v>26.971250999999999</v>
      </c>
      <c r="AD775" s="342">
        <v>178.548835</v>
      </c>
      <c r="AE775" s="342">
        <v>10.787477000000001</v>
      </c>
      <c r="AF775" s="342">
        <v>0</v>
      </c>
      <c r="AG775" s="342">
        <v>4.2078999999999998E-2</v>
      </c>
    </row>
    <row r="776" spans="1:33" x14ac:dyDescent="0.2">
      <c r="A776" s="342">
        <v>928.26209400000005</v>
      </c>
      <c r="B776" s="342">
        <v>115.389021</v>
      </c>
      <c r="C776" s="342">
        <v>74.561520000000002</v>
      </c>
      <c r="D776" s="342">
        <v>75.459247000000005</v>
      </c>
      <c r="E776" s="342">
        <v>72.697982999999994</v>
      </c>
      <c r="F776" s="342">
        <v>72.596939000000006</v>
      </c>
      <c r="G776" s="342">
        <v>72.785531000000006</v>
      </c>
      <c r="H776" s="342">
        <v>74.606607999999994</v>
      </c>
      <c r="I776" s="342">
        <v>6.8862120000000004</v>
      </c>
      <c r="J776" s="342">
        <v>178.73034200000001</v>
      </c>
      <c r="K776" s="342">
        <v>51.9</v>
      </c>
      <c r="L776" s="342">
        <v>4.9547970000000001</v>
      </c>
      <c r="M776" s="342">
        <v>75</v>
      </c>
      <c r="N776" s="342">
        <v>29.328054000000002</v>
      </c>
      <c r="O776" s="342">
        <v>178.49225799999999</v>
      </c>
      <c r="P776" s="342">
        <v>0</v>
      </c>
      <c r="Q776" s="342">
        <v>120.3</v>
      </c>
      <c r="R776" s="342">
        <v>0</v>
      </c>
      <c r="S776" s="342">
        <v>4.4359999999999999</v>
      </c>
      <c r="T776" s="342">
        <v>0</v>
      </c>
      <c r="U776" s="342">
        <v>276</v>
      </c>
      <c r="V776" s="342">
        <v>108.054</v>
      </c>
      <c r="W776" s="342">
        <v>6.3380000000000001</v>
      </c>
      <c r="X776" s="342">
        <v>4.4999999999999998E-2</v>
      </c>
      <c r="Y776" s="342">
        <v>0</v>
      </c>
      <c r="Z776" s="342">
        <v>73.2</v>
      </c>
      <c r="AA776" s="342">
        <v>53.2</v>
      </c>
      <c r="AB776" s="342">
        <v>25.732272999999999</v>
      </c>
      <c r="AC776" s="342">
        <v>26.923052999999999</v>
      </c>
      <c r="AD776" s="342">
        <v>178.53478100000001</v>
      </c>
      <c r="AE776" s="342">
        <v>10.783383000000001</v>
      </c>
      <c r="AF776" s="342">
        <v>0</v>
      </c>
      <c r="AG776" s="342">
        <v>4.2522999999999998E-2</v>
      </c>
    </row>
    <row r="777" spans="1:33" x14ac:dyDescent="0.2">
      <c r="A777" s="342">
        <v>929.454162</v>
      </c>
      <c r="B777" s="342">
        <v>115.554869</v>
      </c>
      <c r="C777" s="342">
        <v>74.557339999999996</v>
      </c>
      <c r="D777" s="342">
        <v>75.462890999999999</v>
      </c>
      <c r="E777" s="342">
        <v>72.681252999999998</v>
      </c>
      <c r="F777" s="342">
        <v>72.609722000000005</v>
      </c>
      <c r="G777" s="342">
        <v>72.817616000000001</v>
      </c>
      <c r="H777" s="342">
        <v>74.581805000000003</v>
      </c>
      <c r="I777" s="342">
        <v>6.9732690000000002</v>
      </c>
      <c r="J777" s="342">
        <v>178.61602300000001</v>
      </c>
      <c r="K777" s="342">
        <v>51.9</v>
      </c>
      <c r="L777" s="342">
        <v>4.9616400000000001</v>
      </c>
      <c r="M777" s="342">
        <v>75</v>
      </c>
      <c r="N777" s="342">
        <v>29.327095</v>
      </c>
      <c r="O777" s="342">
        <v>178.49084999999999</v>
      </c>
      <c r="P777" s="342">
        <v>0</v>
      </c>
      <c r="Q777" s="342">
        <v>120.3</v>
      </c>
      <c r="R777" s="342">
        <v>0</v>
      </c>
      <c r="S777" s="342">
        <v>4.4320000000000004</v>
      </c>
      <c r="T777" s="342">
        <v>0</v>
      </c>
      <c r="U777" s="342">
        <v>275</v>
      </c>
      <c r="V777" s="342">
        <v>108.129</v>
      </c>
      <c r="W777" s="342">
        <v>6.3280000000000003</v>
      </c>
      <c r="X777" s="342">
        <v>5.0999999999999997E-2</v>
      </c>
      <c r="Y777" s="342">
        <v>0</v>
      </c>
      <c r="Z777" s="342">
        <v>73.2</v>
      </c>
      <c r="AA777" s="342">
        <v>53.2</v>
      </c>
      <c r="AB777" s="342">
        <v>25.717376000000002</v>
      </c>
      <c r="AC777" s="342">
        <v>26.874939000000001</v>
      </c>
      <c r="AD777" s="342">
        <v>178.53351599999999</v>
      </c>
      <c r="AE777" s="342">
        <v>10.779294999999999</v>
      </c>
      <c r="AF777" s="342">
        <v>0</v>
      </c>
      <c r="AG777" s="342">
        <v>4.2666000000000003E-2</v>
      </c>
    </row>
    <row r="778" spans="1:33" x14ac:dyDescent="0.2">
      <c r="A778" s="342">
        <v>930.64922999999999</v>
      </c>
      <c r="B778" s="342">
        <v>115.271744</v>
      </c>
      <c r="C778" s="342">
        <v>74.566749000000002</v>
      </c>
      <c r="D778" s="342">
        <v>75.474197000000004</v>
      </c>
      <c r="E778" s="342">
        <v>72.718260000000001</v>
      </c>
      <c r="F778" s="342">
        <v>72.640325000000004</v>
      </c>
      <c r="G778" s="342">
        <v>72.803810999999996</v>
      </c>
      <c r="H778" s="342">
        <v>74.550910999999999</v>
      </c>
      <c r="I778" s="342">
        <v>6.922288</v>
      </c>
      <c r="J778" s="342">
        <v>178.61498599999999</v>
      </c>
      <c r="K778" s="342">
        <v>51.9</v>
      </c>
      <c r="L778" s="342">
        <v>4.9710239999999999</v>
      </c>
      <c r="M778" s="342">
        <v>75</v>
      </c>
      <c r="N778" s="342">
        <v>29.323854999999998</v>
      </c>
      <c r="O778" s="342">
        <v>178.50503900000001</v>
      </c>
      <c r="P778" s="342">
        <v>0</v>
      </c>
      <c r="Q778" s="342">
        <v>120.3</v>
      </c>
      <c r="R778" s="342">
        <v>0</v>
      </c>
      <c r="S778" s="342">
        <v>4.4279999999999999</v>
      </c>
      <c r="T778" s="342">
        <v>0</v>
      </c>
      <c r="U778" s="342">
        <v>272</v>
      </c>
      <c r="V778" s="342">
        <v>108.24299999999999</v>
      </c>
      <c r="W778" s="342">
        <v>6.3179999999999996</v>
      </c>
      <c r="X778" s="342">
        <v>0.04</v>
      </c>
      <c r="Y778" s="342">
        <v>0</v>
      </c>
      <c r="Z778" s="342">
        <v>73.2</v>
      </c>
      <c r="AA778" s="342">
        <v>53.1</v>
      </c>
      <c r="AB778" s="342">
        <v>25.881488999999998</v>
      </c>
      <c r="AC778" s="342">
        <v>26.830897</v>
      </c>
      <c r="AD778" s="342">
        <v>178.547459</v>
      </c>
      <c r="AE778" s="342">
        <v>10.775553</v>
      </c>
      <c r="AF778" s="342">
        <v>0</v>
      </c>
      <c r="AG778" s="342">
        <v>4.2419999999999999E-2</v>
      </c>
    </row>
    <row r="779" spans="1:33" x14ac:dyDescent="0.2">
      <c r="A779" s="342">
        <v>931.87729999999999</v>
      </c>
      <c r="B779" s="342">
        <v>115.260858</v>
      </c>
      <c r="C779" s="342">
        <v>74.537229999999994</v>
      </c>
      <c r="D779" s="342">
        <v>75.457573999999994</v>
      </c>
      <c r="E779" s="342">
        <v>72.732983000000004</v>
      </c>
      <c r="F779" s="342">
        <v>72.663326999999995</v>
      </c>
      <c r="G779" s="342">
        <v>72.871708999999996</v>
      </c>
      <c r="H779" s="342">
        <v>74.604607000000001</v>
      </c>
      <c r="I779" s="342">
        <v>6.9283799999999998</v>
      </c>
      <c r="J779" s="342">
        <v>178.71859900000001</v>
      </c>
      <c r="K779" s="342">
        <v>51.9</v>
      </c>
      <c r="L779" s="342">
        <v>4.9763099999999998</v>
      </c>
      <c r="M779" s="342">
        <v>75</v>
      </c>
      <c r="N779" s="342">
        <v>29.326104000000001</v>
      </c>
      <c r="O779" s="342">
        <v>178.496703</v>
      </c>
      <c r="P779" s="342">
        <v>0</v>
      </c>
      <c r="Q779" s="342">
        <v>120.32</v>
      </c>
      <c r="R779" s="342">
        <v>0</v>
      </c>
      <c r="S779" s="342">
        <v>4.4080000000000004</v>
      </c>
      <c r="T779" s="342">
        <v>0</v>
      </c>
      <c r="U779" s="342">
        <v>263</v>
      </c>
      <c r="V779" s="342">
        <v>108.318</v>
      </c>
      <c r="W779" s="342">
        <v>6.2709999999999999</v>
      </c>
      <c r="X779" s="342">
        <v>4.4999999999999998E-2</v>
      </c>
      <c r="Y779" s="342">
        <v>0</v>
      </c>
      <c r="Z779" s="342">
        <v>73.2</v>
      </c>
      <c r="AA779" s="342">
        <v>53.1</v>
      </c>
      <c r="AB779" s="342">
        <v>25.783626999999999</v>
      </c>
      <c r="AC779" s="342">
        <v>26.789456000000001</v>
      </c>
      <c r="AD779" s="342">
        <v>178.53914399999999</v>
      </c>
      <c r="AE779" s="342">
        <v>10.772031999999999</v>
      </c>
      <c r="AF779" s="342">
        <v>0</v>
      </c>
      <c r="AG779" s="342">
        <v>4.2441E-2</v>
      </c>
    </row>
    <row r="780" spans="1:33" x14ac:dyDescent="0.2">
      <c r="A780" s="342">
        <v>933.071369</v>
      </c>
      <c r="B780" s="342">
        <v>114.997174</v>
      </c>
      <c r="C780" s="342">
        <v>74.584567000000007</v>
      </c>
      <c r="D780" s="342">
        <v>75.430300000000003</v>
      </c>
      <c r="E780" s="342">
        <v>72.717256000000006</v>
      </c>
      <c r="F780" s="342">
        <v>72.628141999999997</v>
      </c>
      <c r="G780" s="342">
        <v>72.825935999999999</v>
      </c>
      <c r="H780" s="342">
        <v>74.603661000000002</v>
      </c>
      <c r="I780" s="342">
        <v>6.8738979999999996</v>
      </c>
      <c r="J780" s="342">
        <v>178.58828600000001</v>
      </c>
      <c r="K780" s="342">
        <v>51.9</v>
      </c>
      <c r="L780" s="342">
        <v>4.9796310000000004</v>
      </c>
      <c r="M780" s="342">
        <v>75</v>
      </c>
      <c r="N780" s="342">
        <v>29.326291999999999</v>
      </c>
      <c r="O780" s="342">
        <v>178.50697600000001</v>
      </c>
      <c r="P780" s="342">
        <v>0</v>
      </c>
      <c r="Q780" s="342">
        <v>120.3</v>
      </c>
      <c r="R780" s="342">
        <v>0</v>
      </c>
      <c r="S780" s="342">
        <v>4.4279999999999999</v>
      </c>
      <c r="T780" s="342">
        <v>0</v>
      </c>
      <c r="U780" s="342">
        <v>273</v>
      </c>
      <c r="V780" s="342">
        <v>108.39400000000001</v>
      </c>
      <c r="W780" s="342">
        <v>6.2969999999999997</v>
      </c>
      <c r="X780" s="342">
        <v>4.4999999999999998E-2</v>
      </c>
      <c r="Y780" s="342">
        <v>0</v>
      </c>
      <c r="Z780" s="342">
        <v>73.2</v>
      </c>
      <c r="AA780" s="342">
        <v>53.1</v>
      </c>
      <c r="AB780" s="342">
        <v>25.901344000000002</v>
      </c>
      <c r="AC780" s="342">
        <v>26.746275000000001</v>
      </c>
      <c r="AD780" s="342">
        <v>178.54914600000001</v>
      </c>
      <c r="AE780" s="342">
        <v>10.768364</v>
      </c>
      <c r="AF780" s="342">
        <v>0</v>
      </c>
      <c r="AG780" s="342">
        <v>4.2169999999999999E-2</v>
      </c>
    </row>
    <row r="781" spans="1:33" x14ac:dyDescent="0.2">
      <c r="A781" s="342">
        <v>934.26543700000002</v>
      </c>
      <c r="B781" s="342">
        <v>114.611824</v>
      </c>
      <c r="C781" s="342">
        <v>74.570113000000006</v>
      </c>
      <c r="D781" s="342">
        <v>75.398275999999996</v>
      </c>
      <c r="E781" s="342">
        <v>72.746778000000006</v>
      </c>
      <c r="F781" s="342">
        <v>72.625045</v>
      </c>
      <c r="G781" s="342">
        <v>72.788188000000005</v>
      </c>
      <c r="H781" s="342">
        <v>74.608481999999995</v>
      </c>
      <c r="I781" s="342">
        <v>6.7944009999999997</v>
      </c>
      <c r="J781" s="342">
        <v>178.713751</v>
      </c>
      <c r="K781" s="342">
        <v>51.9</v>
      </c>
      <c r="L781" s="342">
        <v>4.9890150000000002</v>
      </c>
      <c r="M781" s="342">
        <v>75</v>
      </c>
      <c r="N781" s="342">
        <v>29.326809999999998</v>
      </c>
      <c r="O781" s="342">
        <v>178.48230699999999</v>
      </c>
      <c r="P781" s="342">
        <v>0</v>
      </c>
      <c r="Q781" s="342">
        <v>120.31</v>
      </c>
      <c r="R781" s="342">
        <v>0</v>
      </c>
      <c r="S781" s="342">
        <v>4.415</v>
      </c>
      <c r="T781" s="342">
        <v>0</v>
      </c>
      <c r="U781" s="342">
        <v>266</v>
      </c>
      <c r="V781" s="342">
        <v>108.506</v>
      </c>
      <c r="W781" s="342">
        <v>6.2809999999999997</v>
      </c>
      <c r="X781" s="342">
        <v>5.0999999999999997E-2</v>
      </c>
      <c r="Y781" s="342">
        <v>0</v>
      </c>
      <c r="Z781" s="342">
        <v>73.2</v>
      </c>
      <c r="AA781" s="342">
        <v>53.1</v>
      </c>
      <c r="AB781" s="342">
        <v>25.607310999999999</v>
      </c>
      <c r="AC781" s="342">
        <v>26.701364999999999</v>
      </c>
      <c r="AD781" s="342">
        <v>178.52416500000001</v>
      </c>
      <c r="AE781" s="342">
        <v>10.764548</v>
      </c>
      <c r="AF781" s="342">
        <v>0</v>
      </c>
      <c r="AG781" s="342">
        <v>4.1856999999999998E-2</v>
      </c>
    </row>
    <row r="782" spans="1:33" x14ac:dyDescent="0.2">
      <c r="A782" s="342">
        <v>935.45950500000004</v>
      </c>
      <c r="B782" s="342">
        <v>114.192015</v>
      </c>
      <c r="C782" s="342">
        <v>74.558204000000003</v>
      </c>
      <c r="D782" s="342">
        <v>75.426924999999997</v>
      </c>
      <c r="E782" s="342">
        <v>72.757309000000006</v>
      </c>
      <c r="F782" s="342">
        <v>72.648701000000003</v>
      </c>
      <c r="G782" s="342">
        <v>72.812704999999994</v>
      </c>
      <c r="H782" s="342">
        <v>74.573434000000006</v>
      </c>
      <c r="I782" s="342">
        <v>6.9330889999999998</v>
      </c>
      <c r="J782" s="342">
        <v>178.60720900000001</v>
      </c>
      <c r="K782" s="342">
        <v>51.9</v>
      </c>
      <c r="L782" s="342">
        <v>4.9957549999999999</v>
      </c>
      <c r="M782" s="342">
        <v>74.8</v>
      </c>
      <c r="N782" s="342">
        <v>29.329090999999998</v>
      </c>
      <c r="O782" s="342">
        <v>178.48748599999999</v>
      </c>
      <c r="P782" s="342">
        <v>0</v>
      </c>
      <c r="Q782" s="342">
        <v>120.32</v>
      </c>
      <c r="R782" s="342">
        <v>0</v>
      </c>
      <c r="S782" s="342">
        <v>4.4119999999999999</v>
      </c>
      <c r="T782" s="342">
        <v>0</v>
      </c>
      <c r="U782" s="342">
        <v>266</v>
      </c>
      <c r="V782" s="342">
        <v>108.581</v>
      </c>
      <c r="W782" s="342">
        <v>6.2919999999999998</v>
      </c>
      <c r="X782" s="342">
        <v>5.0999999999999997E-2</v>
      </c>
      <c r="Y782" s="342">
        <v>0</v>
      </c>
      <c r="Z782" s="342">
        <v>73.2</v>
      </c>
      <c r="AA782" s="342">
        <v>53.2</v>
      </c>
      <c r="AB782" s="342">
        <v>25.664145000000001</v>
      </c>
      <c r="AC782" s="342">
        <v>26.658532000000001</v>
      </c>
      <c r="AD782" s="342">
        <v>178.52899300000001</v>
      </c>
      <c r="AE782" s="342">
        <v>10.760909</v>
      </c>
      <c r="AF782" s="342">
        <v>0</v>
      </c>
      <c r="AG782" s="342">
        <v>4.1507000000000002E-2</v>
      </c>
    </row>
    <row r="783" spans="1:33" x14ac:dyDescent="0.2">
      <c r="A783" s="342">
        <v>936.65257399999996</v>
      </c>
      <c r="B783" s="342">
        <v>114.056877</v>
      </c>
      <c r="C783" s="342">
        <v>74.549531999999999</v>
      </c>
      <c r="D783" s="342">
        <v>75.444045000000003</v>
      </c>
      <c r="E783" s="342">
        <v>72.721507000000003</v>
      </c>
      <c r="F783" s="342">
        <v>72.660807000000005</v>
      </c>
      <c r="G783" s="342">
        <v>72.825532999999993</v>
      </c>
      <c r="H783" s="342">
        <v>74.601145000000002</v>
      </c>
      <c r="I783" s="342">
        <v>6.8708739999999997</v>
      </c>
      <c r="J783" s="342">
        <v>178.68005199999999</v>
      </c>
      <c r="K783" s="342">
        <v>51.9</v>
      </c>
      <c r="L783" s="342">
        <v>4.9989169999999996</v>
      </c>
      <c r="M783" s="342">
        <v>74.8</v>
      </c>
      <c r="N783" s="342">
        <v>29.326992000000001</v>
      </c>
      <c r="O783" s="342">
        <v>178.48343600000001</v>
      </c>
      <c r="P783" s="342">
        <v>0</v>
      </c>
      <c r="Q783" s="342">
        <v>120.31</v>
      </c>
      <c r="R783" s="342">
        <v>0</v>
      </c>
      <c r="S783" s="342">
        <v>4.431</v>
      </c>
      <c r="T783" s="342">
        <v>0</v>
      </c>
      <c r="U783" s="342">
        <v>274</v>
      </c>
      <c r="V783" s="342">
        <v>108.694</v>
      </c>
      <c r="W783" s="342">
        <v>6.3280000000000003</v>
      </c>
      <c r="X783" s="342">
        <v>4.4999999999999998E-2</v>
      </c>
      <c r="Y783" s="342">
        <v>0</v>
      </c>
      <c r="Z783" s="342">
        <v>73.2</v>
      </c>
      <c r="AA783" s="342">
        <v>53.2</v>
      </c>
      <c r="AB783" s="342">
        <v>25.615188</v>
      </c>
      <c r="AC783" s="342">
        <v>26.616061999999999</v>
      </c>
      <c r="AD783" s="342">
        <v>178.524834</v>
      </c>
      <c r="AE783" s="342">
        <v>10.757301</v>
      </c>
      <c r="AF783" s="342">
        <v>0</v>
      </c>
      <c r="AG783" s="342">
        <v>4.1397999999999997E-2</v>
      </c>
    </row>
    <row r="784" spans="1:33" x14ac:dyDescent="0.2">
      <c r="A784" s="342">
        <v>937.87864400000001</v>
      </c>
      <c r="B784" s="342">
        <v>113.96178999999999</v>
      </c>
      <c r="C784" s="342">
        <v>74.570376999999993</v>
      </c>
      <c r="D784" s="342">
        <v>75.404602999999994</v>
      </c>
      <c r="E784" s="342">
        <v>72.727684999999994</v>
      </c>
      <c r="F784" s="342">
        <v>72.657550000000001</v>
      </c>
      <c r="G784" s="342">
        <v>72.838606999999996</v>
      </c>
      <c r="H784" s="342">
        <v>74.582271000000006</v>
      </c>
      <c r="I784" s="342">
        <v>6.9066260000000002</v>
      </c>
      <c r="J784" s="342">
        <v>178.704069</v>
      </c>
      <c r="K784" s="342">
        <v>51.9</v>
      </c>
      <c r="L784" s="342">
        <v>5.0073400000000001</v>
      </c>
      <c r="M784" s="342">
        <v>74.8</v>
      </c>
      <c r="N784" s="342">
        <v>29.324331000000001</v>
      </c>
      <c r="O784" s="342">
        <v>178.467142</v>
      </c>
      <c r="P784" s="342">
        <v>0</v>
      </c>
      <c r="Q784" s="342">
        <v>120.31</v>
      </c>
      <c r="R784" s="342">
        <v>0</v>
      </c>
      <c r="S784" s="342">
        <v>4.4279999999999999</v>
      </c>
      <c r="T784" s="342">
        <v>0</v>
      </c>
      <c r="U784" s="342">
        <v>272</v>
      </c>
      <c r="V784" s="342">
        <v>108.77</v>
      </c>
      <c r="W784" s="342">
        <v>6.2919999999999998</v>
      </c>
      <c r="X784" s="342">
        <v>4.4999999999999998E-2</v>
      </c>
      <c r="Y784" s="342">
        <v>0</v>
      </c>
      <c r="Z784" s="342">
        <v>73.2</v>
      </c>
      <c r="AA784" s="342">
        <v>53.2</v>
      </c>
      <c r="AB784" s="342">
        <v>25.422169</v>
      </c>
      <c r="AC784" s="342">
        <v>26.574808000000001</v>
      </c>
      <c r="AD784" s="342">
        <v>178.50843499999999</v>
      </c>
      <c r="AE784" s="342">
        <v>10.753795999999999</v>
      </c>
      <c r="AF784" s="342">
        <v>0</v>
      </c>
      <c r="AG784" s="342">
        <v>4.1293000000000003E-2</v>
      </c>
    </row>
    <row r="785" spans="1:33" x14ac:dyDescent="0.2">
      <c r="A785" s="342">
        <v>939.07271200000002</v>
      </c>
      <c r="B785" s="342">
        <v>113.957077</v>
      </c>
      <c r="C785" s="342">
        <v>74.542597000000001</v>
      </c>
      <c r="D785" s="342">
        <v>75.451265000000006</v>
      </c>
      <c r="E785" s="342">
        <v>72.713595999999995</v>
      </c>
      <c r="F785" s="342">
        <v>72.644677999999999</v>
      </c>
      <c r="G785" s="342">
        <v>72.816843000000006</v>
      </c>
      <c r="H785" s="342">
        <v>74.591228999999998</v>
      </c>
      <c r="I785" s="342">
        <v>6.9570679999999996</v>
      </c>
      <c r="J785" s="342">
        <v>178.66164699999999</v>
      </c>
      <c r="K785" s="342">
        <v>51.9</v>
      </c>
      <c r="L785" s="342">
        <v>5.0093379999999996</v>
      </c>
      <c r="M785" s="342">
        <v>74.8</v>
      </c>
      <c r="N785" s="342">
        <v>29.325903</v>
      </c>
      <c r="O785" s="342">
        <v>178.48398299999999</v>
      </c>
      <c r="P785" s="342">
        <v>0</v>
      </c>
      <c r="Q785" s="342">
        <v>120.31</v>
      </c>
      <c r="R785" s="342">
        <v>0</v>
      </c>
      <c r="S785" s="342">
        <v>4.43</v>
      </c>
      <c r="T785" s="342">
        <v>0</v>
      </c>
      <c r="U785" s="342">
        <v>274</v>
      </c>
      <c r="V785" s="342">
        <v>108.845</v>
      </c>
      <c r="W785" s="342">
        <v>6.3179999999999996</v>
      </c>
      <c r="X785" s="342">
        <v>4.4999999999999998E-2</v>
      </c>
      <c r="Y785" s="342">
        <v>0</v>
      </c>
      <c r="Z785" s="342">
        <v>73.2</v>
      </c>
      <c r="AA785" s="342">
        <v>53.2</v>
      </c>
      <c r="AB785" s="342">
        <v>25.620687</v>
      </c>
      <c r="AC785" s="342">
        <v>26.534755000000001</v>
      </c>
      <c r="AD785" s="342">
        <v>178.52530100000001</v>
      </c>
      <c r="AE785" s="342">
        <v>10.750393000000001</v>
      </c>
      <c r="AF785" s="342">
        <v>0</v>
      </c>
      <c r="AG785" s="342">
        <v>4.1318000000000001E-2</v>
      </c>
    </row>
    <row r="786" spans="1:33" x14ac:dyDescent="0.2">
      <c r="A786" s="342">
        <v>940.26577999999995</v>
      </c>
      <c r="B786" s="342">
        <v>114.356314</v>
      </c>
      <c r="C786" s="342">
        <v>74.493713999999997</v>
      </c>
      <c r="D786" s="342">
        <v>75.422893999999999</v>
      </c>
      <c r="E786" s="342">
        <v>72.682205999999994</v>
      </c>
      <c r="F786" s="342">
        <v>72.688500000000005</v>
      </c>
      <c r="G786" s="342">
        <v>72.793946000000005</v>
      </c>
      <c r="H786" s="342">
        <v>74.578081999999995</v>
      </c>
      <c r="I786" s="342">
        <v>6.9402179999999998</v>
      </c>
      <c r="J786" s="342">
        <v>178.62250399999999</v>
      </c>
      <c r="K786" s="342">
        <v>51.9</v>
      </c>
      <c r="L786" s="342">
        <v>5.0157150000000001</v>
      </c>
      <c r="M786" s="342">
        <v>74.8</v>
      </c>
      <c r="N786" s="342">
        <v>29.325669999999999</v>
      </c>
      <c r="O786" s="342">
        <v>178.47737599999999</v>
      </c>
      <c r="P786" s="342">
        <v>0</v>
      </c>
      <c r="Q786" s="342">
        <v>120.34</v>
      </c>
      <c r="R786" s="342">
        <v>0</v>
      </c>
      <c r="S786" s="342">
        <v>4.4160000000000004</v>
      </c>
      <c r="T786" s="342">
        <v>0</v>
      </c>
      <c r="U786" s="342">
        <v>266</v>
      </c>
      <c r="V786" s="342">
        <v>108.95699999999999</v>
      </c>
      <c r="W786" s="342">
        <v>6.37</v>
      </c>
      <c r="X786" s="342">
        <v>4.4999999999999998E-2</v>
      </c>
      <c r="Y786" s="342">
        <v>0</v>
      </c>
      <c r="Z786" s="342">
        <v>73.2</v>
      </c>
      <c r="AA786" s="342">
        <v>53.2</v>
      </c>
      <c r="AB786" s="342">
        <v>25.547605000000001</v>
      </c>
      <c r="AC786" s="342">
        <v>26.498218000000001</v>
      </c>
      <c r="AD786" s="342">
        <v>178.519092</v>
      </c>
      <c r="AE786" s="342">
        <v>10.747289</v>
      </c>
      <c r="AF786" s="342">
        <v>0</v>
      </c>
      <c r="AG786" s="342">
        <v>4.1716000000000003E-2</v>
      </c>
    </row>
    <row r="787" spans="1:33" x14ac:dyDescent="0.2">
      <c r="A787" s="342">
        <v>941.46084800000006</v>
      </c>
      <c r="B787" s="342">
        <v>114.45322899999999</v>
      </c>
      <c r="C787" s="342">
        <v>74.558763999999996</v>
      </c>
      <c r="D787" s="342">
        <v>75.443871000000001</v>
      </c>
      <c r="E787" s="342">
        <v>72.658089000000004</v>
      </c>
      <c r="F787" s="342">
        <v>72.607889</v>
      </c>
      <c r="G787" s="342">
        <v>72.789627999999993</v>
      </c>
      <c r="H787" s="342">
        <v>74.640525999999994</v>
      </c>
      <c r="I787" s="342">
        <v>6.9021970000000001</v>
      </c>
      <c r="J787" s="342">
        <v>178.715047</v>
      </c>
      <c r="K787" s="342">
        <v>51.9</v>
      </c>
      <c r="L787" s="342">
        <v>5.0222480000000003</v>
      </c>
      <c r="M787" s="342">
        <v>74.8</v>
      </c>
      <c r="N787" s="342">
        <v>29.329014000000001</v>
      </c>
      <c r="O787" s="342">
        <v>178.426311</v>
      </c>
      <c r="P787" s="342">
        <v>0</v>
      </c>
      <c r="Q787" s="342">
        <v>120.32</v>
      </c>
      <c r="R787" s="342">
        <v>0</v>
      </c>
      <c r="S787" s="342">
        <v>4.4269999999999996</v>
      </c>
      <c r="T787" s="342">
        <v>0</v>
      </c>
      <c r="U787" s="342">
        <v>271</v>
      </c>
      <c r="V787" s="342">
        <v>109.033</v>
      </c>
      <c r="W787" s="342">
        <v>6.2919999999999998</v>
      </c>
      <c r="X787" s="342">
        <v>4.4999999999999998E-2</v>
      </c>
      <c r="Y787" s="342">
        <v>0</v>
      </c>
      <c r="Z787" s="342">
        <v>73.2</v>
      </c>
      <c r="AA787" s="342">
        <v>53.2</v>
      </c>
      <c r="AB787" s="342">
        <v>24.946750999999999</v>
      </c>
      <c r="AC787" s="342">
        <v>26.451405999999999</v>
      </c>
      <c r="AD787" s="342">
        <v>178.46804299999999</v>
      </c>
      <c r="AE787" s="342">
        <v>10.743311</v>
      </c>
      <c r="AF787" s="342">
        <v>0</v>
      </c>
      <c r="AG787" s="342">
        <v>4.1732999999999999E-2</v>
      </c>
    </row>
    <row r="788" spans="1:33" x14ac:dyDescent="0.2">
      <c r="A788" s="342">
        <v>942.65491699999995</v>
      </c>
      <c r="B788" s="342">
        <v>114.28486599999999</v>
      </c>
      <c r="C788" s="342">
        <v>74.542719000000005</v>
      </c>
      <c r="D788" s="342">
        <v>75.456042999999994</v>
      </c>
      <c r="E788" s="342">
        <v>72.750139000000004</v>
      </c>
      <c r="F788" s="342">
        <v>72.653330999999994</v>
      </c>
      <c r="G788" s="342">
        <v>72.834614999999999</v>
      </c>
      <c r="H788" s="342">
        <v>74.611622999999994</v>
      </c>
      <c r="I788" s="342">
        <v>6.8557519999999998</v>
      </c>
      <c r="J788" s="342">
        <v>178.619911</v>
      </c>
      <c r="K788" s="342">
        <v>51.9</v>
      </c>
      <c r="L788" s="342">
        <v>5.0287290000000002</v>
      </c>
      <c r="M788" s="342">
        <v>74.8</v>
      </c>
      <c r="N788" s="342">
        <v>29.326291999999999</v>
      </c>
      <c r="O788" s="342">
        <v>178.45365100000001</v>
      </c>
      <c r="P788" s="342">
        <v>0</v>
      </c>
      <c r="Q788" s="342">
        <v>120.3</v>
      </c>
      <c r="R788" s="342">
        <v>0</v>
      </c>
      <c r="S788" s="342">
        <v>4.4119999999999999</v>
      </c>
      <c r="T788" s="342">
        <v>0</v>
      </c>
      <c r="U788" s="342">
        <v>265</v>
      </c>
      <c r="V788" s="342">
        <v>109.145</v>
      </c>
      <c r="W788" s="342">
        <v>6.2919999999999998</v>
      </c>
      <c r="X788" s="342">
        <v>0.04</v>
      </c>
      <c r="Y788" s="342">
        <v>0</v>
      </c>
      <c r="Z788" s="342">
        <v>73.2</v>
      </c>
      <c r="AA788" s="342">
        <v>53.3</v>
      </c>
      <c r="AB788" s="342">
        <v>25.267032</v>
      </c>
      <c r="AC788" s="342">
        <v>26.409103000000002</v>
      </c>
      <c r="AD788" s="342">
        <v>178.49525499999999</v>
      </c>
      <c r="AE788" s="342">
        <v>10.739717000000001</v>
      </c>
      <c r="AF788" s="342">
        <v>0</v>
      </c>
      <c r="AG788" s="342">
        <v>4.1604000000000002E-2</v>
      </c>
    </row>
    <row r="789" spans="1:33" x14ac:dyDescent="0.2">
      <c r="A789" s="342">
        <v>943.88198699999998</v>
      </c>
      <c r="B789" s="342">
        <v>114.30078899999999</v>
      </c>
      <c r="C789" s="342">
        <v>74.540740999999997</v>
      </c>
      <c r="D789" s="342">
        <v>75.404663999999997</v>
      </c>
      <c r="E789" s="342">
        <v>72.736107000000004</v>
      </c>
      <c r="F789" s="342">
        <v>72.603977999999998</v>
      </c>
      <c r="G789" s="342">
        <v>72.869992999999994</v>
      </c>
      <c r="H789" s="342">
        <v>74.547053000000005</v>
      </c>
      <c r="I789" s="342">
        <v>6.8391080000000004</v>
      </c>
      <c r="J789" s="342">
        <v>178.675749</v>
      </c>
      <c r="K789" s="342">
        <v>51.9</v>
      </c>
      <c r="L789" s="342">
        <v>5.0341339999999999</v>
      </c>
      <c r="M789" s="342">
        <v>74.8</v>
      </c>
      <c r="N789" s="342">
        <v>29.324749000000001</v>
      </c>
      <c r="O789" s="342">
        <v>178.426761</v>
      </c>
      <c r="P789" s="342">
        <v>0</v>
      </c>
      <c r="Q789" s="342">
        <v>120.32</v>
      </c>
      <c r="R789" s="342">
        <v>0</v>
      </c>
      <c r="S789" s="342">
        <v>4.4109999999999996</v>
      </c>
      <c r="T789" s="342">
        <v>0</v>
      </c>
      <c r="U789" s="342">
        <v>265</v>
      </c>
      <c r="V789" s="342">
        <v>109.22</v>
      </c>
      <c r="W789" s="342">
        <v>6.2859999999999996</v>
      </c>
      <c r="X789" s="342">
        <v>0.04</v>
      </c>
      <c r="Y789" s="342">
        <v>0</v>
      </c>
      <c r="Z789" s="342">
        <v>73.2</v>
      </c>
      <c r="AA789" s="342">
        <v>53.3</v>
      </c>
      <c r="AB789" s="342">
        <v>24.95072</v>
      </c>
      <c r="AC789" s="342">
        <v>26.367623999999999</v>
      </c>
      <c r="AD789" s="342">
        <v>178.46838099999999</v>
      </c>
      <c r="AE789" s="342">
        <v>10.736193</v>
      </c>
      <c r="AF789" s="342">
        <v>0</v>
      </c>
      <c r="AG789" s="342">
        <v>4.1619999999999997E-2</v>
      </c>
    </row>
    <row r="790" spans="1:33" x14ac:dyDescent="0.2">
      <c r="A790" s="342">
        <v>945.07505500000002</v>
      </c>
      <c r="B790" s="342">
        <v>114.32271299999999</v>
      </c>
      <c r="C790" s="342">
        <v>74.581432000000007</v>
      </c>
      <c r="D790" s="342">
        <v>75.460637000000006</v>
      </c>
      <c r="E790" s="342">
        <v>72.749246999999997</v>
      </c>
      <c r="F790" s="342">
        <v>72.632469</v>
      </c>
      <c r="G790" s="342">
        <v>72.817314999999994</v>
      </c>
      <c r="H790" s="342">
        <v>74.612605000000002</v>
      </c>
      <c r="I790" s="342">
        <v>6.7125279999999998</v>
      </c>
      <c r="J790" s="342">
        <v>178.713751</v>
      </c>
      <c r="K790" s="342">
        <v>51.9</v>
      </c>
      <c r="L790" s="342">
        <v>5.042986</v>
      </c>
      <c r="M790" s="342">
        <v>75</v>
      </c>
      <c r="N790" s="342">
        <v>29.325644</v>
      </c>
      <c r="O790" s="342">
        <v>178.43717799999999</v>
      </c>
      <c r="P790" s="342">
        <v>0</v>
      </c>
      <c r="Q790" s="342">
        <v>120.41</v>
      </c>
      <c r="R790" s="342">
        <v>0</v>
      </c>
      <c r="S790" s="342">
        <v>4.4139999999999997</v>
      </c>
      <c r="T790" s="342">
        <v>0</v>
      </c>
      <c r="U790" s="342">
        <v>262</v>
      </c>
      <c r="V790" s="342">
        <v>109.29600000000001</v>
      </c>
      <c r="W790" s="342">
        <v>6.2919999999999998</v>
      </c>
      <c r="X790" s="342">
        <v>4.4999999999999998E-2</v>
      </c>
      <c r="Y790" s="342">
        <v>0</v>
      </c>
      <c r="Z790" s="342">
        <v>73.2</v>
      </c>
      <c r="AA790" s="342">
        <v>53.3</v>
      </c>
      <c r="AB790" s="342">
        <v>25.073063999999999</v>
      </c>
      <c r="AC790" s="342">
        <v>26.328353</v>
      </c>
      <c r="AD790" s="342">
        <v>178.47877500000001</v>
      </c>
      <c r="AE790" s="342">
        <v>10.732856999999999</v>
      </c>
      <c r="AF790" s="342">
        <v>0</v>
      </c>
      <c r="AG790" s="342">
        <v>4.1596000000000001E-2</v>
      </c>
    </row>
    <row r="791" spans="1:33" x14ac:dyDescent="0.2">
      <c r="A791" s="342">
        <v>946.26912400000003</v>
      </c>
      <c r="B791" s="342">
        <v>114.215434</v>
      </c>
      <c r="C791" s="342">
        <v>74.563417000000001</v>
      </c>
      <c r="D791" s="342">
        <v>75.438299000000001</v>
      </c>
      <c r="E791" s="342">
        <v>72.744750999999994</v>
      </c>
      <c r="F791" s="342">
        <v>72.624992000000006</v>
      </c>
      <c r="G791" s="342">
        <v>72.755341000000001</v>
      </c>
      <c r="H791" s="342">
        <v>74.610365999999999</v>
      </c>
      <c r="I791" s="342">
        <v>6.910838</v>
      </c>
      <c r="J791" s="342">
        <v>178.61394899999999</v>
      </c>
      <c r="K791" s="342">
        <v>51.9</v>
      </c>
      <c r="L791" s="342">
        <v>5.0489490000000004</v>
      </c>
      <c r="M791" s="342">
        <v>75</v>
      </c>
      <c r="N791" s="342">
        <v>29.326007000000001</v>
      </c>
      <c r="O791" s="342">
        <v>178.40974800000001</v>
      </c>
      <c r="P791" s="342">
        <v>0</v>
      </c>
      <c r="Q791" s="342">
        <v>120.38</v>
      </c>
      <c r="R791" s="342">
        <v>0</v>
      </c>
      <c r="S791" s="342">
        <v>4.4420000000000002</v>
      </c>
      <c r="T791" s="342">
        <v>0</v>
      </c>
      <c r="U791" s="342">
        <v>277</v>
      </c>
      <c r="V791" s="342">
        <v>109.411</v>
      </c>
      <c r="W791" s="342">
        <v>6.359</v>
      </c>
      <c r="X791" s="342">
        <v>4.4999999999999998E-2</v>
      </c>
      <c r="Y791" s="342">
        <v>0</v>
      </c>
      <c r="Z791" s="342">
        <v>73.2</v>
      </c>
      <c r="AA791" s="342">
        <v>53.3</v>
      </c>
      <c r="AB791" s="342">
        <v>24.749319</v>
      </c>
      <c r="AC791" s="342">
        <v>26.285187000000001</v>
      </c>
      <c r="AD791" s="342">
        <v>178.45126999999999</v>
      </c>
      <c r="AE791" s="342">
        <v>10.729189</v>
      </c>
      <c r="AF791" s="342">
        <v>0</v>
      </c>
      <c r="AG791" s="342">
        <v>4.1522000000000003E-2</v>
      </c>
    </row>
    <row r="792" spans="1:33" x14ac:dyDescent="0.2">
      <c r="A792" s="342">
        <v>947.46319200000005</v>
      </c>
      <c r="B792" s="342">
        <v>114.64516500000001</v>
      </c>
      <c r="C792" s="342">
        <v>74.567181000000005</v>
      </c>
      <c r="D792" s="342">
        <v>75.441090000000003</v>
      </c>
      <c r="E792" s="342">
        <v>72.695245999999997</v>
      </c>
      <c r="F792" s="342">
        <v>72.645662000000002</v>
      </c>
      <c r="G792" s="342">
        <v>72.837484000000003</v>
      </c>
      <c r="H792" s="342">
        <v>74.628131999999994</v>
      </c>
      <c r="I792" s="342">
        <v>6.8328540000000002</v>
      </c>
      <c r="J792" s="342">
        <v>178.646871</v>
      </c>
      <c r="K792" s="342">
        <v>51.9</v>
      </c>
      <c r="L792" s="342">
        <v>5.0557920000000003</v>
      </c>
      <c r="M792" s="342">
        <v>75</v>
      </c>
      <c r="N792" s="342">
        <v>29.326007000000001</v>
      </c>
      <c r="O792" s="342">
        <v>178.38899599999999</v>
      </c>
      <c r="P792" s="342">
        <v>0</v>
      </c>
      <c r="Q792" s="342">
        <v>120.4</v>
      </c>
      <c r="R792" s="342">
        <v>0</v>
      </c>
      <c r="S792" s="342">
        <v>4.4359999999999999</v>
      </c>
      <c r="T792" s="342">
        <v>0</v>
      </c>
      <c r="U792" s="342">
        <v>274</v>
      </c>
      <c r="V792" s="342">
        <v>109.48699999999999</v>
      </c>
      <c r="W792" s="342">
        <v>6.3230000000000004</v>
      </c>
      <c r="X792" s="342">
        <v>4.4999999999999998E-2</v>
      </c>
      <c r="Y792" s="342">
        <v>0</v>
      </c>
      <c r="Z792" s="342">
        <v>73.2</v>
      </c>
      <c r="AA792" s="342">
        <v>53.3</v>
      </c>
      <c r="AB792" s="342">
        <v>24.50939</v>
      </c>
      <c r="AC792" s="342">
        <v>26.236713000000002</v>
      </c>
      <c r="AD792" s="342">
        <v>178.43088499999999</v>
      </c>
      <c r="AE792" s="342">
        <v>10.725071</v>
      </c>
      <c r="AF792" s="342">
        <v>0</v>
      </c>
      <c r="AG792" s="342">
        <v>4.1889000000000003E-2</v>
      </c>
    </row>
    <row r="793" spans="1:33" x14ac:dyDescent="0.2">
      <c r="A793" s="342">
        <v>948.65625999999997</v>
      </c>
      <c r="B793" s="342">
        <v>114.40540300000001</v>
      </c>
      <c r="C793" s="342">
        <v>74.539164999999997</v>
      </c>
      <c r="D793" s="342">
        <v>75.388856000000004</v>
      </c>
      <c r="E793" s="342">
        <v>72.695531000000003</v>
      </c>
      <c r="F793" s="342">
        <v>72.645611000000002</v>
      </c>
      <c r="G793" s="342">
        <v>72.825635000000005</v>
      </c>
      <c r="H793" s="342">
        <v>74.542642999999998</v>
      </c>
      <c r="I793" s="342">
        <v>6.8116830000000004</v>
      </c>
      <c r="J793" s="342">
        <v>178.60513599999999</v>
      </c>
      <c r="K793" s="342">
        <v>51.9</v>
      </c>
      <c r="L793" s="342">
        <v>5.0626879999999996</v>
      </c>
      <c r="M793" s="342">
        <v>75</v>
      </c>
      <c r="N793" s="342">
        <v>29.325358000000001</v>
      </c>
      <c r="O793" s="342">
        <v>178.412745</v>
      </c>
      <c r="P793" s="342">
        <v>0</v>
      </c>
      <c r="Q793" s="342">
        <v>120.38</v>
      </c>
      <c r="R793" s="342">
        <v>0</v>
      </c>
      <c r="S793" s="342">
        <v>4.4470000000000001</v>
      </c>
      <c r="T793" s="342">
        <v>0</v>
      </c>
      <c r="U793" s="342">
        <v>279</v>
      </c>
      <c r="V793" s="342">
        <v>109.602</v>
      </c>
      <c r="W793" s="342">
        <v>6.3540000000000001</v>
      </c>
      <c r="X793" s="342">
        <v>4.4999999999999998E-2</v>
      </c>
      <c r="Y793" s="342">
        <v>0</v>
      </c>
      <c r="Z793" s="342">
        <v>73.2</v>
      </c>
      <c r="AA793" s="342">
        <v>53.3</v>
      </c>
      <c r="AB793" s="342">
        <v>24.786836000000001</v>
      </c>
      <c r="AC793" s="342">
        <v>26.195049000000001</v>
      </c>
      <c r="AD793" s="342">
        <v>178.45445699999999</v>
      </c>
      <c r="AE793" s="342">
        <v>10.721531000000001</v>
      </c>
      <c r="AF793" s="342">
        <v>0</v>
      </c>
      <c r="AG793" s="342">
        <v>4.1711999999999999E-2</v>
      </c>
    </row>
    <row r="794" spans="1:33" x14ac:dyDescent="0.2">
      <c r="A794" s="342">
        <v>949.87932999999998</v>
      </c>
      <c r="B794" s="342">
        <v>114.347347</v>
      </c>
      <c r="C794" s="342">
        <v>74.565250000000006</v>
      </c>
      <c r="D794" s="342">
        <v>75.434651000000002</v>
      </c>
      <c r="E794" s="342">
        <v>72.735444000000001</v>
      </c>
      <c r="F794" s="342">
        <v>72.667580999999998</v>
      </c>
      <c r="G794" s="342">
        <v>72.833928999999998</v>
      </c>
      <c r="H794" s="342">
        <v>74.572361999999998</v>
      </c>
      <c r="I794" s="342">
        <v>6.9273530000000001</v>
      </c>
      <c r="J794" s="342">
        <v>178.54153400000001</v>
      </c>
      <c r="K794" s="342">
        <v>51.9</v>
      </c>
      <c r="L794" s="342">
        <v>5.0714680000000003</v>
      </c>
      <c r="M794" s="342">
        <v>75</v>
      </c>
      <c r="N794" s="342">
        <v>29.323370000000001</v>
      </c>
      <c r="O794" s="342">
        <v>178.39576</v>
      </c>
      <c r="P794" s="342">
        <v>0</v>
      </c>
      <c r="Q794" s="342">
        <v>120.39</v>
      </c>
      <c r="R794" s="342">
        <v>0</v>
      </c>
      <c r="S794" s="342">
        <v>4.4459999999999997</v>
      </c>
      <c r="T794" s="342">
        <v>0</v>
      </c>
      <c r="U794" s="342">
        <v>279</v>
      </c>
      <c r="V794" s="342">
        <v>109.679</v>
      </c>
      <c r="W794" s="342">
        <v>6.3490000000000002</v>
      </c>
      <c r="X794" s="342">
        <v>5.6000000000000001E-2</v>
      </c>
      <c r="Y794" s="342">
        <v>0</v>
      </c>
      <c r="Z794" s="342">
        <v>73.2</v>
      </c>
      <c r="AA794" s="342">
        <v>53.4</v>
      </c>
      <c r="AB794" s="342">
        <v>24.586003000000002</v>
      </c>
      <c r="AC794" s="342">
        <v>26.151724000000002</v>
      </c>
      <c r="AD794" s="342">
        <v>178.43739400000001</v>
      </c>
      <c r="AE794" s="342">
        <v>10.71785</v>
      </c>
      <c r="AF794" s="342">
        <v>0</v>
      </c>
      <c r="AG794" s="342">
        <v>4.1634999999999998E-2</v>
      </c>
    </row>
    <row r="795" spans="1:33" x14ac:dyDescent="0.2">
      <c r="A795" s="342">
        <v>951.073398</v>
      </c>
      <c r="B795" s="342">
        <v>114.60058600000001</v>
      </c>
      <c r="C795" s="342">
        <v>74.516110999999995</v>
      </c>
      <c r="D795" s="342">
        <v>75.425123999999997</v>
      </c>
      <c r="E795" s="342">
        <v>72.743122999999997</v>
      </c>
      <c r="F795" s="342">
        <v>72.625174000000001</v>
      </c>
      <c r="G795" s="342">
        <v>72.809978000000001</v>
      </c>
      <c r="H795" s="342">
        <v>74.615249000000006</v>
      </c>
      <c r="I795" s="342">
        <v>6.8907480000000003</v>
      </c>
      <c r="J795" s="342">
        <v>178.619652</v>
      </c>
      <c r="K795" s="342">
        <v>51.9</v>
      </c>
      <c r="L795" s="342">
        <v>5.0795899999999996</v>
      </c>
      <c r="M795" s="342">
        <v>75</v>
      </c>
      <c r="N795" s="342">
        <v>29.325488</v>
      </c>
      <c r="O795" s="342">
        <v>178.386425</v>
      </c>
      <c r="P795" s="342">
        <v>0</v>
      </c>
      <c r="Q795" s="342">
        <v>120.4</v>
      </c>
      <c r="R795" s="342">
        <v>0</v>
      </c>
      <c r="S795" s="342">
        <v>4.4160000000000004</v>
      </c>
      <c r="T795" s="342">
        <v>0</v>
      </c>
      <c r="U795" s="342">
        <v>264</v>
      </c>
      <c r="V795" s="342">
        <v>109.754</v>
      </c>
      <c r="W795" s="342">
        <v>6.3070000000000004</v>
      </c>
      <c r="X795" s="342">
        <v>4.4999999999999998E-2</v>
      </c>
      <c r="Y795" s="342">
        <v>0</v>
      </c>
      <c r="Z795" s="342">
        <v>73.2</v>
      </c>
      <c r="AA795" s="342">
        <v>53.4</v>
      </c>
      <c r="AB795" s="342">
        <v>24.479299000000001</v>
      </c>
      <c r="AC795" s="342">
        <v>26.101870999999999</v>
      </c>
      <c r="AD795" s="342">
        <v>178.42832899999999</v>
      </c>
      <c r="AE795" s="342">
        <v>10.713615000000001</v>
      </c>
      <c r="AF795" s="342">
        <v>0</v>
      </c>
      <c r="AG795" s="342">
        <v>4.1903000000000003E-2</v>
      </c>
    </row>
    <row r="796" spans="1:33" x14ac:dyDescent="0.2">
      <c r="A796" s="342">
        <v>952.26746700000001</v>
      </c>
      <c r="B796" s="342">
        <v>115.16681199999999</v>
      </c>
      <c r="C796" s="342">
        <v>74.595269000000002</v>
      </c>
      <c r="D796" s="342">
        <v>75.416390000000007</v>
      </c>
      <c r="E796" s="342">
        <v>72.712429</v>
      </c>
      <c r="F796" s="342">
        <v>72.601847000000006</v>
      </c>
      <c r="G796" s="342">
        <v>72.786524</v>
      </c>
      <c r="H796" s="342">
        <v>74.620041000000001</v>
      </c>
      <c r="I796" s="342">
        <v>6.8643929999999997</v>
      </c>
      <c r="J796" s="342">
        <v>178.553809</v>
      </c>
      <c r="K796" s="342">
        <v>51.9</v>
      </c>
      <c r="L796" s="342">
        <v>5.0864330000000004</v>
      </c>
      <c r="M796" s="342">
        <v>75</v>
      </c>
      <c r="N796" s="342">
        <v>29.32948</v>
      </c>
      <c r="O796" s="342">
        <v>178.401455</v>
      </c>
      <c r="P796" s="342">
        <v>0</v>
      </c>
      <c r="Q796" s="342">
        <v>120.41</v>
      </c>
      <c r="R796" s="342">
        <v>0</v>
      </c>
      <c r="S796" s="342">
        <v>4.4429999999999996</v>
      </c>
      <c r="T796" s="342">
        <v>0</v>
      </c>
      <c r="U796" s="342">
        <v>277</v>
      </c>
      <c r="V796" s="342">
        <v>109.86799999999999</v>
      </c>
      <c r="W796" s="342">
        <v>6.3440000000000003</v>
      </c>
      <c r="X796" s="342">
        <v>4.4999999999999998E-2</v>
      </c>
      <c r="Y796" s="342">
        <v>0</v>
      </c>
      <c r="Z796" s="342">
        <v>73.2</v>
      </c>
      <c r="AA796" s="342">
        <v>53.4</v>
      </c>
      <c r="AB796" s="342">
        <v>24.660890999999999</v>
      </c>
      <c r="AC796" s="342">
        <v>26.060646999999999</v>
      </c>
      <c r="AD796" s="342">
        <v>178.44375700000001</v>
      </c>
      <c r="AE796" s="342">
        <v>10.710113</v>
      </c>
      <c r="AF796" s="342">
        <v>0</v>
      </c>
      <c r="AG796" s="342">
        <v>4.2301999999999999E-2</v>
      </c>
    </row>
    <row r="797" spans="1:33" x14ac:dyDescent="0.2">
      <c r="A797" s="342">
        <v>953.462535</v>
      </c>
      <c r="B797" s="342">
        <v>115.109953</v>
      </c>
      <c r="C797" s="342">
        <v>74.591920999999999</v>
      </c>
      <c r="D797" s="342">
        <v>75.434304999999995</v>
      </c>
      <c r="E797" s="342">
        <v>72.692605</v>
      </c>
      <c r="F797" s="342">
        <v>72.624204000000006</v>
      </c>
      <c r="G797" s="342">
        <v>72.804940999999999</v>
      </c>
      <c r="H797" s="342">
        <v>74.664968999999999</v>
      </c>
      <c r="I797" s="342">
        <v>6.7546530000000002</v>
      </c>
      <c r="J797" s="342">
        <v>178.648945</v>
      </c>
      <c r="K797" s="342">
        <v>51.9</v>
      </c>
      <c r="L797" s="342">
        <v>5.0895440000000001</v>
      </c>
      <c r="M797" s="342">
        <v>75</v>
      </c>
      <c r="N797" s="342">
        <v>29.327069000000002</v>
      </c>
      <c r="O797" s="342">
        <v>178.373357</v>
      </c>
      <c r="P797" s="342">
        <v>0</v>
      </c>
      <c r="Q797" s="342">
        <v>120.4</v>
      </c>
      <c r="R797" s="342">
        <v>0</v>
      </c>
      <c r="S797" s="342">
        <v>4.4379999999999997</v>
      </c>
      <c r="T797" s="342">
        <v>0</v>
      </c>
      <c r="U797" s="342">
        <v>275</v>
      </c>
      <c r="V797" s="342">
        <v>109.943</v>
      </c>
      <c r="W797" s="342">
        <v>6.3380000000000001</v>
      </c>
      <c r="X797" s="342">
        <v>4.4999999999999998E-2</v>
      </c>
      <c r="Y797" s="342">
        <v>0</v>
      </c>
      <c r="Z797" s="342">
        <v>73.2</v>
      </c>
      <c r="AA797" s="342">
        <v>53.4</v>
      </c>
      <c r="AB797" s="342">
        <v>24.329644999999999</v>
      </c>
      <c r="AC797" s="342">
        <v>26.013656000000001</v>
      </c>
      <c r="AD797" s="342">
        <v>178.41561400000001</v>
      </c>
      <c r="AE797" s="342">
        <v>10.70612</v>
      </c>
      <c r="AF797" s="342">
        <v>0</v>
      </c>
      <c r="AG797" s="342">
        <v>4.2257999999999997E-2</v>
      </c>
    </row>
    <row r="798" spans="1:33" x14ac:dyDescent="0.2">
      <c r="A798" s="342">
        <v>954.65560300000004</v>
      </c>
      <c r="B798" s="342">
        <v>115.02969</v>
      </c>
      <c r="C798" s="342">
        <v>74.538264999999996</v>
      </c>
      <c r="D798" s="342">
        <v>75.423564999999996</v>
      </c>
      <c r="E798" s="342">
        <v>72.708320999999998</v>
      </c>
      <c r="F798" s="342">
        <v>72.680982999999998</v>
      </c>
      <c r="G798" s="342">
        <v>72.811635999999993</v>
      </c>
      <c r="H798" s="342">
        <v>74.629450000000006</v>
      </c>
      <c r="I798" s="342">
        <v>6.8663369999999997</v>
      </c>
      <c r="J798" s="342">
        <v>178.60798700000001</v>
      </c>
      <c r="K798" s="342">
        <v>51.9</v>
      </c>
      <c r="L798" s="342">
        <v>5.0980470000000002</v>
      </c>
      <c r="M798" s="342">
        <v>75</v>
      </c>
      <c r="N798" s="342">
        <v>29.328184</v>
      </c>
      <c r="O798" s="342">
        <v>178.38681800000001</v>
      </c>
      <c r="P798" s="342">
        <v>0</v>
      </c>
      <c r="Q798" s="342">
        <v>120.41</v>
      </c>
      <c r="R798" s="342">
        <v>0</v>
      </c>
      <c r="S798" s="342">
        <v>4.431</v>
      </c>
      <c r="T798" s="342">
        <v>0</v>
      </c>
      <c r="U798" s="342">
        <v>271</v>
      </c>
      <c r="V798" s="342">
        <v>110.057</v>
      </c>
      <c r="W798" s="342">
        <v>6.3330000000000002</v>
      </c>
      <c r="X798" s="342">
        <v>4.4999999999999998E-2</v>
      </c>
      <c r="Y798" s="342">
        <v>0</v>
      </c>
      <c r="Z798" s="342">
        <v>73.2</v>
      </c>
      <c r="AA798" s="342">
        <v>53.4</v>
      </c>
      <c r="AB798" s="342">
        <v>24.487950000000001</v>
      </c>
      <c r="AC798" s="342">
        <v>25.968191999999998</v>
      </c>
      <c r="AD798" s="342">
        <v>178.42906400000001</v>
      </c>
      <c r="AE798" s="342">
        <v>10.702258</v>
      </c>
      <c r="AF798" s="342">
        <v>0</v>
      </c>
      <c r="AG798" s="342">
        <v>4.2244999999999998E-2</v>
      </c>
    </row>
    <row r="799" spans="1:33" x14ac:dyDescent="0.2">
      <c r="A799" s="342">
        <v>955.87767299999996</v>
      </c>
      <c r="B799" s="342">
        <v>115.146956</v>
      </c>
      <c r="C799" s="342">
        <v>74.560811999999999</v>
      </c>
      <c r="D799" s="342">
        <v>75.455196000000001</v>
      </c>
      <c r="E799" s="342">
        <v>72.689625000000007</v>
      </c>
      <c r="F799" s="342">
        <v>72.639303999999996</v>
      </c>
      <c r="G799" s="342">
        <v>72.744787000000002</v>
      </c>
      <c r="H799" s="342">
        <v>74.633739000000006</v>
      </c>
      <c r="I799" s="342">
        <v>6.9008799999999999</v>
      </c>
      <c r="J799" s="342">
        <v>178.57404099999999</v>
      </c>
      <c r="K799" s="342">
        <v>52</v>
      </c>
      <c r="L799" s="342">
        <v>5.1036799999999998</v>
      </c>
      <c r="M799" s="342">
        <v>74.8</v>
      </c>
      <c r="N799" s="342">
        <v>29.326473</v>
      </c>
      <c r="O799" s="342">
        <v>178.37003899999999</v>
      </c>
      <c r="P799" s="342">
        <v>0</v>
      </c>
      <c r="Q799" s="342">
        <v>120.44</v>
      </c>
      <c r="R799" s="342">
        <v>0</v>
      </c>
      <c r="S799" s="342">
        <v>4.4180000000000001</v>
      </c>
      <c r="T799" s="342">
        <v>0</v>
      </c>
      <c r="U799" s="342">
        <v>265</v>
      </c>
      <c r="V799" s="342">
        <v>110.133</v>
      </c>
      <c r="W799" s="342">
        <v>6.3380000000000001</v>
      </c>
      <c r="X799" s="342">
        <v>4.4999999999999998E-2</v>
      </c>
      <c r="Y799" s="342">
        <v>0</v>
      </c>
      <c r="Z799" s="342">
        <v>73.2</v>
      </c>
      <c r="AA799" s="342">
        <v>53.4</v>
      </c>
      <c r="AB799" s="342">
        <v>24.291340000000002</v>
      </c>
      <c r="AC799" s="342">
        <v>25.917072000000001</v>
      </c>
      <c r="AD799" s="342">
        <v>178.41236000000001</v>
      </c>
      <c r="AE799" s="342">
        <v>10.697914000000001</v>
      </c>
      <c r="AF799" s="342">
        <v>0</v>
      </c>
      <c r="AG799" s="342">
        <v>4.2320999999999998E-2</v>
      </c>
    </row>
    <row r="800" spans="1:33" x14ac:dyDescent="0.2">
      <c r="A800" s="342">
        <v>957.07174199999997</v>
      </c>
      <c r="B800" s="342">
        <v>115.173922</v>
      </c>
      <c r="C800" s="342">
        <v>74.559997999999993</v>
      </c>
      <c r="D800" s="342">
        <v>75.443804999999998</v>
      </c>
      <c r="E800" s="342">
        <v>72.704464999999999</v>
      </c>
      <c r="F800" s="342">
        <v>72.695267999999999</v>
      </c>
      <c r="G800" s="342">
        <v>72.832847000000001</v>
      </c>
      <c r="H800" s="342">
        <v>74.595394999999996</v>
      </c>
      <c r="I800" s="342">
        <v>6.9294169999999999</v>
      </c>
      <c r="J800" s="342">
        <v>178.49237199999999</v>
      </c>
      <c r="K800" s="342">
        <v>52</v>
      </c>
      <c r="L800" s="342">
        <v>5.1099189999999997</v>
      </c>
      <c r="M800" s="342">
        <v>74.8</v>
      </c>
      <c r="N800" s="342">
        <v>29.325773000000002</v>
      </c>
      <c r="O800" s="342">
        <v>178.393632</v>
      </c>
      <c r="P800" s="342">
        <v>0</v>
      </c>
      <c r="Q800" s="342">
        <v>120.3</v>
      </c>
      <c r="R800" s="342">
        <v>0</v>
      </c>
      <c r="S800" s="342">
        <v>4.4269999999999996</v>
      </c>
      <c r="T800" s="342">
        <v>0</v>
      </c>
      <c r="U800" s="342">
        <v>272</v>
      </c>
      <c r="V800" s="342">
        <v>110.208</v>
      </c>
      <c r="W800" s="342">
        <v>6.3019999999999996</v>
      </c>
      <c r="X800" s="342">
        <v>0.04</v>
      </c>
      <c r="Y800" s="342">
        <v>0</v>
      </c>
      <c r="Z800" s="342">
        <v>73.2</v>
      </c>
      <c r="AA800" s="342">
        <v>53.4</v>
      </c>
      <c r="AB800" s="342">
        <v>24.569313999999999</v>
      </c>
      <c r="AC800" s="342">
        <v>25.870950000000001</v>
      </c>
      <c r="AD800" s="342">
        <v>178.43597600000001</v>
      </c>
      <c r="AE800" s="342">
        <v>10.693996</v>
      </c>
      <c r="AF800" s="342">
        <v>0</v>
      </c>
      <c r="AG800" s="342">
        <v>4.2344E-2</v>
      </c>
    </row>
    <row r="801" spans="1:33" x14ac:dyDescent="0.2">
      <c r="A801" s="342">
        <v>958.26680999999996</v>
      </c>
      <c r="B801" s="342">
        <v>115.139646</v>
      </c>
      <c r="C801" s="342">
        <v>74.503125999999995</v>
      </c>
      <c r="D801" s="342">
        <v>75.449610000000007</v>
      </c>
      <c r="E801" s="342">
        <v>72.726865000000004</v>
      </c>
      <c r="F801" s="342">
        <v>72.638964000000001</v>
      </c>
      <c r="G801" s="342">
        <v>72.814948000000001</v>
      </c>
      <c r="H801" s="342">
        <v>74.639498000000003</v>
      </c>
      <c r="I801" s="342">
        <v>6.8885880000000004</v>
      </c>
      <c r="J801" s="342">
        <v>178.41253</v>
      </c>
      <c r="K801" s="342">
        <v>52</v>
      </c>
      <c r="L801" s="342">
        <v>5.1162960000000002</v>
      </c>
      <c r="M801" s="342">
        <v>74.8</v>
      </c>
      <c r="N801" s="342">
        <v>29.325333000000001</v>
      </c>
      <c r="O801" s="342">
        <v>178.35982999999999</v>
      </c>
      <c r="P801" s="342">
        <v>0</v>
      </c>
      <c r="Q801" s="342">
        <v>120.31</v>
      </c>
      <c r="R801" s="342">
        <v>0</v>
      </c>
      <c r="S801" s="342">
        <v>4.42</v>
      </c>
      <c r="T801" s="342">
        <v>0</v>
      </c>
      <c r="U801" s="342">
        <v>268</v>
      </c>
      <c r="V801" s="342">
        <v>110.322</v>
      </c>
      <c r="W801" s="342">
        <v>6.3179999999999996</v>
      </c>
      <c r="X801" s="342">
        <v>5.0999999999999997E-2</v>
      </c>
      <c r="Y801" s="342">
        <v>0</v>
      </c>
      <c r="Z801" s="342">
        <v>73.2</v>
      </c>
      <c r="AA801" s="342">
        <v>53.4</v>
      </c>
      <c r="AB801" s="342">
        <v>24.171804999999999</v>
      </c>
      <c r="AC801" s="342">
        <v>25.825703000000001</v>
      </c>
      <c r="AD801" s="342">
        <v>178.40220400000001</v>
      </c>
      <c r="AE801" s="342">
        <v>10.690151999999999</v>
      </c>
      <c r="AF801" s="342">
        <v>0</v>
      </c>
      <c r="AG801" s="342">
        <v>4.2374000000000002E-2</v>
      </c>
    </row>
    <row r="802" spans="1:33" x14ac:dyDescent="0.2">
      <c r="A802" s="342">
        <v>959.46087799999998</v>
      </c>
      <c r="B802" s="342">
        <v>114.97282800000001</v>
      </c>
      <c r="C802" s="342">
        <v>74.565551999999997</v>
      </c>
      <c r="D802" s="342">
        <v>75.447567000000006</v>
      </c>
      <c r="E802" s="342">
        <v>72.702690000000004</v>
      </c>
      <c r="F802" s="342">
        <v>72.668711000000002</v>
      </c>
      <c r="G802" s="342">
        <v>72.788483999999997</v>
      </c>
      <c r="H802" s="342">
        <v>74.629750000000001</v>
      </c>
      <c r="I802" s="342">
        <v>6.7950489999999997</v>
      </c>
      <c r="J802" s="342">
        <v>178.63313199999999</v>
      </c>
      <c r="K802" s="342">
        <v>52</v>
      </c>
      <c r="L802" s="342">
        <v>5.1210659999999999</v>
      </c>
      <c r="M802" s="342">
        <v>74.8</v>
      </c>
      <c r="N802" s="342">
        <v>29.325125</v>
      </c>
      <c r="O802" s="342">
        <v>178.36593300000001</v>
      </c>
      <c r="P802" s="342">
        <v>0</v>
      </c>
      <c r="Q802" s="342">
        <v>120.31</v>
      </c>
      <c r="R802" s="342">
        <v>0</v>
      </c>
      <c r="S802" s="342">
        <v>4.4219999999999997</v>
      </c>
      <c r="T802" s="342">
        <v>0</v>
      </c>
      <c r="U802" s="342">
        <v>271</v>
      </c>
      <c r="V802" s="342">
        <v>110.398</v>
      </c>
      <c r="W802" s="342">
        <v>6.3120000000000003</v>
      </c>
      <c r="X802" s="342">
        <v>4.4999999999999998E-2</v>
      </c>
      <c r="Y802" s="342">
        <v>0</v>
      </c>
      <c r="Z802" s="342">
        <v>73.2</v>
      </c>
      <c r="AA802" s="342">
        <v>53.4</v>
      </c>
      <c r="AB802" s="342">
        <v>24.241225</v>
      </c>
      <c r="AC802" s="342">
        <v>25.776271999999999</v>
      </c>
      <c r="AD802" s="342">
        <v>178.40810200000001</v>
      </c>
      <c r="AE802" s="342">
        <v>10.685952</v>
      </c>
      <c r="AF802" s="342">
        <v>0</v>
      </c>
      <c r="AG802" s="342">
        <v>4.2168999999999998E-2</v>
      </c>
    </row>
    <row r="803" spans="1:33" x14ac:dyDescent="0.2">
      <c r="A803" s="342">
        <v>960.65294600000004</v>
      </c>
      <c r="B803" s="342">
        <v>114.97685</v>
      </c>
      <c r="C803" s="342">
        <v>74.496731999999994</v>
      </c>
      <c r="D803" s="342">
        <v>75.437904000000003</v>
      </c>
      <c r="E803" s="342">
        <v>72.687365</v>
      </c>
      <c r="F803" s="342">
        <v>72.674535000000006</v>
      </c>
      <c r="G803" s="342">
        <v>72.788002000000006</v>
      </c>
      <c r="H803" s="342">
        <v>74.593745999999996</v>
      </c>
      <c r="I803" s="342">
        <v>6.8101710000000004</v>
      </c>
      <c r="J803" s="342">
        <v>178.760412</v>
      </c>
      <c r="K803" s="342">
        <v>52</v>
      </c>
      <c r="L803" s="342">
        <v>5.1255249999999997</v>
      </c>
      <c r="M803" s="342">
        <v>74.8</v>
      </c>
      <c r="N803" s="342">
        <v>29.327666000000001</v>
      </c>
      <c r="O803" s="342">
        <v>178.39385200000001</v>
      </c>
      <c r="P803" s="342">
        <v>0</v>
      </c>
      <c r="Q803" s="342">
        <v>120.31</v>
      </c>
      <c r="R803" s="342">
        <v>0</v>
      </c>
      <c r="S803" s="342">
        <v>4.4249999999999998</v>
      </c>
      <c r="T803" s="342">
        <v>0</v>
      </c>
      <c r="U803" s="342">
        <v>272</v>
      </c>
      <c r="V803" s="342">
        <v>110.51</v>
      </c>
      <c r="W803" s="342">
        <v>6.3070000000000004</v>
      </c>
      <c r="X803" s="342">
        <v>5.6000000000000001E-2</v>
      </c>
      <c r="Y803" s="342">
        <v>0</v>
      </c>
      <c r="Z803" s="342">
        <v>73.2</v>
      </c>
      <c r="AA803" s="342">
        <v>53.4</v>
      </c>
      <c r="AB803" s="342">
        <v>24.570713999999999</v>
      </c>
      <c r="AC803" s="342">
        <v>25.732873999999999</v>
      </c>
      <c r="AD803" s="342">
        <v>178.43609499999999</v>
      </c>
      <c r="AE803" s="342">
        <v>10.682264999999999</v>
      </c>
      <c r="AF803" s="342">
        <v>0</v>
      </c>
      <c r="AG803" s="342">
        <v>4.2243000000000003E-2</v>
      </c>
    </row>
    <row r="804" spans="1:33" x14ac:dyDescent="0.2">
      <c r="A804" s="342">
        <v>961.88101600000005</v>
      </c>
      <c r="B804" s="342">
        <v>114.782561</v>
      </c>
      <c r="C804" s="342">
        <v>74.547596999999996</v>
      </c>
      <c r="D804" s="342">
        <v>75.433905999999993</v>
      </c>
      <c r="E804" s="342">
        <v>72.700901999999999</v>
      </c>
      <c r="F804" s="342">
        <v>72.648347999999999</v>
      </c>
      <c r="G804" s="342">
        <v>72.768985999999998</v>
      </c>
      <c r="H804" s="342">
        <v>74.521387000000004</v>
      </c>
      <c r="I804" s="342">
        <v>6.9027269999999996</v>
      </c>
      <c r="J804" s="342">
        <v>178.612212</v>
      </c>
      <c r="K804" s="342">
        <v>52</v>
      </c>
      <c r="L804" s="342">
        <v>5.1320990000000002</v>
      </c>
      <c r="M804" s="342">
        <v>74.8</v>
      </c>
      <c r="N804" s="342">
        <v>29.326547000000001</v>
      </c>
      <c r="O804" s="342">
        <v>178.35594399999999</v>
      </c>
      <c r="P804" s="342">
        <v>0</v>
      </c>
      <c r="Q804" s="342">
        <v>120.29</v>
      </c>
      <c r="R804" s="342">
        <v>0</v>
      </c>
      <c r="S804" s="342">
        <v>4.4260000000000002</v>
      </c>
      <c r="T804" s="342">
        <v>0</v>
      </c>
      <c r="U804" s="342">
        <v>272</v>
      </c>
      <c r="V804" s="342">
        <v>110.586</v>
      </c>
      <c r="W804" s="342">
        <v>6.3120000000000003</v>
      </c>
      <c r="X804" s="342">
        <v>4.4999999999999998E-2</v>
      </c>
      <c r="Y804" s="342">
        <v>0</v>
      </c>
      <c r="Z804" s="342">
        <v>73.2</v>
      </c>
      <c r="AA804" s="342">
        <v>53.4</v>
      </c>
      <c r="AB804" s="342">
        <v>24.121974000000002</v>
      </c>
      <c r="AC804" s="342">
        <v>25.690097000000002</v>
      </c>
      <c r="AD804" s="342">
        <v>178.39796999999999</v>
      </c>
      <c r="AE804" s="342">
        <v>10.678630999999999</v>
      </c>
      <c r="AF804" s="342">
        <v>0</v>
      </c>
      <c r="AG804" s="342">
        <v>4.2026000000000001E-2</v>
      </c>
    </row>
    <row r="805" spans="1:33" x14ac:dyDescent="0.2">
      <c r="A805" s="342">
        <v>963.07408499999997</v>
      </c>
      <c r="B805" s="342">
        <v>114.59379199999999</v>
      </c>
      <c r="C805" s="342">
        <v>74.484148000000005</v>
      </c>
      <c r="D805" s="342">
        <v>75.435428999999999</v>
      </c>
      <c r="E805" s="342">
        <v>72.714177000000007</v>
      </c>
      <c r="F805" s="342">
        <v>72.644024000000002</v>
      </c>
      <c r="G805" s="342">
        <v>72.766104999999996</v>
      </c>
      <c r="H805" s="342">
        <v>74.618719999999996</v>
      </c>
      <c r="I805" s="342">
        <v>6.8659049999999997</v>
      </c>
      <c r="J805" s="342">
        <v>178.56676999999999</v>
      </c>
      <c r="K805" s="342">
        <v>52</v>
      </c>
      <c r="L805" s="342">
        <v>5.1388490000000004</v>
      </c>
      <c r="M805" s="342">
        <v>74.8</v>
      </c>
      <c r="N805" s="342">
        <v>29.322351000000001</v>
      </c>
      <c r="O805" s="342">
        <v>178.370508</v>
      </c>
      <c r="P805" s="342">
        <v>0</v>
      </c>
      <c r="Q805" s="342">
        <v>120.33</v>
      </c>
      <c r="R805" s="342">
        <v>0</v>
      </c>
      <c r="S805" s="342">
        <v>4.41</v>
      </c>
      <c r="T805" s="342">
        <v>0</v>
      </c>
      <c r="U805" s="342">
        <v>264</v>
      </c>
      <c r="V805" s="342">
        <v>110.661</v>
      </c>
      <c r="W805" s="342">
        <v>6.2969999999999997</v>
      </c>
      <c r="X805" s="342">
        <v>4.4999999999999998E-2</v>
      </c>
      <c r="Y805" s="342">
        <v>0</v>
      </c>
      <c r="Z805" s="342">
        <v>73.2</v>
      </c>
      <c r="AA805" s="342">
        <v>53.4</v>
      </c>
      <c r="AB805" s="342">
        <v>24.292262000000001</v>
      </c>
      <c r="AC805" s="342">
        <v>25.644690000000001</v>
      </c>
      <c r="AD805" s="342">
        <v>178.41243800000001</v>
      </c>
      <c r="AE805" s="342">
        <v>10.674773</v>
      </c>
      <c r="AF805" s="342">
        <v>0</v>
      </c>
      <c r="AG805" s="342">
        <v>4.1930000000000002E-2</v>
      </c>
    </row>
    <row r="806" spans="1:33" x14ac:dyDescent="0.2">
      <c r="A806" s="342">
        <v>964.26815299999998</v>
      </c>
      <c r="B806" s="342">
        <v>114.634353</v>
      </c>
      <c r="C806" s="342">
        <v>74.538437999999999</v>
      </c>
      <c r="D806" s="342">
        <v>75.417840999999996</v>
      </c>
      <c r="E806" s="342">
        <v>72.677729999999997</v>
      </c>
      <c r="F806" s="342">
        <v>72.627347999999998</v>
      </c>
      <c r="G806" s="342">
        <v>72.784329999999997</v>
      </c>
      <c r="H806" s="342">
        <v>74.641626000000002</v>
      </c>
      <c r="I806" s="342">
        <v>6.7777669999999999</v>
      </c>
      <c r="J806" s="342">
        <v>178.58932300000001</v>
      </c>
      <c r="K806" s="342">
        <v>52</v>
      </c>
      <c r="L806" s="342">
        <v>5.1441889999999999</v>
      </c>
      <c r="M806" s="342">
        <v>74.8</v>
      </c>
      <c r="N806" s="342">
        <v>29.326266</v>
      </c>
      <c r="O806" s="342">
        <v>178.36479800000001</v>
      </c>
      <c r="P806" s="342">
        <v>0</v>
      </c>
      <c r="Q806" s="342">
        <v>120.29</v>
      </c>
      <c r="R806" s="342">
        <v>0</v>
      </c>
      <c r="S806" s="342">
        <v>4.4249999999999998</v>
      </c>
      <c r="T806" s="342">
        <v>0</v>
      </c>
      <c r="U806" s="342">
        <v>272</v>
      </c>
      <c r="V806" s="342">
        <v>110.774</v>
      </c>
      <c r="W806" s="342">
        <v>6.3120000000000003</v>
      </c>
      <c r="X806" s="342">
        <v>5.0999999999999997E-2</v>
      </c>
      <c r="Y806" s="342">
        <v>0</v>
      </c>
      <c r="Z806" s="342">
        <v>73.2</v>
      </c>
      <c r="AA806" s="342">
        <v>53.4</v>
      </c>
      <c r="AB806" s="342">
        <v>24.224806000000001</v>
      </c>
      <c r="AC806" s="342">
        <v>25.598645999999999</v>
      </c>
      <c r="AD806" s="342">
        <v>178.40670700000001</v>
      </c>
      <c r="AE806" s="342">
        <v>10.670861</v>
      </c>
      <c r="AF806" s="342">
        <v>0</v>
      </c>
      <c r="AG806" s="342">
        <v>4.1909000000000002E-2</v>
      </c>
    </row>
    <row r="807" spans="1:33" x14ac:dyDescent="0.2">
      <c r="A807" s="342">
        <v>965.462221</v>
      </c>
      <c r="B807" s="342">
        <v>114.427819</v>
      </c>
      <c r="C807" s="342">
        <v>74.556698999999995</v>
      </c>
      <c r="D807" s="342">
        <v>75.419524999999993</v>
      </c>
      <c r="E807" s="342">
        <v>72.670705999999996</v>
      </c>
      <c r="F807" s="342">
        <v>72.625694999999993</v>
      </c>
      <c r="G807" s="342">
        <v>72.792563999999999</v>
      </c>
      <c r="H807" s="342">
        <v>74.613010000000003</v>
      </c>
      <c r="I807" s="342">
        <v>6.8481909999999999</v>
      </c>
      <c r="J807" s="342">
        <v>178.50040799999999</v>
      </c>
      <c r="K807" s="342">
        <v>52</v>
      </c>
      <c r="L807" s="342">
        <v>5.1523810000000001</v>
      </c>
      <c r="M807" s="342">
        <v>74.8</v>
      </c>
      <c r="N807" s="342">
        <v>29.325851</v>
      </c>
      <c r="O807" s="342">
        <v>178.344157</v>
      </c>
      <c r="P807" s="342">
        <v>0</v>
      </c>
      <c r="Q807" s="342">
        <v>120.31</v>
      </c>
      <c r="R807" s="342">
        <v>0</v>
      </c>
      <c r="S807" s="342">
        <v>4.4169999999999998</v>
      </c>
      <c r="T807" s="342">
        <v>0</v>
      </c>
      <c r="U807" s="342">
        <v>268</v>
      </c>
      <c r="V807" s="342">
        <v>110.849</v>
      </c>
      <c r="W807" s="342">
        <v>6.2859999999999996</v>
      </c>
      <c r="X807" s="342">
        <v>0.04</v>
      </c>
      <c r="Y807" s="342">
        <v>0</v>
      </c>
      <c r="Z807" s="342">
        <v>73.2</v>
      </c>
      <c r="AA807" s="342">
        <v>53.4</v>
      </c>
      <c r="AB807" s="342">
        <v>23.97955</v>
      </c>
      <c r="AC807" s="342">
        <v>25.555458000000002</v>
      </c>
      <c r="AD807" s="342">
        <v>178.38587000000001</v>
      </c>
      <c r="AE807" s="342">
        <v>10.667192</v>
      </c>
      <c r="AF807" s="342">
        <v>0</v>
      </c>
      <c r="AG807" s="342">
        <v>4.1713E-2</v>
      </c>
    </row>
    <row r="808" spans="1:33" x14ac:dyDescent="0.2">
      <c r="A808" s="342">
        <v>966.65828899999997</v>
      </c>
      <c r="B808" s="342">
        <v>114.263409</v>
      </c>
      <c r="C808" s="342">
        <v>74.566892999999993</v>
      </c>
      <c r="D808" s="342">
        <v>75.437881000000004</v>
      </c>
      <c r="E808" s="342">
        <v>72.704865999999996</v>
      </c>
      <c r="F808" s="342">
        <v>72.614593999999997</v>
      </c>
      <c r="G808" s="342">
        <v>72.737071999999998</v>
      </c>
      <c r="H808" s="342">
        <v>74.551302000000007</v>
      </c>
      <c r="I808" s="342">
        <v>6.8324220000000002</v>
      </c>
      <c r="J808" s="342">
        <v>178.60565399999999</v>
      </c>
      <c r="K808" s="342">
        <v>52.1</v>
      </c>
      <c r="L808" s="342">
        <v>5.1581359999999998</v>
      </c>
      <c r="M808" s="342">
        <v>74.8</v>
      </c>
      <c r="N808" s="342">
        <v>29.325202999999998</v>
      </c>
      <c r="O808" s="342">
        <v>178.35753500000001</v>
      </c>
      <c r="P808" s="342">
        <v>0</v>
      </c>
      <c r="Q808" s="342">
        <v>120.32</v>
      </c>
      <c r="R808" s="342">
        <v>0</v>
      </c>
      <c r="S808" s="342">
        <v>4.4059999999999997</v>
      </c>
      <c r="T808" s="342">
        <v>0</v>
      </c>
      <c r="U808" s="342">
        <v>262</v>
      </c>
      <c r="V808" s="342">
        <v>110.961</v>
      </c>
      <c r="W808" s="342">
        <v>6.2859999999999996</v>
      </c>
      <c r="X808" s="342">
        <v>5.0999999999999997E-2</v>
      </c>
      <c r="Y808" s="342">
        <v>0</v>
      </c>
      <c r="Z808" s="342">
        <v>73.2</v>
      </c>
      <c r="AA808" s="342">
        <v>53.4</v>
      </c>
      <c r="AB808" s="342">
        <v>24.135213</v>
      </c>
      <c r="AC808" s="342">
        <v>25.505668</v>
      </c>
      <c r="AD808" s="342">
        <v>178.39909499999999</v>
      </c>
      <c r="AE808" s="342">
        <v>10.662962</v>
      </c>
      <c r="AF808" s="342">
        <v>0</v>
      </c>
      <c r="AG808" s="342">
        <v>4.156E-2</v>
      </c>
    </row>
    <row r="809" spans="1:33" x14ac:dyDescent="0.2">
      <c r="A809" s="342">
        <v>967.87936000000002</v>
      </c>
      <c r="B809" s="342">
        <v>114.291141</v>
      </c>
      <c r="C809" s="342">
        <v>74.557753000000005</v>
      </c>
      <c r="D809" s="342">
        <v>75.460828000000006</v>
      </c>
      <c r="E809" s="342">
        <v>72.700958999999997</v>
      </c>
      <c r="F809" s="342">
        <v>72.654793999999995</v>
      </c>
      <c r="G809" s="342">
        <v>72.791920000000005</v>
      </c>
      <c r="H809" s="342">
        <v>74.592369000000005</v>
      </c>
      <c r="I809" s="342">
        <v>7.0000020000000003</v>
      </c>
      <c r="J809" s="342">
        <v>178.38293999999999</v>
      </c>
      <c r="K809" s="342">
        <v>52.1</v>
      </c>
      <c r="L809" s="342">
        <v>5.1650499999999999</v>
      </c>
      <c r="M809" s="342">
        <v>74.8</v>
      </c>
      <c r="N809" s="342">
        <v>29.325734000000001</v>
      </c>
      <c r="O809" s="342">
        <v>178.35405299999999</v>
      </c>
      <c r="P809" s="342">
        <v>0</v>
      </c>
      <c r="Q809" s="342">
        <v>120.33</v>
      </c>
      <c r="R809" s="342">
        <v>0</v>
      </c>
      <c r="S809" s="342">
        <v>4.4130000000000003</v>
      </c>
      <c r="T809" s="342">
        <v>0</v>
      </c>
      <c r="U809" s="342">
        <v>264</v>
      </c>
      <c r="V809" s="342">
        <v>111.036</v>
      </c>
      <c r="W809" s="342">
        <v>6.3280000000000003</v>
      </c>
      <c r="X809" s="342">
        <v>4.4999999999999998E-2</v>
      </c>
      <c r="Y809" s="342">
        <v>0</v>
      </c>
      <c r="Z809" s="342">
        <v>73.2</v>
      </c>
      <c r="AA809" s="342">
        <v>53.4</v>
      </c>
      <c r="AB809" s="342">
        <v>24.094622000000001</v>
      </c>
      <c r="AC809" s="342">
        <v>25.458317999999998</v>
      </c>
      <c r="AD809" s="342">
        <v>178.395647</v>
      </c>
      <c r="AE809" s="342">
        <v>10.658939</v>
      </c>
      <c r="AF809" s="342">
        <v>0</v>
      </c>
      <c r="AG809" s="342">
        <v>4.1593999999999999E-2</v>
      </c>
    </row>
    <row r="810" spans="1:33" x14ac:dyDescent="0.2">
      <c r="A810" s="342">
        <v>969.07342800000004</v>
      </c>
      <c r="B810" s="342">
        <v>114.23093299999999</v>
      </c>
      <c r="C810" s="342">
        <v>74.571697999999998</v>
      </c>
      <c r="D810" s="342">
        <v>75.431743999999995</v>
      </c>
      <c r="E810" s="342">
        <v>72.709950000000006</v>
      </c>
      <c r="F810" s="342">
        <v>72.645521000000002</v>
      </c>
      <c r="G810" s="342">
        <v>72.793678999999997</v>
      </c>
      <c r="H810" s="342">
        <v>74.606076000000002</v>
      </c>
      <c r="I810" s="342">
        <v>6.8250770000000003</v>
      </c>
      <c r="J810" s="342">
        <v>178.499112</v>
      </c>
      <c r="K810" s="342">
        <v>52.1</v>
      </c>
      <c r="L810" s="342">
        <v>5.1712009999999999</v>
      </c>
      <c r="M810" s="342">
        <v>74.8</v>
      </c>
      <c r="N810" s="342">
        <v>29.326058</v>
      </c>
      <c r="O810" s="342">
        <v>178.35533799999999</v>
      </c>
      <c r="P810" s="342">
        <v>0</v>
      </c>
      <c r="Q810" s="342">
        <v>120.31</v>
      </c>
      <c r="R810" s="342">
        <v>0</v>
      </c>
      <c r="S810" s="342">
        <v>4.423</v>
      </c>
      <c r="T810" s="342">
        <v>0</v>
      </c>
      <c r="U810" s="342">
        <v>270</v>
      </c>
      <c r="V810" s="342">
        <v>111.11199999999999</v>
      </c>
      <c r="W810" s="342">
        <v>6.3120000000000003</v>
      </c>
      <c r="X810" s="342">
        <v>4.4999999999999998E-2</v>
      </c>
      <c r="Y810" s="342">
        <v>0</v>
      </c>
      <c r="Z810" s="342">
        <v>73.2</v>
      </c>
      <c r="AA810" s="342">
        <v>53.4</v>
      </c>
      <c r="AB810" s="342">
        <v>24.108957</v>
      </c>
      <c r="AC810" s="342">
        <v>25.408968999999999</v>
      </c>
      <c r="AD810" s="342">
        <v>178.39686399999999</v>
      </c>
      <c r="AE810" s="342">
        <v>10.654745999999999</v>
      </c>
      <c r="AF810" s="342">
        <v>0</v>
      </c>
      <c r="AG810" s="342">
        <v>4.1527000000000001E-2</v>
      </c>
    </row>
    <row r="811" spans="1:33" x14ac:dyDescent="0.2">
      <c r="A811" s="342">
        <v>970.26849600000003</v>
      </c>
      <c r="B811" s="342">
        <v>114.144368</v>
      </c>
      <c r="C811" s="342">
        <v>74.537716000000003</v>
      </c>
      <c r="D811" s="342">
        <v>75.443267000000006</v>
      </c>
      <c r="E811" s="342">
        <v>72.703269000000006</v>
      </c>
      <c r="F811" s="342">
        <v>72.589697999999999</v>
      </c>
      <c r="G811" s="342">
        <v>72.766180000000006</v>
      </c>
      <c r="H811" s="342">
        <v>74.593350999999998</v>
      </c>
      <c r="I811" s="342">
        <v>6.8823230000000004</v>
      </c>
      <c r="J811" s="342">
        <v>178.61394899999999</v>
      </c>
      <c r="K811" s="342">
        <v>52.1</v>
      </c>
      <c r="L811" s="342">
        <v>5.1792889999999998</v>
      </c>
      <c r="M811" s="342">
        <v>74.8</v>
      </c>
      <c r="N811" s="342">
        <v>29.32554</v>
      </c>
      <c r="O811" s="342">
        <v>178.36112900000001</v>
      </c>
      <c r="P811" s="342">
        <v>0</v>
      </c>
      <c r="Q811" s="342">
        <v>120.31</v>
      </c>
      <c r="R811" s="342">
        <v>0</v>
      </c>
      <c r="S811" s="342">
        <v>4.4080000000000004</v>
      </c>
      <c r="T811" s="342">
        <v>0</v>
      </c>
      <c r="U811" s="342">
        <v>264</v>
      </c>
      <c r="V811" s="342">
        <v>111.224</v>
      </c>
      <c r="W811" s="342">
        <v>6.26</v>
      </c>
      <c r="X811" s="342">
        <v>4.4999999999999998E-2</v>
      </c>
      <c r="Y811" s="342">
        <v>0</v>
      </c>
      <c r="Z811" s="342">
        <v>73.2</v>
      </c>
      <c r="AA811" s="342">
        <v>53.4</v>
      </c>
      <c r="AB811" s="342">
        <v>24.176646000000002</v>
      </c>
      <c r="AC811" s="342">
        <v>25.365431000000001</v>
      </c>
      <c r="AD811" s="342">
        <v>178.402615</v>
      </c>
      <c r="AE811" s="342">
        <v>10.651047</v>
      </c>
      <c r="AF811" s="342">
        <v>0</v>
      </c>
      <c r="AG811" s="342">
        <v>4.1487000000000003E-2</v>
      </c>
    </row>
    <row r="812" spans="1:33" x14ac:dyDescent="0.2">
      <c r="A812" s="342">
        <v>971.46356400000002</v>
      </c>
      <c r="B812" s="342">
        <v>114.11333</v>
      </c>
      <c r="C812" s="342">
        <v>74.528250999999997</v>
      </c>
      <c r="D812" s="342">
        <v>75.427648000000005</v>
      </c>
      <c r="E812" s="342">
        <v>72.728334000000004</v>
      </c>
      <c r="F812" s="342">
        <v>72.656834000000003</v>
      </c>
      <c r="G812" s="342">
        <v>72.820667</v>
      </c>
      <c r="H812" s="342">
        <v>74.622332999999998</v>
      </c>
      <c r="I812" s="342">
        <v>6.8281010000000002</v>
      </c>
      <c r="J812" s="342">
        <v>178.574288</v>
      </c>
      <c r="K812" s="342">
        <v>52.1</v>
      </c>
      <c r="L812" s="342">
        <v>5.1876360000000004</v>
      </c>
      <c r="M812" s="342">
        <v>74.8</v>
      </c>
      <c r="N812" s="342">
        <v>29.326136000000002</v>
      </c>
      <c r="O812" s="342">
        <v>178.344965</v>
      </c>
      <c r="P812" s="342">
        <v>0</v>
      </c>
      <c r="Q812" s="342">
        <v>120.31</v>
      </c>
      <c r="R812" s="342">
        <v>0</v>
      </c>
      <c r="S812" s="342">
        <v>4.4379999999999997</v>
      </c>
      <c r="T812" s="342">
        <v>0</v>
      </c>
      <c r="U812" s="342">
        <v>276</v>
      </c>
      <c r="V812" s="342">
        <v>111.301</v>
      </c>
      <c r="W812" s="342">
        <v>6.3380000000000001</v>
      </c>
      <c r="X812" s="342">
        <v>5.0999999999999997E-2</v>
      </c>
      <c r="Y812" s="342">
        <v>0</v>
      </c>
      <c r="Z812" s="342">
        <v>73.2</v>
      </c>
      <c r="AA812" s="342">
        <v>53.4</v>
      </c>
      <c r="AB812" s="342">
        <v>23.986191999999999</v>
      </c>
      <c r="AC812" s="342">
        <v>25.317229000000001</v>
      </c>
      <c r="AD812" s="342">
        <v>178.38643400000001</v>
      </c>
      <c r="AE812" s="342">
        <v>10.646952000000001</v>
      </c>
      <c r="AF812" s="342">
        <v>0</v>
      </c>
      <c r="AG812" s="342">
        <v>4.1468999999999999E-2</v>
      </c>
    </row>
    <row r="813" spans="1:33" x14ac:dyDescent="0.2">
      <c r="A813" s="342">
        <v>972.65863300000001</v>
      </c>
      <c r="B813" s="342">
        <v>114.403261</v>
      </c>
      <c r="C813" s="342">
        <v>74.511318000000003</v>
      </c>
      <c r="D813" s="342">
        <v>75.412330999999995</v>
      </c>
      <c r="E813" s="342">
        <v>72.685929999999999</v>
      </c>
      <c r="F813" s="342">
        <v>72.655883000000003</v>
      </c>
      <c r="G813" s="342">
        <v>72.762576999999993</v>
      </c>
      <c r="H813" s="342">
        <v>74.558788000000007</v>
      </c>
      <c r="I813" s="342">
        <v>6.779496</v>
      </c>
      <c r="J813" s="342">
        <v>178.66527600000001</v>
      </c>
      <c r="K813" s="342">
        <v>52.1</v>
      </c>
      <c r="L813" s="342">
        <v>5.1938579999999996</v>
      </c>
      <c r="M813" s="342">
        <v>74.8</v>
      </c>
      <c r="N813" s="342">
        <v>29.325565999999998</v>
      </c>
      <c r="O813" s="342">
        <v>178.33506499999999</v>
      </c>
      <c r="P813" s="342">
        <v>0</v>
      </c>
      <c r="Q813" s="342">
        <v>120.3</v>
      </c>
      <c r="R813" s="342">
        <v>0</v>
      </c>
      <c r="S813" s="342">
        <v>4.4269999999999996</v>
      </c>
      <c r="T813" s="342">
        <v>0</v>
      </c>
      <c r="U813" s="342">
        <v>273</v>
      </c>
      <c r="V813" s="342">
        <v>111.414</v>
      </c>
      <c r="W813" s="342">
        <v>6.3120000000000003</v>
      </c>
      <c r="X813" s="342">
        <v>5.0999999999999997E-2</v>
      </c>
      <c r="Y813" s="342">
        <v>0</v>
      </c>
      <c r="Z813" s="342">
        <v>73.2</v>
      </c>
      <c r="AA813" s="342">
        <v>53.4</v>
      </c>
      <c r="AB813" s="342">
        <v>23.872834999999998</v>
      </c>
      <c r="AC813" s="342">
        <v>25.265142000000001</v>
      </c>
      <c r="AD813" s="342">
        <v>178.37680399999999</v>
      </c>
      <c r="AE813" s="342">
        <v>10.642526</v>
      </c>
      <c r="AF813" s="342">
        <v>0</v>
      </c>
      <c r="AG813" s="342">
        <v>4.1738999999999998E-2</v>
      </c>
    </row>
    <row r="814" spans="1:33" x14ac:dyDescent="0.2">
      <c r="A814" s="342">
        <v>973.88070300000004</v>
      </c>
      <c r="B814" s="342">
        <v>114.64762399999999</v>
      </c>
      <c r="C814" s="342">
        <v>74.549684999999997</v>
      </c>
      <c r="D814" s="342">
        <v>75.428607999999997</v>
      </c>
      <c r="E814" s="342">
        <v>72.712857999999997</v>
      </c>
      <c r="F814" s="342">
        <v>72.656582999999998</v>
      </c>
      <c r="G814" s="342">
        <v>72.764259999999993</v>
      </c>
      <c r="H814" s="342">
        <v>74.600255000000004</v>
      </c>
      <c r="I814" s="342">
        <v>6.8138649999999998</v>
      </c>
      <c r="J814" s="342">
        <v>178.52971400000001</v>
      </c>
      <c r="K814" s="342">
        <v>52.1</v>
      </c>
      <c r="L814" s="342">
        <v>5.1973599999999998</v>
      </c>
      <c r="M814" s="342">
        <v>74.8</v>
      </c>
      <c r="N814" s="342">
        <v>29.325143000000001</v>
      </c>
      <c r="O814" s="342">
        <v>178.32029800000001</v>
      </c>
      <c r="P814" s="342">
        <v>0</v>
      </c>
      <c r="Q814" s="342">
        <v>120.32</v>
      </c>
      <c r="R814" s="342">
        <v>0</v>
      </c>
      <c r="S814" s="342">
        <v>4.4080000000000004</v>
      </c>
      <c r="T814" s="342">
        <v>0</v>
      </c>
      <c r="U814" s="342">
        <v>264</v>
      </c>
      <c r="V814" s="342">
        <v>111.488</v>
      </c>
      <c r="W814" s="342">
        <v>6.2859999999999996</v>
      </c>
      <c r="X814" s="342">
        <v>5.0999999999999997E-2</v>
      </c>
      <c r="Y814" s="342">
        <v>0</v>
      </c>
      <c r="Z814" s="342">
        <v>73.2</v>
      </c>
      <c r="AA814" s="342">
        <v>53.4</v>
      </c>
      <c r="AB814" s="342">
        <v>23.701027</v>
      </c>
      <c r="AC814" s="342">
        <v>25.214375</v>
      </c>
      <c r="AD814" s="342">
        <v>178.36220700000001</v>
      </c>
      <c r="AE814" s="342">
        <v>10.638213</v>
      </c>
      <c r="AF814" s="342">
        <v>0</v>
      </c>
      <c r="AG814" s="342">
        <v>4.1909000000000002E-2</v>
      </c>
    </row>
    <row r="815" spans="1:33" x14ac:dyDescent="0.2">
      <c r="A815" s="342">
        <v>975.07577100000003</v>
      </c>
      <c r="B815" s="342">
        <v>114.505916</v>
      </c>
      <c r="C815" s="342">
        <v>74.612595999999996</v>
      </c>
      <c r="D815" s="342">
        <v>75.442019000000002</v>
      </c>
      <c r="E815" s="342">
        <v>72.717769000000004</v>
      </c>
      <c r="F815" s="342">
        <v>72.601203999999996</v>
      </c>
      <c r="G815" s="342">
        <v>72.757913000000002</v>
      </c>
      <c r="H815" s="342">
        <v>74.583354</v>
      </c>
      <c r="I815" s="342">
        <v>6.8339340000000002</v>
      </c>
      <c r="J815" s="342">
        <v>178.46463499999999</v>
      </c>
      <c r="K815" s="342">
        <v>52.1</v>
      </c>
      <c r="L815" s="342">
        <v>5.205419</v>
      </c>
      <c r="M815" s="342">
        <v>74.8</v>
      </c>
      <c r="N815" s="342">
        <v>29.325436</v>
      </c>
      <c r="O815" s="342">
        <v>178.327426</v>
      </c>
      <c r="P815" s="342">
        <v>0</v>
      </c>
      <c r="Q815" s="342">
        <v>120.32</v>
      </c>
      <c r="R815" s="342">
        <v>0</v>
      </c>
      <c r="S815" s="342">
        <v>4.4279999999999999</v>
      </c>
      <c r="T815" s="342">
        <v>0</v>
      </c>
      <c r="U815" s="342">
        <v>273</v>
      </c>
      <c r="V815" s="342">
        <v>111.563</v>
      </c>
      <c r="W815" s="342">
        <v>6.2919999999999998</v>
      </c>
      <c r="X815" s="342">
        <v>4.4999999999999998E-2</v>
      </c>
      <c r="Y815" s="342">
        <v>0</v>
      </c>
      <c r="Z815" s="342">
        <v>73.2</v>
      </c>
      <c r="AA815" s="342">
        <v>53.4</v>
      </c>
      <c r="AB815" s="342">
        <v>23.782727999999999</v>
      </c>
      <c r="AC815" s="342">
        <v>25.163755999999999</v>
      </c>
      <c r="AD815" s="342">
        <v>178.369148</v>
      </c>
      <c r="AE815" s="342">
        <v>10.633913</v>
      </c>
      <c r="AF815" s="342">
        <v>0</v>
      </c>
      <c r="AG815" s="342">
        <v>4.1722000000000002E-2</v>
      </c>
    </row>
    <row r="816" spans="1:33" x14ac:dyDescent="0.2">
      <c r="A816" s="342">
        <v>976.26983900000005</v>
      </c>
      <c r="B816" s="342">
        <v>114.315003</v>
      </c>
      <c r="C816" s="342">
        <v>74.564128999999994</v>
      </c>
      <c r="D816" s="342">
        <v>75.461833999999996</v>
      </c>
      <c r="E816" s="342">
        <v>72.705793</v>
      </c>
      <c r="F816" s="342">
        <v>72.665559000000002</v>
      </c>
      <c r="G816" s="342">
        <v>72.814693000000005</v>
      </c>
      <c r="H816" s="342">
        <v>74.628883000000002</v>
      </c>
      <c r="I816" s="342">
        <v>6.845383</v>
      </c>
      <c r="J816" s="342">
        <v>178.535404</v>
      </c>
      <c r="K816" s="342">
        <v>52.1</v>
      </c>
      <c r="L816" s="342">
        <v>5.2107599999999996</v>
      </c>
      <c r="M816" s="342">
        <v>74.8</v>
      </c>
      <c r="N816" s="342">
        <v>29.329505999999999</v>
      </c>
      <c r="O816" s="342">
        <v>178.31172699999999</v>
      </c>
      <c r="P816" s="342">
        <v>0</v>
      </c>
      <c r="Q816" s="342">
        <v>120.29</v>
      </c>
      <c r="R816" s="342">
        <v>0</v>
      </c>
      <c r="S816" s="342">
        <v>4.4320000000000004</v>
      </c>
      <c r="T816" s="342">
        <v>0</v>
      </c>
      <c r="U816" s="342">
        <v>275</v>
      </c>
      <c r="V816" s="342">
        <v>111.676</v>
      </c>
      <c r="W816" s="342">
        <v>6.3380000000000001</v>
      </c>
      <c r="X816" s="342">
        <v>5.0999999999999997E-2</v>
      </c>
      <c r="Y816" s="342">
        <v>0</v>
      </c>
      <c r="Z816" s="342">
        <v>73.2</v>
      </c>
      <c r="AA816" s="342">
        <v>53.3</v>
      </c>
      <c r="AB816" s="342">
        <v>23.596596000000002</v>
      </c>
      <c r="AC816" s="342">
        <v>25.111885999999998</v>
      </c>
      <c r="AD816" s="342">
        <v>178.35333399999999</v>
      </c>
      <c r="AE816" s="342">
        <v>10.629505999999999</v>
      </c>
      <c r="AF816" s="342">
        <v>0</v>
      </c>
      <c r="AG816" s="342">
        <v>4.1607999999999999E-2</v>
      </c>
    </row>
    <row r="817" spans="1:33" x14ac:dyDescent="0.2">
      <c r="A817" s="342">
        <v>977.46490800000004</v>
      </c>
      <c r="B817" s="342">
        <v>114.142743</v>
      </c>
      <c r="C817" s="342">
        <v>74.513649000000001</v>
      </c>
      <c r="D817" s="342">
        <v>75.390400999999997</v>
      </c>
      <c r="E817" s="342">
        <v>72.731185999999994</v>
      </c>
      <c r="F817" s="342">
        <v>72.681499000000002</v>
      </c>
      <c r="G817" s="342">
        <v>72.854330000000004</v>
      </c>
      <c r="H817" s="342">
        <v>74.552668999999995</v>
      </c>
      <c r="I817" s="342">
        <v>6.9408659999999998</v>
      </c>
      <c r="J817" s="342">
        <v>178.527627</v>
      </c>
      <c r="K817" s="342">
        <v>52.1</v>
      </c>
      <c r="L817" s="342">
        <v>5.2178620000000002</v>
      </c>
      <c r="M817" s="342">
        <v>74.8</v>
      </c>
      <c r="N817" s="342">
        <v>29.326525</v>
      </c>
      <c r="O817" s="342">
        <v>178.303517</v>
      </c>
      <c r="P817" s="342">
        <v>0</v>
      </c>
      <c r="Q817" s="342">
        <v>120.29</v>
      </c>
      <c r="R817" s="342">
        <v>0</v>
      </c>
      <c r="S817" s="342">
        <v>4.4169999999999998</v>
      </c>
      <c r="T817" s="342">
        <v>0</v>
      </c>
      <c r="U817" s="342">
        <v>269</v>
      </c>
      <c r="V817" s="342">
        <v>111.751</v>
      </c>
      <c r="W817" s="342">
        <v>6.3490000000000002</v>
      </c>
      <c r="X817" s="342">
        <v>4.4999999999999998E-2</v>
      </c>
      <c r="Y817" s="342">
        <v>0</v>
      </c>
      <c r="Z817" s="342">
        <v>73.2</v>
      </c>
      <c r="AA817" s="342">
        <v>53.3</v>
      </c>
      <c r="AB817" s="342">
        <v>23.498816999999999</v>
      </c>
      <c r="AC817" s="342">
        <v>25.066406000000001</v>
      </c>
      <c r="AD817" s="342">
        <v>178.34502699999999</v>
      </c>
      <c r="AE817" s="342">
        <v>10.625641999999999</v>
      </c>
      <c r="AF817" s="342">
        <v>0</v>
      </c>
      <c r="AG817" s="342">
        <v>4.1509999999999998E-2</v>
      </c>
    </row>
    <row r="818" spans="1:33" x14ac:dyDescent="0.2">
      <c r="A818" s="342">
        <v>978.65897600000005</v>
      </c>
      <c r="B818" s="342">
        <v>114.119066</v>
      </c>
      <c r="C818" s="342">
        <v>74.551678999999993</v>
      </c>
      <c r="D818" s="342">
        <v>75.494139000000004</v>
      </c>
      <c r="E818" s="342">
        <v>72.700079000000002</v>
      </c>
      <c r="F818" s="342">
        <v>72.634814000000006</v>
      </c>
      <c r="G818" s="342">
        <v>72.807094000000006</v>
      </c>
      <c r="H818" s="342">
        <v>74.596430999999995</v>
      </c>
      <c r="I818" s="342">
        <v>6.8665529999999997</v>
      </c>
      <c r="J818" s="342">
        <v>178.56521499999999</v>
      </c>
      <c r="K818" s="342">
        <v>52.1</v>
      </c>
      <c r="L818" s="342">
        <v>5.2235139999999998</v>
      </c>
      <c r="M818" s="342">
        <v>74.8</v>
      </c>
      <c r="N818" s="342">
        <v>29.326629000000001</v>
      </c>
      <c r="O818" s="342">
        <v>178.335272</v>
      </c>
      <c r="P818" s="342">
        <v>0</v>
      </c>
      <c r="Q818" s="342">
        <v>120.3</v>
      </c>
      <c r="R818" s="342">
        <v>0</v>
      </c>
      <c r="S818" s="342">
        <v>4.4489999999999998</v>
      </c>
      <c r="T818" s="342">
        <v>0</v>
      </c>
      <c r="U818" s="342">
        <v>281</v>
      </c>
      <c r="V818" s="342">
        <v>111.86499999999999</v>
      </c>
      <c r="W818" s="342">
        <v>6.37</v>
      </c>
      <c r="X818" s="342">
        <v>4.4999999999999998E-2</v>
      </c>
      <c r="Y818" s="342">
        <v>0</v>
      </c>
      <c r="Z818" s="342">
        <v>73.2</v>
      </c>
      <c r="AA818" s="342">
        <v>53.3</v>
      </c>
      <c r="AB818" s="342">
        <v>23.871873999999998</v>
      </c>
      <c r="AC818" s="342">
        <v>25.025981999999999</v>
      </c>
      <c r="AD818" s="342">
        <v>178.376722</v>
      </c>
      <c r="AE818" s="342">
        <v>10.622207</v>
      </c>
      <c r="AF818" s="342">
        <v>0</v>
      </c>
      <c r="AG818" s="342">
        <v>4.1450000000000001E-2</v>
      </c>
    </row>
    <row r="819" spans="1:33" x14ac:dyDescent="0.2">
      <c r="A819" s="342">
        <v>979.88004599999999</v>
      </c>
      <c r="B819" s="342">
        <v>114.464135</v>
      </c>
      <c r="C819" s="342">
        <v>74.552841000000001</v>
      </c>
      <c r="D819" s="342">
        <v>75.476625999999996</v>
      </c>
      <c r="E819" s="342">
        <v>72.645465999999999</v>
      </c>
      <c r="F819" s="342">
        <v>72.662383000000005</v>
      </c>
      <c r="G819" s="342">
        <v>72.777891999999994</v>
      </c>
      <c r="H819" s="342">
        <v>74.609482999999997</v>
      </c>
      <c r="I819" s="342">
        <v>6.8231000000000002</v>
      </c>
      <c r="J819" s="342">
        <v>178.53636299999999</v>
      </c>
      <c r="K819" s="342">
        <v>52.1</v>
      </c>
      <c r="L819" s="342">
        <v>5.2295720000000001</v>
      </c>
      <c r="M819" s="342">
        <v>74.8</v>
      </c>
      <c r="N819" s="342">
        <v>29.327359999999999</v>
      </c>
      <c r="O819" s="342">
        <v>178.299105</v>
      </c>
      <c r="P819" s="342">
        <v>0</v>
      </c>
      <c r="Q819" s="342">
        <v>120.3</v>
      </c>
      <c r="R819" s="342">
        <v>0</v>
      </c>
      <c r="S819" s="342">
        <v>4.4320000000000004</v>
      </c>
      <c r="T819" s="342">
        <v>0</v>
      </c>
      <c r="U819" s="342">
        <v>274</v>
      </c>
      <c r="V819" s="342">
        <v>111.94</v>
      </c>
      <c r="W819" s="342">
        <v>6.3280000000000003</v>
      </c>
      <c r="X819" s="342">
        <v>5.0999999999999997E-2</v>
      </c>
      <c r="Y819" s="342">
        <v>0</v>
      </c>
      <c r="Z819" s="342">
        <v>73.2</v>
      </c>
      <c r="AA819" s="342">
        <v>53.3</v>
      </c>
      <c r="AB819" s="342">
        <v>23.449686</v>
      </c>
      <c r="AC819" s="342">
        <v>24.978598999999999</v>
      </c>
      <c r="AD819" s="342">
        <v>178.34085300000001</v>
      </c>
      <c r="AE819" s="342">
        <v>10.618181999999999</v>
      </c>
      <c r="AF819" s="342">
        <v>0</v>
      </c>
      <c r="AG819" s="342">
        <v>4.1748E-2</v>
      </c>
    </row>
    <row r="820" spans="1:33" x14ac:dyDescent="0.2">
      <c r="A820" s="342">
        <v>981.07511399999999</v>
      </c>
      <c r="B820" s="342">
        <v>114.967389</v>
      </c>
      <c r="C820" s="342">
        <v>74.566059999999993</v>
      </c>
      <c r="D820" s="342">
        <v>75.424103000000002</v>
      </c>
      <c r="E820" s="342">
        <v>72.702124999999995</v>
      </c>
      <c r="F820" s="342">
        <v>72.668360000000007</v>
      </c>
      <c r="G820" s="342">
        <v>72.795563000000001</v>
      </c>
      <c r="H820" s="342">
        <v>74.530888000000004</v>
      </c>
      <c r="I820" s="342">
        <v>6.8576959999999998</v>
      </c>
      <c r="J820" s="342">
        <v>178.64064999999999</v>
      </c>
      <c r="K820" s="342">
        <v>52.1</v>
      </c>
      <c r="L820" s="342">
        <v>5.2325869999999997</v>
      </c>
      <c r="M820" s="342">
        <v>74.8</v>
      </c>
      <c r="N820" s="342">
        <v>29.325851</v>
      </c>
      <c r="O820" s="342">
        <v>178.29381699999999</v>
      </c>
      <c r="P820" s="342">
        <v>0</v>
      </c>
      <c r="Q820" s="342">
        <v>120.32</v>
      </c>
      <c r="R820" s="342">
        <v>0</v>
      </c>
      <c r="S820" s="342">
        <v>4.4240000000000004</v>
      </c>
      <c r="T820" s="342">
        <v>0</v>
      </c>
      <c r="U820" s="342">
        <v>271</v>
      </c>
      <c r="V820" s="342">
        <v>112.015</v>
      </c>
      <c r="W820" s="342">
        <v>6.3179999999999996</v>
      </c>
      <c r="X820" s="342">
        <v>4.4999999999999998E-2</v>
      </c>
      <c r="Y820" s="342">
        <v>0</v>
      </c>
      <c r="Z820" s="342">
        <v>73.2</v>
      </c>
      <c r="AA820" s="342">
        <v>53.3</v>
      </c>
      <c r="AB820" s="342">
        <v>23.392337999999999</v>
      </c>
      <c r="AC820" s="342">
        <v>24.928750999999998</v>
      </c>
      <c r="AD820" s="342">
        <v>178.335981</v>
      </c>
      <c r="AE820" s="342">
        <v>10.613947</v>
      </c>
      <c r="AF820" s="342">
        <v>0</v>
      </c>
      <c r="AG820" s="342">
        <v>4.2164E-2</v>
      </c>
    </row>
    <row r="821" spans="1:33" x14ac:dyDescent="0.2">
      <c r="A821" s="342">
        <v>982.27018299999997</v>
      </c>
      <c r="B821" s="342">
        <v>115.228111</v>
      </c>
      <c r="C821" s="342">
        <v>74.535989999999998</v>
      </c>
      <c r="D821" s="342">
        <v>75.438821000000004</v>
      </c>
      <c r="E821" s="342">
        <v>72.695166</v>
      </c>
      <c r="F821" s="342">
        <v>72.677903000000001</v>
      </c>
      <c r="G821" s="342">
        <v>72.835183000000001</v>
      </c>
      <c r="H821" s="342">
        <v>74.663366999999994</v>
      </c>
      <c r="I821" s="342">
        <v>6.92164</v>
      </c>
      <c r="J821" s="342">
        <v>178.554327</v>
      </c>
      <c r="K821" s="342">
        <v>52.1</v>
      </c>
      <c r="L821" s="342">
        <v>5.2402600000000001</v>
      </c>
      <c r="M821" s="342">
        <v>74.8</v>
      </c>
      <c r="N821" s="342">
        <v>29.329169</v>
      </c>
      <c r="O821" s="342">
        <v>178.321022</v>
      </c>
      <c r="P821" s="342">
        <v>0</v>
      </c>
      <c r="Q821" s="342">
        <v>120.31</v>
      </c>
      <c r="R821" s="342">
        <v>0</v>
      </c>
      <c r="S821" s="342">
        <v>4.4130000000000003</v>
      </c>
      <c r="T821" s="342">
        <v>0</v>
      </c>
      <c r="U821" s="342">
        <v>267</v>
      </c>
      <c r="V821" s="342">
        <v>112.128</v>
      </c>
      <c r="W821" s="342">
        <v>6.2969999999999997</v>
      </c>
      <c r="X821" s="342">
        <v>4.4999999999999998E-2</v>
      </c>
      <c r="Y821" s="342">
        <v>0</v>
      </c>
      <c r="Z821" s="342">
        <v>73.2</v>
      </c>
      <c r="AA821" s="342">
        <v>53.3</v>
      </c>
      <c r="AB821" s="342">
        <v>23.715506999999999</v>
      </c>
      <c r="AC821" s="342">
        <v>24.885814</v>
      </c>
      <c r="AD821" s="342">
        <v>178.363437</v>
      </c>
      <c r="AE821" s="342">
        <v>10.610298999999999</v>
      </c>
      <c r="AF821" s="342">
        <v>0</v>
      </c>
      <c r="AG821" s="342">
        <v>4.2415000000000001E-2</v>
      </c>
    </row>
    <row r="822" spans="1:33" x14ac:dyDescent="0.2">
      <c r="A822" s="342">
        <v>983.46525099999997</v>
      </c>
      <c r="B822" s="342">
        <v>115.237847</v>
      </c>
      <c r="C822" s="342">
        <v>74.556432999999998</v>
      </c>
      <c r="D822" s="342">
        <v>75.437836000000004</v>
      </c>
      <c r="E822" s="342">
        <v>72.728561999999997</v>
      </c>
      <c r="F822" s="342">
        <v>72.614351999999997</v>
      </c>
      <c r="G822" s="342">
        <v>72.762613999999999</v>
      </c>
      <c r="H822" s="342">
        <v>74.608754000000005</v>
      </c>
      <c r="I822" s="342">
        <v>6.8842670000000004</v>
      </c>
      <c r="J822" s="342">
        <v>178.55199400000001</v>
      </c>
      <c r="K822" s="342">
        <v>52.1</v>
      </c>
      <c r="L822" s="342">
        <v>5.2465849999999996</v>
      </c>
      <c r="M822" s="342">
        <v>74.8</v>
      </c>
      <c r="N822" s="342">
        <v>29.328962000000001</v>
      </c>
      <c r="O822" s="342">
        <v>178.288747</v>
      </c>
      <c r="P822" s="342">
        <v>0</v>
      </c>
      <c r="Q822" s="342">
        <v>120.3</v>
      </c>
      <c r="R822" s="342">
        <v>0</v>
      </c>
      <c r="S822" s="342">
        <v>4.4210000000000003</v>
      </c>
      <c r="T822" s="342">
        <v>0</v>
      </c>
      <c r="U822" s="342">
        <v>270</v>
      </c>
      <c r="V822" s="342">
        <v>112.203</v>
      </c>
      <c r="W822" s="342">
        <v>6.3179999999999996</v>
      </c>
      <c r="X822" s="342">
        <v>4.4999999999999998E-2</v>
      </c>
      <c r="Y822" s="342">
        <v>0</v>
      </c>
      <c r="Z822" s="342">
        <v>73.2</v>
      </c>
      <c r="AA822" s="342">
        <v>53.3</v>
      </c>
      <c r="AB822" s="342">
        <v>23.335470999999998</v>
      </c>
      <c r="AC822" s="342">
        <v>24.835753</v>
      </c>
      <c r="AD822" s="342">
        <v>178.33114900000001</v>
      </c>
      <c r="AE822" s="342">
        <v>10.606045999999999</v>
      </c>
      <c r="AF822" s="342">
        <v>0</v>
      </c>
      <c r="AG822" s="342">
        <v>4.2402000000000002E-2</v>
      </c>
    </row>
    <row r="823" spans="1:33" x14ac:dyDescent="0.2">
      <c r="A823" s="342">
        <v>984.66031899999996</v>
      </c>
      <c r="B823" s="342">
        <v>115.02605200000001</v>
      </c>
      <c r="C823" s="342">
        <v>74.560874999999996</v>
      </c>
      <c r="D823" s="342">
        <v>75.427036000000001</v>
      </c>
      <c r="E823" s="342">
        <v>72.708663999999999</v>
      </c>
      <c r="F823" s="342">
        <v>72.668211999999997</v>
      </c>
      <c r="G823" s="342">
        <v>72.777518999999998</v>
      </c>
      <c r="H823" s="342">
        <v>74.541657000000001</v>
      </c>
      <c r="I823" s="342">
        <v>6.8129790000000003</v>
      </c>
      <c r="J823" s="342">
        <v>178.39023700000001</v>
      </c>
      <c r="K823" s="342">
        <v>52.1</v>
      </c>
      <c r="L823" s="342">
        <v>5.2518209999999996</v>
      </c>
      <c r="M823" s="342">
        <v>74.8</v>
      </c>
      <c r="N823" s="342">
        <v>29.325824999999998</v>
      </c>
      <c r="O823" s="342">
        <v>178.29219900000001</v>
      </c>
      <c r="P823" s="342">
        <v>0</v>
      </c>
      <c r="Q823" s="342">
        <v>120.32</v>
      </c>
      <c r="R823" s="342">
        <v>0</v>
      </c>
      <c r="S823" s="342">
        <v>4.399</v>
      </c>
      <c r="T823" s="342">
        <v>0</v>
      </c>
      <c r="U823" s="342">
        <v>260</v>
      </c>
      <c r="V823" s="342">
        <v>112.315</v>
      </c>
      <c r="W823" s="342">
        <v>6.25</v>
      </c>
      <c r="X823" s="342">
        <v>4.4999999999999998E-2</v>
      </c>
      <c r="Y823" s="342">
        <v>0</v>
      </c>
      <c r="Z823" s="342">
        <v>73.2</v>
      </c>
      <c r="AA823" s="342">
        <v>53.3</v>
      </c>
      <c r="AB823" s="342">
        <v>23.373944000000002</v>
      </c>
      <c r="AC823" s="342">
        <v>24.788675000000001</v>
      </c>
      <c r="AD823" s="342">
        <v>178.334418</v>
      </c>
      <c r="AE823" s="342">
        <v>10.602046</v>
      </c>
      <c r="AF823" s="342">
        <v>0</v>
      </c>
      <c r="AG823" s="342">
        <v>4.2219E-2</v>
      </c>
    </row>
    <row r="824" spans="1:33" x14ac:dyDescent="0.2">
      <c r="A824" s="342">
        <v>985.88038900000004</v>
      </c>
      <c r="B824" s="342">
        <v>115.058601</v>
      </c>
      <c r="C824" s="342">
        <v>74.601854000000003</v>
      </c>
      <c r="D824" s="342">
        <v>75.516139999999993</v>
      </c>
      <c r="E824" s="342">
        <v>72.708174999999997</v>
      </c>
      <c r="F824" s="342">
        <v>72.646297000000004</v>
      </c>
      <c r="G824" s="342">
        <v>72.780991999999998</v>
      </c>
      <c r="H824" s="342">
        <v>74.604084999999998</v>
      </c>
      <c r="I824" s="342">
        <v>7.0443309999999997</v>
      </c>
      <c r="J824" s="342">
        <v>178.415693</v>
      </c>
      <c r="K824" s="342">
        <v>52.1</v>
      </c>
      <c r="L824" s="342">
        <v>5.2599119999999999</v>
      </c>
      <c r="M824" s="342">
        <v>74.8</v>
      </c>
      <c r="N824" s="342">
        <v>29.327138000000001</v>
      </c>
      <c r="O824" s="342">
        <v>178.26531800000001</v>
      </c>
      <c r="P824" s="342">
        <v>0</v>
      </c>
      <c r="Q824" s="342">
        <v>120.31</v>
      </c>
      <c r="R824" s="342">
        <v>0</v>
      </c>
      <c r="S824" s="342">
        <v>4.4139999999999997</v>
      </c>
      <c r="T824" s="342">
        <v>0</v>
      </c>
      <c r="U824" s="342">
        <v>267</v>
      </c>
      <c r="V824" s="342">
        <v>112.39</v>
      </c>
      <c r="W824" s="342">
        <v>6.2709999999999999</v>
      </c>
      <c r="X824" s="342">
        <v>4.4999999999999998E-2</v>
      </c>
      <c r="Y824" s="342">
        <v>0</v>
      </c>
      <c r="Z824" s="342">
        <v>73.2</v>
      </c>
      <c r="AA824" s="342">
        <v>53.3</v>
      </c>
      <c r="AB824" s="342">
        <v>23.057376999999999</v>
      </c>
      <c r="AC824" s="342">
        <v>24.738955000000001</v>
      </c>
      <c r="AD824" s="342">
        <v>178.30752200000001</v>
      </c>
      <c r="AE824" s="342">
        <v>10.597822000000001</v>
      </c>
      <c r="AF824" s="342">
        <v>0</v>
      </c>
      <c r="AG824" s="342">
        <v>4.2203999999999998E-2</v>
      </c>
    </row>
    <row r="825" spans="1:33" x14ac:dyDescent="0.2">
      <c r="A825" s="342">
        <v>987.07945800000005</v>
      </c>
      <c r="B825" s="342">
        <v>115.09844699999999</v>
      </c>
      <c r="C825" s="342">
        <v>74.598236999999997</v>
      </c>
      <c r="D825" s="342">
        <v>75.448410999999993</v>
      </c>
      <c r="E825" s="342">
        <v>72.749465999999998</v>
      </c>
      <c r="F825" s="342">
        <v>72.608784999999997</v>
      </c>
      <c r="G825" s="342">
        <v>72.764771999999994</v>
      </c>
      <c r="H825" s="342">
        <v>74.661075999999994</v>
      </c>
      <c r="I825" s="342">
        <v>6.8110350000000004</v>
      </c>
      <c r="J825" s="342">
        <v>178.518035</v>
      </c>
      <c r="K825" s="342">
        <v>52.3</v>
      </c>
      <c r="L825" s="342">
        <v>5.2663380000000002</v>
      </c>
      <c r="M825" s="342">
        <v>74.8</v>
      </c>
      <c r="N825" s="342">
        <v>29.327821</v>
      </c>
      <c r="O825" s="342">
        <v>178.288389</v>
      </c>
      <c r="P825" s="342">
        <v>0</v>
      </c>
      <c r="Q825" s="342">
        <v>120.32</v>
      </c>
      <c r="R825" s="342">
        <v>0</v>
      </c>
      <c r="S825" s="342">
        <v>4.4130000000000003</v>
      </c>
      <c r="T825" s="342">
        <v>0</v>
      </c>
      <c r="U825" s="342">
        <v>266</v>
      </c>
      <c r="V825" s="342">
        <v>112.465</v>
      </c>
      <c r="W825" s="342">
        <v>6.3070000000000004</v>
      </c>
      <c r="X825" s="342">
        <v>4.4999999999999998E-2</v>
      </c>
      <c r="Y825" s="342">
        <v>0</v>
      </c>
      <c r="Z825" s="342">
        <v>73.2</v>
      </c>
      <c r="AA825" s="342">
        <v>53.3</v>
      </c>
      <c r="AB825" s="342">
        <v>23.329360999999999</v>
      </c>
      <c r="AC825" s="342">
        <v>24.691358999999999</v>
      </c>
      <c r="AD825" s="342">
        <v>178.33063000000001</v>
      </c>
      <c r="AE825" s="342">
        <v>10.593778</v>
      </c>
      <c r="AF825" s="342">
        <v>0</v>
      </c>
      <c r="AG825" s="342">
        <v>4.2241000000000001E-2</v>
      </c>
    </row>
    <row r="826" spans="1:33" x14ac:dyDescent="0.2">
      <c r="A826" s="342">
        <v>988.27552600000001</v>
      </c>
      <c r="B826" s="342">
        <v>114.98240800000001</v>
      </c>
      <c r="C826" s="342">
        <v>74.559892000000005</v>
      </c>
      <c r="D826" s="342">
        <v>75.490658999999994</v>
      </c>
      <c r="E826" s="342">
        <v>72.738309000000001</v>
      </c>
      <c r="F826" s="342">
        <v>72.605457000000001</v>
      </c>
      <c r="G826" s="342">
        <v>72.778028000000006</v>
      </c>
      <c r="H826" s="342">
        <v>74.653571999999997</v>
      </c>
      <c r="I826" s="342">
        <v>7.0413170000000003</v>
      </c>
      <c r="J826" s="342">
        <v>178.405013</v>
      </c>
      <c r="K826" s="342">
        <v>52.3</v>
      </c>
      <c r="L826" s="342">
        <v>5.2713159999999997</v>
      </c>
      <c r="M826" s="342">
        <v>74.8</v>
      </c>
      <c r="N826" s="342">
        <v>29.326162</v>
      </c>
      <c r="O826" s="342">
        <v>178.283805</v>
      </c>
      <c r="P826" s="342">
        <v>0</v>
      </c>
      <c r="Q826" s="342">
        <v>120.3</v>
      </c>
      <c r="R826" s="342">
        <v>0</v>
      </c>
      <c r="S826" s="342">
        <v>4.4269999999999996</v>
      </c>
      <c r="T826" s="342">
        <v>0</v>
      </c>
      <c r="U826" s="342">
        <v>273</v>
      </c>
      <c r="V826" s="342">
        <v>112.578</v>
      </c>
      <c r="W826" s="342">
        <v>6.3019999999999996</v>
      </c>
      <c r="X826" s="342">
        <v>4.4999999999999998E-2</v>
      </c>
      <c r="Y826" s="342">
        <v>0</v>
      </c>
      <c r="Z826" s="342">
        <v>73.2</v>
      </c>
      <c r="AA826" s="342">
        <v>53.3</v>
      </c>
      <c r="AB826" s="342">
        <v>23.274719999999999</v>
      </c>
      <c r="AC826" s="342">
        <v>24.644687999999999</v>
      </c>
      <c r="AD826" s="342">
        <v>178.325988</v>
      </c>
      <c r="AE826" s="342">
        <v>10.589812999999999</v>
      </c>
      <c r="AF826" s="342">
        <v>0</v>
      </c>
      <c r="AG826" s="342">
        <v>4.2182999999999998E-2</v>
      </c>
    </row>
    <row r="827" spans="1:33" x14ac:dyDescent="0.2">
      <c r="A827" s="342">
        <v>989.46859500000005</v>
      </c>
      <c r="B827" s="342">
        <v>114.622843</v>
      </c>
      <c r="C827" s="342">
        <v>74.528873000000004</v>
      </c>
      <c r="D827" s="342">
        <v>75.443911</v>
      </c>
      <c r="E827" s="342">
        <v>72.705032000000003</v>
      </c>
      <c r="F827" s="342">
        <v>72.667167000000006</v>
      </c>
      <c r="G827" s="342">
        <v>72.818072000000001</v>
      </c>
      <c r="H827" s="342">
        <v>74.569265000000001</v>
      </c>
      <c r="I827" s="342">
        <v>6.8831870000000004</v>
      </c>
      <c r="J827" s="342">
        <v>178.449341</v>
      </c>
      <c r="K827" s="342">
        <v>52.3</v>
      </c>
      <c r="L827" s="342">
        <v>5.2791959999999998</v>
      </c>
      <c r="M827" s="342">
        <v>74.8</v>
      </c>
      <c r="N827" s="342">
        <v>29.325695</v>
      </c>
      <c r="O827" s="342">
        <v>178.25588099999999</v>
      </c>
      <c r="P827" s="342">
        <v>0</v>
      </c>
      <c r="Q827" s="342">
        <v>120.31</v>
      </c>
      <c r="R827" s="342">
        <v>0</v>
      </c>
      <c r="S827" s="342">
        <v>4.423</v>
      </c>
      <c r="T827" s="342">
        <v>0</v>
      </c>
      <c r="U827" s="342">
        <v>271</v>
      </c>
      <c r="V827" s="342">
        <v>112.654</v>
      </c>
      <c r="W827" s="342">
        <v>6.2969999999999997</v>
      </c>
      <c r="X827" s="342">
        <v>4.4999999999999998E-2</v>
      </c>
      <c r="Y827" s="342">
        <v>0</v>
      </c>
      <c r="Z827" s="342">
        <v>73.2</v>
      </c>
      <c r="AA827" s="342">
        <v>53.4</v>
      </c>
      <c r="AB827" s="342">
        <v>22.942824000000002</v>
      </c>
      <c r="AC827" s="342">
        <v>24.597529999999999</v>
      </c>
      <c r="AD827" s="342">
        <v>178.29778999999999</v>
      </c>
      <c r="AE827" s="342">
        <v>10.585806</v>
      </c>
      <c r="AF827" s="342">
        <v>0</v>
      </c>
      <c r="AG827" s="342">
        <v>4.1909000000000002E-2</v>
      </c>
    </row>
    <row r="828" spans="1:33" x14ac:dyDescent="0.2">
      <c r="A828" s="342">
        <v>990.66266299999995</v>
      </c>
      <c r="B828" s="342">
        <v>114.70229</v>
      </c>
      <c r="C828" s="342">
        <v>74.559876000000003</v>
      </c>
      <c r="D828" s="342">
        <v>75.449162000000001</v>
      </c>
      <c r="E828" s="342">
        <v>72.718692000000004</v>
      </c>
      <c r="F828" s="342">
        <v>72.626653000000005</v>
      </c>
      <c r="G828" s="342">
        <v>72.807879999999997</v>
      </c>
      <c r="H828" s="342">
        <v>74.526111</v>
      </c>
      <c r="I828" s="342">
        <v>6.7708550000000001</v>
      </c>
      <c r="J828" s="342">
        <v>178.47448499999999</v>
      </c>
      <c r="K828" s="342">
        <v>52.3</v>
      </c>
      <c r="L828" s="342">
        <v>5.2857289999999999</v>
      </c>
      <c r="M828" s="342">
        <v>74.8</v>
      </c>
      <c r="N828" s="342">
        <v>29.325669999999999</v>
      </c>
      <c r="O828" s="342">
        <v>178.26914400000001</v>
      </c>
      <c r="P828" s="342">
        <v>0</v>
      </c>
      <c r="Q828" s="342">
        <v>120.39</v>
      </c>
      <c r="R828" s="342">
        <v>0</v>
      </c>
      <c r="S828" s="342">
        <v>4.4169999999999998</v>
      </c>
      <c r="T828" s="342">
        <v>0</v>
      </c>
      <c r="U828" s="342">
        <v>265</v>
      </c>
      <c r="V828" s="342">
        <v>112.76600000000001</v>
      </c>
      <c r="W828" s="342">
        <v>6.3019999999999996</v>
      </c>
      <c r="X828" s="342">
        <v>4.4999999999999998E-2</v>
      </c>
      <c r="Y828" s="342">
        <v>0</v>
      </c>
      <c r="Z828" s="342">
        <v>73.2</v>
      </c>
      <c r="AA828" s="342">
        <v>53.4</v>
      </c>
      <c r="AB828" s="342">
        <v>23.099356</v>
      </c>
      <c r="AC828" s="342">
        <v>24.552489999999999</v>
      </c>
      <c r="AD828" s="342">
        <v>178.31108900000001</v>
      </c>
      <c r="AE828" s="342">
        <v>10.58198</v>
      </c>
      <c r="AF828" s="342">
        <v>0</v>
      </c>
      <c r="AG828" s="342">
        <v>4.1945000000000003E-2</v>
      </c>
    </row>
    <row r="829" spans="1:33" x14ac:dyDescent="0.2">
      <c r="A829" s="342">
        <v>991.88173200000006</v>
      </c>
      <c r="B829" s="342">
        <v>114.714268</v>
      </c>
      <c r="C829" s="342">
        <v>74.593665000000001</v>
      </c>
      <c r="D829" s="342">
        <v>75.449207999999999</v>
      </c>
      <c r="E829" s="342">
        <v>72.743086000000005</v>
      </c>
      <c r="F829" s="342">
        <v>72.656532999999996</v>
      </c>
      <c r="G829" s="342">
        <v>72.792833999999999</v>
      </c>
      <c r="H829" s="342">
        <v>74.635431999999994</v>
      </c>
      <c r="I829" s="342">
        <v>6.8261779999999996</v>
      </c>
      <c r="J829" s="342">
        <v>178.46051299999999</v>
      </c>
      <c r="K829" s="342">
        <v>52.3</v>
      </c>
      <c r="L829" s="342">
        <v>5.2940940000000003</v>
      </c>
      <c r="M829" s="342">
        <v>74.8</v>
      </c>
      <c r="N829" s="342">
        <v>29.325931000000001</v>
      </c>
      <c r="O829" s="342">
        <v>178.249448</v>
      </c>
      <c r="P829" s="342">
        <v>0</v>
      </c>
      <c r="Q829" s="342">
        <v>120.41</v>
      </c>
      <c r="R829" s="342">
        <v>0</v>
      </c>
      <c r="S829" s="342">
        <v>4.4180000000000001</v>
      </c>
      <c r="T829" s="342">
        <v>0</v>
      </c>
      <c r="U829" s="342">
        <v>267</v>
      </c>
      <c r="V829" s="342">
        <v>112.84099999999999</v>
      </c>
      <c r="W829" s="342">
        <v>6.3019999999999996</v>
      </c>
      <c r="X829" s="342">
        <v>5.0999999999999997E-2</v>
      </c>
      <c r="Y829" s="342">
        <v>0</v>
      </c>
      <c r="Z829" s="342">
        <v>73.2</v>
      </c>
      <c r="AA829" s="342">
        <v>53.4</v>
      </c>
      <c r="AB829" s="342">
        <v>22.867248</v>
      </c>
      <c r="AC829" s="342">
        <v>24.507259999999999</v>
      </c>
      <c r="AD829" s="342">
        <v>178.291369</v>
      </c>
      <c r="AE829" s="342">
        <v>10.578137</v>
      </c>
      <c r="AF829" s="342">
        <v>0</v>
      </c>
      <c r="AG829" s="342">
        <v>4.1919999999999999E-2</v>
      </c>
    </row>
    <row r="830" spans="1:33" x14ac:dyDescent="0.2">
      <c r="A830" s="342">
        <v>993.07680100000005</v>
      </c>
      <c r="B830" s="342">
        <v>114.978244</v>
      </c>
      <c r="C830" s="342">
        <v>74.574023999999994</v>
      </c>
      <c r="D830" s="342">
        <v>75.457778000000005</v>
      </c>
      <c r="E830" s="342">
        <v>72.719395000000006</v>
      </c>
      <c r="F830" s="342">
        <v>72.683169000000007</v>
      </c>
      <c r="G830" s="342">
        <v>72.819539000000006</v>
      </c>
      <c r="H830" s="342">
        <v>74.626345999999998</v>
      </c>
      <c r="I830" s="342">
        <v>6.9346009999999998</v>
      </c>
      <c r="J830" s="342">
        <v>178.41771499999999</v>
      </c>
      <c r="K830" s="342">
        <v>52.3</v>
      </c>
      <c r="L830" s="342">
        <v>5.3018010000000002</v>
      </c>
      <c r="M830" s="342">
        <v>74.8</v>
      </c>
      <c r="N830" s="342">
        <v>29.324995999999999</v>
      </c>
      <c r="O830" s="342">
        <v>178.26178300000001</v>
      </c>
      <c r="P830" s="342">
        <v>0</v>
      </c>
      <c r="Q830" s="342">
        <v>120.42</v>
      </c>
      <c r="R830" s="342">
        <v>0</v>
      </c>
      <c r="S830" s="342">
        <v>4.4219999999999997</v>
      </c>
      <c r="T830" s="342">
        <v>0</v>
      </c>
      <c r="U830" s="342">
        <v>268</v>
      </c>
      <c r="V830" s="342">
        <v>112.917</v>
      </c>
      <c r="W830" s="342">
        <v>6.3070000000000004</v>
      </c>
      <c r="X830" s="342">
        <v>4.4999999999999998E-2</v>
      </c>
      <c r="Y830" s="342">
        <v>0</v>
      </c>
      <c r="Z830" s="342">
        <v>73.2</v>
      </c>
      <c r="AA830" s="342">
        <v>53.4</v>
      </c>
      <c r="AB830" s="342">
        <v>23.015308999999998</v>
      </c>
      <c r="AC830" s="342">
        <v>24.465242</v>
      </c>
      <c r="AD830" s="342">
        <v>178.30394799999999</v>
      </c>
      <c r="AE830" s="342">
        <v>10.574567</v>
      </c>
      <c r="AF830" s="342">
        <v>0</v>
      </c>
      <c r="AG830" s="342">
        <v>4.2165000000000001E-2</v>
      </c>
    </row>
    <row r="831" spans="1:33" x14ac:dyDescent="0.2">
      <c r="A831" s="342">
        <v>994.27186900000004</v>
      </c>
      <c r="B831" s="342">
        <v>115.293057</v>
      </c>
      <c r="C831" s="342">
        <v>74.566936999999996</v>
      </c>
      <c r="D831" s="342">
        <v>75.415976999999998</v>
      </c>
      <c r="E831" s="342">
        <v>72.716426999999996</v>
      </c>
      <c r="F831" s="342">
        <v>72.632383000000004</v>
      </c>
      <c r="G831" s="342">
        <v>72.798963000000001</v>
      </c>
      <c r="H831" s="342">
        <v>74.587975999999998</v>
      </c>
      <c r="I831" s="342">
        <v>6.6913580000000001</v>
      </c>
      <c r="J831" s="342">
        <v>178.49988999999999</v>
      </c>
      <c r="K831" s="342">
        <v>52.3</v>
      </c>
      <c r="L831" s="342">
        <v>5.3054300000000003</v>
      </c>
      <c r="M831" s="342">
        <v>74.8</v>
      </c>
      <c r="N831" s="342">
        <v>29.323492000000002</v>
      </c>
      <c r="O831" s="342">
        <v>178.23822699999999</v>
      </c>
      <c r="P831" s="342">
        <v>0</v>
      </c>
      <c r="Q831" s="342">
        <v>120.4</v>
      </c>
      <c r="R831" s="342">
        <v>0</v>
      </c>
      <c r="S831" s="342">
        <v>4.4530000000000003</v>
      </c>
      <c r="T831" s="342">
        <v>0</v>
      </c>
      <c r="U831" s="342">
        <v>281</v>
      </c>
      <c r="V831" s="342">
        <v>113.03100000000001</v>
      </c>
      <c r="W831" s="342">
        <v>6.3540000000000001</v>
      </c>
      <c r="X831" s="342">
        <v>4.4999999999999998E-2</v>
      </c>
      <c r="Y831" s="342">
        <v>0</v>
      </c>
      <c r="Z831" s="342">
        <v>73.2</v>
      </c>
      <c r="AA831" s="342">
        <v>53.4</v>
      </c>
      <c r="AB831" s="342">
        <v>22.741253</v>
      </c>
      <c r="AC831" s="342">
        <v>24.414332000000002</v>
      </c>
      <c r="AD831" s="342">
        <v>178.280664</v>
      </c>
      <c r="AE831" s="342">
        <v>10.570242</v>
      </c>
      <c r="AF831" s="342">
        <v>0</v>
      </c>
      <c r="AG831" s="342">
        <v>4.2437000000000002E-2</v>
      </c>
    </row>
    <row r="832" spans="1:33" x14ac:dyDescent="0.2">
      <c r="A832" s="342">
        <v>995.46593700000005</v>
      </c>
      <c r="B832" s="342">
        <v>115.31970800000001</v>
      </c>
      <c r="C832" s="342">
        <v>74.605232999999998</v>
      </c>
      <c r="D832" s="342">
        <v>75.466965000000002</v>
      </c>
      <c r="E832" s="342">
        <v>72.758602999999994</v>
      </c>
      <c r="F832" s="342">
        <v>72.644613000000007</v>
      </c>
      <c r="G832" s="342">
        <v>72.762276999999997</v>
      </c>
      <c r="H832" s="342">
        <v>74.590046999999998</v>
      </c>
      <c r="I832" s="342">
        <v>6.9469139999999996</v>
      </c>
      <c r="J832" s="342">
        <v>178.348501</v>
      </c>
      <c r="K832" s="342">
        <v>52.3</v>
      </c>
      <c r="L832" s="342">
        <v>5.3125330000000002</v>
      </c>
      <c r="M832" s="342">
        <v>74.8</v>
      </c>
      <c r="N832" s="342">
        <v>29.327587999999999</v>
      </c>
      <c r="O832" s="342">
        <v>178.22925799999999</v>
      </c>
      <c r="P832" s="342">
        <v>0</v>
      </c>
      <c r="Q832" s="342">
        <v>120.4</v>
      </c>
      <c r="R832" s="342">
        <v>0</v>
      </c>
      <c r="S832" s="342">
        <v>4.4219999999999997</v>
      </c>
      <c r="T832" s="342">
        <v>0</v>
      </c>
      <c r="U832" s="342">
        <v>269</v>
      </c>
      <c r="V832" s="342">
        <v>113.10599999999999</v>
      </c>
      <c r="W832" s="342">
        <v>6.3070000000000004</v>
      </c>
      <c r="X832" s="342">
        <v>4.4999999999999998E-2</v>
      </c>
      <c r="Y832" s="342">
        <v>0</v>
      </c>
      <c r="Z832" s="342">
        <v>73.2</v>
      </c>
      <c r="AA832" s="342">
        <v>53.4</v>
      </c>
      <c r="AB832" s="342">
        <v>22.635479</v>
      </c>
      <c r="AC832" s="342">
        <v>24.364449</v>
      </c>
      <c r="AD832" s="342">
        <v>178.27167800000001</v>
      </c>
      <c r="AE832" s="342">
        <v>10.566004</v>
      </c>
      <c r="AF832" s="342">
        <v>0</v>
      </c>
      <c r="AG832" s="342">
        <v>4.2419999999999999E-2</v>
      </c>
    </row>
    <row r="833" spans="1:33" x14ac:dyDescent="0.2">
      <c r="A833" s="342">
        <v>996.66000599999995</v>
      </c>
      <c r="B833" s="342">
        <v>115.061505</v>
      </c>
      <c r="C833" s="342">
        <v>74.578642000000002</v>
      </c>
      <c r="D833" s="342">
        <v>75.496942000000004</v>
      </c>
      <c r="E833" s="342">
        <v>72.723905000000002</v>
      </c>
      <c r="F833" s="342">
        <v>72.618634999999998</v>
      </c>
      <c r="G833" s="342">
        <v>72.787850000000006</v>
      </c>
      <c r="H833" s="342">
        <v>74.624937000000003</v>
      </c>
      <c r="I833" s="342">
        <v>6.9095420000000001</v>
      </c>
      <c r="J833" s="342">
        <v>178.405531</v>
      </c>
      <c r="K833" s="342">
        <v>52.3</v>
      </c>
      <c r="L833" s="342">
        <v>5.3168360000000003</v>
      </c>
      <c r="M833" s="342">
        <v>74.8</v>
      </c>
      <c r="N833" s="342">
        <v>29.322870000000002</v>
      </c>
      <c r="O833" s="342">
        <v>178.22891300000001</v>
      </c>
      <c r="P833" s="342">
        <v>0</v>
      </c>
      <c r="Q833" s="342">
        <v>120.4</v>
      </c>
      <c r="R833" s="342">
        <v>0</v>
      </c>
      <c r="S833" s="342">
        <v>4.4290000000000003</v>
      </c>
      <c r="T833" s="342">
        <v>0</v>
      </c>
      <c r="U833" s="342">
        <v>272</v>
      </c>
      <c r="V833" s="342">
        <v>113.21899999999999</v>
      </c>
      <c r="W833" s="342">
        <v>6.3280000000000003</v>
      </c>
      <c r="X833" s="342">
        <v>4.4999999999999998E-2</v>
      </c>
      <c r="Y833" s="342">
        <v>0</v>
      </c>
      <c r="Z833" s="342">
        <v>73.2</v>
      </c>
      <c r="AA833" s="342">
        <v>53.4</v>
      </c>
      <c r="AB833" s="342">
        <v>22.629194999999999</v>
      </c>
      <c r="AC833" s="342">
        <v>24.314429000000001</v>
      </c>
      <c r="AD833" s="342">
        <v>178.27114399999999</v>
      </c>
      <c r="AE833" s="342">
        <v>10.561754000000001</v>
      </c>
      <c r="AF833" s="342">
        <v>0</v>
      </c>
      <c r="AG833" s="342">
        <v>4.2229999999999997E-2</v>
      </c>
    </row>
    <row r="834" spans="1:33" x14ac:dyDescent="0.2">
      <c r="A834" s="342">
        <v>997.88107500000001</v>
      </c>
      <c r="B834" s="342">
        <v>114.68701299999999</v>
      </c>
      <c r="C834" s="342">
        <v>74.622529</v>
      </c>
      <c r="D834" s="342">
        <v>75.436333000000005</v>
      </c>
      <c r="E834" s="342">
        <v>72.713678999999999</v>
      </c>
      <c r="F834" s="342">
        <v>72.655238999999995</v>
      </c>
      <c r="G834" s="342">
        <v>72.818720999999996</v>
      </c>
      <c r="H834" s="342">
        <v>74.642771999999994</v>
      </c>
      <c r="I834" s="342">
        <v>6.7167940000000002</v>
      </c>
      <c r="J834" s="342">
        <v>178.510751</v>
      </c>
      <c r="K834" s="342">
        <v>52.3</v>
      </c>
      <c r="L834" s="342">
        <v>5.3241389999999997</v>
      </c>
      <c r="M834" s="342">
        <v>74.8</v>
      </c>
      <c r="N834" s="342">
        <v>29.324306</v>
      </c>
      <c r="O834" s="342">
        <v>178.217309</v>
      </c>
      <c r="P834" s="342">
        <v>0</v>
      </c>
      <c r="Q834" s="342">
        <v>120.41</v>
      </c>
      <c r="R834" s="342">
        <v>0</v>
      </c>
      <c r="S834" s="342">
        <v>4.4180000000000001</v>
      </c>
      <c r="T834" s="342">
        <v>0</v>
      </c>
      <c r="U834" s="342">
        <v>266</v>
      </c>
      <c r="V834" s="342">
        <v>113.294</v>
      </c>
      <c r="W834" s="342">
        <v>6.2969999999999997</v>
      </c>
      <c r="X834" s="342">
        <v>5.6000000000000001E-2</v>
      </c>
      <c r="Y834" s="342">
        <v>0</v>
      </c>
      <c r="Z834" s="342">
        <v>73.2</v>
      </c>
      <c r="AA834" s="342">
        <v>53.4</v>
      </c>
      <c r="AB834" s="342">
        <v>22.488336</v>
      </c>
      <c r="AC834" s="342">
        <v>24.264227999999999</v>
      </c>
      <c r="AD834" s="342">
        <v>178.259176</v>
      </c>
      <c r="AE834" s="342">
        <v>10.557489</v>
      </c>
      <c r="AF834" s="342">
        <v>0</v>
      </c>
      <c r="AG834" s="342">
        <v>4.1867000000000001E-2</v>
      </c>
    </row>
    <row r="835" spans="1:33" x14ac:dyDescent="0.2">
      <c r="A835" s="342">
        <v>999.07314399999996</v>
      </c>
      <c r="B835" s="342">
        <v>114.4038</v>
      </c>
      <c r="C835" s="342">
        <v>74.608299000000002</v>
      </c>
      <c r="D835" s="342">
        <v>75.491448000000005</v>
      </c>
      <c r="E835" s="342">
        <v>72.722460999999996</v>
      </c>
      <c r="F835" s="342">
        <v>72.641289999999998</v>
      </c>
      <c r="G835" s="342">
        <v>72.827680000000001</v>
      </c>
      <c r="H835" s="342">
        <v>74.628122000000005</v>
      </c>
      <c r="I835" s="342">
        <v>6.8099550000000004</v>
      </c>
      <c r="J835" s="342">
        <v>178.441564</v>
      </c>
      <c r="K835" s="342">
        <v>52.3</v>
      </c>
      <c r="L835" s="342">
        <v>5.3300049999999999</v>
      </c>
      <c r="M835" s="342">
        <v>74.8</v>
      </c>
      <c r="N835" s="342">
        <v>29.324684000000001</v>
      </c>
      <c r="O835" s="342">
        <v>178.20398299999999</v>
      </c>
      <c r="P835" s="342">
        <v>0</v>
      </c>
      <c r="Q835" s="342">
        <v>120.4</v>
      </c>
      <c r="R835" s="342">
        <v>0</v>
      </c>
      <c r="S835" s="342">
        <v>4.4290000000000003</v>
      </c>
      <c r="T835" s="342">
        <v>0</v>
      </c>
      <c r="U835" s="342">
        <v>272</v>
      </c>
      <c r="V835" s="342">
        <v>113.37</v>
      </c>
      <c r="W835" s="342">
        <v>6.3380000000000001</v>
      </c>
      <c r="X835" s="342">
        <v>0.04</v>
      </c>
      <c r="Y835" s="342">
        <v>0</v>
      </c>
      <c r="Z835" s="342">
        <v>73.2</v>
      </c>
      <c r="AA835" s="342">
        <v>53.4</v>
      </c>
      <c r="AB835" s="342">
        <v>22.328795</v>
      </c>
      <c r="AC835" s="342">
        <v>24.204747000000001</v>
      </c>
      <c r="AD835" s="342">
        <v>178.245622</v>
      </c>
      <c r="AE835" s="342">
        <v>10.552434999999999</v>
      </c>
      <c r="AF835" s="342">
        <v>0</v>
      </c>
      <c r="AG835" s="342">
        <v>4.1639000000000002E-2</v>
      </c>
    </row>
    <row r="836" spans="1:33" x14ac:dyDescent="0.2">
      <c r="A836" s="342">
        <v>1000.266212</v>
      </c>
      <c r="B836" s="342">
        <v>114.608555</v>
      </c>
      <c r="C836" s="342">
        <v>74.616478000000001</v>
      </c>
      <c r="D836" s="342">
        <v>75.467757000000006</v>
      </c>
      <c r="E836" s="342">
        <v>72.723414000000005</v>
      </c>
      <c r="F836" s="342">
        <v>72.621340000000004</v>
      </c>
      <c r="G836" s="342">
        <v>72.770683000000005</v>
      </c>
      <c r="H836" s="342">
        <v>74.639143000000004</v>
      </c>
      <c r="I836" s="342">
        <v>6.9445379999999997</v>
      </c>
      <c r="J836" s="342">
        <v>178.46722700000001</v>
      </c>
      <c r="K836" s="342">
        <v>52.3</v>
      </c>
      <c r="L836" s="342">
        <v>5.3364339999999997</v>
      </c>
      <c r="M836" s="342">
        <v>74.8</v>
      </c>
      <c r="N836" s="342">
        <v>29.325565999999998</v>
      </c>
      <c r="O836" s="342">
        <v>178.22617700000001</v>
      </c>
      <c r="P836" s="342">
        <v>0</v>
      </c>
      <c r="Q836" s="342">
        <v>120.42</v>
      </c>
      <c r="R836" s="342">
        <v>0</v>
      </c>
      <c r="S836" s="342">
        <v>4.4160000000000004</v>
      </c>
      <c r="T836" s="342">
        <v>0</v>
      </c>
      <c r="U836" s="342">
        <v>265</v>
      </c>
      <c r="V836" s="342">
        <v>113.483</v>
      </c>
      <c r="W836" s="342">
        <v>6.2919999999999998</v>
      </c>
      <c r="X836" s="342">
        <v>0.04</v>
      </c>
      <c r="Y836" s="342">
        <v>0</v>
      </c>
      <c r="Z836" s="342">
        <v>73.2</v>
      </c>
      <c r="AA836" s="342">
        <v>53.4</v>
      </c>
      <c r="AB836" s="342">
        <v>22.591998</v>
      </c>
      <c r="AC836" s="342">
        <v>24.152408999999999</v>
      </c>
      <c r="AD836" s="342">
        <v>178.26798400000001</v>
      </c>
      <c r="AE836" s="342">
        <v>10.547988999999999</v>
      </c>
      <c r="AF836" s="342">
        <v>0</v>
      </c>
      <c r="AG836" s="342">
        <v>4.1806000000000003E-2</v>
      </c>
    </row>
    <row r="837" spans="1:33" x14ac:dyDescent="0.2">
      <c r="A837" s="342">
        <v>1001.46128</v>
      </c>
      <c r="B837" s="342">
        <v>114.89742099999999</v>
      </c>
      <c r="C837" s="342">
        <v>74.597380000000001</v>
      </c>
      <c r="D837" s="342">
        <v>75.484420999999998</v>
      </c>
      <c r="E837" s="342">
        <v>72.722381999999996</v>
      </c>
      <c r="F837" s="342">
        <v>72.704873000000006</v>
      </c>
      <c r="G837" s="342">
        <v>72.843027000000006</v>
      </c>
      <c r="H837" s="342">
        <v>74.588106999999994</v>
      </c>
      <c r="I837" s="342">
        <v>6.7952649999999997</v>
      </c>
      <c r="J837" s="342">
        <v>178.441823</v>
      </c>
      <c r="K837" s="342">
        <v>52.3</v>
      </c>
      <c r="L837" s="342">
        <v>5.3389220000000002</v>
      </c>
      <c r="M837" s="342">
        <v>74.8</v>
      </c>
      <c r="N837" s="342">
        <v>29.325358000000001</v>
      </c>
      <c r="O837" s="342">
        <v>178.21274099999999</v>
      </c>
      <c r="P837" s="342">
        <v>0</v>
      </c>
      <c r="Q837" s="342">
        <v>120.43</v>
      </c>
      <c r="R837" s="342">
        <v>0</v>
      </c>
      <c r="S837" s="342">
        <v>4.42</v>
      </c>
      <c r="T837" s="342">
        <v>0</v>
      </c>
      <c r="U837" s="342">
        <v>266</v>
      </c>
      <c r="V837" s="342">
        <v>113.55800000000001</v>
      </c>
      <c r="W837" s="342">
        <v>6.3179999999999996</v>
      </c>
      <c r="X837" s="342">
        <v>0.04</v>
      </c>
      <c r="Y837" s="342">
        <v>0</v>
      </c>
      <c r="Z837" s="342">
        <v>73.2</v>
      </c>
      <c r="AA837" s="342">
        <v>53.4</v>
      </c>
      <c r="AB837" s="342">
        <v>22.436976000000001</v>
      </c>
      <c r="AC837" s="342">
        <v>24.097736000000001</v>
      </c>
      <c r="AD837" s="342">
        <v>178.25481300000001</v>
      </c>
      <c r="AE837" s="342">
        <v>10.543343999999999</v>
      </c>
      <c r="AF837" s="342">
        <v>0</v>
      </c>
      <c r="AG837" s="342">
        <v>4.2071999999999998E-2</v>
      </c>
    </row>
    <row r="838" spans="1:33" x14ac:dyDescent="0.2">
      <c r="A838" s="342">
        <v>1002.654348</v>
      </c>
      <c r="B838" s="342">
        <v>115.309735</v>
      </c>
      <c r="C838" s="342">
        <v>74.568530999999993</v>
      </c>
      <c r="D838" s="342">
        <v>75.357794999999996</v>
      </c>
      <c r="E838" s="342">
        <v>72.724286000000006</v>
      </c>
      <c r="F838" s="342">
        <v>72.692329999999998</v>
      </c>
      <c r="G838" s="342">
        <v>72.843725000000006</v>
      </c>
      <c r="H838" s="342">
        <v>74.598113999999995</v>
      </c>
      <c r="I838" s="342">
        <v>6.9734850000000002</v>
      </c>
      <c r="J838" s="342">
        <v>178.37831299999999</v>
      </c>
      <c r="K838" s="342">
        <v>52.3</v>
      </c>
      <c r="L838" s="342">
        <v>5.3469069999999999</v>
      </c>
      <c r="M838" s="342">
        <v>74.8</v>
      </c>
      <c r="N838" s="342">
        <v>29.326007000000001</v>
      </c>
      <c r="O838" s="342">
        <v>178.19488899999999</v>
      </c>
      <c r="P838" s="342">
        <v>0</v>
      </c>
      <c r="Q838" s="342">
        <v>120.4</v>
      </c>
      <c r="R838" s="342">
        <v>0</v>
      </c>
      <c r="S838" s="342">
        <v>4.4340000000000002</v>
      </c>
      <c r="T838" s="342">
        <v>0</v>
      </c>
      <c r="U838" s="342">
        <v>275</v>
      </c>
      <c r="V838" s="342">
        <v>113.672</v>
      </c>
      <c r="W838" s="342">
        <v>6.3280000000000003</v>
      </c>
      <c r="X838" s="342">
        <v>4.4999999999999998E-2</v>
      </c>
      <c r="Y838" s="342">
        <v>0</v>
      </c>
      <c r="Z838" s="342">
        <v>73.2</v>
      </c>
      <c r="AA838" s="342">
        <v>53.4</v>
      </c>
      <c r="AB838" s="342">
        <v>22.231296</v>
      </c>
      <c r="AC838" s="342">
        <v>24.036898999999998</v>
      </c>
      <c r="AD838" s="342">
        <v>178.23733799999999</v>
      </c>
      <c r="AE838" s="342">
        <v>10.538175000000001</v>
      </c>
      <c r="AF838" s="342">
        <v>0</v>
      </c>
      <c r="AG838" s="342">
        <v>4.2450000000000002E-2</v>
      </c>
    </row>
    <row r="839" spans="1:33" x14ac:dyDescent="0.2">
      <c r="A839" s="342">
        <v>1003.8814190000001</v>
      </c>
      <c r="B839" s="342">
        <v>115.437256</v>
      </c>
      <c r="C839" s="342">
        <v>74.599000000000004</v>
      </c>
      <c r="D839" s="342">
        <v>75.465654000000001</v>
      </c>
      <c r="E839" s="342">
        <v>72.711506999999997</v>
      </c>
      <c r="F839" s="342">
        <v>72.692002000000002</v>
      </c>
      <c r="G839" s="342">
        <v>72.825787000000005</v>
      </c>
      <c r="H839" s="342">
        <v>74.624635999999995</v>
      </c>
      <c r="I839" s="342">
        <v>6.7237720000000003</v>
      </c>
      <c r="J839" s="342">
        <v>178.48341600000001</v>
      </c>
      <c r="K839" s="342">
        <v>52.3</v>
      </c>
      <c r="L839" s="342">
        <v>5.3524099999999999</v>
      </c>
      <c r="M839" s="342">
        <v>74.8</v>
      </c>
      <c r="N839" s="342">
        <v>29.32704</v>
      </c>
      <c r="O839" s="342">
        <v>178.19176899999999</v>
      </c>
      <c r="P839" s="342">
        <v>0</v>
      </c>
      <c r="Q839" s="342">
        <v>120.41</v>
      </c>
      <c r="R839" s="342">
        <v>0</v>
      </c>
      <c r="S839" s="342">
        <v>4.4169999999999998</v>
      </c>
      <c r="T839" s="342">
        <v>0</v>
      </c>
      <c r="U839" s="342">
        <v>266</v>
      </c>
      <c r="V839" s="342">
        <v>113.747</v>
      </c>
      <c r="W839" s="342">
        <v>6.2919999999999998</v>
      </c>
      <c r="X839" s="342">
        <v>5.0999999999999997E-2</v>
      </c>
      <c r="Y839" s="342">
        <v>0</v>
      </c>
      <c r="Z839" s="342">
        <v>73.2</v>
      </c>
      <c r="AA839" s="342">
        <v>53.4</v>
      </c>
      <c r="AB839" s="342">
        <v>22.195463</v>
      </c>
      <c r="AC839" s="342">
        <v>23.977096</v>
      </c>
      <c r="AD839" s="342">
        <v>178.23429400000001</v>
      </c>
      <c r="AE839" s="342">
        <v>10.533094</v>
      </c>
      <c r="AF839" s="342">
        <v>0</v>
      </c>
      <c r="AG839" s="342">
        <v>4.2525E-2</v>
      </c>
    </row>
    <row r="840" spans="1:33" x14ac:dyDescent="0.2">
      <c r="A840" s="342">
        <v>1005.073487</v>
      </c>
      <c r="B840" s="342">
        <v>115.67835100000001</v>
      </c>
      <c r="C840" s="342">
        <v>74.585612999999995</v>
      </c>
      <c r="D840" s="342">
        <v>75.495019999999997</v>
      </c>
      <c r="E840" s="342">
        <v>72.757107000000005</v>
      </c>
      <c r="F840" s="342">
        <v>72.647485000000003</v>
      </c>
      <c r="G840" s="342">
        <v>72.798449000000005</v>
      </c>
      <c r="H840" s="342">
        <v>74.588641999999993</v>
      </c>
      <c r="I840" s="342">
        <v>6.9043580000000002</v>
      </c>
      <c r="J840" s="342">
        <v>178.357315</v>
      </c>
      <c r="K840" s="342">
        <v>52.3</v>
      </c>
      <c r="L840" s="342">
        <v>5.3587280000000002</v>
      </c>
      <c r="M840" s="342">
        <v>74.8</v>
      </c>
      <c r="N840" s="342">
        <v>29.327172999999998</v>
      </c>
      <c r="O840" s="342">
        <v>178.20450600000001</v>
      </c>
      <c r="P840" s="342">
        <v>0</v>
      </c>
      <c r="Q840" s="342">
        <v>120.41</v>
      </c>
      <c r="R840" s="342">
        <v>0</v>
      </c>
      <c r="S840" s="342">
        <v>4.431</v>
      </c>
      <c r="T840" s="342">
        <v>0</v>
      </c>
      <c r="U840" s="342">
        <v>272</v>
      </c>
      <c r="V840" s="342">
        <v>113.82299999999999</v>
      </c>
      <c r="W840" s="342">
        <v>6.3540000000000001</v>
      </c>
      <c r="X840" s="342">
        <v>4.4999999999999998E-2</v>
      </c>
      <c r="Y840" s="342">
        <v>0</v>
      </c>
      <c r="Z840" s="342">
        <v>73.2</v>
      </c>
      <c r="AA840" s="342">
        <v>53.4</v>
      </c>
      <c r="AB840" s="342">
        <v>22.347905999999998</v>
      </c>
      <c r="AC840" s="342">
        <v>23.917871999999999</v>
      </c>
      <c r="AD840" s="342">
        <v>178.24724599999999</v>
      </c>
      <c r="AE840" s="342">
        <v>10.528062</v>
      </c>
      <c r="AF840" s="342">
        <v>0</v>
      </c>
      <c r="AG840" s="342">
        <v>4.2738999999999999E-2</v>
      </c>
    </row>
    <row r="841" spans="1:33" x14ac:dyDescent="0.2">
      <c r="A841" s="342">
        <v>1006.267555</v>
      </c>
      <c r="B841" s="342">
        <v>115.958232</v>
      </c>
      <c r="C841" s="342">
        <v>74.628896999999995</v>
      </c>
      <c r="D841" s="342">
        <v>75.479815000000002</v>
      </c>
      <c r="E841" s="342">
        <v>72.746956999999995</v>
      </c>
      <c r="F841" s="342">
        <v>72.657726999999994</v>
      </c>
      <c r="G841" s="342">
        <v>72.802693000000005</v>
      </c>
      <c r="H841" s="342">
        <v>74.631258000000003</v>
      </c>
      <c r="I841" s="342">
        <v>6.8006659999999997</v>
      </c>
      <c r="J841" s="342">
        <v>178.39101500000001</v>
      </c>
      <c r="K841" s="342">
        <v>52.3</v>
      </c>
      <c r="L841" s="342">
        <v>5.3665560000000001</v>
      </c>
      <c r="M841" s="342">
        <v>74.8</v>
      </c>
      <c r="N841" s="342">
        <v>29.326913999999999</v>
      </c>
      <c r="O841" s="342">
        <v>178.19846100000001</v>
      </c>
      <c r="P841" s="342">
        <v>0</v>
      </c>
      <c r="Q841" s="342">
        <v>120.4</v>
      </c>
      <c r="R841" s="342">
        <v>0</v>
      </c>
      <c r="S841" s="342">
        <v>4.4269999999999996</v>
      </c>
      <c r="T841" s="342">
        <v>0</v>
      </c>
      <c r="U841" s="342">
        <v>272</v>
      </c>
      <c r="V841" s="342">
        <v>113.93600000000001</v>
      </c>
      <c r="W841" s="342">
        <v>6.3120000000000003</v>
      </c>
      <c r="X841" s="342">
        <v>4.4999999999999998E-2</v>
      </c>
      <c r="Y841" s="342">
        <v>0</v>
      </c>
      <c r="Z841" s="342">
        <v>73.2</v>
      </c>
      <c r="AA841" s="342">
        <v>53.4</v>
      </c>
      <c r="AB841" s="342">
        <v>22.278950999999999</v>
      </c>
      <c r="AC841" s="342">
        <v>23.862400000000001</v>
      </c>
      <c r="AD841" s="342">
        <v>178.241387</v>
      </c>
      <c r="AE841" s="342">
        <v>10.523349</v>
      </c>
      <c r="AF841" s="342">
        <v>0</v>
      </c>
      <c r="AG841" s="342">
        <v>4.2925999999999999E-2</v>
      </c>
    </row>
    <row r="842" spans="1:33" x14ac:dyDescent="0.2">
      <c r="A842" s="342">
        <v>1007.461624</v>
      </c>
      <c r="B842" s="342">
        <v>115.935484</v>
      </c>
      <c r="C842" s="342">
        <v>74.572246000000007</v>
      </c>
      <c r="D842" s="342">
        <v>75.431948000000006</v>
      </c>
      <c r="E842" s="342">
        <v>72.725989999999996</v>
      </c>
      <c r="F842" s="342">
        <v>72.695774999999998</v>
      </c>
      <c r="G842" s="342">
        <v>72.786005000000003</v>
      </c>
      <c r="H842" s="342">
        <v>74.608293000000003</v>
      </c>
      <c r="I842" s="342">
        <v>6.7613500000000002</v>
      </c>
      <c r="J842" s="342">
        <v>178.35912999999999</v>
      </c>
      <c r="K842" s="342">
        <v>52.3</v>
      </c>
      <c r="L842" s="342">
        <v>5.3721560000000004</v>
      </c>
      <c r="M842" s="342">
        <v>74.8</v>
      </c>
      <c r="N842" s="342">
        <v>29.324891999999998</v>
      </c>
      <c r="O842" s="342">
        <v>178.195999</v>
      </c>
      <c r="P842" s="342">
        <v>0</v>
      </c>
      <c r="Q842" s="342">
        <v>120.4</v>
      </c>
      <c r="R842" s="342">
        <v>0</v>
      </c>
      <c r="S842" s="342">
        <v>4.4269999999999996</v>
      </c>
      <c r="T842" s="342">
        <v>0</v>
      </c>
      <c r="U842" s="342">
        <v>271</v>
      </c>
      <c r="V842" s="342">
        <v>114.011</v>
      </c>
      <c r="W842" s="342">
        <v>6.3120000000000003</v>
      </c>
      <c r="X842" s="342">
        <v>4.4999999999999998E-2</v>
      </c>
      <c r="Y842" s="342">
        <v>0</v>
      </c>
      <c r="Z842" s="342">
        <v>73.2</v>
      </c>
      <c r="AA842" s="342">
        <v>53.4</v>
      </c>
      <c r="AB842" s="342">
        <v>22.250453</v>
      </c>
      <c r="AC842" s="342">
        <v>23.805505</v>
      </c>
      <c r="AD842" s="342">
        <v>178.238966</v>
      </c>
      <c r="AE842" s="342">
        <v>10.518516</v>
      </c>
      <c r="AF842" s="342">
        <v>0</v>
      </c>
      <c r="AG842" s="342">
        <v>4.2965999999999997E-2</v>
      </c>
    </row>
    <row r="843" spans="1:33" x14ac:dyDescent="0.2">
      <c r="A843" s="342">
        <v>1008.655692</v>
      </c>
      <c r="B843" s="342">
        <v>115.97825400000001</v>
      </c>
      <c r="C843" s="342">
        <v>74.624885000000006</v>
      </c>
      <c r="D843" s="342">
        <v>75.470084999999997</v>
      </c>
      <c r="E843" s="342">
        <v>72.72654</v>
      </c>
      <c r="F843" s="342">
        <v>72.708594000000005</v>
      </c>
      <c r="G843" s="342">
        <v>72.845584000000002</v>
      </c>
      <c r="H843" s="342">
        <v>74.653931</v>
      </c>
      <c r="I843" s="342">
        <v>6.844303</v>
      </c>
      <c r="J843" s="342">
        <v>178.431713</v>
      </c>
      <c r="K843" s="342">
        <v>52.3</v>
      </c>
      <c r="L843" s="342">
        <v>5.3784289999999997</v>
      </c>
      <c r="M843" s="342">
        <v>74.8</v>
      </c>
      <c r="N843" s="342">
        <v>29.328288000000001</v>
      </c>
      <c r="O843" s="342">
        <v>178.21004500000001</v>
      </c>
      <c r="P843" s="342">
        <v>0</v>
      </c>
      <c r="Q843" s="342">
        <v>120.41</v>
      </c>
      <c r="R843" s="342">
        <v>0</v>
      </c>
      <c r="S843" s="342">
        <v>4.4409999999999998</v>
      </c>
      <c r="T843" s="342">
        <v>0</v>
      </c>
      <c r="U843" s="342">
        <v>276</v>
      </c>
      <c r="V843" s="342">
        <v>114.125</v>
      </c>
      <c r="W843" s="342">
        <v>6.3380000000000001</v>
      </c>
      <c r="X843" s="342">
        <v>4.4999999999999998E-2</v>
      </c>
      <c r="Y843" s="342">
        <v>0</v>
      </c>
      <c r="Z843" s="342">
        <v>73.2</v>
      </c>
      <c r="AA843" s="342">
        <v>53.5</v>
      </c>
      <c r="AB843" s="342">
        <v>22.415545000000002</v>
      </c>
      <c r="AC843" s="342">
        <v>23.752177</v>
      </c>
      <c r="AD843" s="342">
        <v>178.25299200000001</v>
      </c>
      <c r="AE843" s="342">
        <v>10.513985</v>
      </c>
      <c r="AF843" s="342">
        <v>0</v>
      </c>
      <c r="AG843" s="342">
        <v>4.2946999999999999E-2</v>
      </c>
    </row>
    <row r="844" spans="1:33" x14ac:dyDescent="0.2">
      <c r="A844" s="342">
        <v>1009.880762</v>
      </c>
      <c r="B844" s="342">
        <v>116.064592</v>
      </c>
      <c r="C844" s="342">
        <v>74.574044999999998</v>
      </c>
      <c r="D844" s="342">
        <v>75.386589999999998</v>
      </c>
      <c r="E844" s="342">
        <v>72.750770000000003</v>
      </c>
      <c r="F844" s="342">
        <v>72.646461000000002</v>
      </c>
      <c r="G844" s="342">
        <v>72.826841999999999</v>
      </c>
      <c r="H844" s="342">
        <v>74.556270999999995</v>
      </c>
      <c r="I844" s="342">
        <v>6.8189960000000003</v>
      </c>
      <c r="J844" s="342">
        <v>178.351418</v>
      </c>
      <c r="K844" s="342">
        <v>52.3</v>
      </c>
      <c r="L844" s="342">
        <v>5.3851639999999996</v>
      </c>
      <c r="M844" s="342">
        <v>74.8</v>
      </c>
      <c r="N844" s="342">
        <v>29.326646</v>
      </c>
      <c r="O844" s="342">
        <v>178.18953500000001</v>
      </c>
      <c r="P844" s="342">
        <v>0</v>
      </c>
      <c r="Q844" s="342">
        <v>120.39</v>
      </c>
      <c r="R844" s="342">
        <v>0</v>
      </c>
      <c r="S844" s="342">
        <v>4.4580000000000002</v>
      </c>
      <c r="T844" s="342">
        <v>0</v>
      </c>
      <c r="U844" s="342">
        <v>283</v>
      </c>
      <c r="V844" s="342">
        <v>114.20099999999999</v>
      </c>
      <c r="W844" s="342">
        <v>6.4009999999999998</v>
      </c>
      <c r="X844" s="342">
        <v>5.0999999999999997E-2</v>
      </c>
      <c r="Y844" s="342">
        <v>0</v>
      </c>
      <c r="Z844" s="342">
        <v>73.2</v>
      </c>
      <c r="AA844" s="342">
        <v>53.5</v>
      </c>
      <c r="AB844" s="342">
        <v>22.175598000000001</v>
      </c>
      <c r="AC844" s="342">
        <v>23.698067999999999</v>
      </c>
      <c r="AD844" s="342">
        <v>178.232606</v>
      </c>
      <c r="AE844" s="342">
        <v>10.509388</v>
      </c>
      <c r="AF844" s="342">
        <v>0</v>
      </c>
      <c r="AG844" s="342">
        <v>4.3070999999999998E-2</v>
      </c>
    </row>
    <row r="845" spans="1:33" x14ac:dyDescent="0.2">
      <c r="A845" s="342">
        <v>1011.07383</v>
      </c>
      <c r="B845" s="342">
        <v>116.03104</v>
      </c>
      <c r="C845" s="342">
        <v>74.496633000000003</v>
      </c>
      <c r="D845" s="342">
        <v>75.407166000000004</v>
      </c>
      <c r="E845" s="342">
        <v>72.758527999999998</v>
      </c>
      <c r="F845" s="342">
        <v>72.643044000000003</v>
      </c>
      <c r="G845" s="342">
        <v>72.779960000000003</v>
      </c>
      <c r="H845" s="342">
        <v>74.570252999999994</v>
      </c>
      <c r="I845" s="342">
        <v>6.766534</v>
      </c>
      <c r="J845" s="342">
        <v>178.39231100000001</v>
      </c>
      <c r="K845" s="342">
        <v>52.3</v>
      </c>
      <c r="L845" s="342">
        <v>5.3938790000000001</v>
      </c>
      <c r="M845" s="342">
        <v>74.8</v>
      </c>
      <c r="N845" s="342">
        <v>29.326913999999999</v>
      </c>
      <c r="O845" s="342">
        <v>178.18707900000001</v>
      </c>
      <c r="P845" s="342">
        <v>0</v>
      </c>
      <c r="Q845" s="342">
        <v>120.38</v>
      </c>
      <c r="R845" s="342">
        <v>0</v>
      </c>
      <c r="S845" s="342">
        <v>4.4420000000000002</v>
      </c>
      <c r="T845" s="342">
        <v>0</v>
      </c>
      <c r="U845" s="342">
        <v>277</v>
      </c>
      <c r="V845" s="342">
        <v>114.276</v>
      </c>
      <c r="W845" s="342">
        <v>6.3230000000000004</v>
      </c>
      <c r="X845" s="342">
        <v>4.4999999999999998E-2</v>
      </c>
      <c r="Y845" s="342">
        <v>0</v>
      </c>
      <c r="Z845" s="342">
        <v>73.2</v>
      </c>
      <c r="AA845" s="342">
        <v>53.5</v>
      </c>
      <c r="AB845" s="342">
        <v>22.147309</v>
      </c>
      <c r="AC845" s="342">
        <v>23.640177999999999</v>
      </c>
      <c r="AD845" s="342">
        <v>178.23020299999999</v>
      </c>
      <c r="AE845" s="342">
        <v>10.50447</v>
      </c>
      <c r="AF845" s="342">
        <v>0</v>
      </c>
      <c r="AG845" s="342">
        <v>4.3123000000000002E-2</v>
      </c>
    </row>
    <row r="846" spans="1:33" x14ac:dyDescent="0.2">
      <c r="A846" s="342">
        <v>1012.268898</v>
      </c>
      <c r="B846" s="342">
        <v>116.338351</v>
      </c>
      <c r="C846" s="342">
        <v>74.573238000000003</v>
      </c>
      <c r="D846" s="342">
        <v>75.502702999999997</v>
      </c>
      <c r="E846" s="342">
        <v>72.774859000000006</v>
      </c>
      <c r="F846" s="342">
        <v>72.666318000000004</v>
      </c>
      <c r="G846" s="342">
        <v>72.823685999999995</v>
      </c>
      <c r="H846" s="342">
        <v>74.609497000000005</v>
      </c>
      <c r="I846" s="342">
        <v>6.8315570000000001</v>
      </c>
      <c r="J846" s="342">
        <v>178.44441499999999</v>
      </c>
      <c r="K846" s="342">
        <v>52.3</v>
      </c>
      <c r="L846" s="342">
        <v>5.4002559999999997</v>
      </c>
      <c r="M846" s="342">
        <v>74.8</v>
      </c>
      <c r="N846" s="342">
        <v>29.324062000000001</v>
      </c>
      <c r="O846" s="342">
        <v>178.215293</v>
      </c>
      <c r="P846" s="342">
        <v>0</v>
      </c>
      <c r="Q846" s="342">
        <v>120.4</v>
      </c>
      <c r="R846" s="342">
        <v>0</v>
      </c>
      <c r="S846" s="342">
        <v>4.4329999999999998</v>
      </c>
      <c r="T846" s="342">
        <v>0</v>
      </c>
      <c r="U846" s="342">
        <v>273</v>
      </c>
      <c r="V846" s="342">
        <v>114.389</v>
      </c>
      <c r="W846" s="342">
        <v>6.3179999999999996</v>
      </c>
      <c r="X846" s="342">
        <v>5.0999999999999997E-2</v>
      </c>
      <c r="Y846" s="342">
        <v>0</v>
      </c>
      <c r="Z846" s="342">
        <v>73.2</v>
      </c>
      <c r="AA846" s="342">
        <v>53.5</v>
      </c>
      <c r="AB846" s="342">
        <v>22.481445000000001</v>
      </c>
      <c r="AC846" s="342">
        <v>23.589075999999999</v>
      </c>
      <c r="AD846" s="342">
        <v>178.258591</v>
      </c>
      <c r="AE846" s="342">
        <v>10.500128</v>
      </c>
      <c r="AF846" s="342">
        <v>0</v>
      </c>
      <c r="AG846" s="342">
        <v>4.3298000000000003E-2</v>
      </c>
    </row>
    <row r="847" spans="1:33" x14ac:dyDescent="0.2">
      <c r="A847" s="342">
        <v>1013.462967</v>
      </c>
      <c r="B847" s="342">
        <v>116.394625</v>
      </c>
      <c r="C847" s="342">
        <v>74.600714999999994</v>
      </c>
      <c r="D847" s="342">
        <v>75.454047000000003</v>
      </c>
      <c r="E847" s="342">
        <v>72.714383999999995</v>
      </c>
      <c r="F847" s="342">
        <v>72.683318</v>
      </c>
      <c r="G847" s="342">
        <v>72.818168</v>
      </c>
      <c r="H847" s="342">
        <v>74.630821999999995</v>
      </c>
      <c r="I847" s="342">
        <v>6.8825390000000004</v>
      </c>
      <c r="J847" s="342">
        <v>178.39775399999999</v>
      </c>
      <c r="K847" s="342">
        <v>52.3</v>
      </c>
      <c r="L847" s="342">
        <v>5.4081890000000001</v>
      </c>
      <c r="M847" s="342">
        <v>74.8</v>
      </c>
      <c r="N847" s="342">
        <v>29.325306999999999</v>
      </c>
      <c r="O847" s="342">
        <v>178.17542299999999</v>
      </c>
      <c r="P847" s="342">
        <v>0</v>
      </c>
      <c r="Q847" s="342">
        <v>120.41</v>
      </c>
      <c r="R847" s="342">
        <v>0</v>
      </c>
      <c r="S847" s="342">
        <v>4.4329999999999998</v>
      </c>
      <c r="T847" s="342">
        <v>0</v>
      </c>
      <c r="U847" s="342">
        <v>273</v>
      </c>
      <c r="V847" s="342">
        <v>114.465</v>
      </c>
      <c r="W847" s="342">
        <v>6.3179999999999996</v>
      </c>
      <c r="X847" s="342">
        <v>4.4999999999999998E-2</v>
      </c>
      <c r="Y847" s="342">
        <v>0</v>
      </c>
      <c r="Z847" s="342">
        <v>73.2</v>
      </c>
      <c r="AA847" s="342">
        <v>53.5</v>
      </c>
      <c r="AB847" s="342">
        <v>22.012371000000002</v>
      </c>
      <c r="AC847" s="342">
        <v>23.540168999999999</v>
      </c>
      <c r="AD847" s="342">
        <v>178.218738</v>
      </c>
      <c r="AE847" s="342">
        <v>10.495972999999999</v>
      </c>
      <c r="AF847" s="342">
        <v>0</v>
      </c>
      <c r="AG847" s="342">
        <v>4.3314999999999999E-2</v>
      </c>
    </row>
    <row r="848" spans="1:33" x14ac:dyDescent="0.2">
      <c r="A848" s="342">
        <v>1014.656035</v>
      </c>
      <c r="B848" s="342">
        <v>116.16390199999999</v>
      </c>
      <c r="C848" s="342">
        <v>74.566036999999994</v>
      </c>
      <c r="D848" s="342">
        <v>75.468753000000007</v>
      </c>
      <c r="E848" s="342">
        <v>72.765484000000001</v>
      </c>
      <c r="F848" s="342">
        <v>72.662193000000002</v>
      </c>
      <c r="G848" s="342">
        <v>72.793110999999996</v>
      </c>
      <c r="H848" s="342">
        <v>74.659415999999993</v>
      </c>
      <c r="I848" s="342">
        <v>6.9395699999999998</v>
      </c>
      <c r="J848" s="342">
        <v>178.27877000000001</v>
      </c>
      <c r="K848" s="342">
        <v>52.3</v>
      </c>
      <c r="L848" s="342">
        <v>5.4134770000000003</v>
      </c>
      <c r="M848" s="342">
        <v>74.8</v>
      </c>
      <c r="N848" s="342">
        <v>29.325333000000001</v>
      </c>
      <c r="O848" s="342">
        <v>178.17444499999999</v>
      </c>
      <c r="P848" s="342">
        <v>0</v>
      </c>
      <c r="Q848" s="342">
        <v>120.4</v>
      </c>
      <c r="R848" s="342">
        <v>0</v>
      </c>
      <c r="S848" s="342">
        <v>4.4329999999999998</v>
      </c>
      <c r="T848" s="342">
        <v>0</v>
      </c>
      <c r="U848" s="342">
        <v>273</v>
      </c>
      <c r="V848" s="342">
        <v>114.577</v>
      </c>
      <c r="W848" s="342">
        <v>6.3639999999999999</v>
      </c>
      <c r="X848" s="342">
        <v>4.4999999999999998E-2</v>
      </c>
      <c r="Y848" s="342">
        <v>0</v>
      </c>
      <c r="Z848" s="342">
        <v>73.2</v>
      </c>
      <c r="AA848" s="342">
        <v>53.5</v>
      </c>
      <c r="AB848" s="342">
        <v>21.99905</v>
      </c>
      <c r="AC848" s="342">
        <v>23.485703000000001</v>
      </c>
      <c r="AD848" s="342">
        <v>178.21760699999999</v>
      </c>
      <c r="AE848" s="342">
        <v>10.491345000000001</v>
      </c>
      <c r="AF848" s="342">
        <v>0</v>
      </c>
      <c r="AG848" s="342">
        <v>4.3160999999999998E-2</v>
      </c>
    </row>
    <row r="849" spans="1:33" x14ac:dyDescent="0.2">
      <c r="A849" s="342">
        <v>1015.882105</v>
      </c>
      <c r="B849" s="342">
        <v>115.99869200000001</v>
      </c>
      <c r="C849" s="342">
        <v>74.589149000000006</v>
      </c>
      <c r="D849" s="342">
        <v>75.428561999999999</v>
      </c>
      <c r="E849" s="342">
        <v>72.701128999999995</v>
      </c>
      <c r="F849" s="342">
        <v>72.651365999999996</v>
      </c>
      <c r="G849" s="342">
        <v>72.798354000000003</v>
      </c>
      <c r="H849" s="342">
        <v>74.630452000000005</v>
      </c>
      <c r="I849" s="342">
        <v>6.8715330000000003</v>
      </c>
      <c r="J849" s="342">
        <v>178.371365</v>
      </c>
      <c r="K849" s="342">
        <v>52.3</v>
      </c>
      <c r="L849" s="342">
        <v>5.4218080000000004</v>
      </c>
      <c r="M849" s="342">
        <v>74.8</v>
      </c>
      <c r="N849" s="342">
        <v>29.325413999999999</v>
      </c>
      <c r="O849" s="342">
        <v>178.16816399999999</v>
      </c>
      <c r="P849" s="342">
        <v>0</v>
      </c>
      <c r="Q849" s="342">
        <v>120.41</v>
      </c>
      <c r="R849" s="342">
        <v>0</v>
      </c>
      <c r="S849" s="342">
        <v>4.4089999999999998</v>
      </c>
      <c r="T849" s="342">
        <v>0</v>
      </c>
      <c r="U849" s="342">
        <v>262</v>
      </c>
      <c r="V849" s="342">
        <v>114.652</v>
      </c>
      <c r="W849" s="342">
        <v>6.2549999999999999</v>
      </c>
      <c r="X849" s="342">
        <v>4.4999999999999998E-2</v>
      </c>
      <c r="Y849" s="342">
        <v>0</v>
      </c>
      <c r="Z849" s="342">
        <v>73.2</v>
      </c>
      <c r="AA849" s="342">
        <v>53.5</v>
      </c>
      <c r="AB849" s="342">
        <v>21.923228999999999</v>
      </c>
      <c r="AC849" s="342">
        <v>23.435244999999998</v>
      </c>
      <c r="AD849" s="342">
        <v>178.21116499999999</v>
      </c>
      <c r="AE849" s="342">
        <v>10.487057999999999</v>
      </c>
      <c r="AF849" s="342">
        <v>0</v>
      </c>
      <c r="AG849" s="342">
        <v>4.3000999999999998E-2</v>
      </c>
    </row>
    <row r="850" spans="1:33" x14ac:dyDescent="0.2">
      <c r="A850" s="342">
        <v>1017.0751729999999</v>
      </c>
      <c r="B850" s="342">
        <v>115.955011</v>
      </c>
      <c r="C850" s="342">
        <v>74.606961999999996</v>
      </c>
      <c r="D850" s="342">
        <v>75.481205000000003</v>
      </c>
      <c r="E850" s="342">
        <v>72.778462000000005</v>
      </c>
      <c r="F850" s="342">
        <v>72.703952000000001</v>
      </c>
      <c r="G850" s="342">
        <v>72.861924999999999</v>
      </c>
      <c r="H850" s="342">
        <v>74.651647999999994</v>
      </c>
      <c r="I850" s="342">
        <v>6.844087</v>
      </c>
      <c r="J850" s="342">
        <v>178.38194200000001</v>
      </c>
      <c r="K850" s="342">
        <v>52.3</v>
      </c>
      <c r="L850" s="342">
        <v>5.4263349999999999</v>
      </c>
      <c r="M850" s="342">
        <v>74.8</v>
      </c>
      <c r="N850" s="342">
        <v>29.327095</v>
      </c>
      <c r="O850" s="342">
        <v>178.155732</v>
      </c>
      <c r="P850" s="342">
        <v>0</v>
      </c>
      <c r="Q850" s="342">
        <v>120.41</v>
      </c>
      <c r="R850" s="342">
        <v>0</v>
      </c>
      <c r="S850" s="342">
        <v>4.4269999999999996</v>
      </c>
      <c r="T850" s="342">
        <v>0</v>
      </c>
      <c r="U850" s="342">
        <v>271</v>
      </c>
      <c r="V850" s="342">
        <v>114.727</v>
      </c>
      <c r="W850" s="342">
        <v>6.3070000000000004</v>
      </c>
      <c r="X850" s="342">
        <v>4.4999999999999998E-2</v>
      </c>
      <c r="Y850" s="342">
        <v>0</v>
      </c>
      <c r="Z850" s="342">
        <v>73.2</v>
      </c>
      <c r="AA850" s="342">
        <v>53.5</v>
      </c>
      <c r="AB850" s="342">
        <v>21.776257999999999</v>
      </c>
      <c r="AC850" s="342">
        <v>23.380298</v>
      </c>
      <c r="AD850" s="342">
        <v>178.198678</v>
      </c>
      <c r="AE850" s="342">
        <v>10.482390000000001</v>
      </c>
      <c r="AF850" s="342">
        <v>0</v>
      </c>
      <c r="AG850" s="342">
        <v>4.2946999999999999E-2</v>
      </c>
    </row>
    <row r="851" spans="1:33" x14ac:dyDescent="0.2">
      <c r="A851" s="342">
        <v>1018.268242</v>
      </c>
      <c r="B851" s="342">
        <v>115.856798</v>
      </c>
      <c r="C851" s="342">
        <v>74.535737999999995</v>
      </c>
      <c r="D851" s="342">
        <v>75.44829</v>
      </c>
      <c r="E851" s="342">
        <v>72.770070000000004</v>
      </c>
      <c r="F851" s="342">
        <v>72.626527999999993</v>
      </c>
      <c r="G851" s="342">
        <v>72.804762999999994</v>
      </c>
      <c r="H851" s="342">
        <v>74.573860999999994</v>
      </c>
      <c r="I851" s="342">
        <v>6.7902969999999998</v>
      </c>
      <c r="J851" s="342">
        <v>178.37131299999999</v>
      </c>
      <c r="K851" s="342">
        <v>52.4</v>
      </c>
      <c r="L851" s="342">
        <v>5.432245</v>
      </c>
      <c r="M851" s="342">
        <v>74.8</v>
      </c>
      <c r="N851" s="342">
        <v>29.325747</v>
      </c>
      <c r="O851" s="342">
        <v>178.189086</v>
      </c>
      <c r="P851" s="342">
        <v>0</v>
      </c>
      <c r="Q851" s="342">
        <v>120.4</v>
      </c>
      <c r="R851" s="342">
        <v>0</v>
      </c>
      <c r="S851" s="342">
        <v>4.4260000000000002</v>
      </c>
      <c r="T851" s="342">
        <v>0</v>
      </c>
      <c r="U851" s="342">
        <v>270</v>
      </c>
      <c r="V851" s="342">
        <v>114.84</v>
      </c>
      <c r="W851" s="342">
        <v>6.3070000000000004</v>
      </c>
      <c r="X851" s="342">
        <v>5.0999999999999997E-2</v>
      </c>
      <c r="Y851" s="342">
        <v>0</v>
      </c>
      <c r="Z851" s="342">
        <v>73.2</v>
      </c>
      <c r="AA851" s="342">
        <v>53.5</v>
      </c>
      <c r="AB851" s="342">
        <v>22.168756999999999</v>
      </c>
      <c r="AC851" s="342">
        <v>23.337288999999998</v>
      </c>
      <c r="AD851" s="342">
        <v>178.23202499999999</v>
      </c>
      <c r="AE851" s="342">
        <v>10.478736</v>
      </c>
      <c r="AF851" s="342">
        <v>0</v>
      </c>
      <c r="AG851" s="342">
        <v>4.2938999999999998E-2</v>
      </c>
    </row>
    <row r="852" spans="1:33" x14ac:dyDescent="0.2">
      <c r="A852" s="342">
        <v>1019.46331</v>
      </c>
      <c r="B852" s="342">
        <v>115.920119</v>
      </c>
      <c r="C852" s="342">
        <v>74.558197000000007</v>
      </c>
      <c r="D852" s="342">
        <v>75.399270999999999</v>
      </c>
      <c r="E852" s="342">
        <v>72.753328999999994</v>
      </c>
      <c r="F852" s="342">
        <v>72.629625000000004</v>
      </c>
      <c r="G852" s="342">
        <v>72.822732999999999</v>
      </c>
      <c r="H852" s="342">
        <v>74.584110999999993</v>
      </c>
      <c r="I852" s="342">
        <v>6.8628809999999998</v>
      </c>
      <c r="J852" s="342">
        <v>178.29458199999999</v>
      </c>
      <c r="K852" s="342">
        <v>52.4</v>
      </c>
      <c r="L852" s="342">
        <v>5.439711</v>
      </c>
      <c r="M852" s="342">
        <v>74.8</v>
      </c>
      <c r="N852" s="342">
        <v>29.324762</v>
      </c>
      <c r="O852" s="342">
        <v>178.156339</v>
      </c>
      <c r="P852" s="342">
        <v>0</v>
      </c>
      <c r="Q852" s="342">
        <v>120.43</v>
      </c>
      <c r="R852" s="342">
        <v>0</v>
      </c>
      <c r="S852" s="342">
        <v>4.4119999999999999</v>
      </c>
      <c r="T852" s="342">
        <v>0</v>
      </c>
      <c r="U852" s="342">
        <v>263</v>
      </c>
      <c r="V852" s="342">
        <v>114.91500000000001</v>
      </c>
      <c r="W852" s="342">
        <v>6.2809999999999997</v>
      </c>
      <c r="X852" s="342">
        <v>4.4999999999999998E-2</v>
      </c>
      <c r="Y852" s="342">
        <v>0</v>
      </c>
      <c r="Z852" s="342">
        <v>73.2</v>
      </c>
      <c r="AA852" s="342">
        <v>53.4</v>
      </c>
      <c r="AB852" s="342">
        <v>21.783662</v>
      </c>
      <c r="AC852" s="342">
        <v>23.29186</v>
      </c>
      <c r="AD852" s="342">
        <v>178.199307</v>
      </c>
      <c r="AE852" s="342">
        <v>10.474876</v>
      </c>
      <c r="AF852" s="342">
        <v>0</v>
      </c>
      <c r="AG852" s="342">
        <v>4.2967999999999999E-2</v>
      </c>
    </row>
    <row r="853" spans="1:33" x14ac:dyDescent="0.2">
      <c r="A853" s="342">
        <v>1020.658378</v>
      </c>
      <c r="B853" s="342">
        <v>116.365229</v>
      </c>
      <c r="C853" s="342">
        <v>74.590783999999999</v>
      </c>
      <c r="D853" s="342">
        <v>75.462569999999999</v>
      </c>
      <c r="E853" s="342">
        <v>72.748377000000005</v>
      </c>
      <c r="F853" s="342">
        <v>72.617277999999999</v>
      </c>
      <c r="G853" s="342">
        <v>72.798788999999999</v>
      </c>
      <c r="H853" s="342">
        <v>74.656903999999997</v>
      </c>
      <c r="I853" s="342">
        <v>6.8350140000000001</v>
      </c>
      <c r="J853" s="342">
        <v>178.365092</v>
      </c>
      <c r="K853" s="342">
        <v>52.4</v>
      </c>
      <c r="L853" s="342">
        <v>5.4480060000000003</v>
      </c>
      <c r="M853" s="342">
        <v>74.8</v>
      </c>
      <c r="N853" s="342">
        <v>29.323725</v>
      </c>
      <c r="O853" s="342">
        <v>178.18400299999999</v>
      </c>
      <c r="P853" s="342">
        <v>0</v>
      </c>
      <c r="Q853" s="342">
        <v>120.41</v>
      </c>
      <c r="R853" s="342">
        <v>0</v>
      </c>
      <c r="S853" s="342">
        <v>4.4359999999999999</v>
      </c>
      <c r="T853" s="342">
        <v>0</v>
      </c>
      <c r="U853" s="342">
        <v>275</v>
      </c>
      <c r="V853" s="342">
        <v>115.03</v>
      </c>
      <c r="W853" s="342">
        <v>6.3280000000000003</v>
      </c>
      <c r="X853" s="342">
        <v>4.4999999999999998E-2</v>
      </c>
      <c r="Y853" s="342">
        <v>0</v>
      </c>
      <c r="Z853" s="342">
        <v>73.2</v>
      </c>
      <c r="AA853" s="342">
        <v>53.4</v>
      </c>
      <c r="AB853" s="342">
        <v>22.113199999999999</v>
      </c>
      <c r="AC853" s="342">
        <v>23.247299000000002</v>
      </c>
      <c r="AD853" s="342">
        <v>178.227305</v>
      </c>
      <c r="AE853" s="342">
        <v>10.471090999999999</v>
      </c>
      <c r="AF853" s="342">
        <v>0</v>
      </c>
      <c r="AG853" s="342">
        <v>4.3302E-2</v>
      </c>
    </row>
    <row r="854" spans="1:33" x14ac:dyDescent="0.2">
      <c r="A854" s="342">
        <v>1021.881448</v>
      </c>
      <c r="B854" s="342">
        <v>116.301804</v>
      </c>
      <c r="C854" s="342">
        <v>74.601515000000006</v>
      </c>
      <c r="D854" s="342">
        <v>75.471300999999997</v>
      </c>
      <c r="E854" s="342">
        <v>72.778600999999995</v>
      </c>
      <c r="F854" s="342">
        <v>72.687821</v>
      </c>
      <c r="G854" s="342">
        <v>72.837103999999997</v>
      </c>
      <c r="H854" s="342">
        <v>74.691400999999999</v>
      </c>
      <c r="I854" s="342">
        <v>6.8787159999999998</v>
      </c>
      <c r="J854" s="342">
        <v>178.35708199999999</v>
      </c>
      <c r="K854" s="342">
        <v>52.4</v>
      </c>
      <c r="L854" s="342">
        <v>5.4488979999999998</v>
      </c>
      <c r="M854" s="342">
        <v>74.8</v>
      </c>
      <c r="N854" s="342">
        <v>29.324183000000001</v>
      </c>
      <c r="O854" s="342">
        <v>178.18418399999999</v>
      </c>
      <c r="P854" s="342">
        <v>0</v>
      </c>
      <c r="Q854" s="342">
        <v>120.41</v>
      </c>
      <c r="R854" s="342">
        <v>0</v>
      </c>
      <c r="S854" s="342">
        <v>4.423</v>
      </c>
      <c r="T854" s="342">
        <v>0</v>
      </c>
      <c r="U854" s="342">
        <v>268</v>
      </c>
      <c r="V854" s="342">
        <v>115.105</v>
      </c>
      <c r="W854" s="342">
        <v>6.2919999999999998</v>
      </c>
      <c r="X854" s="342">
        <v>5.0999999999999997E-2</v>
      </c>
      <c r="Y854" s="342">
        <v>0</v>
      </c>
      <c r="Z854" s="342">
        <v>73.2</v>
      </c>
      <c r="AA854" s="342">
        <v>53.4</v>
      </c>
      <c r="AB854" s="342">
        <v>22.114577000000001</v>
      </c>
      <c r="AC854" s="342">
        <v>23.206109000000001</v>
      </c>
      <c r="AD854" s="342">
        <v>178.22742199999999</v>
      </c>
      <c r="AE854" s="342">
        <v>10.467591000000001</v>
      </c>
      <c r="AF854" s="342">
        <v>0</v>
      </c>
      <c r="AG854" s="342">
        <v>4.3237999999999999E-2</v>
      </c>
    </row>
    <row r="855" spans="1:33" x14ac:dyDescent="0.2">
      <c r="A855" s="342">
        <v>1023.075517</v>
      </c>
      <c r="B855" s="342">
        <v>116.55311399999999</v>
      </c>
      <c r="C855" s="342">
        <v>74.619174999999998</v>
      </c>
      <c r="D855" s="342">
        <v>75.498018000000002</v>
      </c>
      <c r="E855" s="342">
        <v>72.755207999999996</v>
      </c>
      <c r="F855" s="342">
        <v>72.699645000000004</v>
      </c>
      <c r="G855" s="342">
        <v>72.830791000000005</v>
      </c>
      <c r="H855" s="342">
        <v>74.664738</v>
      </c>
      <c r="I855" s="342">
        <v>6.917319</v>
      </c>
      <c r="J855" s="342">
        <v>178.35446400000001</v>
      </c>
      <c r="K855" s="342">
        <v>52.4</v>
      </c>
      <c r="L855" s="342">
        <v>5.457649</v>
      </c>
      <c r="M855" s="342">
        <v>74.8</v>
      </c>
      <c r="N855" s="342">
        <v>29.327199</v>
      </c>
      <c r="O855" s="342">
        <v>178.19195300000001</v>
      </c>
      <c r="P855" s="342">
        <v>0</v>
      </c>
      <c r="Q855" s="342">
        <v>120.4</v>
      </c>
      <c r="R855" s="342">
        <v>0</v>
      </c>
      <c r="S855" s="342">
        <v>4.4320000000000004</v>
      </c>
      <c r="T855" s="342">
        <v>0</v>
      </c>
      <c r="U855" s="342">
        <v>274</v>
      </c>
      <c r="V855" s="342">
        <v>115.18</v>
      </c>
      <c r="W855" s="342">
        <v>6.3019999999999996</v>
      </c>
      <c r="X855" s="342">
        <v>5.0999999999999997E-2</v>
      </c>
      <c r="Y855" s="342">
        <v>0</v>
      </c>
      <c r="Z855" s="342">
        <v>73.2</v>
      </c>
      <c r="AA855" s="342">
        <v>53.4</v>
      </c>
      <c r="AB855" s="342">
        <v>22.208238999999999</v>
      </c>
      <c r="AC855" s="342">
        <v>23.168258000000002</v>
      </c>
      <c r="AD855" s="342">
        <v>178.23537899999999</v>
      </c>
      <c r="AE855" s="342">
        <v>10.464375</v>
      </c>
      <c r="AF855" s="342">
        <v>0</v>
      </c>
      <c r="AG855" s="342">
        <v>4.3427E-2</v>
      </c>
    </row>
    <row r="856" spans="1:33" x14ac:dyDescent="0.2">
      <c r="A856" s="342">
        <v>1024.270585</v>
      </c>
      <c r="B856" s="342">
        <v>116.575779</v>
      </c>
      <c r="C856" s="342">
        <v>74.544087000000005</v>
      </c>
      <c r="D856" s="342">
        <v>75.445616000000001</v>
      </c>
      <c r="E856" s="342">
        <v>72.749742999999995</v>
      </c>
      <c r="F856" s="342">
        <v>72.680961999999994</v>
      </c>
      <c r="G856" s="342">
        <v>72.789719000000005</v>
      </c>
      <c r="H856" s="342">
        <v>74.599795999999998</v>
      </c>
      <c r="I856" s="342">
        <v>6.9425939999999997</v>
      </c>
      <c r="J856" s="342">
        <v>178.21422200000001</v>
      </c>
      <c r="K856" s="342">
        <v>52.4</v>
      </c>
      <c r="L856" s="342">
        <v>5.4617449999999996</v>
      </c>
      <c r="M856" s="342">
        <v>74.8</v>
      </c>
      <c r="N856" s="342">
        <v>29.324346999999999</v>
      </c>
      <c r="O856" s="342">
        <v>178.17779200000001</v>
      </c>
      <c r="P856" s="342">
        <v>0</v>
      </c>
      <c r="Q856" s="342">
        <v>120.41</v>
      </c>
      <c r="R856" s="342">
        <v>0</v>
      </c>
      <c r="S856" s="342">
        <v>4.4290000000000003</v>
      </c>
      <c r="T856" s="342">
        <v>0</v>
      </c>
      <c r="U856" s="342">
        <v>272</v>
      </c>
      <c r="V856" s="342">
        <v>115.29300000000001</v>
      </c>
      <c r="W856" s="342">
        <v>6.3120000000000003</v>
      </c>
      <c r="X856" s="342">
        <v>4.4999999999999998E-2</v>
      </c>
      <c r="Y856" s="342">
        <v>0</v>
      </c>
      <c r="Z856" s="342">
        <v>73.2</v>
      </c>
      <c r="AA856" s="342">
        <v>53.5</v>
      </c>
      <c r="AB856" s="342">
        <v>22.042694999999998</v>
      </c>
      <c r="AC856" s="342">
        <v>23.124621000000001</v>
      </c>
      <c r="AD856" s="342">
        <v>178.221315</v>
      </c>
      <c r="AE856" s="342">
        <v>10.460668</v>
      </c>
      <c r="AF856" s="342">
        <v>0</v>
      </c>
      <c r="AG856" s="342">
        <v>4.3522999999999999E-2</v>
      </c>
    </row>
    <row r="857" spans="1:33" x14ac:dyDescent="0.2">
      <c r="A857" s="342">
        <v>1025.464653</v>
      </c>
      <c r="B857" s="342">
        <v>116.402632</v>
      </c>
      <c r="C857" s="342">
        <v>74.533184000000006</v>
      </c>
      <c r="D857" s="342">
        <v>75.411068</v>
      </c>
      <c r="E857" s="342">
        <v>72.745823000000001</v>
      </c>
      <c r="F857" s="342">
        <v>72.677069000000003</v>
      </c>
      <c r="G857" s="342">
        <v>72.856572999999997</v>
      </c>
      <c r="H857" s="342">
        <v>74.582935000000006</v>
      </c>
      <c r="I857" s="342">
        <v>6.8047700000000004</v>
      </c>
      <c r="J857" s="342">
        <v>178.31376499999999</v>
      </c>
      <c r="K857" s="342">
        <v>52.4</v>
      </c>
      <c r="L857" s="342">
        <v>5.467708</v>
      </c>
      <c r="M857" s="342">
        <v>74.8</v>
      </c>
      <c r="N857" s="342">
        <v>29.323181000000002</v>
      </c>
      <c r="O857" s="342">
        <v>178.195198</v>
      </c>
      <c r="P857" s="342">
        <v>0</v>
      </c>
      <c r="Q857" s="342">
        <v>120.4</v>
      </c>
      <c r="R857" s="342">
        <v>0</v>
      </c>
      <c r="S857" s="342">
        <v>4.4390000000000001</v>
      </c>
      <c r="T857" s="342">
        <v>0</v>
      </c>
      <c r="U857" s="342">
        <v>276</v>
      </c>
      <c r="V857" s="342">
        <v>115.36799999999999</v>
      </c>
      <c r="W857" s="342">
        <v>6.3440000000000003</v>
      </c>
      <c r="X857" s="342">
        <v>5.0999999999999997E-2</v>
      </c>
      <c r="Y857" s="342">
        <v>0</v>
      </c>
      <c r="Z857" s="342">
        <v>73.2</v>
      </c>
      <c r="AA857" s="342">
        <v>53.5</v>
      </c>
      <c r="AB857" s="342">
        <v>22.246030000000001</v>
      </c>
      <c r="AC857" s="342">
        <v>23.089894000000001</v>
      </c>
      <c r="AD857" s="342">
        <v>178.23858999999999</v>
      </c>
      <c r="AE857" s="342">
        <v>10.457717000000001</v>
      </c>
      <c r="AF857" s="342">
        <v>0</v>
      </c>
      <c r="AG857" s="342">
        <v>4.3392E-2</v>
      </c>
    </row>
    <row r="858" spans="1:33" x14ac:dyDescent="0.2">
      <c r="A858" s="342">
        <v>1026.658721</v>
      </c>
      <c r="B858" s="342">
        <v>115.953542</v>
      </c>
      <c r="C858" s="342">
        <v>74.562652</v>
      </c>
      <c r="D858" s="342">
        <v>75.439136000000005</v>
      </c>
      <c r="E858" s="342">
        <v>72.757409999999993</v>
      </c>
      <c r="F858" s="342">
        <v>72.644193999999999</v>
      </c>
      <c r="G858" s="342">
        <v>72.841195999999997</v>
      </c>
      <c r="H858" s="342">
        <v>74.591109000000003</v>
      </c>
      <c r="I858" s="342">
        <v>6.9071660000000001</v>
      </c>
      <c r="J858" s="342">
        <v>178.28395399999999</v>
      </c>
      <c r="K858" s="342">
        <v>52.4</v>
      </c>
      <c r="L858" s="342">
        <v>5.4757439999999997</v>
      </c>
      <c r="M858" s="342">
        <v>74.8</v>
      </c>
      <c r="N858" s="342">
        <v>29.328703000000001</v>
      </c>
      <c r="O858" s="342">
        <v>178.177379</v>
      </c>
      <c r="P858" s="342">
        <v>0</v>
      </c>
      <c r="Q858" s="342">
        <v>120.41</v>
      </c>
      <c r="R858" s="342">
        <v>0</v>
      </c>
      <c r="S858" s="342">
        <v>4.4390000000000001</v>
      </c>
      <c r="T858" s="342">
        <v>0</v>
      </c>
      <c r="U858" s="342">
        <v>275</v>
      </c>
      <c r="V858" s="342">
        <v>115.482</v>
      </c>
      <c r="W858" s="342">
        <v>6.3380000000000001</v>
      </c>
      <c r="X858" s="342">
        <v>0.04</v>
      </c>
      <c r="Y858" s="342">
        <v>0</v>
      </c>
      <c r="Z858" s="342">
        <v>73.2</v>
      </c>
      <c r="AA858" s="342">
        <v>53.5</v>
      </c>
      <c r="AB858" s="342">
        <v>22.031573999999999</v>
      </c>
      <c r="AC858" s="342">
        <v>23.048954999999999</v>
      </c>
      <c r="AD858" s="342">
        <v>178.22037</v>
      </c>
      <c r="AE858" s="342">
        <v>10.454238999999999</v>
      </c>
      <c r="AF858" s="342">
        <v>0</v>
      </c>
      <c r="AG858" s="342">
        <v>4.2991000000000001E-2</v>
      </c>
    </row>
    <row r="859" spans="1:33" x14ac:dyDescent="0.2">
      <c r="A859" s="342">
        <v>1027.8827920000001</v>
      </c>
      <c r="B859" s="342">
        <v>116.164811</v>
      </c>
      <c r="C859" s="342">
        <v>74.558469000000002</v>
      </c>
      <c r="D859" s="342">
        <v>75.455701000000005</v>
      </c>
      <c r="E859" s="342">
        <v>72.784856000000005</v>
      </c>
      <c r="F859" s="342">
        <v>72.629912000000004</v>
      </c>
      <c r="G859" s="342">
        <v>72.802229999999994</v>
      </c>
      <c r="H859" s="342">
        <v>74.638018000000002</v>
      </c>
      <c r="I859" s="342">
        <v>6.8756370000000002</v>
      </c>
      <c r="J859" s="342">
        <v>178.33935099999999</v>
      </c>
      <c r="K859" s="342">
        <v>52.4</v>
      </c>
      <c r="L859" s="342">
        <v>5.4821439999999999</v>
      </c>
      <c r="M859" s="342">
        <v>74.8</v>
      </c>
      <c r="N859" s="342">
        <v>29.326473</v>
      </c>
      <c r="O859" s="342">
        <v>178.174893</v>
      </c>
      <c r="P859" s="342">
        <v>0</v>
      </c>
      <c r="Q859" s="342">
        <v>120.4</v>
      </c>
      <c r="R859" s="342">
        <v>0</v>
      </c>
      <c r="S859" s="342">
        <v>4.4539999999999997</v>
      </c>
      <c r="T859" s="342">
        <v>0</v>
      </c>
      <c r="U859" s="342">
        <v>282</v>
      </c>
      <c r="V859" s="342">
        <v>115.557</v>
      </c>
      <c r="W859" s="342">
        <v>6.3959999999999999</v>
      </c>
      <c r="X859" s="342">
        <v>4.4999999999999998E-2</v>
      </c>
      <c r="Y859" s="342">
        <v>0</v>
      </c>
      <c r="Z859" s="342">
        <v>73.2</v>
      </c>
      <c r="AA859" s="342">
        <v>53.5</v>
      </c>
      <c r="AB859" s="342">
        <v>22.004417</v>
      </c>
      <c r="AC859" s="342">
        <v>23.010839000000001</v>
      </c>
      <c r="AD859" s="342">
        <v>178.218063</v>
      </c>
      <c r="AE859" s="342">
        <v>10.451001</v>
      </c>
      <c r="AF859" s="342">
        <v>0</v>
      </c>
      <c r="AG859" s="342">
        <v>4.317E-2</v>
      </c>
    </row>
    <row r="860" spans="1:33" x14ac:dyDescent="0.2">
      <c r="A860" s="342">
        <v>1029.0778600000001</v>
      </c>
      <c r="B860" s="342">
        <v>116.38818999999999</v>
      </c>
      <c r="C860" s="342">
        <v>74.579004999999995</v>
      </c>
      <c r="D860" s="342">
        <v>75.498414999999994</v>
      </c>
      <c r="E860" s="342">
        <v>72.771985000000001</v>
      </c>
      <c r="F860" s="342">
        <v>72.649488000000005</v>
      </c>
      <c r="G860" s="342">
        <v>72.825895000000003</v>
      </c>
      <c r="H860" s="342">
        <v>74.624769000000001</v>
      </c>
      <c r="I860" s="342">
        <v>6.9296329999999999</v>
      </c>
      <c r="J860" s="342">
        <v>178.28214</v>
      </c>
      <c r="K860" s="342">
        <v>52.3</v>
      </c>
      <c r="L860" s="342">
        <v>5.486942</v>
      </c>
      <c r="M860" s="342">
        <v>74.8</v>
      </c>
      <c r="N860" s="342">
        <v>29.326654999999999</v>
      </c>
      <c r="O860" s="342">
        <v>178.155936</v>
      </c>
      <c r="P860" s="342">
        <v>0</v>
      </c>
      <c r="Q860" s="342">
        <v>120.4</v>
      </c>
      <c r="R860" s="342">
        <v>0</v>
      </c>
      <c r="S860" s="342">
        <v>4.4400000000000004</v>
      </c>
      <c r="T860" s="342">
        <v>0</v>
      </c>
      <c r="U860" s="342">
        <v>277</v>
      </c>
      <c r="V860" s="342">
        <v>115.631</v>
      </c>
      <c r="W860" s="342">
        <v>6.3179999999999996</v>
      </c>
      <c r="X860" s="342">
        <v>5.0999999999999997E-2</v>
      </c>
      <c r="Y860" s="342">
        <v>0</v>
      </c>
      <c r="Z860" s="342">
        <v>73.2</v>
      </c>
      <c r="AA860" s="342">
        <v>53.5</v>
      </c>
      <c r="AB860" s="342">
        <v>21.783207999999998</v>
      </c>
      <c r="AC860" s="342">
        <v>22.964403999999998</v>
      </c>
      <c r="AD860" s="342">
        <v>178.19926899999999</v>
      </c>
      <c r="AE860" s="342">
        <v>10.447056</v>
      </c>
      <c r="AF860" s="342">
        <v>0</v>
      </c>
      <c r="AG860" s="342">
        <v>4.3333000000000003E-2</v>
      </c>
    </row>
    <row r="861" spans="1:33" x14ac:dyDescent="0.2">
      <c r="A861" s="342">
        <v>1030.2719279999999</v>
      </c>
      <c r="B861" s="342">
        <v>116.500218</v>
      </c>
      <c r="C861" s="342">
        <v>74.529522</v>
      </c>
      <c r="D861" s="342">
        <v>75.441914999999995</v>
      </c>
      <c r="E861" s="342">
        <v>72.767707999999999</v>
      </c>
      <c r="F861" s="342">
        <v>72.699416999999997</v>
      </c>
      <c r="G861" s="342">
        <v>72.871307999999999</v>
      </c>
      <c r="H861" s="342">
        <v>74.561217999999997</v>
      </c>
      <c r="I861" s="342">
        <v>6.8252930000000003</v>
      </c>
      <c r="J861" s="342">
        <v>178.39127400000001</v>
      </c>
      <c r="K861" s="342">
        <v>52.3</v>
      </c>
      <c r="L861" s="342">
        <v>5.4936819999999997</v>
      </c>
      <c r="M861" s="342">
        <v>74.8</v>
      </c>
      <c r="N861" s="342">
        <v>29.327147</v>
      </c>
      <c r="O861" s="342">
        <v>178.16674599999999</v>
      </c>
      <c r="P861" s="342">
        <v>0</v>
      </c>
      <c r="Q861" s="342">
        <v>120.34</v>
      </c>
      <c r="R861" s="342">
        <v>0</v>
      </c>
      <c r="S861" s="342">
        <v>4.4029999999999996</v>
      </c>
      <c r="T861" s="342">
        <v>0</v>
      </c>
      <c r="U861" s="342">
        <v>260</v>
      </c>
      <c r="V861" s="342">
        <v>115.74299999999999</v>
      </c>
      <c r="W861" s="342">
        <v>6.3019999999999996</v>
      </c>
      <c r="X861" s="342">
        <v>4.4999999999999998E-2</v>
      </c>
      <c r="Y861" s="342">
        <v>0</v>
      </c>
      <c r="Z861" s="342">
        <v>73.2</v>
      </c>
      <c r="AA861" s="342">
        <v>53.5</v>
      </c>
      <c r="AB861" s="342">
        <v>21.912130999999999</v>
      </c>
      <c r="AC861" s="342">
        <v>22.926742999999998</v>
      </c>
      <c r="AD861" s="342">
        <v>178.21022199999999</v>
      </c>
      <c r="AE861" s="342">
        <v>10.443856</v>
      </c>
      <c r="AF861" s="342">
        <v>0</v>
      </c>
      <c r="AG861" s="342">
        <v>4.3476000000000001E-2</v>
      </c>
    </row>
    <row r="862" spans="1:33" x14ac:dyDescent="0.2">
      <c r="A862" s="342">
        <v>1031.4659959999999</v>
      </c>
      <c r="B862" s="342">
        <v>117.02963699999999</v>
      </c>
      <c r="C862" s="342">
        <v>74.552800000000005</v>
      </c>
      <c r="D862" s="342">
        <v>75.457004999999995</v>
      </c>
      <c r="E862" s="342">
        <v>72.704027999999994</v>
      </c>
      <c r="F862" s="342">
        <v>72.736376000000007</v>
      </c>
      <c r="G862" s="342">
        <v>72.884383999999997</v>
      </c>
      <c r="H862" s="342">
        <v>74.657329000000004</v>
      </c>
      <c r="I862" s="342">
        <v>6.8674179999999998</v>
      </c>
      <c r="J862" s="342">
        <v>178.311691</v>
      </c>
      <c r="K862" s="342">
        <v>52.3</v>
      </c>
      <c r="L862" s="342">
        <v>5.502548</v>
      </c>
      <c r="M862" s="342">
        <v>74.8</v>
      </c>
      <c r="N862" s="342">
        <v>29.327095</v>
      </c>
      <c r="O862" s="342">
        <v>178.16434100000001</v>
      </c>
      <c r="P862" s="342">
        <v>0</v>
      </c>
      <c r="Q862" s="342">
        <v>120.31</v>
      </c>
      <c r="R862" s="342">
        <v>0</v>
      </c>
      <c r="S862" s="342">
        <v>4.4139999999999997</v>
      </c>
      <c r="T862" s="342">
        <v>0</v>
      </c>
      <c r="U862" s="342">
        <v>268</v>
      </c>
      <c r="V862" s="342">
        <v>115.818</v>
      </c>
      <c r="W862" s="342">
        <v>6.3280000000000003</v>
      </c>
      <c r="X862" s="342">
        <v>4.4999999999999998E-2</v>
      </c>
      <c r="Y862" s="342">
        <v>0</v>
      </c>
      <c r="Z862" s="342">
        <v>73.2</v>
      </c>
      <c r="AA862" s="342">
        <v>53.5</v>
      </c>
      <c r="AB862" s="342">
        <v>21.888653999999999</v>
      </c>
      <c r="AC862" s="342">
        <v>22.887533000000001</v>
      </c>
      <c r="AD862" s="342">
        <v>178.20822799999999</v>
      </c>
      <c r="AE862" s="342">
        <v>10.440524999999999</v>
      </c>
      <c r="AF862" s="342">
        <v>0</v>
      </c>
      <c r="AG862" s="342">
        <v>4.3886000000000001E-2</v>
      </c>
    </row>
    <row r="863" spans="1:33" x14ac:dyDescent="0.2">
      <c r="A863" s="342">
        <v>1032.661065</v>
      </c>
      <c r="B863" s="342">
        <v>116.972269</v>
      </c>
      <c r="C863" s="342">
        <v>74.562668000000002</v>
      </c>
      <c r="D863" s="342">
        <v>75.452485999999993</v>
      </c>
      <c r="E863" s="342">
        <v>72.732280000000003</v>
      </c>
      <c r="F863" s="342">
        <v>72.665240999999995</v>
      </c>
      <c r="G863" s="342">
        <v>72.818421999999998</v>
      </c>
      <c r="H863" s="342">
        <v>74.688051999999999</v>
      </c>
      <c r="I863" s="342">
        <v>7.0071849999999998</v>
      </c>
      <c r="J863" s="342">
        <v>178.42004800000001</v>
      </c>
      <c r="K863" s="342">
        <v>52.3</v>
      </c>
      <c r="L863" s="342">
        <v>5.5086139999999997</v>
      </c>
      <c r="M863" s="342">
        <v>74.8</v>
      </c>
      <c r="N863" s="342">
        <v>29.328054000000002</v>
      </c>
      <c r="O863" s="342">
        <v>178.138913</v>
      </c>
      <c r="P863" s="342">
        <v>0</v>
      </c>
      <c r="Q863" s="342">
        <v>120.3</v>
      </c>
      <c r="R863" s="342">
        <v>0</v>
      </c>
      <c r="S863" s="342">
        <v>4.431</v>
      </c>
      <c r="T863" s="342">
        <v>0</v>
      </c>
      <c r="U863" s="342">
        <v>275</v>
      </c>
      <c r="V863" s="342">
        <v>115.932</v>
      </c>
      <c r="W863" s="342">
        <v>6.3540000000000001</v>
      </c>
      <c r="X863" s="342">
        <v>4.4999999999999998E-2</v>
      </c>
      <c r="Y863" s="342">
        <v>0</v>
      </c>
      <c r="Z863" s="342">
        <v>73.2</v>
      </c>
      <c r="AA863" s="342">
        <v>53.6</v>
      </c>
      <c r="AB863" s="342">
        <v>21.58868</v>
      </c>
      <c r="AC863" s="342">
        <v>22.837833</v>
      </c>
      <c r="AD863" s="342">
        <v>178.18274199999999</v>
      </c>
      <c r="AE863" s="342">
        <v>10.436302</v>
      </c>
      <c r="AF863" s="342">
        <v>0</v>
      </c>
      <c r="AG863" s="342">
        <v>4.3829E-2</v>
      </c>
    </row>
    <row r="864" spans="1:33" x14ac:dyDescent="0.2">
      <c r="A864" s="342">
        <v>1033.8811350000001</v>
      </c>
      <c r="B864" s="342">
        <v>117.050951</v>
      </c>
      <c r="C864" s="342">
        <v>74.567299000000006</v>
      </c>
      <c r="D864" s="342">
        <v>75.402422999999999</v>
      </c>
      <c r="E864" s="342">
        <v>72.742509999999996</v>
      </c>
      <c r="F864" s="342">
        <v>72.706070999999994</v>
      </c>
      <c r="G864" s="342">
        <v>72.853823000000006</v>
      </c>
      <c r="H864" s="342">
        <v>74.651258999999996</v>
      </c>
      <c r="I864" s="342">
        <v>6.894107</v>
      </c>
      <c r="J864" s="342">
        <v>178.43810300000001</v>
      </c>
      <c r="K864" s="342">
        <v>52.3</v>
      </c>
      <c r="L864" s="342">
        <v>5.5170159999999999</v>
      </c>
      <c r="M864" s="342">
        <v>74.8</v>
      </c>
      <c r="N864" s="342">
        <v>29.327483000000001</v>
      </c>
      <c r="O864" s="342">
        <v>178.129107</v>
      </c>
      <c r="P864" s="342">
        <v>0</v>
      </c>
      <c r="Q864" s="342">
        <v>120.31</v>
      </c>
      <c r="R864" s="342">
        <v>0</v>
      </c>
      <c r="S864" s="342">
        <v>4.4349999999999996</v>
      </c>
      <c r="T864" s="342">
        <v>0</v>
      </c>
      <c r="U864" s="342">
        <v>277</v>
      </c>
      <c r="V864" s="342">
        <v>116.008</v>
      </c>
      <c r="W864" s="342">
        <v>6.3179999999999996</v>
      </c>
      <c r="X864" s="342">
        <v>4.4999999999999998E-2</v>
      </c>
      <c r="Y864" s="342">
        <v>0</v>
      </c>
      <c r="Z864" s="342">
        <v>73.2</v>
      </c>
      <c r="AA864" s="342">
        <v>53.6</v>
      </c>
      <c r="AB864" s="342">
        <v>21.473970000000001</v>
      </c>
      <c r="AC864" s="342">
        <v>22.793699</v>
      </c>
      <c r="AD864" s="342">
        <v>178.17299600000001</v>
      </c>
      <c r="AE864" s="342">
        <v>10.432553</v>
      </c>
      <c r="AF864" s="342">
        <v>0</v>
      </c>
      <c r="AG864" s="342">
        <v>4.3888999999999997E-2</v>
      </c>
    </row>
    <row r="865" spans="1:33" x14ac:dyDescent="0.2">
      <c r="A865" s="342">
        <v>1035.0752030000001</v>
      </c>
      <c r="B865" s="342">
        <v>117.340942</v>
      </c>
      <c r="C865" s="342">
        <v>74.544275999999996</v>
      </c>
      <c r="D865" s="342">
        <v>75.449860999999999</v>
      </c>
      <c r="E865" s="342">
        <v>72.756238999999994</v>
      </c>
      <c r="F865" s="342">
        <v>72.644998999999999</v>
      </c>
      <c r="G865" s="342">
        <v>72.810283999999996</v>
      </c>
      <c r="H865" s="342">
        <v>74.647001000000003</v>
      </c>
      <c r="I865" s="342">
        <v>6.8883720000000004</v>
      </c>
      <c r="J865" s="342">
        <v>178.330096</v>
      </c>
      <c r="K865" s="342">
        <v>52.3</v>
      </c>
      <c r="L865" s="342">
        <v>5.5234420000000002</v>
      </c>
      <c r="M865" s="342">
        <v>74.8</v>
      </c>
      <c r="N865" s="342">
        <v>29.326291999999999</v>
      </c>
      <c r="O865" s="342">
        <v>178.151498</v>
      </c>
      <c r="P865" s="342">
        <v>0</v>
      </c>
      <c r="Q865" s="342">
        <v>120.3</v>
      </c>
      <c r="R865" s="342">
        <v>0</v>
      </c>
      <c r="S865" s="342">
        <v>4.423</v>
      </c>
      <c r="T865" s="342">
        <v>0</v>
      </c>
      <c r="U865" s="342">
        <v>272</v>
      </c>
      <c r="V865" s="342">
        <v>116.083</v>
      </c>
      <c r="W865" s="342">
        <v>6.2859999999999996</v>
      </c>
      <c r="X865" s="342">
        <v>5.0999999999999997E-2</v>
      </c>
      <c r="Y865" s="342">
        <v>0</v>
      </c>
      <c r="Z865" s="342">
        <v>73.2</v>
      </c>
      <c r="AA865" s="342">
        <v>53.6</v>
      </c>
      <c r="AB865" s="342">
        <v>21.740594999999999</v>
      </c>
      <c r="AC865" s="342">
        <v>22.751172</v>
      </c>
      <c r="AD865" s="342">
        <v>178.19564800000001</v>
      </c>
      <c r="AE865" s="342">
        <v>10.428940000000001</v>
      </c>
      <c r="AF865" s="342">
        <v>0</v>
      </c>
      <c r="AG865" s="342">
        <v>4.4151000000000003E-2</v>
      </c>
    </row>
    <row r="866" spans="1:33" x14ac:dyDescent="0.2">
      <c r="A866" s="342">
        <v>1036.2692709999999</v>
      </c>
      <c r="B866" s="342">
        <v>117.60014700000001</v>
      </c>
      <c r="C866" s="342">
        <v>74.510166999999996</v>
      </c>
      <c r="D866" s="342">
        <v>75.450360000000003</v>
      </c>
      <c r="E866" s="342">
        <v>72.763045000000005</v>
      </c>
      <c r="F866" s="342">
        <v>72.656745000000001</v>
      </c>
      <c r="G866" s="342">
        <v>72.828828000000001</v>
      </c>
      <c r="H866" s="342">
        <v>74.557733999999996</v>
      </c>
      <c r="I866" s="342">
        <v>6.8987410000000002</v>
      </c>
      <c r="J866" s="342">
        <v>178.27410399999999</v>
      </c>
      <c r="K866" s="342">
        <v>52.3</v>
      </c>
      <c r="L866" s="342">
        <v>5.5308039999999998</v>
      </c>
      <c r="M866" s="342">
        <v>74.8</v>
      </c>
      <c r="N866" s="342">
        <v>29.326162</v>
      </c>
      <c r="O866" s="342">
        <v>178.152388</v>
      </c>
      <c r="P866" s="342">
        <v>0</v>
      </c>
      <c r="Q866" s="342">
        <v>120.3</v>
      </c>
      <c r="R866" s="342">
        <v>0</v>
      </c>
      <c r="S866" s="342">
        <v>4.4249999999999998</v>
      </c>
      <c r="T866" s="342">
        <v>0</v>
      </c>
      <c r="U866" s="342">
        <v>272</v>
      </c>
      <c r="V866" s="342">
        <v>116.196</v>
      </c>
      <c r="W866" s="342">
        <v>6.2969999999999997</v>
      </c>
      <c r="X866" s="342">
        <v>4.4999999999999998E-2</v>
      </c>
      <c r="Y866" s="342">
        <v>0</v>
      </c>
      <c r="Z866" s="342">
        <v>73.2</v>
      </c>
      <c r="AA866" s="342">
        <v>53.6</v>
      </c>
      <c r="AB866" s="342">
        <v>21.754003999999998</v>
      </c>
      <c r="AC866" s="342">
        <v>22.709992</v>
      </c>
      <c r="AD866" s="342">
        <v>178.196788</v>
      </c>
      <c r="AE866" s="342">
        <v>10.425440999999999</v>
      </c>
      <c r="AF866" s="342">
        <v>0</v>
      </c>
      <c r="AG866" s="342">
        <v>4.4399000000000001E-2</v>
      </c>
    </row>
    <row r="867" spans="1:33" x14ac:dyDescent="0.2">
      <c r="A867" s="342">
        <v>1037.46434</v>
      </c>
      <c r="B867" s="342">
        <v>117.24164500000001</v>
      </c>
      <c r="C867" s="342">
        <v>74.534183999999996</v>
      </c>
      <c r="D867" s="342">
        <v>75.435885999999996</v>
      </c>
      <c r="E867" s="342">
        <v>72.722932999999998</v>
      </c>
      <c r="F867" s="342">
        <v>72.699476000000004</v>
      </c>
      <c r="G867" s="342">
        <v>72.860111000000003</v>
      </c>
      <c r="H867" s="342">
        <v>74.571185</v>
      </c>
      <c r="I867" s="342">
        <v>6.8732499999999996</v>
      </c>
      <c r="J867" s="342">
        <v>178.423418</v>
      </c>
      <c r="K867" s="342">
        <v>52.3</v>
      </c>
      <c r="L867" s="342">
        <v>5.536092</v>
      </c>
      <c r="M867" s="342">
        <v>74.8</v>
      </c>
      <c r="N867" s="342">
        <v>29.326162</v>
      </c>
      <c r="O867" s="342">
        <v>178.1267</v>
      </c>
      <c r="P867" s="342">
        <v>0</v>
      </c>
      <c r="Q867" s="342">
        <v>120.3</v>
      </c>
      <c r="R867" s="342">
        <v>0</v>
      </c>
      <c r="S867" s="342">
        <v>4.4210000000000003</v>
      </c>
      <c r="T867" s="342">
        <v>0</v>
      </c>
      <c r="U867" s="342">
        <v>271</v>
      </c>
      <c r="V867" s="342">
        <v>116.27200000000001</v>
      </c>
      <c r="W867" s="342">
        <v>6.3019999999999996</v>
      </c>
      <c r="X867" s="342">
        <v>0.04</v>
      </c>
      <c r="Y867" s="342">
        <v>0</v>
      </c>
      <c r="Z867" s="342">
        <v>73.2</v>
      </c>
      <c r="AA867" s="342">
        <v>53.6</v>
      </c>
      <c r="AB867" s="342">
        <v>21.447880000000001</v>
      </c>
      <c r="AC867" s="342">
        <v>22.667797</v>
      </c>
      <c r="AD867" s="342">
        <v>178.17077900000001</v>
      </c>
      <c r="AE867" s="342">
        <v>10.421856</v>
      </c>
      <c r="AF867" s="342">
        <v>0</v>
      </c>
      <c r="AG867" s="342">
        <v>4.4080000000000001E-2</v>
      </c>
    </row>
    <row r="868" spans="1:33" x14ac:dyDescent="0.2">
      <c r="A868" s="342">
        <v>1038.660408</v>
      </c>
      <c r="B868" s="342">
        <v>116.763738</v>
      </c>
      <c r="C868" s="342">
        <v>74.618545999999995</v>
      </c>
      <c r="D868" s="342">
        <v>75.500097999999994</v>
      </c>
      <c r="E868" s="342">
        <v>72.739873000000003</v>
      </c>
      <c r="F868" s="342">
        <v>72.664742000000004</v>
      </c>
      <c r="G868" s="342">
        <v>72.787756999999999</v>
      </c>
      <c r="H868" s="342">
        <v>74.647300000000001</v>
      </c>
      <c r="I868" s="342">
        <v>6.8872920000000004</v>
      </c>
      <c r="J868" s="342">
        <v>178.24973600000001</v>
      </c>
      <c r="K868" s="342">
        <v>52.3</v>
      </c>
      <c r="L868" s="342">
        <v>5.5416400000000001</v>
      </c>
      <c r="M868" s="342">
        <v>74.8</v>
      </c>
      <c r="N868" s="342">
        <v>29.324580999999998</v>
      </c>
      <c r="O868" s="342">
        <v>178.15057300000001</v>
      </c>
      <c r="P868" s="342">
        <v>0</v>
      </c>
      <c r="Q868" s="342">
        <v>120.32</v>
      </c>
      <c r="R868" s="342">
        <v>0</v>
      </c>
      <c r="S868" s="342">
        <v>4.4189999999999996</v>
      </c>
      <c r="T868" s="342">
        <v>0</v>
      </c>
      <c r="U868" s="342">
        <v>270</v>
      </c>
      <c r="V868" s="342">
        <v>116.38500000000001</v>
      </c>
      <c r="W868" s="342">
        <v>6.2969999999999997</v>
      </c>
      <c r="X868" s="342">
        <v>0.04</v>
      </c>
      <c r="Y868" s="342">
        <v>0</v>
      </c>
      <c r="Z868" s="342">
        <v>73.2</v>
      </c>
      <c r="AA868" s="342">
        <v>53.5</v>
      </c>
      <c r="AB868" s="342">
        <v>21.723227000000001</v>
      </c>
      <c r="AC868" s="342">
        <v>22.627597000000002</v>
      </c>
      <c r="AD868" s="342">
        <v>178.19417300000001</v>
      </c>
      <c r="AE868" s="342">
        <v>10.418441</v>
      </c>
      <c r="AF868" s="342">
        <v>0</v>
      </c>
      <c r="AG868" s="342">
        <v>4.36E-2</v>
      </c>
    </row>
    <row r="869" spans="1:33" x14ac:dyDescent="0.2">
      <c r="A869" s="342">
        <v>1039.882478</v>
      </c>
      <c r="B869" s="342">
        <v>116.73765</v>
      </c>
      <c r="C869" s="342">
        <v>74.585288000000006</v>
      </c>
      <c r="D869" s="342">
        <v>75.474187999999998</v>
      </c>
      <c r="E869" s="342">
        <v>72.741461000000001</v>
      </c>
      <c r="F869" s="342">
        <v>72.685360000000003</v>
      </c>
      <c r="G869" s="342">
        <v>72.828422000000003</v>
      </c>
      <c r="H869" s="342">
        <v>74.619562999999999</v>
      </c>
      <c r="I869" s="342">
        <v>6.9499279999999999</v>
      </c>
      <c r="J869" s="342">
        <v>178.25709800000001</v>
      </c>
      <c r="K869" s="342">
        <v>52.3</v>
      </c>
      <c r="L869" s="342">
        <v>5.550065</v>
      </c>
      <c r="M869" s="342">
        <v>74.8</v>
      </c>
      <c r="N869" s="342">
        <v>29.324798999999999</v>
      </c>
      <c r="O869" s="342">
        <v>178.150159</v>
      </c>
      <c r="P869" s="342">
        <v>0</v>
      </c>
      <c r="Q869" s="342">
        <v>120.3</v>
      </c>
      <c r="R869" s="342">
        <v>0</v>
      </c>
      <c r="S869" s="342">
        <v>4.4279999999999999</v>
      </c>
      <c r="T869" s="342">
        <v>0</v>
      </c>
      <c r="U869" s="342">
        <v>273</v>
      </c>
      <c r="V869" s="342">
        <v>116.46</v>
      </c>
      <c r="W869" s="342">
        <v>6.3070000000000004</v>
      </c>
      <c r="X869" s="342">
        <v>0.04</v>
      </c>
      <c r="Y869" s="342">
        <v>0</v>
      </c>
      <c r="Z869" s="342">
        <v>73.2</v>
      </c>
      <c r="AA869" s="342">
        <v>53.5</v>
      </c>
      <c r="AB869" s="342">
        <v>21.718516999999999</v>
      </c>
      <c r="AC869" s="342">
        <v>22.587996</v>
      </c>
      <c r="AD869" s="342">
        <v>178.19377299999999</v>
      </c>
      <c r="AE869" s="342">
        <v>10.415075999999999</v>
      </c>
      <c r="AF869" s="342">
        <v>0</v>
      </c>
      <c r="AG869" s="342">
        <v>4.3612999999999999E-2</v>
      </c>
    </row>
    <row r="870" spans="1:33" x14ac:dyDescent="0.2">
      <c r="A870" s="342">
        <v>1041.078546</v>
      </c>
      <c r="B870" s="342">
        <v>116.431636</v>
      </c>
      <c r="C870" s="342">
        <v>74.541655000000006</v>
      </c>
      <c r="D870" s="342">
        <v>75.457312999999999</v>
      </c>
      <c r="E870" s="342">
        <v>72.714935999999994</v>
      </c>
      <c r="F870" s="342">
        <v>72.670419999999993</v>
      </c>
      <c r="G870" s="342">
        <v>72.815940999999995</v>
      </c>
      <c r="H870" s="342">
        <v>74.607448000000005</v>
      </c>
      <c r="I870" s="342">
        <v>6.7559490000000002</v>
      </c>
      <c r="J870" s="342">
        <v>178.37390600000001</v>
      </c>
      <c r="K870" s="342">
        <v>52.3</v>
      </c>
      <c r="L870" s="342">
        <v>5.5585930000000001</v>
      </c>
      <c r="M870" s="342">
        <v>74.8</v>
      </c>
      <c r="N870" s="342">
        <v>29.324373000000001</v>
      </c>
      <c r="O870" s="342">
        <v>178.104332</v>
      </c>
      <c r="P870" s="342">
        <v>0</v>
      </c>
      <c r="Q870" s="342">
        <v>120.29</v>
      </c>
      <c r="R870" s="342">
        <v>0</v>
      </c>
      <c r="S870" s="342">
        <v>4.4429999999999996</v>
      </c>
      <c r="T870" s="342">
        <v>0</v>
      </c>
      <c r="U870" s="342">
        <v>281</v>
      </c>
      <c r="V870" s="342">
        <v>116.535</v>
      </c>
      <c r="W870" s="342">
        <v>6.3490000000000002</v>
      </c>
      <c r="X870" s="342">
        <v>0.04</v>
      </c>
      <c r="Y870" s="342">
        <v>0</v>
      </c>
      <c r="Z870" s="342">
        <v>73.2</v>
      </c>
      <c r="AA870" s="342">
        <v>53.4</v>
      </c>
      <c r="AB870" s="342">
        <v>21.176694000000001</v>
      </c>
      <c r="AC870" s="342">
        <v>22.539124999999999</v>
      </c>
      <c r="AD870" s="342">
        <v>178.147739</v>
      </c>
      <c r="AE870" s="342">
        <v>10.410924</v>
      </c>
      <c r="AF870" s="342">
        <v>0</v>
      </c>
      <c r="AG870" s="342">
        <v>4.3407000000000001E-2</v>
      </c>
    </row>
    <row r="871" spans="1:33" x14ac:dyDescent="0.2">
      <c r="A871" s="342">
        <v>1042.2716150000001</v>
      </c>
      <c r="B871" s="342">
        <v>115.948193</v>
      </c>
      <c r="C871" s="342">
        <v>74.523212000000001</v>
      </c>
      <c r="D871" s="342">
        <v>75.396743000000001</v>
      </c>
      <c r="E871" s="342">
        <v>72.816691000000006</v>
      </c>
      <c r="F871" s="342">
        <v>72.662277000000003</v>
      </c>
      <c r="G871" s="342">
        <v>72.780850000000001</v>
      </c>
      <c r="H871" s="342">
        <v>74.569597000000002</v>
      </c>
      <c r="I871" s="342">
        <v>6.7937529999999997</v>
      </c>
      <c r="J871" s="342">
        <v>178.36301800000001</v>
      </c>
      <c r="K871" s="342">
        <v>52.3</v>
      </c>
      <c r="L871" s="342">
        <v>5.5612370000000002</v>
      </c>
      <c r="M871" s="342">
        <v>74.8</v>
      </c>
      <c r="N871" s="342">
        <v>29.324580999999998</v>
      </c>
      <c r="O871" s="342">
        <v>178.12779599999999</v>
      </c>
      <c r="P871" s="342">
        <v>0</v>
      </c>
      <c r="Q871" s="342">
        <v>120.33</v>
      </c>
      <c r="R871" s="342">
        <v>0</v>
      </c>
      <c r="S871" s="342">
        <v>4.4169999999999998</v>
      </c>
      <c r="T871" s="342">
        <v>0</v>
      </c>
      <c r="U871" s="342">
        <v>268</v>
      </c>
      <c r="V871" s="342">
        <v>116.646</v>
      </c>
      <c r="W871" s="342">
        <v>6.3440000000000003</v>
      </c>
      <c r="X871" s="342">
        <v>0.04</v>
      </c>
      <c r="Y871" s="342">
        <v>0</v>
      </c>
      <c r="Z871" s="342">
        <v>73.2</v>
      </c>
      <c r="AA871" s="342">
        <v>53.4</v>
      </c>
      <c r="AB871" s="342">
        <v>21.448405000000001</v>
      </c>
      <c r="AC871" s="342">
        <v>22.493653999999999</v>
      </c>
      <c r="AD871" s="342">
        <v>178.17082400000001</v>
      </c>
      <c r="AE871" s="342">
        <v>10.407061000000001</v>
      </c>
      <c r="AF871" s="342">
        <v>0</v>
      </c>
      <c r="AG871" s="342">
        <v>4.3027999999999997E-2</v>
      </c>
    </row>
    <row r="872" spans="1:33" x14ac:dyDescent="0.2">
      <c r="A872" s="342">
        <v>1043.4656829999999</v>
      </c>
      <c r="B872" s="342">
        <v>115.953255</v>
      </c>
      <c r="C872" s="342">
        <v>74.578156000000007</v>
      </c>
      <c r="D872" s="342">
        <v>75.479833999999997</v>
      </c>
      <c r="E872" s="342">
        <v>72.812098000000006</v>
      </c>
      <c r="F872" s="342">
        <v>72.627139999999997</v>
      </c>
      <c r="G872" s="342">
        <v>72.811115000000001</v>
      </c>
      <c r="H872" s="342">
        <v>74.645341000000002</v>
      </c>
      <c r="I872" s="342">
        <v>6.8898840000000003</v>
      </c>
      <c r="J872" s="342">
        <v>178.20981499999999</v>
      </c>
      <c r="K872" s="342">
        <v>52.3</v>
      </c>
      <c r="L872" s="342">
        <v>5.5677700000000003</v>
      </c>
      <c r="M872" s="342">
        <v>74.8</v>
      </c>
      <c r="N872" s="342">
        <v>29.321755</v>
      </c>
      <c r="O872" s="342">
        <v>178.108284</v>
      </c>
      <c r="P872" s="342">
        <v>0</v>
      </c>
      <c r="Q872" s="342">
        <v>120.32</v>
      </c>
      <c r="R872" s="342">
        <v>0</v>
      </c>
      <c r="S872" s="342">
        <v>4.4320000000000004</v>
      </c>
      <c r="T872" s="342">
        <v>0</v>
      </c>
      <c r="U872" s="342">
        <v>275</v>
      </c>
      <c r="V872" s="342">
        <v>116.72199999999999</v>
      </c>
      <c r="W872" s="342">
        <v>6.3230000000000004</v>
      </c>
      <c r="X872" s="342">
        <v>0.04</v>
      </c>
      <c r="Y872" s="342">
        <v>0</v>
      </c>
      <c r="Z872" s="342">
        <v>73.2</v>
      </c>
      <c r="AA872" s="342">
        <v>53.3</v>
      </c>
      <c r="AB872" s="342">
        <v>21.218126999999999</v>
      </c>
      <c r="AC872" s="342">
        <v>22.447519</v>
      </c>
      <c r="AD872" s="342">
        <v>178.15125900000001</v>
      </c>
      <c r="AE872" s="342">
        <v>10.403141</v>
      </c>
      <c r="AF872" s="342">
        <v>0</v>
      </c>
      <c r="AG872" s="342">
        <v>4.2974999999999999E-2</v>
      </c>
    </row>
    <row r="873" spans="1:33" x14ac:dyDescent="0.2">
      <c r="A873" s="342">
        <v>1044.6597509999999</v>
      </c>
      <c r="B873" s="342">
        <v>115.80107</v>
      </c>
      <c r="C873" s="342">
        <v>74.558845000000005</v>
      </c>
      <c r="D873" s="342">
        <v>75.442718999999997</v>
      </c>
      <c r="E873" s="342">
        <v>72.690404999999998</v>
      </c>
      <c r="F873" s="342">
        <v>72.639058000000006</v>
      </c>
      <c r="G873" s="342">
        <v>72.772159000000002</v>
      </c>
      <c r="H873" s="342">
        <v>74.638401000000002</v>
      </c>
      <c r="I873" s="342">
        <v>6.993792</v>
      </c>
      <c r="J873" s="342">
        <v>178.14552699999999</v>
      </c>
      <c r="K873" s="342">
        <v>52.3</v>
      </c>
      <c r="L873" s="342">
        <v>5.5724359999999997</v>
      </c>
      <c r="M873" s="342">
        <v>74.8</v>
      </c>
      <c r="N873" s="342">
        <v>29.324891999999998</v>
      </c>
      <c r="O873" s="342">
        <v>178.07375300000001</v>
      </c>
      <c r="P873" s="342">
        <v>0</v>
      </c>
      <c r="Q873" s="342">
        <v>120.29</v>
      </c>
      <c r="R873" s="342">
        <v>0</v>
      </c>
      <c r="S873" s="342">
        <v>4.4240000000000004</v>
      </c>
      <c r="T873" s="342">
        <v>0</v>
      </c>
      <c r="U873" s="342">
        <v>273</v>
      </c>
      <c r="V873" s="342">
        <v>116.83499999999999</v>
      </c>
      <c r="W873" s="342">
        <v>6.3179999999999996</v>
      </c>
      <c r="X873" s="342">
        <v>4.4999999999999998E-2</v>
      </c>
      <c r="Y873" s="342">
        <v>0</v>
      </c>
      <c r="Z873" s="342">
        <v>73.2</v>
      </c>
      <c r="AA873" s="342">
        <v>53.3</v>
      </c>
      <c r="AB873" s="342">
        <v>20.810428999999999</v>
      </c>
      <c r="AC873" s="342">
        <v>22.396478999999999</v>
      </c>
      <c r="AD873" s="342">
        <v>178.11662200000001</v>
      </c>
      <c r="AE873" s="342">
        <v>10.398804999999999</v>
      </c>
      <c r="AF873" s="342">
        <v>0</v>
      </c>
      <c r="AG873" s="342">
        <v>4.2868999999999997E-2</v>
      </c>
    </row>
    <row r="874" spans="1:33" x14ac:dyDescent="0.2">
      <c r="A874" s="342">
        <v>1045.8828209999999</v>
      </c>
      <c r="B874" s="342">
        <v>115.402973</v>
      </c>
      <c r="C874" s="342">
        <v>74.548220999999998</v>
      </c>
      <c r="D874" s="342">
        <v>75.456080999999998</v>
      </c>
      <c r="E874" s="342">
        <v>72.689243000000005</v>
      </c>
      <c r="F874" s="342">
        <v>72.683903999999998</v>
      </c>
      <c r="G874" s="342">
        <v>72.804613000000003</v>
      </c>
      <c r="H874" s="342">
        <v>74.639137000000005</v>
      </c>
      <c r="I874" s="342">
        <v>6.8569620000000002</v>
      </c>
      <c r="J874" s="342">
        <v>178.33738099999999</v>
      </c>
      <c r="K874" s="342">
        <v>52.3</v>
      </c>
      <c r="L874" s="342">
        <v>5.5788779999999996</v>
      </c>
      <c r="M874" s="342">
        <v>74.8</v>
      </c>
      <c r="N874" s="342">
        <v>29.325635999999999</v>
      </c>
      <c r="O874" s="342">
        <v>178.08487400000001</v>
      </c>
      <c r="P874" s="342">
        <v>0</v>
      </c>
      <c r="Q874" s="342">
        <v>120.31</v>
      </c>
      <c r="R874" s="342">
        <v>0</v>
      </c>
      <c r="S874" s="342">
        <v>4.4240000000000004</v>
      </c>
      <c r="T874" s="342">
        <v>0</v>
      </c>
      <c r="U874" s="342">
        <v>272</v>
      </c>
      <c r="V874" s="342">
        <v>116.911</v>
      </c>
      <c r="W874" s="342">
        <v>6.2969999999999997</v>
      </c>
      <c r="X874" s="342">
        <v>5.0999999999999997E-2</v>
      </c>
      <c r="Y874" s="342">
        <v>0</v>
      </c>
      <c r="Z874" s="342">
        <v>73.2</v>
      </c>
      <c r="AA874" s="342">
        <v>53.3</v>
      </c>
      <c r="AB874" s="342">
        <v>20.937563999999998</v>
      </c>
      <c r="AC874" s="342">
        <v>22.350421999999998</v>
      </c>
      <c r="AD874" s="342">
        <v>178.12742299999999</v>
      </c>
      <c r="AE874" s="342">
        <v>10.394892</v>
      </c>
      <c r="AF874" s="342">
        <v>0</v>
      </c>
      <c r="AG874" s="342">
        <v>4.2548999999999997E-2</v>
      </c>
    </row>
    <row r="875" spans="1:33" x14ac:dyDescent="0.2">
      <c r="A875" s="342">
        <v>1047.0778889999999</v>
      </c>
      <c r="B875" s="342">
        <v>115.281728</v>
      </c>
      <c r="C875" s="342">
        <v>74.520071999999999</v>
      </c>
      <c r="D875" s="342">
        <v>75.46508</v>
      </c>
      <c r="E875" s="342">
        <v>72.718774999999994</v>
      </c>
      <c r="F875" s="342">
        <v>72.715671999999998</v>
      </c>
      <c r="G875" s="342">
        <v>72.812927000000002</v>
      </c>
      <c r="H875" s="342">
        <v>74.577027999999999</v>
      </c>
      <c r="I875" s="342">
        <v>6.8313410000000001</v>
      </c>
      <c r="J875" s="342">
        <v>178.26788199999999</v>
      </c>
      <c r="K875" s="342">
        <v>52.3</v>
      </c>
      <c r="L875" s="342">
        <v>5.5863310000000004</v>
      </c>
      <c r="M875" s="342">
        <v>74.8</v>
      </c>
      <c r="N875" s="342">
        <v>29.324114000000002</v>
      </c>
      <c r="O875" s="342">
        <v>178.09560999999999</v>
      </c>
      <c r="P875" s="342">
        <v>0</v>
      </c>
      <c r="Q875" s="342">
        <v>120.32</v>
      </c>
      <c r="R875" s="342">
        <v>0</v>
      </c>
      <c r="S875" s="342">
        <v>4.4219999999999997</v>
      </c>
      <c r="T875" s="342">
        <v>0</v>
      </c>
      <c r="U875" s="342">
        <v>271</v>
      </c>
      <c r="V875" s="342">
        <v>116.986</v>
      </c>
      <c r="W875" s="342">
        <v>6.3019999999999996</v>
      </c>
      <c r="X875" s="342">
        <v>4.4999999999999998E-2</v>
      </c>
      <c r="Y875" s="342">
        <v>0</v>
      </c>
      <c r="Z875" s="342">
        <v>73.2</v>
      </c>
      <c r="AA875" s="342">
        <v>53.3</v>
      </c>
      <c r="AB875" s="342">
        <v>21.063068999999999</v>
      </c>
      <c r="AC875" s="342">
        <v>22.305094</v>
      </c>
      <c r="AD875" s="342">
        <v>178.13808599999999</v>
      </c>
      <c r="AE875" s="342">
        <v>10.391041</v>
      </c>
      <c r="AF875" s="342">
        <v>0</v>
      </c>
      <c r="AG875" s="342">
        <v>4.2476E-2</v>
      </c>
    </row>
    <row r="876" spans="1:33" x14ac:dyDescent="0.2">
      <c r="A876" s="342">
        <v>1048.2699580000001</v>
      </c>
      <c r="B876" s="342">
        <v>115.62635299999999</v>
      </c>
      <c r="C876" s="342">
        <v>74.578462999999999</v>
      </c>
      <c r="D876" s="342">
        <v>75.483705999999998</v>
      </c>
      <c r="E876" s="342">
        <v>72.764042000000003</v>
      </c>
      <c r="F876" s="342">
        <v>72.684714999999997</v>
      </c>
      <c r="G876" s="342">
        <v>72.776015999999998</v>
      </c>
      <c r="H876" s="342">
        <v>74.596312999999995</v>
      </c>
      <c r="I876" s="342">
        <v>6.8224840000000002</v>
      </c>
      <c r="J876" s="342">
        <v>178.27513999999999</v>
      </c>
      <c r="K876" s="342">
        <v>52.3</v>
      </c>
      <c r="L876" s="342">
        <v>5.5931749999999996</v>
      </c>
      <c r="M876" s="342">
        <v>74.8</v>
      </c>
      <c r="N876" s="342">
        <v>29.325021</v>
      </c>
      <c r="O876" s="342">
        <v>178.09473499999999</v>
      </c>
      <c r="P876" s="342">
        <v>0</v>
      </c>
      <c r="Q876" s="342">
        <v>120.3</v>
      </c>
      <c r="R876" s="342">
        <v>0</v>
      </c>
      <c r="S876" s="342">
        <v>4.4130000000000003</v>
      </c>
      <c r="T876" s="342">
        <v>0</v>
      </c>
      <c r="U876" s="342">
        <v>268</v>
      </c>
      <c r="V876" s="342">
        <v>117.098</v>
      </c>
      <c r="W876" s="342">
        <v>6.3120000000000003</v>
      </c>
      <c r="X876" s="342">
        <v>4.4999999999999998E-2</v>
      </c>
      <c r="Y876" s="342">
        <v>0</v>
      </c>
      <c r="Z876" s="342">
        <v>73.2</v>
      </c>
      <c r="AA876" s="342">
        <v>53.3</v>
      </c>
      <c r="AB876" s="342">
        <v>21.055456</v>
      </c>
      <c r="AC876" s="342">
        <v>22.262741999999999</v>
      </c>
      <c r="AD876" s="342">
        <v>178.137439</v>
      </c>
      <c r="AE876" s="342">
        <v>10.387442999999999</v>
      </c>
      <c r="AF876" s="342">
        <v>0</v>
      </c>
      <c r="AG876" s="342">
        <v>4.2703999999999999E-2</v>
      </c>
    </row>
    <row r="877" spans="1:33" x14ac:dyDescent="0.2">
      <c r="A877" s="342">
        <v>1049.4640260000001</v>
      </c>
      <c r="B877" s="342">
        <v>115.39518200000001</v>
      </c>
      <c r="C877" s="342">
        <v>74.591342999999995</v>
      </c>
      <c r="D877" s="342">
        <v>75.521197000000001</v>
      </c>
      <c r="E877" s="342">
        <v>72.691703000000004</v>
      </c>
      <c r="F877" s="342">
        <v>72.652437000000006</v>
      </c>
      <c r="G877" s="342">
        <v>72.817206999999996</v>
      </c>
      <c r="H877" s="342">
        <v>74.604744999999994</v>
      </c>
      <c r="I877" s="342">
        <v>6.8607209999999998</v>
      </c>
      <c r="J877" s="342">
        <v>178.22277700000001</v>
      </c>
      <c r="K877" s="342">
        <v>52.2</v>
      </c>
      <c r="L877" s="342">
        <v>5.5974259999999996</v>
      </c>
      <c r="M877" s="342">
        <v>74.8</v>
      </c>
      <c r="N877" s="342">
        <v>29.32694</v>
      </c>
      <c r="O877" s="342">
        <v>178.05736300000001</v>
      </c>
      <c r="P877" s="342">
        <v>0</v>
      </c>
      <c r="Q877" s="342">
        <v>120.32</v>
      </c>
      <c r="R877" s="342">
        <v>0</v>
      </c>
      <c r="S877" s="342">
        <v>4.4080000000000004</v>
      </c>
      <c r="T877" s="342">
        <v>0</v>
      </c>
      <c r="U877" s="342">
        <v>264</v>
      </c>
      <c r="V877" s="342">
        <v>117.173</v>
      </c>
      <c r="W877" s="342">
        <v>6.26</v>
      </c>
      <c r="X877" s="342">
        <v>4.4999999999999998E-2</v>
      </c>
      <c r="Y877" s="342">
        <v>0</v>
      </c>
      <c r="Z877" s="342">
        <v>73.2</v>
      </c>
      <c r="AA877" s="342">
        <v>53.3</v>
      </c>
      <c r="AB877" s="342">
        <v>20.613153000000001</v>
      </c>
      <c r="AC877" s="342">
        <v>22.214646999999999</v>
      </c>
      <c r="AD877" s="342">
        <v>178.099861</v>
      </c>
      <c r="AE877" s="342">
        <v>10.383355999999999</v>
      </c>
      <c r="AF877" s="342">
        <v>0</v>
      </c>
      <c r="AG877" s="342">
        <v>4.2498000000000001E-2</v>
      </c>
    </row>
    <row r="878" spans="1:33" x14ac:dyDescent="0.2">
      <c r="A878" s="342">
        <v>1050.6600940000001</v>
      </c>
      <c r="B878" s="342">
        <v>115.19828</v>
      </c>
      <c r="C878" s="342">
        <v>74.553246999999999</v>
      </c>
      <c r="D878" s="342">
        <v>75.474739999999997</v>
      </c>
      <c r="E878" s="342">
        <v>72.724986999999999</v>
      </c>
      <c r="F878" s="342">
        <v>72.644163000000006</v>
      </c>
      <c r="G878" s="342">
        <v>72.830237999999994</v>
      </c>
      <c r="H878" s="342">
        <v>74.568385000000006</v>
      </c>
      <c r="I878" s="342">
        <v>6.8911800000000003</v>
      </c>
      <c r="J878" s="342">
        <v>178.13904700000001</v>
      </c>
      <c r="K878" s="342">
        <v>52.2</v>
      </c>
      <c r="L878" s="342">
        <v>5.6047359999999999</v>
      </c>
      <c r="M878" s="342">
        <v>74.8</v>
      </c>
      <c r="N878" s="342">
        <v>29.325669999999999</v>
      </c>
      <c r="O878" s="342">
        <v>178.07440399999999</v>
      </c>
      <c r="P878" s="342">
        <v>0</v>
      </c>
      <c r="Q878" s="342">
        <v>120.29</v>
      </c>
      <c r="R878" s="342">
        <v>0</v>
      </c>
      <c r="S878" s="342">
        <v>4.4139999999999997</v>
      </c>
      <c r="T878" s="342">
        <v>0</v>
      </c>
      <c r="U878" s="342">
        <v>268</v>
      </c>
      <c r="V878" s="342">
        <v>117.285</v>
      </c>
      <c r="W878" s="342">
        <v>6.3070000000000004</v>
      </c>
      <c r="X878" s="342">
        <v>4.4999999999999998E-2</v>
      </c>
      <c r="Y878" s="342">
        <v>0</v>
      </c>
      <c r="Z878" s="342">
        <v>73.2</v>
      </c>
      <c r="AA878" s="342">
        <v>53.4</v>
      </c>
      <c r="AB878" s="342">
        <v>20.812245999999998</v>
      </c>
      <c r="AC878" s="342">
        <v>22.163653</v>
      </c>
      <c r="AD878" s="342">
        <v>178.11677599999999</v>
      </c>
      <c r="AE878" s="342">
        <v>10.379023999999999</v>
      </c>
      <c r="AF878" s="342">
        <v>0</v>
      </c>
      <c r="AG878" s="342">
        <v>4.2372E-2</v>
      </c>
    </row>
    <row r="879" spans="1:33" x14ac:dyDescent="0.2">
      <c r="A879" s="342">
        <v>1054.8833360000001</v>
      </c>
      <c r="B879" s="342">
        <v>115.728801</v>
      </c>
      <c r="C879" s="342">
        <v>74.568541999999994</v>
      </c>
      <c r="D879" s="342">
        <v>75.481262999999998</v>
      </c>
      <c r="E879" s="342">
        <v>72.731511999999995</v>
      </c>
      <c r="F879" s="342">
        <v>72.683690999999996</v>
      </c>
      <c r="G879" s="342">
        <v>72.807661999999993</v>
      </c>
      <c r="H879" s="342">
        <v>74.513233</v>
      </c>
      <c r="I879" s="342">
        <v>6.8678749999999997</v>
      </c>
      <c r="J879" s="342">
        <v>178.28977900000001</v>
      </c>
      <c r="K879" s="342">
        <v>52.2</v>
      </c>
      <c r="L879" s="342">
        <v>5.6216710000000001</v>
      </c>
      <c r="M879" s="342">
        <v>74.8</v>
      </c>
      <c r="N879" s="342">
        <v>29.32593</v>
      </c>
      <c r="O879" s="342">
        <v>178.04397599999999</v>
      </c>
      <c r="P879" s="342">
        <v>0</v>
      </c>
      <c r="Q879" s="342">
        <v>120.32</v>
      </c>
      <c r="R879" s="342">
        <v>0</v>
      </c>
      <c r="S879" s="342">
        <v>4.415</v>
      </c>
      <c r="T879" s="342">
        <v>0</v>
      </c>
      <c r="U879" s="342">
        <v>268</v>
      </c>
      <c r="V879" s="342">
        <v>117.584</v>
      </c>
      <c r="W879" s="342">
        <v>6.2859999999999996</v>
      </c>
      <c r="X879" s="342">
        <v>0.04</v>
      </c>
      <c r="Y879" s="342">
        <v>0</v>
      </c>
      <c r="Z879" s="342">
        <v>73.2</v>
      </c>
      <c r="AA879" s="342">
        <v>53.4</v>
      </c>
      <c r="AB879" s="342">
        <v>20.459133000000001</v>
      </c>
      <c r="AC879" s="342">
        <v>22.113810999999998</v>
      </c>
      <c r="AD879" s="342">
        <v>178.08677499999999</v>
      </c>
      <c r="AE879" s="342">
        <v>10.374789</v>
      </c>
      <c r="AF879" s="342">
        <v>0</v>
      </c>
      <c r="AG879" s="342">
        <v>4.2798999999999997E-2</v>
      </c>
    </row>
    <row r="880" spans="1:33" x14ac:dyDescent="0.2">
      <c r="A880" s="342">
        <v>1056.0774039999999</v>
      </c>
      <c r="B880" s="342">
        <v>115.771058</v>
      </c>
      <c r="C880" s="342">
        <v>74.570654000000005</v>
      </c>
      <c r="D880" s="342">
        <v>75.480213000000006</v>
      </c>
      <c r="E880" s="342">
        <v>72.761778000000007</v>
      </c>
      <c r="F880" s="342">
        <v>72.669921000000002</v>
      </c>
      <c r="G880" s="342">
        <v>72.810861000000003</v>
      </c>
      <c r="H880" s="342">
        <v>74.579106999999993</v>
      </c>
      <c r="I880" s="342">
        <v>6.7864079999999998</v>
      </c>
      <c r="J880" s="342">
        <v>178.29769300000001</v>
      </c>
      <c r="K880" s="342">
        <v>52.2</v>
      </c>
      <c r="L880" s="342">
        <v>5.6394209999999996</v>
      </c>
      <c r="M880" s="342">
        <v>74.8</v>
      </c>
      <c r="N880" s="342">
        <v>29.323440000000002</v>
      </c>
      <c r="O880" s="342">
        <v>178.03926100000001</v>
      </c>
      <c r="P880" s="342">
        <v>0</v>
      </c>
      <c r="Q880" s="342">
        <v>120.31</v>
      </c>
      <c r="R880" s="342">
        <v>0</v>
      </c>
      <c r="S880" s="342">
        <v>4.4139999999999997</v>
      </c>
      <c r="T880" s="342">
        <v>0</v>
      </c>
      <c r="U880" s="342">
        <v>267</v>
      </c>
      <c r="V880" s="342">
        <v>117.65900000000001</v>
      </c>
      <c r="W880" s="342">
        <v>6.2759999999999998</v>
      </c>
      <c r="X880" s="342">
        <v>5.0999999999999997E-2</v>
      </c>
      <c r="Y880" s="342">
        <v>0</v>
      </c>
      <c r="Z880" s="342">
        <v>73.2</v>
      </c>
      <c r="AA880" s="342">
        <v>53.4</v>
      </c>
      <c r="AB880" s="342">
        <v>20.404019999999999</v>
      </c>
      <c r="AC880" s="342">
        <v>22.064005999999999</v>
      </c>
      <c r="AD880" s="342">
        <v>178.08209299999999</v>
      </c>
      <c r="AE880" s="342">
        <v>10.370558000000001</v>
      </c>
      <c r="AF880" s="342">
        <v>0</v>
      </c>
      <c r="AG880" s="342">
        <v>4.2832000000000002E-2</v>
      </c>
    </row>
    <row r="881" spans="1:33" x14ac:dyDescent="0.2">
      <c r="A881" s="342">
        <v>1057.2754729999999</v>
      </c>
      <c r="B881" s="342">
        <v>115.312855</v>
      </c>
      <c r="C881" s="342">
        <v>74.602005000000005</v>
      </c>
      <c r="D881" s="342">
        <v>75.533869999999993</v>
      </c>
      <c r="E881" s="342">
        <v>72.778013000000001</v>
      </c>
      <c r="F881" s="342">
        <v>72.647631000000004</v>
      </c>
      <c r="G881" s="342">
        <v>72.783597</v>
      </c>
      <c r="H881" s="342">
        <v>74.588385000000002</v>
      </c>
      <c r="I881" s="342">
        <v>6.7123119999999998</v>
      </c>
      <c r="J881" s="342">
        <v>178.18933699999999</v>
      </c>
      <c r="K881" s="342">
        <v>52.2</v>
      </c>
      <c r="L881" s="342">
        <v>5.6442949999999996</v>
      </c>
      <c r="M881" s="342">
        <v>74.8</v>
      </c>
      <c r="N881" s="342">
        <v>29.326629000000001</v>
      </c>
      <c r="O881" s="342">
        <v>178.016187</v>
      </c>
      <c r="P881" s="342">
        <v>0</v>
      </c>
      <c r="Q881" s="342">
        <v>120.29</v>
      </c>
      <c r="R881" s="342">
        <v>0</v>
      </c>
      <c r="S881" s="342">
        <v>4.4219999999999997</v>
      </c>
      <c r="T881" s="342">
        <v>0</v>
      </c>
      <c r="U881" s="342">
        <v>271</v>
      </c>
      <c r="V881" s="342">
        <v>117.771</v>
      </c>
      <c r="W881" s="342">
        <v>6.359</v>
      </c>
      <c r="X881" s="342">
        <v>4.4999999999999998E-2</v>
      </c>
      <c r="Y881" s="342">
        <v>0</v>
      </c>
      <c r="Z881" s="342">
        <v>73.2</v>
      </c>
      <c r="AA881" s="342">
        <v>53.4</v>
      </c>
      <c r="AB881" s="342">
        <v>20.127552000000001</v>
      </c>
      <c r="AC881" s="342">
        <v>22.004206</v>
      </c>
      <c r="AD881" s="342">
        <v>178.058604</v>
      </c>
      <c r="AE881" s="342">
        <v>10.365477</v>
      </c>
      <c r="AF881" s="342">
        <v>0</v>
      </c>
      <c r="AG881" s="342">
        <v>4.2417999999999997E-2</v>
      </c>
    </row>
    <row r="882" spans="1:33" x14ac:dyDescent="0.2">
      <c r="A882" s="342">
        <v>1058.4695409999999</v>
      </c>
      <c r="B882" s="342">
        <v>115.175656</v>
      </c>
      <c r="C882" s="342">
        <v>74.628619999999998</v>
      </c>
      <c r="D882" s="342">
        <v>75.487962999999993</v>
      </c>
      <c r="E882" s="342">
        <v>72.712975</v>
      </c>
      <c r="F882" s="342">
        <v>72.652128000000005</v>
      </c>
      <c r="G882" s="342">
        <v>72.797310999999993</v>
      </c>
      <c r="H882" s="342">
        <v>74.643508999999995</v>
      </c>
      <c r="I882" s="342">
        <v>6.9715410000000002</v>
      </c>
      <c r="J882" s="342">
        <v>178.15356299999999</v>
      </c>
      <c r="K882" s="342">
        <v>52.2</v>
      </c>
      <c r="L882" s="342">
        <v>5.6501530000000004</v>
      </c>
      <c r="M882" s="342">
        <v>74.8</v>
      </c>
      <c r="N882" s="342">
        <v>29.324607</v>
      </c>
      <c r="O882" s="342">
        <v>178.00457399999999</v>
      </c>
      <c r="P882" s="342">
        <v>0</v>
      </c>
      <c r="Q882" s="342">
        <v>120.29</v>
      </c>
      <c r="R882" s="342">
        <v>0</v>
      </c>
      <c r="S882" s="342">
        <v>4.4219999999999997</v>
      </c>
      <c r="T882" s="342">
        <v>0</v>
      </c>
      <c r="U882" s="342">
        <v>273</v>
      </c>
      <c r="V882" s="342">
        <v>117.84699999999999</v>
      </c>
      <c r="W882" s="342">
        <v>6.2969999999999997</v>
      </c>
      <c r="X882" s="342">
        <v>0.04</v>
      </c>
      <c r="Y882" s="342">
        <v>0</v>
      </c>
      <c r="Z882" s="342">
        <v>73.2</v>
      </c>
      <c r="AA882" s="342">
        <v>53.4</v>
      </c>
      <c r="AB882" s="342">
        <v>19.989191999999999</v>
      </c>
      <c r="AC882" s="342">
        <v>21.948435</v>
      </c>
      <c r="AD882" s="342">
        <v>178.04684900000001</v>
      </c>
      <c r="AE882" s="342">
        <v>10.360739000000001</v>
      </c>
      <c r="AF882" s="342">
        <v>0</v>
      </c>
      <c r="AG882" s="342">
        <v>4.2275E-2</v>
      </c>
    </row>
    <row r="883" spans="1:33" x14ac:dyDescent="0.2">
      <c r="A883" s="342">
        <v>1059.6656089999999</v>
      </c>
      <c r="B883" s="342">
        <v>115.027928</v>
      </c>
      <c r="C883" s="342">
        <v>74.620901000000003</v>
      </c>
      <c r="D883" s="342">
        <v>75.505960000000002</v>
      </c>
      <c r="E883" s="342">
        <v>72.796910999999994</v>
      </c>
      <c r="F883" s="342">
        <v>72.686796000000001</v>
      </c>
      <c r="G883" s="342">
        <v>72.791589999999999</v>
      </c>
      <c r="H883" s="342">
        <v>74.610761999999994</v>
      </c>
      <c r="I883" s="342">
        <v>6.9482109999999997</v>
      </c>
      <c r="J883" s="342">
        <v>178.19166999999999</v>
      </c>
      <c r="K883" s="342">
        <v>52.2</v>
      </c>
      <c r="L883" s="342">
        <v>5.6560119999999996</v>
      </c>
      <c r="M883" s="342">
        <v>74.8</v>
      </c>
      <c r="N883" s="342">
        <v>29.323854999999998</v>
      </c>
      <c r="O883" s="342">
        <v>178.01050699999999</v>
      </c>
      <c r="P883" s="342">
        <v>0</v>
      </c>
      <c r="Q883" s="342">
        <v>120.31</v>
      </c>
      <c r="R883" s="342">
        <v>0</v>
      </c>
      <c r="S883" s="342">
        <v>4.4139999999999997</v>
      </c>
      <c r="T883" s="342">
        <v>0</v>
      </c>
      <c r="U883" s="342">
        <v>268</v>
      </c>
      <c r="V883" s="342">
        <v>117.96</v>
      </c>
      <c r="W883" s="342">
        <v>6.2709999999999999</v>
      </c>
      <c r="X883" s="342">
        <v>4.4999999999999998E-2</v>
      </c>
      <c r="Y883" s="342">
        <v>0</v>
      </c>
      <c r="Z883" s="342">
        <v>73.2</v>
      </c>
      <c r="AA883" s="342">
        <v>53.4</v>
      </c>
      <c r="AB883" s="342">
        <v>20.057655</v>
      </c>
      <c r="AC883" s="342">
        <v>21.893163999999999</v>
      </c>
      <c r="AD883" s="342">
        <v>178.05266599999999</v>
      </c>
      <c r="AE883" s="342">
        <v>10.356043</v>
      </c>
      <c r="AF883" s="342">
        <v>0</v>
      </c>
      <c r="AG883" s="342">
        <v>4.2158000000000001E-2</v>
      </c>
    </row>
    <row r="884" spans="1:33" x14ac:dyDescent="0.2">
      <c r="A884" s="342">
        <v>1060.884679</v>
      </c>
      <c r="B884" s="342">
        <v>114.914616</v>
      </c>
      <c r="C884" s="342">
        <v>74.546038999999993</v>
      </c>
      <c r="D884" s="342">
        <v>75.490437</v>
      </c>
      <c r="E884" s="342">
        <v>72.792214999999999</v>
      </c>
      <c r="F884" s="342">
        <v>72.69708</v>
      </c>
      <c r="G884" s="342">
        <v>72.814777000000007</v>
      </c>
      <c r="H884" s="342">
        <v>74.540683000000001</v>
      </c>
      <c r="I884" s="342">
        <v>6.8362340000000001</v>
      </c>
      <c r="J884" s="342">
        <v>178.196517</v>
      </c>
      <c r="K884" s="342">
        <v>52.2</v>
      </c>
      <c r="L884" s="342">
        <v>5.6635939999999998</v>
      </c>
      <c r="M884" s="342">
        <v>74.8</v>
      </c>
      <c r="N884" s="342">
        <v>29.323074999999999</v>
      </c>
      <c r="O884" s="342">
        <v>178.01992799999999</v>
      </c>
      <c r="P884" s="342">
        <v>0</v>
      </c>
      <c r="Q884" s="342">
        <v>120.32</v>
      </c>
      <c r="R884" s="342">
        <v>0</v>
      </c>
      <c r="S884" s="342">
        <v>4.4089999999999998</v>
      </c>
      <c r="T884" s="342">
        <v>0</v>
      </c>
      <c r="U884" s="342">
        <v>265</v>
      </c>
      <c r="V884" s="342">
        <v>118.035</v>
      </c>
      <c r="W884" s="342">
        <v>6.2759999999999998</v>
      </c>
      <c r="X884" s="342">
        <v>4.4999999999999998E-2</v>
      </c>
      <c r="Y884" s="342">
        <v>0</v>
      </c>
      <c r="Z884" s="342">
        <v>73.2</v>
      </c>
      <c r="AA884" s="342">
        <v>53.4</v>
      </c>
      <c r="AB884" s="342">
        <v>20.168323000000001</v>
      </c>
      <c r="AC884" s="342">
        <v>21.845013000000002</v>
      </c>
      <c r="AD884" s="342">
        <v>178.06206800000001</v>
      </c>
      <c r="AE884" s="342">
        <v>10.351952000000001</v>
      </c>
      <c r="AF884" s="342">
        <v>0</v>
      </c>
      <c r="AG884" s="342">
        <v>4.2139999999999997E-2</v>
      </c>
    </row>
    <row r="885" spans="1:33" x14ac:dyDescent="0.2">
      <c r="A885" s="342">
        <v>1062.0817480000001</v>
      </c>
      <c r="B885" s="342">
        <v>114.675606</v>
      </c>
      <c r="C885" s="342">
        <v>74.576499999999996</v>
      </c>
      <c r="D885" s="342">
        <v>75.489644999999996</v>
      </c>
      <c r="E885" s="342">
        <v>72.811342999999994</v>
      </c>
      <c r="F885" s="342">
        <v>72.680284</v>
      </c>
      <c r="G885" s="342">
        <v>72.825826000000006</v>
      </c>
      <c r="H885" s="342">
        <v>74.552188000000001</v>
      </c>
      <c r="I885" s="342">
        <v>6.7254889999999996</v>
      </c>
      <c r="J885" s="342">
        <v>178.22070299999999</v>
      </c>
      <c r="K885" s="342">
        <v>52.2</v>
      </c>
      <c r="L885" s="342">
        <v>5.6683510000000004</v>
      </c>
      <c r="M885" s="342">
        <v>74.8</v>
      </c>
      <c r="N885" s="342">
        <v>29.325592</v>
      </c>
      <c r="O885" s="342">
        <v>178.014329</v>
      </c>
      <c r="P885" s="342">
        <v>0</v>
      </c>
      <c r="Q885" s="342">
        <v>120.31</v>
      </c>
      <c r="R885" s="342">
        <v>0</v>
      </c>
      <c r="S885" s="342">
        <v>4.4039999999999999</v>
      </c>
      <c r="T885" s="342">
        <v>0</v>
      </c>
      <c r="U885" s="342">
        <v>264</v>
      </c>
      <c r="V885" s="342">
        <v>118.10899999999999</v>
      </c>
      <c r="W885" s="342">
        <v>6.26</v>
      </c>
      <c r="X885" s="342">
        <v>5.0999999999999997E-2</v>
      </c>
      <c r="Y885" s="342">
        <v>0</v>
      </c>
      <c r="Z885" s="342">
        <v>73.2</v>
      </c>
      <c r="AA885" s="342">
        <v>53.4</v>
      </c>
      <c r="AB885" s="342">
        <v>20.099653</v>
      </c>
      <c r="AC885" s="342">
        <v>21.791184000000001</v>
      </c>
      <c r="AD885" s="342">
        <v>178.05623399999999</v>
      </c>
      <c r="AE885" s="342">
        <v>10.347379</v>
      </c>
      <c r="AF885" s="342">
        <v>0</v>
      </c>
      <c r="AG885" s="342">
        <v>4.1904999999999998E-2</v>
      </c>
    </row>
    <row r="886" spans="1:33" x14ac:dyDescent="0.2">
      <c r="A886" s="342">
        <v>1063.2748160000001</v>
      </c>
      <c r="B886" s="342">
        <v>114.54986</v>
      </c>
      <c r="C886" s="342">
        <v>74.564485000000005</v>
      </c>
      <c r="D886" s="342">
        <v>75.523838999999995</v>
      </c>
      <c r="E886" s="342">
        <v>72.703457999999998</v>
      </c>
      <c r="F886" s="342">
        <v>72.672870000000003</v>
      </c>
      <c r="G886" s="342">
        <v>72.794715999999994</v>
      </c>
      <c r="H886" s="342">
        <v>74.623756</v>
      </c>
      <c r="I886" s="342">
        <v>6.8162200000000004</v>
      </c>
      <c r="J886" s="342">
        <v>178.19996499999999</v>
      </c>
      <c r="K886" s="342">
        <v>52.2</v>
      </c>
      <c r="L886" s="342">
        <v>5.677009</v>
      </c>
      <c r="M886" s="342">
        <v>74.8</v>
      </c>
      <c r="N886" s="342">
        <v>29.325592</v>
      </c>
      <c r="O886" s="342">
        <v>177.979266</v>
      </c>
      <c r="P886" s="342">
        <v>0</v>
      </c>
      <c r="Q886" s="342">
        <v>120.31</v>
      </c>
      <c r="R886" s="342">
        <v>0</v>
      </c>
      <c r="S886" s="342">
        <v>4.43</v>
      </c>
      <c r="T886" s="342">
        <v>0</v>
      </c>
      <c r="U886" s="342">
        <v>274</v>
      </c>
      <c r="V886" s="342">
        <v>118.223</v>
      </c>
      <c r="W886" s="342">
        <v>6.3230000000000004</v>
      </c>
      <c r="X886" s="342">
        <v>4.4999999999999998E-2</v>
      </c>
      <c r="Y886" s="342">
        <v>0</v>
      </c>
      <c r="Z886" s="342">
        <v>73.2</v>
      </c>
      <c r="AA886" s="342">
        <v>53.4</v>
      </c>
      <c r="AB886" s="342">
        <v>19.685831</v>
      </c>
      <c r="AC886" s="342">
        <v>21.731369000000001</v>
      </c>
      <c r="AD886" s="342">
        <v>178.02107599999999</v>
      </c>
      <c r="AE886" s="342">
        <v>10.342297</v>
      </c>
      <c r="AF886" s="342">
        <v>0</v>
      </c>
      <c r="AG886" s="342">
        <v>4.181E-2</v>
      </c>
    </row>
    <row r="887" spans="1:33" x14ac:dyDescent="0.2">
      <c r="A887" s="342">
        <v>1064.4698840000001</v>
      </c>
      <c r="B887" s="342">
        <v>114.77858999999999</v>
      </c>
      <c r="C887" s="342">
        <v>74.595563999999996</v>
      </c>
      <c r="D887" s="342">
        <v>75.526319999999998</v>
      </c>
      <c r="E887" s="342">
        <v>72.771163999999999</v>
      </c>
      <c r="F887" s="342">
        <v>72.685984000000005</v>
      </c>
      <c r="G887" s="342">
        <v>72.857912999999996</v>
      </c>
      <c r="H887" s="342">
        <v>74.607134000000002</v>
      </c>
      <c r="I887" s="342">
        <v>6.7650220000000001</v>
      </c>
      <c r="J887" s="342">
        <v>178.217592</v>
      </c>
      <c r="K887" s="342">
        <v>52.2</v>
      </c>
      <c r="L887" s="342">
        <v>5.6777350000000002</v>
      </c>
      <c r="M887" s="342">
        <v>74.8</v>
      </c>
      <c r="N887" s="342">
        <v>29.324891999999998</v>
      </c>
      <c r="O887" s="342">
        <v>177.99499</v>
      </c>
      <c r="P887" s="342">
        <v>0</v>
      </c>
      <c r="Q887" s="342">
        <v>120.3</v>
      </c>
      <c r="R887" s="342">
        <v>0</v>
      </c>
      <c r="S887" s="342">
        <v>4.4359999999999999</v>
      </c>
      <c r="T887" s="342">
        <v>0</v>
      </c>
      <c r="U887" s="342">
        <v>278</v>
      </c>
      <c r="V887" s="342">
        <v>118.298</v>
      </c>
      <c r="W887" s="342">
        <v>6.3120000000000003</v>
      </c>
      <c r="X887" s="342">
        <v>5.6000000000000001E-2</v>
      </c>
      <c r="Y887" s="342">
        <v>0</v>
      </c>
      <c r="Z887" s="342">
        <v>73.2</v>
      </c>
      <c r="AA887" s="342">
        <v>53.3</v>
      </c>
      <c r="AB887" s="342">
        <v>19.872836</v>
      </c>
      <c r="AC887" s="342">
        <v>21.680202999999999</v>
      </c>
      <c r="AD887" s="342">
        <v>178.03696400000001</v>
      </c>
      <c r="AE887" s="342">
        <v>10.337949999999999</v>
      </c>
      <c r="AF887" s="342">
        <v>0</v>
      </c>
      <c r="AG887" s="342">
        <v>4.1973000000000003E-2</v>
      </c>
    </row>
    <row r="888" spans="1:33" x14ac:dyDescent="0.2">
      <c r="A888" s="342">
        <v>1065.6659529999999</v>
      </c>
      <c r="B888" s="342">
        <v>115.27154299999999</v>
      </c>
      <c r="C888" s="342">
        <v>74.539266999999995</v>
      </c>
      <c r="D888" s="342">
        <v>75.498589999999993</v>
      </c>
      <c r="E888" s="342">
        <v>72.770449999999997</v>
      </c>
      <c r="F888" s="342">
        <v>72.681601999999998</v>
      </c>
      <c r="G888" s="342">
        <v>72.838504</v>
      </c>
      <c r="H888" s="342">
        <v>74.579831999999996</v>
      </c>
      <c r="I888" s="342">
        <v>6.8296130000000002</v>
      </c>
      <c r="J888" s="342">
        <v>178.20877899999999</v>
      </c>
      <c r="K888" s="342">
        <v>52.2</v>
      </c>
      <c r="L888" s="342">
        <v>5.6857189999999997</v>
      </c>
      <c r="M888" s="342">
        <v>74.8</v>
      </c>
      <c r="N888" s="342">
        <v>29.325462000000002</v>
      </c>
      <c r="O888" s="342">
        <v>177.99756300000001</v>
      </c>
      <c r="P888" s="342">
        <v>0</v>
      </c>
      <c r="Q888" s="342">
        <v>120.42</v>
      </c>
      <c r="R888" s="342">
        <v>0</v>
      </c>
      <c r="S888" s="342">
        <v>4.4219999999999997</v>
      </c>
      <c r="T888" s="342">
        <v>0</v>
      </c>
      <c r="U888" s="342">
        <v>269</v>
      </c>
      <c r="V888" s="342">
        <v>118.41</v>
      </c>
      <c r="W888" s="342">
        <v>6.3070000000000004</v>
      </c>
      <c r="X888" s="342">
        <v>4.4999999999999998E-2</v>
      </c>
      <c r="Y888" s="342">
        <v>0</v>
      </c>
      <c r="Z888" s="342">
        <v>73.2</v>
      </c>
      <c r="AA888" s="342">
        <v>53.3</v>
      </c>
      <c r="AB888" s="342">
        <v>19.908705000000001</v>
      </c>
      <c r="AC888" s="342">
        <v>21.627025</v>
      </c>
      <c r="AD888" s="342">
        <v>178.04001099999999</v>
      </c>
      <c r="AE888" s="342">
        <v>10.333432</v>
      </c>
      <c r="AF888" s="342">
        <v>0</v>
      </c>
      <c r="AG888" s="342">
        <v>4.2448E-2</v>
      </c>
    </row>
    <row r="889" spans="1:33" x14ac:dyDescent="0.2">
      <c r="A889" s="342">
        <v>1066.884022</v>
      </c>
      <c r="B889" s="342">
        <v>115.347842</v>
      </c>
      <c r="C889" s="342">
        <v>74.555972999999994</v>
      </c>
      <c r="D889" s="342">
        <v>75.510292000000007</v>
      </c>
      <c r="E889" s="342">
        <v>72.791409000000002</v>
      </c>
      <c r="F889" s="342">
        <v>72.652535</v>
      </c>
      <c r="G889" s="342">
        <v>72.826378000000005</v>
      </c>
      <c r="H889" s="342">
        <v>74.551664000000002</v>
      </c>
      <c r="I889" s="342">
        <v>6.8949280000000002</v>
      </c>
      <c r="J889" s="342">
        <v>178.10786200000001</v>
      </c>
      <c r="K889" s="342">
        <v>52.2</v>
      </c>
      <c r="L889" s="342">
        <v>5.6913729999999996</v>
      </c>
      <c r="M889" s="342">
        <v>74.8</v>
      </c>
      <c r="N889" s="342">
        <v>29.324134000000001</v>
      </c>
      <c r="O889" s="342">
        <v>177.969674</v>
      </c>
      <c r="P889" s="342">
        <v>0</v>
      </c>
      <c r="Q889" s="342">
        <v>120.43</v>
      </c>
      <c r="R889" s="342">
        <v>0</v>
      </c>
      <c r="S889" s="342">
        <v>4.4219999999999997</v>
      </c>
      <c r="T889" s="342">
        <v>0</v>
      </c>
      <c r="U889" s="342">
        <v>268</v>
      </c>
      <c r="V889" s="342">
        <v>118.48399999999999</v>
      </c>
      <c r="W889" s="342">
        <v>6.3070000000000004</v>
      </c>
      <c r="X889" s="342">
        <v>0.04</v>
      </c>
      <c r="Y889" s="342">
        <v>0</v>
      </c>
      <c r="Z889" s="342">
        <v>73.2</v>
      </c>
      <c r="AA889" s="342">
        <v>53.3</v>
      </c>
      <c r="AB889" s="342">
        <v>19.580988999999999</v>
      </c>
      <c r="AC889" s="342">
        <v>21.572254000000001</v>
      </c>
      <c r="AD889" s="342">
        <v>178.012168</v>
      </c>
      <c r="AE889" s="342">
        <v>10.328779000000001</v>
      </c>
      <c r="AF889" s="342">
        <v>0</v>
      </c>
      <c r="AG889" s="342">
        <v>4.2494999999999998E-2</v>
      </c>
    </row>
    <row r="890" spans="1:33" x14ac:dyDescent="0.2">
      <c r="A890" s="342">
        <v>1068.080091</v>
      </c>
      <c r="B890" s="342">
        <v>115.24577499999999</v>
      </c>
      <c r="C890" s="342">
        <v>74.577781999999999</v>
      </c>
      <c r="D890" s="342">
        <v>75.469550999999996</v>
      </c>
      <c r="E890" s="342">
        <v>72.790853999999996</v>
      </c>
      <c r="F890" s="342">
        <v>72.646884</v>
      </c>
      <c r="G890" s="342">
        <v>72.780175</v>
      </c>
      <c r="H890" s="342">
        <v>74.586907999999994</v>
      </c>
      <c r="I890" s="342">
        <v>6.9773740000000002</v>
      </c>
      <c r="J890" s="342">
        <v>178.10975400000001</v>
      </c>
      <c r="K890" s="342">
        <v>52.2</v>
      </c>
      <c r="L890" s="342">
        <v>5.6973330000000004</v>
      </c>
      <c r="M890" s="342">
        <v>74.8</v>
      </c>
      <c r="N890" s="342">
        <v>29.326602999999999</v>
      </c>
      <c r="O890" s="342">
        <v>178.00017500000001</v>
      </c>
      <c r="P890" s="342">
        <v>0</v>
      </c>
      <c r="Q890" s="342">
        <v>120.4</v>
      </c>
      <c r="R890" s="342">
        <v>0</v>
      </c>
      <c r="S890" s="342">
        <v>4.4429999999999996</v>
      </c>
      <c r="T890" s="342">
        <v>0</v>
      </c>
      <c r="U890" s="342">
        <v>278</v>
      </c>
      <c r="V890" s="342">
        <v>118.56</v>
      </c>
      <c r="W890" s="342">
        <v>6.3330000000000002</v>
      </c>
      <c r="X890" s="342">
        <v>5.0999999999999997E-2</v>
      </c>
      <c r="Y890" s="342">
        <v>0</v>
      </c>
      <c r="Z890" s="342">
        <v>73.2</v>
      </c>
      <c r="AA890" s="342">
        <v>53.3</v>
      </c>
      <c r="AB890" s="342">
        <v>19.938721999999999</v>
      </c>
      <c r="AC890" s="342">
        <v>21.520977999999999</v>
      </c>
      <c r="AD890" s="342">
        <v>178.04256100000001</v>
      </c>
      <c r="AE890" s="342">
        <v>10.324422</v>
      </c>
      <c r="AF890" s="342">
        <v>0</v>
      </c>
      <c r="AG890" s="342">
        <v>4.2386E-2</v>
      </c>
    </row>
    <row r="891" spans="1:33" x14ac:dyDescent="0.2">
      <c r="A891" s="342">
        <v>1069.2741590000001</v>
      </c>
      <c r="B891" s="342">
        <v>115.000505</v>
      </c>
      <c r="C891" s="342">
        <v>74.583834999999993</v>
      </c>
      <c r="D891" s="342">
        <v>75.467539000000002</v>
      </c>
      <c r="E891" s="342">
        <v>72.729196000000002</v>
      </c>
      <c r="F891" s="342">
        <v>72.732189000000005</v>
      </c>
      <c r="G891" s="342">
        <v>72.817070000000001</v>
      </c>
      <c r="H891" s="342">
        <v>74.546627000000001</v>
      </c>
      <c r="I891" s="342">
        <v>6.8713059999999997</v>
      </c>
      <c r="J891" s="342">
        <v>178.17585700000001</v>
      </c>
      <c r="K891" s="342">
        <v>52.2</v>
      </c>
      <c r="L891" s="342">
        <v>5.7042799999999998</v>
      </c>
      <c r="M891" s="342">
        <v>74.8</v>
      </c>
      <c r="N891" s="342">
        <v>29.323751000000001</v>
      </c>
      <c r="O891" s="342">
        <v>177.993413</v>
      </c>
      <c r="P891" s="342">
        <v>0</v>
      </c>
      <c r="Q891" s="342">
        <v>120.4</v>
      </c>
      <c r="R891" s="342">
        <v>0</v>
      </c>
      <c r="S891" s="342">
        <v>4.4359999999999999</v>
      </c>
      <c r="T891" s="342">
        <v>0</v>
      </c>
      <c r="U891" s="342">
        <v>276</v>
      </c>
      <c r="V891" s="342">
        <v>118.672</v>
      </c>
      <c r="W891" s="342">
        <v>6.3070000000000004</v>
      </c>
      <c r="X891" s="342">
        <v>4.4999999999999998E-2</v>
      </c>
      <c r="Y891" s="342">
        <v>0</v>
      </c>
      <c r="Z891" s="342">
        <v>73.2</v>
      </c>
      <c r="AA891" s="342">
        <v>53.4</v>
      </c>
      <c r="AB891" s="342">
        <v>19.856625000000001</v>
      </c>
      <c r="AC891" s="342">
        <v>21.472901</v>
      </c>
      <c r="AD891" s="342">
        <v>178.035586</v>
      </c>
      <c r="AE891" s="342">
        <v>10.320338</v>
      </c>
      <c r="AF891" s="342">
        <v>0</v>
      </c>
      <c r="AG891" s="342">
        <v>4.2174000000000003E-2</v>
      </c>
    </row>
    <row r="892" spans="1:33" x14ac:dyDescent="0.2">
      <c r="A892" s="342">
        <v>1070.469227</v>
      </c>
      <c r="B892" s="342">
        <v>114.79271300000001</v>
      </c>
      <c r="C892" s="342">
        <v>74.574644000000006</v>
      </c>
      <c r="D892" s="342">
        <v>75.507271000000003</v>
      </c>
      <c r="E892" s="342">
        <v>72.764635999999996</v>
      </c>
      <c r="F892" s="342">
        <v>72.685665</v>
      </c>
      <c r="G892" s="342">
        <v>72.824286000000001</v>
      </c>
      <c r="H892" s="342">
        <v>74.662178999999995</v>
      </c>
      <c r="I892" s="342">
        <v>6.9659250000000004</v>
      </c>
      <c r="J892" s="342">
        <v>178.17119099999999</v>
      </c>
      <c r="K892" s="342">
        <v>52.3</v>
      </c>
      <c r="L892" s="342">
        <v>5.7100350000000004</v>
      </c>
      <c r="M892" s="342">
        <v>74.8</v>
      </c>
      <c r="N892" s="342">
        <v>29.329688000000001</v>
      </c>
      <c r="O892" s="342">
        <v>177.99914200000001</v>
      </c>
      <c r="P892" s="342">
        <v>0</v>
      </c>
      <c r="Q892" s="342">
        <v>120.4</v>
      </c>
      <c r="R892" s="342">
        <v>0</v>
      </c>
      <c r="S892" s="342">
        <v>4.4320000000000004</v>
      </c>
      <c r="T892" s="342">
        <v>0</v>
      </c>
      <c r="U892" s="342">
        <v>274</v>
      </c>
      <c r="V892" s="342">
        <v>118.748</v>
      </c>
      <c r="W892" s="342">
        <v>6.3280000000000003</v>
      </c>
      <c r="X892" s="342">
        <v>4.4999999999999998E-2</v>
      </c>
      <c r="Y892" s="342">
        <v>0</v>
      </c>
      <c r="Z892" s="342">
        <v>73.2</v>
      </c>
      <c r="AA892" s="342">
        <v>53.4</v>
      </c>
      <c r="AB892" s="342">
        <v>19.9221</v>
      </c>
      <c r="AC892" s="342">
        <v>21.427678</v>
      </c>
      <c r="AD892" s="342">
        <v>178.04114899999999</v>
      </c>
      <c r="AE892" s="342">
        <v>10.316496000000001</v>
      </c>
      <c r="AF892" s="342">
        <v>0</v>
      </c>
      <c r="AG892" s="342">
        <v>4.2007000000000003E-2</v>
      </c>
    </row>
    <row r="893" spans="1:33" x14ac:dyDescent="0.2">
      <c r="A893" s="342">
        <v>1071.6662960000001</v>
      </c>
      <c r="B893" s="342">
        <v>114.722821</v>
      </c>
      <c r="C893" s="342">
        <v>74.552336999999994</v>
      </c>
      <c r="D893" s="342">
        <v>75.467434999999995</v>
      </c>
      <c r="E893" s="342">
        <v>72.787491000000003</v>
      </c>
      <c r="F893" s="342">
        <v>72.666781</v>
      </c>
      <c r="G893" s="342">
        <v>72.844971999999999</v>
      </c>
      <c r="H893" s="342">
        <v>74.578006999999999</v>
      </c>
      <c r="I893" s="342">
        <v>6.8376060000000001</v>
      </c>
      <c r="J893" s="342">
        <v>178.31324699999999</v>
      </c>
      <c r="K893" s="342">
        <v>52.3</v>
      </c>
      <c r="L893" s="342">
        <v>5.7158420000000003</v>
      </c>
      <c r="M893" s="342">
        <v>74.8</v>
      </c>
      <c r="N893" s="342">
        <v>29.325333000000001</v>
      </c>
      <c r="O893" s="342">
        <v>177.992232</v>
      </c>
      <c r="P893" s="342">
        <v>0</v>
      </c>
      <c r="Q893" s="342">
        <v>120.41</v>
      </c>
      <c r="R893" s="342">
        <v>0</v>
      </c>
      <c r="S893" s="342">
        <v>4.4329999999999998</v>
      </c>
      <c r="T893" s="342">
        <v>0</v>
      </c>
      <c r="U893" s="342">
        <v>273</v>
      </c>
      <c r="V893" s="342">
        <v>118.861</v>
      </c>
      <c r="W893" s="342">
        <v>6.3120000000000003</v>
      </c>
      <c r="X893" s="342">
        <v>4.4999999999999998E-2</v>
      </c>
      <c r="Y893" s="342">
        <v>0</v>
      </c>
      <c r="Z893" s="342">
        <v>73.2</v>
      </c>
      <c r="AA893" s="342">
        <v>53.4</v>
      </c>
      <c r="AB893" s="342">
        <v>19.840340000000001</v>
      </c>
      <c r="AC893" s="342">
        <v>21.381197</v>
      </c>
      <c r="AD893" s="342">
        <v>178.03420299999999</v>
      </c>
      <c r="AE893" s="342">
        <v>10.312545999999999</v>
      </c>
      <c r="AF893" s="342">
        <v>0</v>
      </c>
      <c r="AG893" s="342">
        <v>4.197E-2</v>
      </c>
    </row>
    <row r="894" spans="1:33" x14ac:dyDescent="0.2">
      <c r="A894" s="342">
        <v>1072.884366</v>
      </c>
      <c r="B894" s="342">
        <v>114.92920700000001</v>
      </c>
      <c r="C894" s="342">
        <v>74.536657000000005</v>
      </c>
      <c r="D894" s="342">
        <v>75.472043999999997</v>
      </c>
      <c r="E894" s="342">
        <v>72.806541999999993</v>
      </c>
      <c r="F894" s="342">
        <v>72.680104</v>
      </c>
      <c r="G894" s="342">
        <v>72.813192000000001</v>
      </c>
      <c r="H894" s="342">
        <v>74.542236000000003</v>
      </c>
      <c r="I894" s="342">
        <v>6.7405999999999997</v>
      </c>
      <c r="J894" s="342">
        <v>178.220651</v>
      </c>
      <c r="K894" s="342">
        <v>52.3</v>
      </c>
      <c r="L894" s="342">
        <v>5.7223040000000003</v>
      </c>
      <c r="M894" s="342">
        <v>74.8</v>
      </c>
      <c r="N894" s="342">
        <v>29.325759000000001</v>
      </c>
      <c r="O894" s="342">
        <v>177.968265</v>
      </c>
      <c r="P894" s="342">
        <v>0</v>
      </c>
      <c r="Q894" s="342">
        <v>120.39</v>
      </c>
      <c r="R894" s="342">
        <v>0</v>
      </c>
      <c r="S894" s="342">
        <v>4.4409999999999998</v>
      </c>
      <c r="T894" s="342">
        <v>0</v>
      </c>
      <c r="U894" s="342">
        <v>278</v>
      </c>
      <c r="V894" s="342">
        <v>118.93600000000001</v>
      </c>
      <c r="W894" s="342">
        <v>6.3440000000000003</v>
      </c>
      <c r="X894" s="342">
        <v>0.04</v>
      </c>
      <c r="Y894" s="342">
        <v>0</v>
      </c>
      <c r="Z894" s="342">
        <v>73.2</v>
      </c>
      <c r="AA894" s="342">
        <v>53.4</v>
      </c>
      <c r="AB894" s="342">
        <v>19.560499</v>
      </c>
      <c r="AC894" s="342">
        <v>21.3324</v>
      </c>
      <c r="AD894" s="342">
        <v>178.01042699999999</v>
      </c>
      <c r="AE894" s="342">
        <v>10.308401</v>
      </c>
      <c r="AF894" s="342">
        <v>0</v>
      </c>
      <c r="AG894" s="342">
        <v>4.2161999999999998E-2</v>
      </c>
    </row>
    <row r="895" spans="1:33" x14ac:dyDescent="0.2">
      <c r="A895" s="342">
        <v>1074.078434</v>
      </c>
      <c r="B895" s="342">
        <v>115.28719599999999</v>
      </c>
      <c r="C895" s="342">
        <v>74.610366999999997</v>
      </c>
      <c r="D895" s="342">
        <v>75.484555999999998</v>
      </c>
      <c r="E895" s="342">
        <v>72.803359999999998</v>
      </c>
      <c r="F895" s="342">
        <v>72.704138</v>
      </c>
      <c r="G895" s="342">
        <v>72.829131000000004</v>
      </c>
      <c r="H895" s="342">
        <v>74.635598000000002</v>
      </c>
      <c r="I895" s="342">
        <v>6.7505480000000002</v>
      </c>
      <c r="J895" s="342">
        <v>178.21188900000001</v>
      </c>
      <c r="K895" s="342">
        <v>52.3</v>
      </c>
      <c r="L895" s="342">
        <v>5.7308250000000003</v>
      </c>
      <c r="M895" s="342">
        <v>74.8</v>
      </c>
      <c r="N895" s="342">
        <v>29.325073</v>
      </c>
      <c r="O895" s="342">
        <v>177.991908</v>
      </c>
      <c r="P895" s="342">
        <v>0</v>
      </c>
      <c r="Q895" s="342">
        <v>120.4</v>
      </c>
      <c r="R895" s="342">
        <v>0</v>
      </c>
      <c r="S895" s="342">
        <v>4.4219999999999997</v>
      </c>
      <c r="T895" s="342">
        <v>0</v>
      </c>
      <c r="U895" s="342">
        <v>270</v>
      </c>
      <c r="V895" s="342">
        <v>119.01</v>
      </c>
      <c r="W895" s="342">
        <v>6.2859999999999996</v>
      </c>
      <c r="X895" s="342">
        <v>5.6000000000000001E-2</v>
      </c>
      <c r="Y895" s="342">
        <v>0</v>
      </c>
      <c r="Z895" s="342">
        <v>73.2</v>
      </c>
      <c r="AA895" s="342">
        <v>53.4</v>
      </c>
      <c r="AB895" s="342">
        <v>19.841425000000001</v>
      </c>
      <c r="AC895" s="342">
        <v>21.290942999999999</v>
      </c>
      <c r="AD895" s="342">
        <v>178.03429499999999</v>
      </c>
      <c r="AE895" s="342">
        <v>10.304879</v>
      </c>
      <c r="AF895" s="342">
        <v>0</v>
      </c>
      <c r="AG895" s="342">
        <v>4.2387000000000001E-2</v>
      </c>
    </row>
    <row r="896" spans="1:33" x14ac:dyDescent="0.2">
      <c r="A896" s="342">
        <v>1075.277503</v>
      </c>
      <c r="B896" s="342">
        <v>115.57043299999999</v>
      </c>
      <c r="C896" s="342">
        <v>74.608925999999997</v>
      </c>
      <c r="D896" s="342">
        <v>75.489585000000005</v>
      </c>
      <c r="E896" s="342">
        <v>72.738753000000003</v>
      </c>
      <c r="F896" s="342">
        <v>72.69511</v>
      </c>
      <c r="G896" s="342">
        <v>72.841070999999999</v>
      </c>
      <c r="H896" s="342">
        <v>74.604336000000004</v>
      </c>
      <c r="I896" s="342">
        <v>6.8890200000000004</v>
      </c>
      <c r="J896" s="342">
        <v>178.149934</v>
      </c>
      <c r="K896" s="342">
        <v>52.3</v>
      </c>
      <c r="L896" s="342">
        <v>5.7381349999999998</v>
      </c>
      <c r="M896" s="342">
        <v>74.8</v>
      </c>
      <c r="N896" s="342">
        <v>29.325099000000002</v>
      </c>
      <c r="O896" s="342">
        <v>177.96372299999999</v>
      </c>
      <c r="P896" s="342">
        <v>0</v>
      </c>
      <c r="Q896" s="342">
        <v>120.41</v>
      </c>
      <c r="R896" s="342">
        <v>0</v>
      </c>
      <c r="S896" s="342">
        <v>4.4059999999999997</v>
      </c>
      <c r="T896" s="342">
        <v>0</v>
      </c>
      <c r="U896" s="342">
        <v>261</v>
      </c>
      <c r="V896" s="342">
        <v>119.122</v>
      </c>
      <c r="W896" s="342">
        <v>6.266</v>
      </c>
      <c r="X896" s="342">
        <v>5.0999999999999997E-2</v>
      </c>
      <c r="Y896" s="342">
        <v>0</v>
      </c>
      <c r="Z896" s="342">
        <v>73.2</v>
      </c>
      <c r="AA896" s="342">
        <v>53.4</v>
      </c>
      <c r="AB896" s="342">
        <v>19.512492000000002</v>
      </c>
      <c r="AC896" s="342">
        <v>21.239618</v>
      </c>
      <c r="AD896" s="342">
        <v>178.006349</v>
      </c>
      <c r="AE896" s="342">
        <v>10.300518</v>
      </c>
      <c r="AF896" s="342">
        <v>0</v>
      </c>
      <c r="AG896" s="342">
        <v>4.2625999999999997E-2</v>
      </c>
    </row>
    <row r="897" spans="1:33" x14ac:dyDescent="0.2">
      <c r="A897" s="342">
        <v>1076.472571</v>
      </c>
      <c r="B897" s="342">
        <v>115.481303</v>
      </c>
      <c r="C897" s="342">
        <v>74.641090000000005</v>
      </c>
      <c r="D897" s="342">
        <v>75.525137999999998</v>
      </c>
      <c r="E897" s="342">
        <v>72.734160000000003</v>
      </c>
      <c r="F897" s="342">
        <v>72.691359000000006</v>
      </c>
      <c r="G897" s="342">
        <v>72.827550000000002</v>
      </c>
      <c r="H897" s="342">
        <v>74.653080000000003</v>
      </c>
      <c r="I897" s="342">
        <v>6.9447539999999996</v>
      </c>
      <c r="J897" s="342">
        <v>178.03068999999999</v>
      </c>
      <c r="K897" s="342">
        <v>52.3</v>
      </c>
      <c r="L897" s="342">
        <v>5.7460680000000002</v>
      </c>
      <c r="M897" s="342">
        <v>74.8</v>
      </c>
      <c r="N897" s="342">
        <v>29.324762</v>
      </c>
      <c r="O897" s="342">
        <v>177.98228</v>
      </c>
      <c r="P897" s="342">
        <v>0</v>
      </c>
      <c r="Q897" s="342">
        <v>120.42</v>
      </c>
      <c r="R897" s="342">
        <v>0</v>
      </c>
      <c r="S897" s="342">
        <v>4.4189999999999996</v>
      </c>
      <c r="T897" s="342">
        <v>0</v>
      </c>
      <c r="U897" s="342">
        <v>267</v>
      </c>
      <c r="V897" s="342">
        <v>119.19799999999999</v>
      </c>
      <c r="W897" s="342">
        <v>6.3019999999999996</v>
      </c>
      <c r="X897" s="342">
        <v>4.4999999999999998E-2</v>
      </c>
      <c r="Y897" s="342">
        <v>0</v>
      </c>
      <c r="Z897" s="342">
        <v>73.2</v>
      </c>
      <c r="AA897" s="342">
        <v>53.4</v>
      </c>
      <c r="AB897" s="342">
        <v>19.729644</v>
      </c>
      <c r="AC897" s="342">
        <v>21.194496000000001</v>
      </c>
      <c r="AD897" s="342">
        <v>178.024798</v>
      </c>
      <c r="AE897" s="342">
        <v>10.296684000000001</v>
      </c>
      <c r="AF897" s="342">
        <v>0</v>
      </c>
      <c r="AG897" s="342">
        <v>4.2518E-2</v>
      </c>
    </row>
    <row r="898" spans="1:33" x14ac:dyDescent="0.2">
      <c r="A898" s="342">
        <v>1077.6656390000001</v>
      </c>
      <c r="B898" s="342">
        <v>115.40714699999999</v>
      </c>
      <c r="C898" s="342">
        <v>74.592761999999993</v>
      </c>
      <c r="D898" s="342">
        <v>75.477981999999997</v>
      </c>
      <c r="E898" s="342">
        <v>72.803849999999997</v>
      </c>
      <c r="F898" s="342">
        <v>72.675729000000004</v>
      </c>
      <c r="G898" s="342">
        <v>72.854597999999996</v>
      </c>
      <c r="H898" s="342">
        <v>74.581862000000001</v>
      </c>
      <c r="I898" s="342">
        <v>6.8052020000000004</v>
      </c>
      <c r="J898" s="342">
        <v>178.301322</v>
      </c>
      <c r="K898" s="342">
        <v>52.3</v>
      </c>
      <c r="L898" s="342">
        <v>5.7523929999999996</v>
      </c>
      <c r="M898" s="342">
        <v>74.8</v>
      </c>
      <c r="N898" s="342">
        <v>29.324555</v>
      </c>
      <c r="O898" s="342">
        <v>177.99317400000001</v>
      </c>
      <c r="P898" s="342">
        <v>0</v>
      </c>
      <c r="Q898" s="342">
        <v>120.4</v>
      </c>
      <c r="R898" s="342">
        <v>0</v>
      </c>
      <c r="S898" s="342">
        <v>4.4260000000000002</v>
      </c>
      <c r="T898" s="342">
        <v>0</v>
      </c>
      <c r="U898" s="342">
        <v>272</v>
      </c>
      <c r="V898" s="342">
        <v>119.31100000000001</v>
      </c>
      <c r="W898" s="342">
        <v>6.2969999999999997</v>
      </c>
      <c r="X898" s="342">
        <v>4.4999999999999998E-2</v>
      </c>
      <c r="Y898" s="342">
        <v>0</v>
      </c>
      <c r="Z898" s="342">
        <v>73.2</v>
      </c>
      <c r="AA898" s="342">
        <v>53.4</v>
      </c>
      <c r="AB898" s="342">
        <v>19.857728999999999</v>
      </c>
      <c r="AC898" s="342">
        <v>21.154937</v>
      </c>
      <c r="AD898" s="342">
        <v>178.03568000000001</v>
      </c>
      <c r="AE898" s="342">
        <v>10.293323000000001</v>
      </c>
      <c r="AF898" s="342">
        <v>0</v>
      </c>
      <c r="AG898" s="342">
        <v>4.2506000000000002E-2</v>
      </c>
    </row>
    <row r="899" spans="1:33" x14ac:dyDescent="0.2">
      <c r="A899" s="342">
        <v>1078.8847089999999</v>
      </c>
      <c r="B899" s="342">
        <v>115.47732499999999</v>
      </c>
      <c r="C899" s="342">
        <v>74.589273000000006</v>
      </c>
      <c r="D899" s="342">
        <v>75.473281999999998</v>
      </c>
      <c r="E899" s="342">
        <v>72.751317999999998</v>
      </c>
      <c r="F899" s="342">
        <v>72.655722999999995</v>
      </c>
      <c r="G899" s="342">
        <v>72.841847000000001</v>
      </c>
      <c r="H899" s="342">
        <v>74.553743999999995</v>
      </c>
      <c r="I899" s="342">
        <v>6.8764580000000004</v>
      </c>
      <c r="J899" s="342">
        <v>178.07190700000001</v>
      </c>
      <c r="K899" s="342">
        <v>52.3</v>
      </c>
      <c r="L899" s="342">
        <v>5.7578649999999998</v>
      </c>
      <c r="M899" s="342">
        <v>74.8</v>
      </c>
      <c r="N899" s="342">
        <v>29.324971000000001</v>
      </c>
      <c r="O899" s="342">
        <v>177.98214100000001</v>
      </c>
      <c r="P899" s="342">
        <v>0</v>
      </c>
      <c r="Q899" s="342">
        <v>120.4</v>
      </c>
      <c r="R899" s="342">
        <v>0</v>
      </c>
      <c r="S899" s="342">
        <v>4.4160000000000004</v>
      </c>
      <c r="T899" s="342">
        <v>0</v>
      </c>
      <c r="U899" s="342">
        <v>266</v>
      </c>
      <c r="V899" s="342">
        <v>119.38500000000001</v>
      </c>
      <c r="W899" s="342">
        <v>6.2919999999999998</v>
      </c>
      <c r="X899" s="342">
        <v>0.04</v>
      </c>
      <c r="Y899" s="342">
        <v>0</v>
      </c>
      <c r="Z899" s="342">
        <v>73.2</v>
      </c>
      <c r="AA899" s="342">
        <v>53.3</v>
      </c>
      <c r="AB899" s="342">
        <v>19.728601999999999</v>
      </c>
      <c r="AC899" s="342">
        <v>21.113821999999999</v>
      </c>
      <c r="AD899" s="342">
        <v>178.02471</v>
      </c>
      <c r="AE899" s="342">
        <v>10.28983</v>
      </c>
      <c r="AF899" s="342">
        <v>0</v>
      </c>
      <c r="AG899" s="342">
        <v>4.2568000000000002E-2</v>
      </c>
    </row>
    <row r="900" spans="1:33" x14ac:dyDescent="0.2">
      <c r="A900" s="342">
        <v>1080.077777</v>
      </c>
      <c r="B900" s="342">
        <v>115.77619300000001</v>
      </c>
      <c r="C900" s="342">
        <v>74.573841999999999</v>
      </c>
      <c r="D900" s="342">
        <v>75.428844999999995</v>
      </c>
      <c r="E900" s="342">
        <v>72.777214999999998</v>
      </c>
      <c r="F900" s="342">
        <v>72.646569999999997</v>
      </c>
      <c r="G900" s="342">
        <v>72.764510999999999</v>
      </c>
      <c r="H900" s="342">
        <v>74.591847000000001</v>
      </c>
      <c r="I900" s="342">
        <v>6.9322249999999999</v>
      </c>
      <c r="J900" s="342">
        <v>178.17378299999999</v>
      </c>
      <c r="K900" s="342">
        <v>52.3</v>
      </c>
      <c r="L900" s="342">
        <v>5.7649920000000003</v>
      </c>
      <c r="M900" s="342">
        <v>74.8</v>
      </c>
      <c r="N900" s="342">
        <v>29.324269999999999</v>
      </c>
      <c r="O900" s="342">
        <v>177.95937900000001</v>
      </c>
      <c r="P900" s="342">
        <v>0</v>
      </c>
      <c r="Q900" s="342">
        <v>120.4</v>
      </c>
      <c r="R900" s="342">
        <v>0</v>
      </c>
      <c r="S900" s="342">
        <v>4.4290000000000003</v>
      </c>
      <c r="T900" s="342">
        <v>0</v>
      </c>
      <c r="U900" s="342">
        <v>273</v>
      </c>
      <c r="V900" s="342">
        <v>119.46</v>
      </c>
      <c r="W900" s="342">
        <v>6.3330000000000002</v>
      </c>
      <c r="X900" s="342">
        <v>4.4999999999999998E-2</v>
      </c>
      <c r="Y900" s="342">
        <v>0</v>
      </c>
      <c r="Z900" s="342">
        <v>73.2</v>
      </c>
      <c r="AA900" s="342">
        <v>53.3</v>
      </c>
      <c r="AB900" s="342">
        <v>19.463799000000002</v>
      </c>
      <c r="AC900" s="342">
        <v>21.065753999999998</v>
      </c>
      <c r="AD900" s="342">
        <v>178.00221199999999</v>
      </c>
      <c r="AE900" s="342">
        <v>10.285746</v>
      </c>
      <c r="AF900" s="342">
        <v>0</v>
      </c>
      <c r="AG900" s="342">
        <v>4.2833000000000003E-2</v>
      </c>
    </row>
    <row r="901" spans="1:33" x14ac:dyDescent="0.2">
      <c r="A901" s="342">
        <v>1081.270845</v>
      </c>
      <c r="B901" s="342">
        <v>116.008765</v>
      </c>
      <c r="C901" s="342">
        <v>74.554868999999997</v>
      </c>
      <c r="D901" s="342">
        <v>75.399294999999995</v>
      </c>
      <c r="E901" s="342">
        <v>72.839590000000001</v>
      </c>
      <c r="F901" s="342">
        <v>72.720571000000007</v>
      </c>
      <c r="G901" s="342">
        <v>72.874988000000002</v>
      </c>
      <c r="H901" s="342">
        <v>74.579874000000004</v>
      </c>
      <c r="I901" s="342">
        <v>6.918831</v>
      </c>
      <c r="J901" s="342">
        <v>178.19166999999999</v>
      </c>
      <c r="K901" s="342">
        <v>52.1</v>
      </c>
      <c r="L901" s="342">
        <v>5.7706949999999999</v>
      </c>
      <c r="M901" s="342">
        <v>74.8</v>
      </c>
      <c r="N901" s="342">
        <v>29.325333000000001</v>
      </c>
      <c r="O901" s="342">
        <v>177.95854</v>
      </c>
      <c r="P901" s="342">
        <v>0</v>
      </c>
      <c r="Q901" s="342">
        <v>120.41</v>
      </c>
      <c r="R901" s="342">
        <v>0</v>
      </c>
      <c r="S901" s="342">
        <v>4.4240000000000004</v>
      </c>
      <c r="T901" s="342">
        <v>0</v>
      </c>
      <c r="U901" s="342">
        <v>270</v>
      </c>
      <c r="V901" s="342">
        <v>119.572</v>
      </c>
      <c r="W901" s="342">
        <v>6.2969999999999997</v>
      </c>
      <c r="X901" s="342">
        <v>4.4999999999999998E-2</v>
      </c>
      <c r="Y901" s="342">
        <v>0</v>
      </c>
      <c r="Z901" s="342">
        <v>73.2</v>
      </c>
      <c r="AA901" s="342">
        <v>53.3</v>
      </c>
      <c r="AB901" s="342">
        <v>19.456422</v>
      </c>
      <c r="AC901" s="342">
        <v>21.018712000000001</v>
      </c>
      <c r="AD901" s="342">
        <v>178.00158500000001</v>
      </c>
      <c r="AE901" s="342">
        <v>10.281750000000001</v>
      </c>
      <c r="AF901" s="342">
        <v>0</v>
      </c>
      <c r="AG901" s="342">
        <v>4.3045E-2</v>
      </c>
    </row>
    <row r="902" spans="1:33" x14ac:dyDescent="0.2">
      <c r="A902" s="342">
        <v>1082.463913</v>
      </c>
      <c r="B902" s="342">
        <v>116.187741</v>
      </c>
      <c r="C902" s="342">
        <v>74.653672</v>
      </c>
      <c r="D902" s="342">
        <v>75.503658000000001</v>
      </c>
      <c r="E902" s="342">
        <v>72.843306999999996</v>
      </c>
      <c r="F902" s="342">
        <v>72.741712000000007</v>
      </c>
      <c r="G902" s="342">
        <v>72.852943999999994</v>
      </c>
      <c r="H902" s="342">
        <v>74.695254000000006</v>
      </c>
      <c r="I902" s="342">
        <v>6.7952649999999997</v>
      </c>
      <c r="J902" s="342">
        <v>178.20022399999999</v>
      </c>
      <c r="K902" s="342">
        <v>52.1</v>
      </c>
      <c r="L902" s="342">
        <v>5.7769680000000001</v>
      </c>
      <c r="M902" s="342">
        <v>74.8</v>
      </c>
      <c r="N902" s="342">
        <v>29.326577</v>
      </c>
      <c r="O902" s="342">
        <v>177.958765</v>
      </c>
      <c r="P902" s="342">
        <v>0</v>
      </c>
      <c r="Q902" s="342">
        <v>120.42</v>
      </c>
      <c r="R902" s="342">
        <v>0</v>
      </c>
      <c r="S902" s="342">
        <v>4.4340000000000002</v>
      </c>
      <c r="T902" s="342">
        <v>0</v>
      </c>
      <c r="U902" s="342">
        <v>274</v>
      </c>
      <c r="V902" s="342">
        <v>119.64700000000001</v>
      </c>
      <c r="W902" s="342">
        <v>6.3380000000000001</v>
      </c>
      <c r="X902" s="342">
        <v>0.04</v>
      </c>
      <c r="Y902" s="342">
        <v>0</v>
      </c>
      <c r="Z902" s="342">
        <v>73.2</v>
      </c>
      <c r="AA902" s="342">
        <v>53.3</v>
      </c>
      <c r="AB902" s="342">
        <v>19.459600999999999</v>
      </c>
      <c r="AC902" s="342">
        <v>20.972197999999999</v>
      </c>
      <c r="AD902" s="342">
        <v>178.00185500000001</v>
      </c>
      <c r="AE902" s="342">
        <v>10.277798000000001</v>
      </c>
      <c r="AF902" s="342">
        <v>0</v>
      </c>
      <c r="AG902" s="342">
        <v>4.3090000000000003E-2</v>
      </c>
    </row>
    <row r="903" spans="1:33" x14ac:dyDescent="0.2">
      <c r="A903" s="342">
        <v>1083.6569810000001</v>
      </c>
      <c r="B903" s="342">
        <v>116.208292</v>
      </c>
      <c r="C903" s="342">
        <v>74.571875000000006</v>
      </c>
      <c r="D903" s="342">
        <v>75.455275</v>
      </c>
      <c r="E903" s="342">
        <v>72.770227000000006</v>
      </c>
      <c r="F903" s="342">
        <v>72.692475999999999</v>
      </c>
      <c r="G903" s="342">
        <v>72.833083000000002</v>
      </c>
      <c r="H903" s="342">
        <v>74.572096000000002</v>
      </c>
      <c r="I903" s="342">
        <v>6.8993890000000002</v>
      </c>
      <c r="J903" s="342">
        <v>178.158748</v>
      </c>
      <c r="K903" s="342">
        <v>52.1</v>
      </c>
      <c r="L903" s="342">
        <v>5.7845380000000004</v>
      </c>
      <c r="M903" s="342">
        <v>74.8</v>
      </c>
      <c r="N903" s="342">
        <v>29.326732</v>
      </c>
      <c r="O903" s="342">
        <v>177.942599</v>
      </c>
      <c r="P903" s="342">
        <v>0</v>
      </c>
      <c r="Q903" s="342">
        <v>120.41</v>
      </c>
      <c r="R903" s="342">
        <v>0</v>
      </c>
      <c r="S903" s="342">
        <v>4.4020000000000001</v>
      </c>
      <c r="T903" s="342">
        <v>0</v>
      </c>
      <c r="U903" s="342">
        <v>259</v>
      </c>
      <c r="V903" s="342">
        <v>119.759</v>
      </c>
      <c r="W903" s="342">
        <v>6.26</v>
      </c>
      <c r="X903" s="342">
        <v>4.4999999999999998E-2</v>
      </c>
      <c r="Y903" s="342">
        <v>0</v>
      </c>
      <c r="Z903" s="342">
        <v>73.2</v>
      </c>
      <c r="AA903" s="342">
        <v>53.3</v>
      </c>
      <c r="AB903" s="342">
        <v>19.270524999999999</v>
      </c>
      <c r="AC903" s="342">
        <v>20.919781</v>
      </c>
      <c r="AD903" s="342">
        <v>177.98579100000001</v>
      </c>
      <c r="AE903" s="342">
        <v>10.273345000000001</v>
      </c>
      <c r="AF903" s="342">
        <v>0</v>
      </c>
      <c r="AG903" s="342">
        <v>4.3192000000000001E-2</v>
      </c>
    </row>
    <row r="904" spans="1:33" x14ac:dyDescent="0.2">
      <c r="A904" s="342">
        <v>1084.8830519999999</v>
      </c>
      <c r="B904" s="342">
        <v>116.358642</v>
      </c>
      <c r="C904" s="342">
        <v>74.619213999999999</v>
      </c>
      <c r="D904" s="342">
        <v>75.520216000000005</v>
      </c>
      <c r="E904" s="342">
        <v>72.734333000000007</v>
      </c>
      <c r="F904" s="342">
        <v>72.682212000000007</v>
      </c>
      <c r="G904" s="342">
        <v>72.858383000000003</v>
      </c>
      <c r="H904" s="342">
        <v>74.654449999999997</v>
      </c>
      <c r="I904" s="342">
        <v>6.9698349999999998</v>
      </c>
      <c r="J904" s="342">
        <v>178.049251</v>
      </c>
      <c r="K904" s="342">
        <v>52.1</v>
      </c>
      <c r="L904" s="342">
        <v>5.7870239999999997</v>
      </c>
      <c r="M904" s="342">
        <v>74.8</v>
      </c>
      <c r="N904" s="342">
        <v>29.328222</v>
      </c>
      <c r="O904" s="342">
        <v>177.92787200000001</v>
      </c>
      <c r="P904" s="342">
        <v>0</v>
      </c>
      <c r="Q904" s="342">
        <v>120.39</v>
      </c>
      <c r="R904" s="342">
        <v>0</v>
      </c>
      <c r="S904" s="342">
        <v>4.42</v>
      </c>
      <c r="T904" s="342">
        <v>0</v>
      </c>
      <c r="U904" s="342">
        <v>269</v>
      </c>
      <c r="V904" s="342">
        <v>119.834</v>
      </c>
      <c r="W904" s="342">
        <v>6.2759999999999998</v>
      </c>
      <c r="X904" s="342">
        <v>4.4999999999999998E-2</v>
      </c>
      <c r="Y904" s="342">
        <v>0</v>
      </c>
      <c r="Z904" s="342">
        <v>73.2</v>
      </c>
      <c r="AA904" s="342">
        <v>53.3</v>
      </c>
      <c r="AB904" s="342">
        <v>19.098061999999999</v>
      </c>
      <c r="AC904" s="342">
        <v>20.868487999999999</v>
      </c>
      <c r="AD904" s="342">
        <v>177.97113899999999</v>
      </c>
      <c r="AE904" s="342">
        <v>10.268986999999999</v>
      </c>
      <c r="AF904" s="342">
        <v>0</v>
      </c>
      <c r="AG904" s="342">
        <v>4.3267E-2</v>
      </c>
    </row>
    <row r="905" spans="1:33" x14ac:dyDescent="0.2">
      <c r="A905" s="342">
        <v>1086.0771199999999</v>
      </c>
      <c r="B905" s="342">
        <v>116.329486</v>
      </c>
      <c r="C905" s="342">
        <v>74.556353999999999</v>
      </c>
      <c r="D905" s="342">
        <v>75.431670999999994</v>
      </c>
      <c r="E905" s="342">
        <v>72.760890000000003</v>
      </c>
      <c r="F905" s="342">
        <v>72.700574000000003</v>
      </c>
      <c r="G905" s="342">
        <v>72.839495999999997</v>
      </c>
      <c r="H905" s="342">
        <v>74.560849000000005</v>
      </c>
      <c r="I905" s="342">
        <v>6.9523149999999996</v>
      </c>
      <c r="J905" s="342">
        <v>177.99051</v>
      </c>
      <c r="K905" s="342">
        <v>52.1</v>
      </c>
      <c r="L905" s="342">
        <v>5.7934029999999996</v>
      </c>
      <c r="M905" s="342">
        <v>74.8</v>
      </c>
      <c r="N905" s="342">
        <v>29.325333000000001</v>
      </c>
      <c r="O905" s="342">
        <v>177.935463</v>
      </c>
      <c r="P905" s="342">
        <v>0</v>
      </c>
      <c r="Q905" s="342">
        <v>120.42</v>
      </c>
      <c r="R905" s="342">
        <v>0</v>
      </c>
      <c r="S905" s="342">
        <v>4.41</v>
      </c>
      <c r="T905" s="342">
        <v>0</v>
      </c>
      <c r="U905" s="342">
        <v>263</v>
      </c>
      <c r="V905" s="342">
        <v>119.90900000000001</v>
      </c>
      <c r="W905" s="342">
        <v>6.2709999999999999</v>
      </c>
      <c r="X905" s="342">
        <v>4.4999999999999998E-2</v>
      </c>
      <c r="Y905" s="342">
        <v>0</v>
      </c>
      <c r="Z905" s="342">
        <v>73.2</v>
      </c>
      <c r="AA905" s="342">
        <v>53.3</v>
      </c>
      <c r="AB905" s="342">
        <v>19.187895999999999</v>
      </c>
      <c r="AC905" s="342">
        <v>20.819165000000002</v>
      </c>
      <c r="AD905" s="342">
        <v>177.97877099999999</v>
      </c>
      <c r="AE905" s="342">
        <v>10.264796</v>
      </c>
      <c r="AF905" s="342">
        <v>0</v>
      </c>
      <c r="AG905" s="342">
        <v>4.3307999999999999E-2</v>
      </c>
    </row>
    <row r="906" spans="1:33" x14ac:dyDescent="0.2">
      <c r="A906" s="342">
        <v>1087.2711879999999</v>
      </c>
      <c r="B906" s="342">
        <v>116.586955</v>
      </c>
      <c r="C906" s="342">
        <v>74.581263000000007</v>
      </c>
      <c r="D906" s="342">
        <v>75.472814</v>
      </c>
      <c r="E906" s="342">
        <v>72.758904999999999</v>
      </c>
      <c r="F906" s="342">
        <v>72.672725</v>
      </c>
      <c r="G906" s="342">
        <v>72.793198000000004</v>
      </c>
      <c r="H906" s="342">
        <v>74.581244999999996</v>
      </c>
      <c r="I906" s="342">
        <v>6.9538270000000004</v>
      </c>
      <c r="J906" s="342">
        <v>178.114161</v>
      </c>
      <c r="K906" s="342">
        <v>52.1</v>
      </c>
      <c r="L906" s="342">
        <v>5.798743</v>
      </c>
      <c r="M906" s="342">
        <v>74.8</v>
      </c>
      <c r="N906" s="342">
        <v>29.323155</v>
      </c>
      <c r="O906" s="342">
        <v>177.934854</v>
      </c>
      <c r="P906" s="342">
        <v>0</v>
      </c>
      <c r="Q906" s="342">
        <v>120.41</v>
      </c>
      <c r="R906" s="342">
        <v>0</v>
      </c>
      <c r="S906" s="342">
        <v>4.4139999999999997</v>
      </c>
      <c r="T906" s="342">
        <v>0</v>
      </c>
      <c r="U906" s="342">
        <v>266</v>
      </c>
      <c r="V906" s="342">
        <v>120.02</v>
      </c>
      <c r="W906" s="342">
        <v>6.2809999999999997</v>
      </c>
      <c r="X906" s="342">
        <v>4.4999999999999998E-2</v>
      </c>
      <c r="Y906" s="342">
        <v>0</v>
      </c>
      <c r="Z906" s="342">
        <v>73.2</v>
      </c>
      <c r="AA906" s="342">
        <v>53.3</v>
      </c>
      <c r="AB906" s="342">
        <v>19.182918000000001</v>
      </c>
      <c r="AC906" s="342">
        <v>20.764188999999998</v>
      </c>
      <c r="AD906" s="342">
        <v>177.97834800000001</v>
      </c>
      <c r="AE906" s="342">
        <v>10.260126</v>
      </c>
      <c r="AF906" s="342">
        <v>0</v>
      </c>
      <c r="AG906" s="342">
        <v>4.3493999999999998E-2</v>
      </c>
    </row>
    <row r="907" spans="1:33" x14ac:dyDescent="0.2">
      <c r="A907" s="342">
        <v>1088.466257</v>
      </c>
      <c r="B907" s="342">
        <v>116.58269300000001</v>
      </c>
      <c r="C907" s="342">
        <v>74.564164000000005</v>
      </c>
      <c r="D907" s="342">
        <v>75.438581999999997</v>
      </c>
      <c r="E907" s="342">
        <v>72.796910999999994</v>
      </c>
      <c r="F907" s="342">
        <v>72.688147999999998</v>
      </c>
      <c r="G907" s="342">
        <v>72.848511000000002</v>
      </c>
      <c r="H907" s="342">
        <v>74.594541000000007</v>
      </c>
      <c r="I907" s="342">
        <v>6.8760579999999996</v>
      </c>
      <c r="J907" s="342">
        <v>178.09057100000001</v>
      </c>
      <c r="K907" s="342">
        <v>52.1</v>
      </c>
      <c r="L907" s="342">
        <v>5.8047060000000004</v>
      </c>
      <c r="M907" s="342">
        <v>74.8</v>
      </c>
      <c r="N907" s="342">
        <v>29.326395000000002</v>
      </c>
      <c r="O907" s="342">
        <v>177.92231899999999</v>
      </c>
      <c r="P907" s="342">
        <v>0</v>
      </c>
      <c r="Q907" s="342">
        <v>120.4</v>
      </c>
      <c r="R907" s="342">
        <v>0</v>
      </c>
      <c r="S907" s="342">
        <v>4.4349999999999996</v>
      </c>
      <c r="T907" s="342">
        <v>0</v>
      </c>
      <c r="U907" s="342">
        <v>276</v>
      </c>
      <c r="V907" s="342">
        <v>120.096</v>
      </c>
      <c r="W907" s="342">
        <v>6.3120000000000003</v>
      </c>
      <c r="X907" s="342">
        <v>4.4999999999999998E-2</v>
      </c>
      <c r="Y907" s="342">
        <v>0</v>
      </c>
      <c r="Z907" s="342">
        <v>73.2</v>
      </c>
      <c r="AA907" s="342">
        <v>53.3</v>
      </c>
      <c r="AB907" s="342">
        <v>19.035537999999999</v>
      </c>
      <c r="AC907" s="342">
        <v>20.714575</v>
      </c>
      <c r="AD907" s="342">
        <v>177.96582699999999</v>
      </c>
      <c r="AE907" s="342">
        <v>10.25591</v>
      </c>
      <c r="AF907" s="342">
        <v>0</v>
      </c>
      <c r="AG907" s="342">
        <v>4.3507999999999998E-2</v>
      </c>
    </row>
    <row r="908" spans="1:33" x14ac:dyDescent="0.2">
      <c r="A908" s="342">
        <v>1089.6603250000001</v>
      </c>
      <c r="B908" s="342">
        <v>116.487973</v>
      </c>
      <c r="C908" s="342">
        <v>74.583049000000003</v>
      </c>
      <c r="D908" s="342">
        <v>75.424524000000005</v>
      </c>
      <c r="E908" s="342">
        <v>72.839211000000006</v>
      </c>
      <c r="F908" s="342">
        <v>72.674957000000006</v>
      </c>
      <c r="G908" s="342">
        <v>72.800634000000002</v>
      </c>
      <c r="H908" s="342">
        <v>74.587828000000002</v>
      </c>
      <c r="I908" s="342">
        <v>6.849704</v>
      </c>
      <c r="J908" s="342">
        <v>178.11130900000001</v>
      </c>
      <c r="K908" s="342">
        <v>52.1</v>
      </c>
      <c r="L908" s="342">
        <v>5.811445</v>
      </c>
      <c r="M908" s="342">
        <v>74.8</v>
      </c>
      <c r="N908" s="342">
        <v>29.325617999999999</v>
      </c>
      <c r="O908" s="342">
        <v>177.930049</v>
      </c>
      <c r="P908" s="342">
        <v>0</v>
      </c>
      <c r="Q908" s="342">
        <v>120.39</v>
      </c>
      <c r="R908" s="342">
        <v>0</v>
      </c>
      <c r="S908" s="342">
        <v>4.4210000000000003</v>
      </c>
      <c r="T908" s="342">
        <v>0</v>
      </c>
      <c r="U908" s="342">
        <v>270</v>
      </c>
      <c r="V908" s="342">
        <v>120.20699999999999</v>
      </c>
      <c r="W908" s="342">
        <v>6.3019999999999996</v>
      </c>
      <c r="X908" s="342">
        <v>4.4999999999999998E-2</v>
      </c>
      <c r="Y908" s="342">
        <v>0</v>
      </c>
      <c r="Z908" s="342">
        <v>73.2</v>
      </c>
      <c r="AA908" s="342">
        <v>53.3</v>
      </c>
      <c r="AB908" s="342">
        <v>19.125378999999999</v>
      </c>
      <c r="AC908" s="342">
        <v>20.666681000000001</v>
      </c>
      <c r="AD908" s="342">
        <v>177.97345999999999</v>
      </c>
      <c r="AE908" s="342">
        <v>10.251841000000001</v>
      </c>
      <c r="AF908" s="342">
        <v>0</v>
      </c>
      <c r="AG908" s="342">
        <v>4.3410999999999998E-2</v>
      </c>
    </row>
    <row r="909" spans="1:33" x14ac:dyDescent="0.2">
      <c r="A909" s="342">
        <v>1090.884395</v>
      </c>
      <c r="B909" s="342">
        <v>117.180728</v>
      </c>
      <c r="C909" s="342">
        <v>74.550627000000006</v>
      </c>
      <c r="D909" s="342">
        <v>75.450355000000002</v>
      </c>
      <c r="E909" s="342">
        <v>72.835088999999996</v>
      </c>
      <c r="F909" s="342">
        <v>72.676920999999993</v>
      </c>
      <c r="G909" s="342">
        <v>72.858711</v>
      </c>
      <c r="H909" s="342">
        <v>74.639577000000003</v>
      </c>
      <c r="I909" s="342">
        <v>6.7461409999999997</v>
      </c>
      <c r="J909" s="342">
        <v>178.176816</v>
      </c>
      <c r="K909" s="342">
        <v>52.1</v>
      </c>
      <c r="L909" s="342">
        <v>5.8175610000000004</v>
      </c>
      <c r="M909" s="342">
        <v>74.8</v>
      </c>
      <c r="N909" s="342">
        <v>29.325513000000001</v>
      </c>
      <c r="O909" s="342">
        <v>177.92066700000001</v>
      </c>
      <c r="P909" s="342">
        <v>0</v>
      </c>
      <c r="Q909" s="342">
        <v>120.41</v>
      </c>
      <c r="R909" s="342">
        <v>0</v>
      </c>
      <c r="S909" s="342">
        <v>4.415</v>
      </c>
      <c r="T909" s="342">
        <v>0</v>
      </c>
      <c r="U909" s="342">
        <v>268</v>
      </c>
      <c r="V909" s="342">
        <v>120.28100000000001</v>
      </c>
      <c r="W909" s="342">
        <v>6.2969999999999997</v>
      </c>
      <c r="X909" s="342">
        <v>5.0999999999999997E-2</v>
      </c>
      <c r="Y909" s="342">
        <v>0</v>
      </c>
      <c r="Z909" s="342">
        <v>73.2</v>
      </c>
      <c r="AA909" s="342">
        <v>53.3</v>
      </c>
      <c r="AB909" s="342">
        <v>19.022033</v>
      </c>
      <c r="AC909" s="342">
        <v>20.618328000000002</v>
      </c>
      <c r="AD909" s="342">
        <v>177.96467899999999</v>
      </c>
      <c r="AE909" s="342">
        <v>10.247733</v>
      </c>
      <c r="AF909" s="342">
        <v>0</v>
      </c>
      <c r="AG909" s="342">
        <v>4.4012999999999997E-2</v>
      </c>
    </row>
    <row r="910" spans="1:33" x14ac:dyDescent="0.2">
      <c r="A910" s="342">
        <v>1092.0774630000001</v>
      </c>
      <c r="B910" s="342">
        <v>117.214198</v>
      </c>
      <c r="C910" s="342">
        <v>74.571579</v>
      </c>
      <c r="D910" s="342">
        <v>75.444520999999995</v>
      </c>
      <c r="E910" s="342">
        <v>72.812094000000002</v>
      </c>
      <c r="F910" s="342">
        <v>72.650930000000002</v>
      </c>
      <c r="G910" s="342">
        <v>72.793260000000004</v>
      </c>
      <c r="H910" s="342">
        <v>74.616174000000001</v>
      </c>
      <c r="I910" s="342">
        <v>6.8125470000000004</v>
      </c>
      <c r="J910" s="342">
        <v>178.18415200000001</v>
      </c>
      <c r="K910" s="342">
        <v>52.1</v>
      </c>
      <c r="L910" s="342">
        <v>5.8227479999999998</v>
      </c>
      <c r="M910" s="342">
        <v>74.8</v>
      </c>
      <c r="N910" s="342">
        <v>29.325773000000002</v>
      </c>
      <c r="O910" s="342">
        <v>177.92158699999999</v>
      </c>
      <c r="P910" s="342">
        <v>0</v>
      </c>
      <c r="Q910" s="342">
        <v>120.4</v>
      </c>
      <c r="R910" s="342">
        <v>0</v>
      </c>
      <c r="S910" s="342">
        <v>4.4130000000000003</v>
      </c>
      <c r="T910" s="342">
        <v>0</v>
      </c>
      <c r="U910" s="342">
        <v>265</v>
      </c>
      <c r="V910" s="342">
        <v>120.35599999999999</v>
      </c>
      <c r="W910" s="342">
        <v>6.2709999999999999</v>
      </c>
      <c r="X910" s="342">
        <v>4.4999999999999998E-2</v>
      </c>
      <c r="Y910" s="342">
        <v>0</v>
      </c>
      <c r="Z910" s="342">
        <v>73.2</v>
      </c>
      <c r="AA910" s="342">
        <v>53.3</v>
      </c>
      <c r="AB910" s="342">
        <v>19.032937</v>
      </c>
      <c r="AC910" s="342">
        <v>20.572606</v>
      </c>
      <c r="AD910" s="342">
        <v>177.96560600000001</v>
      </c>
      <c r="AE910" s="342">
        <v>10.243849000000001</v>
      </c>
      <c r="AF910" s="342">
        <v>0</v>
      </c>
      <c r="AG910" s="342">
        <v>4.4019000000000003E-2</v>
      </c>
    </row>
    <row r="911" spans="1:33" x14ac:dyDescent="0.2">
      <c r="A911" s="342">
        <v>1093.270532</v>
      </c>
      <c r="B911" s="342">
        <v>116.921958</v>
      </c>
      <c r="C911" s="342">
        <v>74.548372999999998</v>
      </c>
      <c r="D911" s="342">
        <v>75.475787999999994</v>
      </c>
      <c r="E911" s="342">
        <v>72.805761000000004</v>
      </c>
      <c r="F911" s="342">
        <v>72.667046999999997</v>
      </c>
      <c r="G911" s="342">
        <v>72.812488000000002</v>
      </c>
      <c r="H911" s="342">
        <v>74.658496999999997</v>
      </c>
      <c r="I911" s="342">
        <v>6.7451480000000004</v>
      </c>
      <c r="J911" s="342">
        <v>178.27617699999999</v>
      </c>
      <c r="K911" s="342">
        <v>52.1</v>
      </c>
      <c r="L911" s="342">
        <v>5.8289689999999998</v>
      </c>
      <c r="M911" s="342">
        <v>74.8</v>
      </c>
      <c r="N911" s="342">
        <v>29.323672999999999</v>
      </c>
      <c r="O911" s="342">
        <v>177.89516399999999</v>
      </c>
      <c r="P911" s="342">
        <v>0</v>
      </c>
      <c r="Q911" s="342">
        <v>120.42</v>
      </c>
      <c r="R911" s="342">
        <v>0</v>
      </c>
      <c r="S911" s="342">
        <v>4.42</v>
      </c>
      <c r="T911" s="342">
        <v>0</v>
      </c>
      <c r="U911" s="342">
        <v>268</v>
      </c>
      <c r="V911" s="342">
        <v>120.467</v>
      </c>
      <c r="W911" s="342">
        <v>6.3019999999999996</v>
      </c>
      <c r="X911" s="342">
        <v>4.4999999999999998E-2</v>
      </c>
      <c r="Y911" s="342">
        <v>0</v>
      </c>
      <c r="Z911" s="342">
        <v>73.2</v>
      </c>
      <c r="AA911" s="342">
        <v>53.3</v>
      </c>
      <c r="AB911" s="342">
        <v>18.719384000000002</v>
      </c>
      <c r="AC911" s="342">
        <v>20.515115999999999</v>
      </c>
      <c r="AD911" s="342">
        <v>177.93896599999999</v>
      </c>
      <c r="AE911" s="342">
        <v>10.238963999999999</v>
      </c>
      <c r="AF911" s="342">
        <v>0</v>
      </c>
      <c r="AG911" s="342">
        <v>4.3803000000000002E-2</v>
      </c>
    </row>
    <row r="912" spans="1:33" x14ac:dyDescent="0.2">
      <c r="A912" s="342">
        <v>1094.4636</v>
      </c>
      <c r="B912" s="342">
        <v>116.631657</v>
      </c>
      <c r="C912" s="342">
        <v>74.599016000000006</v>
      </c>
      <c r="D912" s="342">
        <v>75.468074000000001</v>
      </c>
      <c r="E912" s="342">
        <v>72.820643000000004</v>
      </c>
      <c r="F912" s="342">
        <v>72.738007999999994</v>
      </c>
      <c r="G912" s="342">
        <v>72.882547000000002</v>
      </c>
      <c r="H912" s="342">
        <v>74.633144000000001</v>
      </c>
      <c r="I912" s="342">
        <v>6.91127</v>
      </c>
      <c r="J912" s="342">
        <v>178.08201700000001</v>
      </c>
      <c r="K912" s="342">
        <v>52.1</v>
      </c>
      <c r="L912" s="342">
        <v>5.8375240000000002</v>
      </c>
      <c r="M912" s="342">
        <v>74.8</v>
      </c>
      <c r="N912" s="342">
        <v>29.325747</v>
      </c>
      <c r="O912" s="342">
        <v>177.87792999999999</v>
      </c>
      <c r="P912" s="342">
        <v>0</v>
      </c>
      <c r="Q912" s="342">
        <v>120.42</v>
      </c>
      <c r="R912" s="342">
        <v>0</v>
      </c>
      <c r="S912" s="342">
        <v>4.4059999999999997</v>
      </c>
      <c r="T912" s="342">
        <v>0</v>
      </c>
      <c r="U912" s="342">
        <v>262</v>
      </c>
      <c r="V912" s="342">
        <v>120.541</v>
      </c>
      <c r="W912" s="342">
        <v>6.26</v>
      </c>
      <c r="X912" s="342">
        <v>4.4999999999999998E-2</v>
      </c>
      <c r="Y912" s="342">
        <v>0</v>
      </c>
      <c r="Z912" s="342">
        <v>73.2</v>
      </c>
      <c r="AA912" s="342">
        <v>53.3</v>
      </c>
      <c r="AB912" s="342">
        <v>18.513123</v>
      </c>
      <c r="AC912" s="342">
        <v>20.460607</v>
      </c>
      <c r="AD912" s="342">
        <v>177.92144200000001</v>
      </c>
      <c r="AE912" s="342">
        <v>10.234332999999999</v>
      </c>
      <c r="AF912" s="342">
        <v>0</v>
      </c>
      <c r="AG912" s="342">
        <v>4.3512000000000002E-2</v>
      </c>
    </row>
    <row r="913" spans="1:33" x14ac:dyDescent="0.2">
      <c r="A913" s="342">
        <v>1095.6566680000001</v>
      </c>
      <c r="B913" s="342">
        <v>116.488804</v>
      </c>
      <c r="C913" s="342">
        <v>74.556809000000001</v>
      </c>
      <c r="D913" s="342">
        <v>75.471010000000007</v>
      </c>
      <c r="E913" s="342">
        <v>72.796902000000003</v>
      </c>
      <c r="F913" s="342">
        <v>72.709911000000005</v>
      </c>
      <c r="G913" s="342">
        <v>72.824432999999999</v>
      </c>
      <c r="H913" s="342">
        <v>74.604422</v>
      </c>
      <c r="I913" s="342">
        <v>6.8689299999999998</v>
      </c>
      <c r="J913" s="342">
        <v>178.00321199999999</v>
      </c>
      <c r="K913" s="342">
        <v>52.1</v>
      </c>
      <c r="L913" s="342">
        <v>5.8448339999999996</v>
      </c>
      <c r="M913" s="342">
        <v>74.8</v>
      </c>
      <c r="N913" s="342">
        <v>29.323414</v>
      </c>
      <c r="O913" s="342">
        <v>177.910887</v>
      </c>
      <c r="P913" s="342">
        <v>0</v>
      </c>
      <c r="Q913" s="342">
        <v>120.4</v>
      </c>
      <c r="R913" s="342">
        <v>0</v>
      </c>
      <c r="S913" s="342">
        <v>4.43</v>
      </c>
      <c r="T913" s="342">
        <v>0</v>
      </c>
      <c r="U913" s="342">
        <v>274</v>
      </c>
      <c r="V913" s="342">
        <v>120.652</v>
      </c>
      <c r="W913" s="342">
        <v>6.2969999999999997</v>
      </c>
      <c r="X913" s="342">
        <v>5.0999999999999997E-2</v>
      </c>
      <c r="Y913" s="342">
        <v>0</v>
      </c>
      <c r="Z913" s="342">
        <v>73.2</v>
      </c>
      <c r="AA913" s="342">
        <v>53.3</v>
      </c>
      <c r="AB913" s="342">
        <v>18.900164</v>
      </c>
      <c r="AC913" s="342">
        <v>20.407056000000001</v>
      </c>
      <c r="AD913" s="342">
        <v>177.95432500000001</v>
      </c>
      <c r="AE913" s="342">
        <v>10.229784</v>
      </c>
      <c r="AF913" s="342">
        <v>0</v>
      </c>
      <c r="AG913" s="342">
        <v>4.3437999999999997E-2</v>
      </c>
    </row>
    <row r="914" spans="1:33" x14ac:dyDescent="0.2">
      <c r="A914" s="342">
        <v>1096.884738</v>
      </c>
      <c r="B914" s="342">
        <v>116.21485</v>
      </c>
      <c r="C914" s="342">
        <v>74.599641000000005</v>
      </c>
      <c r="D914" s="342">
        <v>75.491169999999997</v>
      </c>
      <c r="E914" s="342">
        <v>72.790200999999996</v>
      </c>
      <c r="F914" s="342">
        <v>72.705939000000001</v>
      </c>
      <c r="G914" s="342">
        <v>72.872552999999996</v>
      </c>
      <c r="H914" s="342">
        <v>74.630351000000005</v>
      </c>
      <c r="I914" s="342">
        <v>6.9179130000000004</v>
      </c>
      <c r="J914" s="342">
        <v>178.03546</v>
      </c>
      <c r="K914" s="342">
        <v>52.1</v>
      </c>
      <c r="L914" s="342">
        <v>5.854304</v>
      </c>
      <c r="M914" s="342">
        <v>74.8</v>
      </c>
      <c r="N914" s="342">
        <v>29.325438999999999</v>
      </c>
      <c r="O914" s="342">
        <v>177.89102600000001</v>
      </c>
      <c r="P914" s="342">
        <v>0</v>
      </c>
      <c r="Q914" s="342">
        <v>120.39</v>
      </c>
      <c r="R914" s="342">
        <v>0</v>
      </c>
      <c r="S914" s="342">
        <v>4.4210000000000003</v>
      </c>
      <c r="T914" s="342">
        <v>0</v>
      </c>
      <c r="U914" s="342">
        <v>269</v>
      </c>
      <c r="V914" s="342">
        <v>120.727</v>
      </c>
      <c r="W914" s="342">
        <v>6.2969999999999997</v>
      </c>
      <c r="X914" s="342">
        <v>4.4999999999999998E-2</v>
      </c>
      <c r="Y914" s="342">
        <v>0</v>
      </c>
      <c r="Z914" s="342">
        <v>73.2</v>
      </c>
      <c r="AA914" s="342">
        <v>53.3</v>
      </c>
      <c r="AB914" s="342">
        <v>18.663226000000002</v>
      </c>
      <c r="AC914" s="342">
        <v>20.349533999999998</v>
      </c>
      <c r="AD914" s="342">
        <v>177.93419499999999</v>
      </c>
      <c r="AE914" s="342">
        <v>10.224895999999999</v>
      </c>
      <c r="AF914" s="342">
        <v>0</v>
      </c>
      <c r="AG914" s="342">
        <v>4.3168999999999999E-2</v>
      </c>
    </row>
    <row r="915" spans="1:33" x14ac:dyDescent="0.2">
      <c r="A915" s="342">
        <v>1098.080807</v>
      </c>
      <c r="B915" s="342">
        <v>116.18132199999999</v>
      </c>
      <c r="C915" s="342">
        <v>74.550500999999997</v>
      </c>
      <c r="D915" s="342">
        <v>75.437765999999996</v>
      </c>
      <c r="E915" s="342">
        <v>72.791697999999997</v>
      </c>
      <c r="F915" s="342">
        <v>72.701068000000006</v>
      </c>
      <c r="G915" s="342">
        <v>72.828708000000006</v>
      </c>
      <c r="H915" s="342">
        <v>74.589089000000001</v>
      </c>
      <c r="I915" s="342">
        <v>7.000273</v>
      </c>
      <c r="J915" s="342">
        <v>177.91766699999999</v>
      </c>
      <c r="K915" s="342">
        <v>52.1</v>
      </c>
      <c r="L915" s="342">
        <v>5.8589880000000001</v>
      </c>
      <c r="M915" s="342">
        <v>74.8</v>
      </c>
      <c r="N915" s="342">
        <v>29.325695</v>
      </c>
      <c r="O915" s="342">
        <v>177.90954300000001</v>
      </c>
      <c r="P915" s="342">
        <v>0</v>
      </c>
      <c r="Q915" s="342">
        <v>120.41</v>
      </c>
      <c r="R915" s="342">
        <v>0</v>
      </c>
      <c r="S915" s="342">
        <v>4.4329999999999998</v>
      </c>
      <c r="T915" s="342">
        <v>0</v>
      </c>
      <c r="U915" s="342">
        <v>275</v>
      </c>
      <c r="V915" s="342">
        <v>120.80200000000001</v>
      </c>
      <c r="W915" s="342">
        <v>6.3070000000000004</v>
      </c>
      <c r="X915" s="342">
        <v>4.4999999999999998E-2</v>
      </c>
      <c r="Y915" s="342">
        <v>0</v>
      </c>
      <c r="Z915" s="342">
        <v>73.2</v>
      </c>
      <c r="AA915" s="342">
        <v>53.3</v>
      </c>
      <c r="AB915" s="342">
        <v>18.881447000000001</v>
      </c>
      <c r="AC915" s="342">
        <v>20.294087000000001</v>
      </c>
      <c r="AD915" s="342">
        <v>177.95273499999999</v>
      </c>
      <c r="AE915" s="342">
        <v>10.220186</v>
      </c>
      <c r="AF915" s="342">
        <v>0</v>
      </c>
      <c r="AG915" s="342">
        <v>4.3192000000000001E-2</v>
      </c>
    </row>
    <row r="916" spans="1:33" x14ac:dyDescent="0.2">
      <c r="A916" s="342">
        <v>1099.2738750000001</v>
      </c>
      <c r="B916" s="342">
        <v>116.187313</v>
      </c>
      <c r="C916" s="342">
        <v>74.537498999999997</v>
      </c>
      <c r="D916" s="342">
        <v>75.455369000000005</v>
      </c>
      <c r="E916" s="342">
        <v>72.792000999999999</v>
      </c>
      <c r="F916" s="342">
        <v>72.713942000000003</v>
      </c>
      <c r="G916" s="342">
        <v>72.890018999999995</v>
      </c>
      <c r="H916" s="342">
        <v>74.657521000000003</v>
      </c>
      <c r="I916" s="342">
        <v>6.9974639999999999</v>
      </c>
      <c r="J916" s="342">
        <v>177.99595400000001</v>
      </c>
      <c r="K916" s="342">
        <v>52.1</v>
      </c>
      <c r="L916" s="342">
        <v>5.8641730000000001</v>
      </c>
      <c r="M916" s="342">
        <v>74.8</v>
      </c>
      <c r="N916" s="342">
        <v>29.326654999999999</v>
      </c>
      <c r="O916" s="342">
        <v>177.907433</v>
      </c>
      <c r="P916" s="342">
        <v>0</v>
      </c>
      <c r="Q916" s="342">
        <v>120.33</v>
      </c>
      <c r="R916" s="342">
        <v>0</v>
      </c>
      <c r="S916" s="342">
        <v>4.4089999999999998</v>
      </c>
      <c r="T916" s="342">
        <v>0</v>
      </c>
      <c r="U916" s="342">
        <v>266</v>
      </c>
      <c r="V916" s="342">
        <v>120.913</v>
      </c>
      <c r="W916" s="342">
        <v>6.2809999999999997</v>
      </c>
      <c r="X916" s="342">
        <v>4.4999999999999998E-2</v>
      </c>
      <c r="Y916" s="342">
        <v>0</v>
      </c>
      <c r="Z916" s="342">
        <v>73.2</v>
      </c>
      <c r="AA916" s="342">
        <v>53.3</v>
      </c>
      <c r="AB916" s="342">
        <v>18.856826000000002</v>
      </c>
      <c r="AC916" s="342">
        <v>20.24099</v>
      </c>
      <c r="AD916" s="342">
        <v>177.95064300000001</v>
      </c>
      <c r="AE916" s="342">
        <v>10.215674</v>
      </c>
      <c r="AF916" s="342">
        <v>0</v>
      </c>
      <c r="AG916" s="342">
        <v>4.3209999999999998E-2</v>
      </c>
    </row>
    <row r="917" spans="1:33" x14ac:dyDescent="0.2">
      <c r="A917" s="342">
        <v>1100.4669429999999</v>
      </c>
      <c r="B917" s="342">
        <v>116.38080600000001</v>
      </c>
      <c r="C917" s="342">
        <v>74.549653000000006</v>
      </c>
      <c r="D917" s="342">
        <v>75.491738999999995</v>
      </c>
      <c r="E917" s="342">
        <v>72.815798000000001</v>
      </c>
      <c r="F917" s="342">
        <v>72.691691000000006</v>
      </c>
      <c r="G917" s="342">
        <v>72.831361000000001</v>
      </c>
      <c r="H917" s="342">
        <v>74.636554000000004</v>
      </c>
      <c r="I917" s="342">
        <v>6.989039</v>
      </c>
      <c r="J917" s="342">
        <v>177.97521599999999</v>
      </c>
      <c r="K917" s="342">
        <v>52.1</v>
      </c>
      <c r="L917" s="342">
        <v>5.8715869999999999</v>
      </c>
      <c r="M917" s="342">
        <v>74.8</v>
      </c>
      <c r="N917" s="342">
        <v>29.324891999999998</v>
      </c>
      <c r="O917" s="342">
        <v>177.89337699999999</v>
      </c>
      <c r="P917" s="342">
        <v>0</v>
      </c>
      <c r="Q917" s="342">
        <v>120.32</v>
      </c>
      <c r="R917" s="342">
        <v>0</v>
      </c>
      <c r="S917" s="342">
        <v>4.4180000000000001</v>
      </c>
      <c r="T917" s="342">
        <v>0</v>
      </c>
      <c r="U917" s="342">
        <v>270</v>
      </c>
      <c r="V917" s="342">
        <v>120.988</v>
      </c>
      <c r="W917" s="342">
        <v>6.3070000000000004</v>
      </c>
      <c r="X917" s="342">
        <v>5.0999999999999997E-2</v>
      </c>
      <c r="Y917" s="342">
        <v>0</v>
      </c>
      <c r="Z917" s="342">
        <v>73.2</v>
      </c>
      <c r="AA917" s="342">
        <v>53.3</v>
      </c>
      <c r="AB917" s="342">
        <v>18.693114000000001</v>
      </c>
      <c r="AC917" s="342">
        <v>20.181774000000001</v>
      </c>
      <c r="AD917" s="342">
        <v>177.936734</v>
      </c>
      <c r="AE917" s="342">
        <v>10.210644</v>
      </c>
      <c r="AF917" s="342">
        <v>0</v>
      </c>
      <c r="AG917" s="342">
        <v>4.3357E-2</v>
      </c>
    </row>
    <row r="918" spans="1:33" x14ac:dyDescent="0.2">
      <c r="A918" s="342">
        <v>1101.662012</v>
      </c>
      <c r="B918" s="342">
        <v>116.183887</v>
      </c>
      <c r="C918" s="342">
        <v>74.528659000000005</v>
      </c>
      <c r="D918" s="342">
        <v>75.419839999999994</v>
      </c>
      <c r="E918" s="342">
        <v>72.798764000000006</v>
      </c>
      <c r="F918" s="342">
        <v>72.685631999999998</v>
      </c>
      <c r="G918" s="342">
        <v>72.834153999999998</v>
      </c>
      <c r="H918" s="342">
        <v>74.565922999999998</v>
      </c>
      <c r="I918" s="342">
        <v>6.8086589999999996</v>
      </c>
      <c r="J918" s="342">
        <v>178.18389300000001</v>
      </c>
      <c r="K918" s="342">
        <v>52.2</v>
      </c>
      <c r="L918" s="342">
        <v>5.8766679999999996</v>
      </c>
      <c r="M918" s="342">
        <v>74.8</v>
      </c>
      <c r="N918" s="342">
        <v>29.324684000000001</v>
      </c>
      <c r="O918" s="342">
        <v>177.89125300000001</v>
      </c>
      <c r="P918" s="342">
        <v>0</v>
      </c>
      <c r="Q918" s="342">
        <v>120.3</v>
      </c>
      <c r="R918" s="342">
        <v>0</v>
      </c>
      <c r="S918" s="342">
        <v>4.4269999999999996</v>
      </c>
      <c r="T918" s="342">
        <v>0</v>
      </c>
      <c r="U918" s="342">
        <v>274</v>
      </c>
      <c r="V918" s="342">
        <v>121.1</v>
      </c>
      <c r="W918" s="342">
        <v>6.2919999999999998</v>
      </c>
      <c r="X918" s="342">
        <v>4.4999999999999998E-2</v>
      </c>
      <c r="Y918" s="342">
        <v>0</v>
      </c>
      <c r="Z918" s="342">
        <v>73.2</v>
      </c>
      <c r="AA918" s="342">
        <v>53.3</v>
      </c>
      <c r="AB918" s="342">
        <v>18.666454000000002</v>
      </c>
      <c r="AC918" s="342">
        <v>20.125689000000001</v>
      </c>
      <c r="AD918" s="342">
        <v>177.93446900000001</v>
      </c>
      <c r="AE918" s="342">
        <v>10.205878999999999</v>
      </c>
      <c r="AF918" s="342">
        <v>0</v>
      </c>
      <c r="AG918" s="342">
        <v>4.3215999999999997E-2</v>
      </c>
    </row>
    <row r="919" spans="1:33" x14ac:dyDescent="0.2">
      <c r="A919" s="342">
        <v>1102.8860810000001</v>
      </c>
      <c r="B919" s="342">
        <v>116.287347</v>
      </c>
      <c r="C919" s="342">
        <v>74.524409000000006</v>
      </c>
      <c r="D919" s="342">
        <v>75.434415999999999</v>
      </c>
      <c r="E919" s="342">
        <v>72.832035000000005</v>
      </c>
      <c r="F919" s="342">
        <v>72.695853999999997</v>
      </c>
      <c r="G919" s="342">
        <v>72.816542999999996</v>
      </c>
      <c r="H919" s="342">
        <v>74.574766999999994</v>
      </c>
      <c r="I919" s="342">
        <v>6.8811780000000002</v>
      </c>
      <c r="J919" s="342">
        <v>178.05811600000001</v>
      </c>
      <c r="K919" s="342">
        <v>52.2</v>
      </c>
      <c r="L919" s="342">
        <v>5.8837570000000001</v>
      </c>
      <c r="M919" s="342">
        <v>74.8</v>
      </c>
      <c r="N919" s="342">
        <v>29.324404999999999</v>
      </c>
      <c r="O919" s="342">
        <v>177.881686</v>
      </c>
      <c r="P919" s="342">
        <v>0</v>
      </c>
      <c r="Q919" s="342">
        <v>120.3</v>
      </c>
      <c r="R919" s="342">
        <v>0</v>
      </c>
      <c r="S919" s="342">
        <v>4.4269999999999996</v>
      </c>
      <c r="T919" s="342">
        <v>0</v>
      </c>
      <c r="U919" s="342">
        <v>275</v>
      </c>
      <c r="V919" s="342">
        <v>121.175</v>
      </c>
      <c r="W919" s="342">
        <v>6.3120000000000003</v>
      </c>
      <c r="X919" s="342">
        <v>4.4999999999999998E-2</v>
      </c>
      <c r="Y919" s="342">
        <v>0</v>
      </c>
      <c r="Z919" s="342">
        <v>73.2</v>
      </c>
      <c r="AA919" s="342">
        <v>53.2</v>
      </c>
      <c r="AB919" s="342">
        <v>18.554904000000001</v>
      </c>
      <c r="AC919" s="342">
        <v>20.068197000000001</v>
      </c>
      <c r="AD919" s="342">
        <v>177.924992</v>
      </c>
      <c r="AE919" s="342">
        <v>10.200994</v>
      </c>
      <c r="AF919" s="342">
        <v>0</v>
      </c>
      <c r="AG919" s="342">
        <v>4.3305999999999997E-2</v>
      </c>
    </row>
    <row r="920" spans="1:33" x14ac:dyDescent="0.2">
      <c r="A920" s="342">
        <v>1104.08215</v>
      </c>
      <c r="B920" s="342">
        <v>116.094397</v>
      </c>
      <c r="C920" s="342">
        <v>74.588661999999999</v>
      </c>
      <c r="D920" s="342">
        <v>75.484454999999997</v>
      </c>
      <c r="E920" s="342">
        <v>72.762822</v>
      </c>
      <c r="F920" s="342">
        <v>72.717412999999993</v>
      </c>
      <c r="G920" s="342">
        <v>72.897524000000004</v>
      </c>
      <c r="H920" s="342">
        <v>74.635733999999999</v>
      </c>
      <c r="I920" s="342">
        <v>6.9000370000000002</v>
      </c>
      <c r="J920" s="342">
        <v>178.11908600000001</v>
      </c>
      <c r="K920" s="342">
        <v>52.2</v>
      </c>
      <c r="L920" s="342">
        <v>5.8910809999999998</v>
      </c>
      <c r="M920" s="342">
        <v>74.8</v>
      </c>
      <c r="N920" s="342">
        <v>29.325644</v>
      </c>
      <c r="O920" s="342">
        <v>177.89340999999999</v>
      </c>
      <c r="P920" s="342">
        <v>0</v>
      </c>
      <c r="Q920" s="342">
        <v>120.29</v>
      </c>
      <c r="R920" s="342">
        <v>0</v>
      </c>
      <c r="S920" s="342">
        <v>4.4180000000000001</v>
      </c>
      <c r="T920" s="342">
        <v>0</v>
      </c>
      <c r="U920" s="342">
        <v>270</v>
      </c>
      <c r="V920" s="342">
        <v>121.249</v>
      </c>
      <c r="W920" s="342">
        <v>6.3120000000000003</v>
      </c>
      <c r="X920" s="342">
        <v>4.4999999999999998E-2</v>
      </c>
      <c r="Y920" s="342">
        <v>0</v>
      </c>
      <c r="Z920" s="342">
        <v>73.2</v>
      </c>
      <c r="AA920" s="342">
        <v>53.2</v>
      </c>
      <c r="AB920" s="342">
        <v>18.690245000000001</v>
      </c>
      <c r="AC920" s="342">
        <v>20.016648</v>
      </c>
      <c r="AD920" s="342">
        <v>177.93649099999999</v>
      </c>
      <c r="AE920" s="342">
        <v>10.196614</v>
      </c>
      <c r="AF920" s="342">
        <v>0</v>
      </c>
      <c r="AG920" s="342">
        <v>4.3081000000000001E-2</v>
      </c>
    </row>
    <row r="921" spans="1:33" x14ac:dyDescent="0.2">
      <c r="A921" s="342">
        <v>1105.276218</v>
      </c>
      <c r="B921" s="342">
        <v>115.81790100000001</v>
      </c>
      <c r="C921" s="342">
        <v>74.546304000000006</v>
      </c>
      <c r="D921" s="342">
        <v>75.468238999999997</v>
      </c>
      <c r="E921" s="342">
        <v>72.762853000000007</v>
      </c>
      <c r="F921" s="342">
        <v>72.596905000000007</v>
      </c>
      <c r="G921" s="342">
        <v>72.813198</v>
      </c>
      <c r="H921" s="342">
        <v>74.563281000000003</v>
      </c>
      <c r="I921" s="342">
        <v>6.8788669999999996</v>
      </c>
      <c r="J921" s="342">
        <v>178.10923600000001</v>
      </c>
      <c r="K921" s="342">
        <v>52.2</v>
      </c>
      <c r="L921" s="342">
        <v>5.8952799999999996</v>
      </c>
      <c r="M921" s="342">
        <v>74.8</v>
      </c>
      <c r="N921" s="342">
        <v>29.327043</v>
      </c>
      <c r="O921" s="342">
        <v>177.86691500000001</v>
      </c>
      <c r="P921" s="342">
        <v>0</v>
      </c>
      <c r="Q921" s="342">
        <v>120.3</v>
      </c>
      <c r="R921" s="342">
        <v>0</v>
      </c>
      <c r="S921" s="342">
        <v>4.4189999999999996</v>
      </c>
      <c r="T921" s="342">
        <v>0</v>
      </c>
      <c r="U921" s="342">
        <v>271</v>
      </c>
      <c r="V921" s="342">
        <v>121.361</v>
      </c>
      <c r="W921" s="342">
        <v>6.2809999999999997</v>
      </c>
      <c r="X921" s="342">
        <v>4.4999999999999998E-2</v>
      </c>
      <c r="Y921" s="342">
        <v>0</v>
      </c>
      <c r="Z921" s="342">
        <v>73.2</v>
      </c>
      <c r="AA921" s="342">
        <v>53.2</v>
      </c>
      <c r="AB921" s="342">
        <v>18.376217</v>
      </c>
      <c r="AC921" s="342">
        <v>19.957716000000001</v>
      </c>
      <c r="AD921" s="342">
        <v>177.90981099999999</v>
      </c>
      <c r="AE921" s="342">
        <v>10.191608</v>
      </c>
      <c r="AF921" s="342">
        <v>0</v>
      </c>
      <c r="AG921" s="342">
        <v>4.2895999999999997E-2</v>
      </c>
    </row>
    <row r="922" spans="1:33" x14ac:dyDescent="0.2">
      <c r="A922" s="342">
        <v>1106.4712870000001</v>
      </c>
      <c r="B922" s="342">
        <v>115.875719</v>
      </c>
      <c r="C922" s="342">
        <v>74.559083000000001</v>
      </c>
      <c r="D922" s="342">
        <v>75.444445999999999</v>
      </c>
      <c r="E922" s="342">
        <v>72.813490000000002</v>
      </c>
      <c r="F922" s="342">
        <v>72.614868999999999</v>
      </c>
      <c r="G922" s="342">
        <v>72.784041999999999</v>
      </c>
      <c r="H922" s="342">
        <v>74.620450000000005</v>
      </c>
      <c r="I922" s="342">
        <v>7.0253310000000004</v>
      </c>
      <c r="J922" s="342">
        <v>178.092645</v>
      </c>
      <c r="K922" s="342">
        <v>52.2</v>
      </c>
      <c r="L922" s="342">
        <v>5.8995829999999998</v>
      </c>
      <c r="M922" s="342">
        <v>74.8</v>
      </c>
      <c r="N922" s="342">
        <v>29.326654999999999</v>
      </c>
      <c r="O922" s="342">
        <v>177.882541</v>
      </c>
      <c r="P922" s="342">
        <v>0</v>
      </c>
      <c r="Q922" s="342">
        <v>120.29</v>
      </c>
      <c r="R922" s="342">
        <v>0</v>
      </c>
      <c r="S922" s="342">
        <v>4.4260000000000002</v>
      </c>
      <c r="T922" s="342">
        <v>0</v>
      </c>
      <c r="U922" s="342">
        <v>275</v>
      </c>
      <c r="V922" s="342">
        <v>121.43600000000001</v>
      </c>
      <c r="W922" s="342">
        <v>6.3230000000000004</v>
      </c>
      <c r="X922" s="342">
        <v>4.4999999999999998E-2</v>
      </c>
      <c r="Y922" s="342">
        <v>0</v>
      </c>
      <c r="Z922" s="342">
        <v>73.2</v>
      </c>
      <c r="AA922" s="342">
        <v>53.2</v>
      </c>
      <c r="AB922" s="342">
        <v>18.560545000000001</v>
      </c>
      <c r="AC922" s="342">
        <v>19.902246999999999</v>
      </c>
      <c r="AD922" s="342">
        <v>177.92547099999999</v>
      </c>
      <c r="AE922" s="342">
        <v>10.186895</v>
      </c>
      <c r="AF922" s="342">
        <v>0</v>
      </c>
      <c r="AG922" s="342">
        <v>4.2930999999999997E-2</v>
      </c>
    </row>
    <row r="923" spans="1:33" x14ac:dyDescent="0.2">
      <c r="A923" s="342">
        <v>1107.6663550000001</v>
      </c>
      <c r="B923" s="342">
        <v>115.91249999999999</v>
      </c>
      <c r="C923" s="342">
        <v>74.572838000000004</v>
      </c>
      <c r="D923" s="342">
        <v>75.520741999999998</v>
      </c>
      <c r="E923" s="342">
        <v>72.763972999999993</v>
      </c>
      <c r="F923" s="342">
        <v>72.666979999999995</v>
      </c>
      <c r="G923" s="342">
        <v>72.819605999999993</v>
      </c>
      <c r="H923" s="342">
        <v>74.648582000000005</v>
      </c>
      <c r="I923" s="342">
        <v>6.8341500000000002</v>
      </c>
      <c r="J923" s="342">
        <v>178.16263599999999</v>
      </c>
      <c r="K923" s="342">
        <v>52.2</v>
      </c>
      <c r="L923" s="342">
        <v>5.9046120000000002</v>
      </c>
      <c r="M923" s="342">
        <v>74.8</v>
      </c>
      <c r="N923" s="342">
        <v>29.329764999999998</v>
      </c>
      <c r="O923" s="342">
        <v>177.88364899999999</v>
      </c>
      <c r="P923" s="342">
        <v>0</v>
      </c>
      <c r="Q923" s="342">
        <v>120.29</v>
      </c>
      <c r="R923" s="342">
        <v>0</v>
      </c>
      <c r="S923" s="342">
        <v>4.4260000000000002</v>
      </c>
      <c r="T923" s="342">
        <v>0</v>
      </c>
      <c r="U923" s="342">
        <v>275</v>
      </c>
      <c r="V923" s="342">
        <v>121.548</v>
      </c>
      <c r="W923" s="342">
        <v>6.3019999999999996</v>
      </c>
      <c r="X923" s="342">
        <v>4.4999999999999998E-2</v>
      </c>
      <c r="Y923" s="342">
        <v>0</v>
      </c>
      <c r="Z923" s="342">
        <v>73.2</v>
      </c>
      <c r="AA923" s="342">
        <v>53.2</v>
      </c>
      <c r="AB923" s="342">
        <v>18.573778999999998</v>
      </c>
      <c r="AC923" s="342">
        <v>19.851998999999999</v>
      </c>
      <c r="AD923" s="342">
        <v>177.92659599999999</v>
      </c>
      <c r="AE923" s="342">
        <v>10.182626000000001</v>
      </c>
      <c r="AF923" s="342">
        <v>0</v>
      </c>
      <c r="AG923" s="342">
        <v>4.2946999999999999E-2</v>
      </c>
    </row>
    <row r="924" spans="1:33" x14ac:dyDescent="0.2">
      <c r="A924" s="342">
        <v>1108.8864249999999</v>
      </c>
      <c r="B924" s="342">
        <v>116.206532</v>
      </c>
      <c r="C924" s="342">
        <v>74.580997999999994</v>
      </c>
      <c r="D924" s="342">
        <v>75.476343999999997</v>
      </c>
      <c r="E924" s="342">
        <v>72.780219000000002</v>
      </c>
      <c r="F924" s="342">
        <v>72.673418999999996</v>
      </c>
      <c r="G924" s="342">
        <v>72.794407000000007</v>
      </c>
      <c r="H924" s="342">
        <v>74.609003000000001</v>
      </c>
      <c r="I924" s="342">
        <v>6.8696859999999997</v>
      </c>
      <c r="J924" s="342">
        <v>178.085452</v>
      </c>
      <c r="K924" s="342">
        <v>52.2</v>
      </c>
      <c r="L924" s="342">
        <v>5.9109449999999999</v>
      </c>
      <c r="M924" s="342">
        <v>74.8</v>
      </c>
      <c r="N924" s="342">
        <v>29.326128000000001</v>
      </c>
      <c r="O924" s="342">
        <v>177.89107000000001</v>
      </c>
      <c r="P924" s="342">
        <v>0</v>
      </c>
      <c r="Q924" s="342">
        <v>120.3</v>
      </c>
      <c r="R924" s="342">
        <v>0</v>
      </c>
      <c r="S924" s="342">
        <v>4.4139999999999997</v>
      </c>
      <c r="T924" s="342">
        <v>0</v>
      </c>
      <c r="U924" s="342">
        <v>269</v>
      </c>
      <c r="V924" s="342">
        <v>121.622</v>
      </c>
      <c r="W924" s="342">
        <v>6.2759999999999998</v>
      </c>
      <c r="X924" s="342">
        <v>5.0999999999999997E-2</v>
      </c>
      <c r="Y924" s="342">
        <v>0</v>
      </c>
      <c r="Z924" s="342">
        <v>73.2</v>
      </c>
      <c r="AA924" s="342">
        <v>53.2</v>
      </c>
      <c r="AB924" s="342">
        <v>18.663889999999999</v>
      </c>
      <c r="AC924" s="342">
        <v>19.805164000000001</v>
      </c>
      <c r="AD924" s="342">
        <v>177.93425199999999</v>
      </c>
      <c r="AE924" s="342">
        <v>10.178647</v>
      </c>
      <c r="AF924" s="342">
        <v>0</v>
      </c>
      <c r="AG924" s="342">
        <v>4.3180999999999997E-2</v>
      </c>
    </row>
    <row r="925" spans="1:33" x14ac:dyDescent="0.2">
      <c r="A925" s="342">
        <v>1110.0814929999999</v>
      </c>
      <c r="B925" s="342">
        <v>116.265553</v>
      </c>
      <c r="C925" s="342">
        <v>74.605171999999996</v>
      </c>
      <c r="D925" s="342">
        <v>75.505735000000001</v>
      </c>
      <c r="E925" s="342">
        <v>72.750068999999996</v>
      </c>
      <c r="F925" s="342">
        <v>72.696764999999999</v>
      </c>
      <c r="G925" s="342">
        <v>72.888870999999995</v>
      </c>
      <c r="H925" s="342">
        <v>74.685967000000005</v>
      </c>
      <c r="I925" s="342">
        <v>6.8207560000000003</v>
      </c>
      <c r="J925" s="342">
        <v>178.01747</v>
      </c>
      <c r="K925" s="342">
        <v>52.2</v>
      </c>
      <c r="L925" s="342">
        <v>5.9179370000000002</v>
      </c>
      <c r="M925" s="342">
        <v>74.8</v>
      </c>
      <c r="N925" s="342">
        <v>29.324088</v>
      </c>
      <c r="O925" s="342">
        <v>177.89397099999999</v>
      </c>
      <c r="P925" s="342">
        <v>0</v>
      </c>
      <c r="Q925" s="342">
        <v>120.31</v>
      </c>
      <c r="R925" s="342">
        <v>0</v>
      </c>
      <c r="S925" s="342">
        <v>4.4089999999999998</v>
      </c>
      <c r="T925" s="342">
        <v>0</v>
      </c>
      <c r="U925" s="342">
        <v>266</v>
      </c>
      <c r="V925" s="342">
        <v>121.696</v>
      </c>
      <c r="W925" s="342">
        <v>6.2709999999999999</v>
      </c>
      <c r="X925" s="342">
        <v>4.4999999999999998E-2</v>
      </c>
      <c r="Y925" s="342">
        <v>0</v>
      </c>
      <c r="Z925" s="342">
        <v>73.2</v>
      </c>
      <c r="AA925" s="342">
        <v>53.3</v>
      </c>
      <c r="AB925" s="342">
        <v>18.698305000000001</v>
      </c>
      <c r="AC925" s="342">
        <v>19.754459000000001</v>
      </c>
      <c r="AD925" s="342">
        <v>177.937175</v>
      </c>
      <c r="AE925" s="342">
        <v>10.174339</v>
      </c>
      <c r="AF925" s="342">
        <v>0</v>
      </c>
      <c r="AG925" s="342">
        <v>4.3205E-2</v>
      </c>
    </row>
    <row r="926" spans="1:33" x14ac:dyDescent="0.2">
      <c r="A926" s="342">
        <v>1111.2765609999999</v>
      </c>
      <c r="B926" s="342">
        <v>116.567384</v>
      </c>
      <c r="C926" s="342">
        <v>74.590459999999993</v>
      </c>
      <c r="D926" s="342">
        <v>75.529088000000002</v>
      </c>
      <c r="E926" s="342">
        <v>72.796364999999994</v>
      </c>
      <c r="F926" s="342">
        <v>72.674015999999995</v>
      </c>
      <c r="G926" s="342">
        <v>72.834559999999996</v>
      </c>
      <c r="H926" s="342">
        <v>74.626649999999998</v>
      </c>
      <c r="I926" s="342">
        <v>6.9421619999999997</v>
      </c>
      <c r="J926" s="342">
        <v>177.97443799999999</v>
      </c>
      <c r="K926" s="342">
        <v>52.2</v>
      </c>
      <c r="L926" s="342">
        <v>5.9248839999999996</v>
      </c>
      <c r="M926" s="342">
        <v>74.8</v>
      </c>
      <c r="N926" s="342">
        <v>29.322585</v>
      </c>
      <c r="O926" s="342">
        <v>177.86213100000001</v>
      </c>
      <c r="P926" s="342">
        <v>0</v>
      </c>
      <c r="Q926" s="342">
        <v>120.3</v>
      </c>
      <c r="R926" s="342">
        <v>0</v>
      </c>
      <c r="S926" s="342">
        <v>4.4269999999999996</v>
      </c>
      <c r="T926" s="342">
        <v>0</v>
      </c>
      <c r="U926" s="342">
        <v>275</v>
      </c>
      <c r="V926" s="342">
        <v>121.80800000000001</v>
      </c>
      <c r="W926" s="342">
        <v>6.3070000000000004</v>
      </c>
      <c r="X926" s="342">
        <v>0.04</v>
      </c>
      <c r="Y926" s="342">
        <v>0</v>
      </c>
      <c r="Z926" s="342">
        <v>73.2</v>
      </c>
      <c r="AA926" s="342">
        <v>53.3</v>
      </c>
      <c r="AB926" s="342">
        <v>18.326639</v>
      </c>
      <c r="AC926" s="342">
        <v>19.697337000000001</v>
      </c>
      <c r="AD926" s="342">
        <v>177.905599</v>
      </c>
      <c r="AE926" s="342">
        <v>10.169485999999999</v>
      </c>
      <c r="AF926" s="342">
        <v>0</v>
      </c>
      <c r="AG926" s="342">
        <v>4.3468E-2</v>
      </c>
    </row>
    <row r="927" spans="1:33" x14ac:dyDescent="0.2">
      <c r="A927" s="342">
        <v>1112.47163</v>
      </c>
      <c r="B927" s="342">
        <v>116.561139</v>
      </c>
      <c r="C927" s="342">
        <v>74.545846999999995</v>
      </c>
      <c r="D927" s="342">
        <v>75.483450000000005</v>
      </c>
      <c r="E927" s="342">
        <v>72.768176999999994</v>
      </c>
      <c r="F927" s="342">
        <v>72.698959000000002</v>
      </c>
      <c r="G927" s="342">
        <v>72.858097000000001</v>
      </c>
      <c r="H927" s="342">
        <v>74.626457000000002</v>
      </c>
      <c r="I927" s="342">
        <v>6.9082460000000001</v>
      </c>
      <c r="J927" s="342">
        <v>178.00658200000001</v>
      </c>
      <c r="K927" s="342">
        <v>52.1</v>
      </c>
      <c r="L927" s="342">
        <v>5.9294469999999997</v>
      </c>
      <c r="M927" s="342">
        <v>74.8</v>
      </c>
      <c r="N927" s="342">
        <v>29.325592</v>
      </c>
      <c r="O927" s="342">
        <v>177.88924399999999</v>
      </c>
      <c r="P927" s="342">
        <v>0</v>
      </c>
      <c r="Q927" s="342">
        <v>120.3</v>
      </c>
      <c r="R927" s="342">
        <v>0</v>
      </c>
      <c r="S927" s="342">
        <v>4.4139999999999997</v>
      </c>
      <c r="T927" s="342">
        <v>0</v>
      </c>
      <c r="U927" s="342">
        <v>269</v>
      </c>
      <c r="V927" s="342">
        <v>121.88200000000001</v>
      </c>
      <c r="W927" s="342">
        <v>6.2919999999999998</v>
      </c>
      <c r="X927" s="342">
        <v>4.4999999999999998E-2</v>
      </c>
      <c r="Y927" s="342">
        <v>0</v>
      </c>
      <c r="Z927" s="342">
        <v>73.2</v>
      </c>
      <c r="AA927" s="342">
        <v>53.3</v>
      </c>
      <c r="AB927" s="342">
        <v>18.646256000000001</v>
      </c>
      <c r="AC927" s="342">
        <v>19.650642999999999</v>
      </c>
      <c r="AD927" s="342">
        <v>177.93275299999999</v>
      </c>
      <c r="AE927" s="342">
        <v>10.165519</v>
      </c>
      <c r="AF927" s="342">
        <v>0</v>
      </c>
      <c r="AG927" s="342">
        <v>4.3508999999999999E-2</v>
      </c>
    </row>
    <row r="928" spans="1:33" x14ac:dyDescent="0.2">
      <c r="A928" s="342">
        <v>1113.667698</v>
      </c>
      <c r="B928" s="342">
        <v>116.820865</v>
      </c>
      <c r="C928" s="342">
        <v>74.533593999999994</v>
      </c>
      <c r="D928" s="342">
        <v>75.451104999999998</v>
      </c>
      <c r="E928" s="342">
        <v>72.775007000000002</v>
      </c>
      <c r="F928" s="342">
        <v>72.648086000000006</v>
      </c>
      <c r="G928" s="342">
        <v>72.786624000000003</v>
      </c>
      <c r="H928" s="342">
        <v>74.666043000000002</v>
      </c>
      <c r="I928" s="342">
        <v>7.0147459999999997</v>
      </c>
      <c r="J928" s="342">
        <v>178.08771999999999</v>
      </c>
      <c r="K928" s="342">
        <v>52.1</v>
      </c>
      <c r="L928" s="342">
        <v>5.9363939999999999</v>
      </c>
      <c r="M928" s="342">
        <v>74.8</v>
      </c>
      <c r="N928" s="342">
        <v>29.329764999999998</v>
      </c>
      <c r="O928" s="342">
        <v>177.87912700000001</v>
      </c>
      <c r="P928" s="342">
        <v>0</v>
      </c>
      <c r="Q928" s="342">
        <v>120.33</v>
      </c>
      <c r="R928" s="342">
        <v>0</v>
      </c>
      <c r="S928" s="342">
        <v>4.3959999999999999</v>
      </c>
      <c r="T928" s="342">
        <v>0</v>
      </c>
      <c r="U928" s="342">
        <v>260</v>
      </c>
      <c r="V928" s="342">
        <v>121.994</v>
      </c>
      <c r="W928" s="342">
        <v>6.25</v>
      </c>
      <c r="X928" s="342">
        <v>0.04</v>
      </c>
      <c r="Y928" s="342">
        <v>0</v>
      </c>
      <c r="Z928" s="342">
        <v>73.2</v>
      </c>
      <c r="AA928" s="342">
        <v>53.3</v>
      </c>
      <c r="AB928" s="342">
        <v>18.529827999999998</v>
      </c>
      <c r="AC928" s="342">
        <v>19.59742</v>
      </c>
      <c r="AD928" s="342">
        <v>177.92286200000001</v>
      </c>
      <c r="AE928" s="342">
        <v>10.160997</v>
      </c>
      <c r="AF928" s="342">
        <v>0</v>
      </c>
      <c r="AG928" s="342">
        <v>4.3735000000000003E-2</v>
      </c>
    </row>
    <row r="929" spans="1:33" x14ac:dyDescent="0.2">
      <c r="A929" s="342">
        <v>1114.8857680000001</v>
      </c>
      <c r="B929" s="342">
        <v>116.85585500000001</v>
      </c>
      <c r="C929" s="342">
        <v>74.581582999999995</v>
      </c>
      <c r="D929" s="342">
        <v>75.451740999999998</v>
      </c>
      <c r="E929" s="342">
        <v>72.779433999999995</v>
      </c>
      <c r="F929" s="342">
        <v>72.662291999999994</v>
      </c>
      <c r="G929" s="342">
        <v>72.858701999999994</v>
      </c>
      <c r="H929" s="342">
        <v>74.623784000000001</v>
      </c>
      <c r="I929" s="342">
        <v>6.9064209999999999</v>
      </c>
      <c r="J929" s="342">
        <v>178.116727</v>
      </c>
      <c r="K929" s="342">
        <v>52.1</v>
      </c>
      <c r="L929" s="342">
        <v>5.9446839999999996</v>
      </c>
      <c r="M929" s="342">
        <v>74.8</v>
      </c>
      <c r="N929" s="342">
        <v>29.329625</v>
      </c>
      <c r="O929" s="342">
        <v>177.84393399999999</v>
      </c>
      <c r="P929" s="342">
        <v>0</v>
      </c>
      <c r="Q929" s="342">
        <v>120.3</v>
      </c>
      <c r="R929" s="342">
        <v>0</v>
      </c>
      <c r="S929" s="342">
        <v>4.407</v>
      </c>
      <c r="T929" s="342">
        <v>0</v>
      </c>
      <c r="U929" s="342">
        <v>266</v>
      </c>
      <c r="V929" s="342">
        <v>122.069</v>
      </c>
      <c r="W929" s="342">
        <v>6.266</v>
      </c>
      <c r="X929" s="342">
        <v>5.0999999999999997E-2</v>
      </c>
      <c r="Y929" s="342">
        <v>0</v>
      </c>
      <c r="Z929" s="342">
        <v>73.2</v>
      </c>
      <c r="AA929" s="342">
        <v>53.3</v>
      </c>
      <c r="AB929" s="342">
        <v>18.115362000000001</v>
      </c>
      <c r="AC929" s="342">
        <v>19.537367</v>
      </c>
      <c r="AD929" s="342">
        <v>177.88764900000001</v>
      </c>
      <c r="AE929" s="342">
        <v>10.155894999999999</v>
      </c>
      <c r="AF929" s="342">
        <v>0</v>
      </c>
      <c r="AG929" s="342">
        <v>4.3714000000000003E-2</v>
      </c>
    </row>
    <row r="930" spans="1:33" x14ac:dyDescent="0.2">
      <c r="A930" s="342">
        <v>1116.0798359999999</v>
      </c>
      <c r="B930" s="342">
        <v>116.741417</v>
      </c>
      <c r="C930" s="342">
        <v>74.548606000000007</v>
      </c>
      <c r="D930" s="342">
        <v>75.485122000000004</v>
      </c>
      <c r="E930" s="342">
        <v>72.791332999999995</v>
      </c>
      <c r="F930" s="342">
        <v>72.711259999999996</v>
      </c>
      <c r="G930" s="342">
        <v>72.860641999999999</v>
      </c>
      <c r="H930" s="342">
        <v>74.624925000000005</v>
      </c>
      <c r="I930" s="342">
        <v>6.99336</v>
      </c>
      <c r="J930" s="342">
        <v>177.952144</v>
      </c>
      <c r="K930" s="342">
        <v>52.1</v>
      </c>
      <c r="L930" s="342">
        <v>5.9496659999999997</v>
      </c>
      <c r="M930" s="342">
        <v>74.8</v>
      </c>
      <c r="N930" s="342">
        <v>29.32611</v>
      </c>
      <c r="O930" s="342">
        <v>177.87501599999999</v>
      </c>
      <c r="P930" s="342">
        <v>0</v>
      </c>
      <c r="Q930" s="342">
        <v>120.33</v>
      </c>
      <c r="R930" s="342">
        <v>0</v>
      </c>
      <c r="S930" s="342">
        <v>4.4009999999999998</v>
      </c>
      <c r="T930" s="342">
        <v>0</v>
      </c>
      <c r="U930" s="342">
        <v>263</v>
      </c>
      <c r="V930" s="342">
        <v>122.143</v>
      </c>
      <c r="W930" s="342">
        <v>6.2709999999999999</v>
      </c>
      <c r="X930" s="342">
        <v>4.4999999999999998E-2</v>
      </c>
      <c r="Y930" s="342">
        <v>0</v>
      </c>
      <c r="Z930" s="342">
        <v>73.2</v>
      </c>
      <c r="AA930" s="342">
        <v>53.3</v>
      </c>
      <c r="AB930" s="342">
        <v>18.480491000000001</v>
      </c>
      <c r="AC930" s="342">
        <v>19.492429999999999</v>
      </c>
      <c r="AD930" s="342">
        <v>177.91866999999999</v>
      </c>
      <c r="AE930" s="342">
        <v>10.152077</v>
      </c>
      <c r="AF930" s="342">
        <v>0</v>
      </c>
      <c r="AG930" s="342">
        <v>4.3653999999999998E-2</v>
      </c>
    </row>
    <row r="931" spans="1:33" x14ac:dyDescent="0.2">
      <c r="A931" s="342">
        <v>1117.2729039999999</v>
      </c>
      <c r="B931" s="342">
        <v>116.66626599999999</v>
      </c>
      <c r="C931" s="342">
        <v>74.559537000000006</v>
      </c>
      <c r="D931" s="342">
        <v>75.445954</v>
      </c>
      <c r="E931" s="342">
        <v>72.822293999999999</v>
      </c>
      <c r="F931" s="342">
        <v>72.708072000000001</v>
      </c>
      <c r="G931" s="342">
        <v>72.858618000000007</v>
      </c>
      <c r="H931" s="342">
        <v>74.616386000000006</v>
      </c>
      <c r="I931" s="342">
        <v>6.8922600000000003</v>
      </c>
      <c r="J931" s="342">
        <v>177.961217</v>
      </c>
      <c r="K931" s="342">
        <v>52.1</v>
      </c>
      <c r="L931" s="342">
        <v>5.9580140000000004</v>
      </c>
      <c r="M931" s="342">
        <v>74.8</v>
      </c>
      <c r="N931" s="342">
        <v>29.324659</v>
      </c>
      <c r="O931" s="342">
        <v>177.86856499999999</v>
      </c>
      <c r="P931" s="342">
        <v>0</v>
      </c>
      <c r="Q931" s="342">
        <v>120.31</v>
      </c>
      <c r="R931" s="342">
        <v>0</v>
      </c>
      <c r="S931" s="342">
        <v>4.4180000000000001</v>
      </c>
      <c r="T931" s="342">
        <v>0</v>
      </c>
      <c r="U931" s="342">
        <v>270</v>
      </c>
      <c r="V931" s="342">
        <v>122.256</v>
      </c>
      <c r="W931" s="342">
        <v>6.2759999999999998</v>
      </c>
      <c r="X931" s="342">
        <v>4.4999999999999998E-2</v>
      </c>
      <c r="Y931" s="342">
        <v>0</v>
      </c>
      <c r="Z931" s="342">
        <v>73.2</v>
      </c>
      <c r="AA931" s="342">
        <v>53.3</v>
      </c>
      <c r="AB931" s="342">
        <v>18.403701999999999</v>
      </c>
      <c r="AC931" s="342">
        <v>19.441685</v>
      </c>
      <c r="AD931" s="342">
        <v>177.91214600000001</v>
      </c>
      <c r="AE931" s="342">
        <v>10.147766000000001</v>
      </c>
      <c r="AF931" s="342">
        <v>0</v>
      </c>
      <c r="AG931" s="342">
        <v>4.3581000000000002E-2</v>
      </c>
    </row>
    <row r="932" spans="1:33" x14ac:dyDescent="0.2">
      <c r="A932" s="342">
        <v>1118.468973</v>
      </c>
      <c r="B932" s="342">
        <v>116.64370700000001</v>
      </c>
      <c r="C932" s="342">
        <v>74.539624000000003</v>
      </c>
      <c r="D932" s="342">
        <v>75.448321000000007</v>
      </c>
      <c r="E932" s="342">
        <v>72.787085000000005</v>
      </c>
      <c r="F932" s="342">
        <v>72.682086999999996</v>
      </c>
      <c r="G932" s="342">
        <v>72.858948999999996</v>
      </c>
      <c r="H932" s="342">
        <v>74.587889000000004</v>
      </c>
      <c r="I932" s="342">
        <v>6.8892360000000004</v>
      </c>
      <c r="J932" s="342">
        <v>177.96691999999999</v>
      </c>
      <c r="K932" s="342">
        <v>52.1</v>
      </c>
      <c r="L932" s="342">
        <v>5.9651680000000002</v>
      </c>
      <c r="M932" s="342">
        <v>74.8</v>
      </c>
      <c r="N932" s="342">
        <v>29.325565999999998</v>
      </c>
      <c r="O932" s="342">
        <v>177.81229200000001</v>
      </c>
      <c r="P932" s="342">
        <v>0</v>
      </c>
      <c r="Q932" s="342">
        <v>120.3</v>
      </c>
      <c r="R932" s="342">
        <v>0</v>
      </c>
      <c r="S932" s="342">
        <v>4.4290000000000003</v>
      </c>
      <c r="T932" s="342">
        <v>0</v>
      </c>
      <c r="U932" s="342">
        <v>276</v>
      </c>
      <c r="V932" s="342">
        <v>122.33199999999999</v>
      </c>
      <c r="W932" s="342">
        <v>6.3179999999999996</v>
      </c>
      <c r="X932" s="342">
        <v>4.4999999999999998E-2</v>
      </c>
      <c r="Y932" s="342">
        <v>0</v>
      </c>
      <c r="Z932" s="342">
        <v>73.2</v>
      </c>
      <c r="AA932" s="342">
        <v>53.3</v>
      </c>
      <c r="AB932" s="342">
        <v>17.741381000000001</v>
      </c>
      <c r="AC932" s="342">
        <v>19.38374</v>
      </c>
      <c r="AD932" s="342">
        <v>177.855875</v>
      </c>
      <c r="AE932" s="342">
        <v>10.142842999999999</v>
      </c>
      <c r="AF932" s="342">
        <v>0</v>
      </c>
      <c r="AG932" s="342">
        <v>4.3582999999999997E-2</v>
      </c>
    </row>
    <row r="933" spans="1:33" x14ac:dyDescent="0.2">
      <c r="A933" s="342">
        <v>1119.665041</v>
      </c>
      <c r="B933" s="342">
        <v>116.777221</v>
      </c>
      <c r="C933" s="342">
        <v>74.528619000000006</v>
      </c>
      <c r="D933" s="342">
        <v>75.464805999999996</v>
      </c>
      <c r="E933" s="342">
        <v>72.799166</v>
      </c>
      <c r="F933" s="342">
        <v>72.637456</v>
      </c>
      <c r="G933" s="342">
        <v>72.827872999999997</v>
      </c>
      <c r="H933" s="342">
        <v>74.599592999999999</v>
      </c>
      <c r="I933" s="342">
        <v>6.843439</v>
      </c>
      <c r="J933" s="342">
        <v>177.93970200000001</v>
      </c>
      <c r="K933" s="342">
        <v>52.1</v>
      </c>
      <c r="L933" s="342">
        <v>5.9726860000000004</v>
      </c>
      <c r="M933" s="342">
        <v>74.8</v>
      </c>
      <c r="N933" s="342">
        <v>29.325358000000001</v>
      </c>
      <c r="O933" s="342">
        <v>177.85811899999999</v>
      </c>
      <c r="P933" s="342">
        <v>0</v>
      </c>
      <c r="Q933" s="342">
        <v>120.29</v>
      </c>
      <c r="R933" s="342">
        <v>0</v>
      </c>
      <c r="S933" s="342">
        <v>4.4219999999999997</v>
      </c>
      <c r="T933" s="342">
        <v>0</v>
      </c>
      <c r="U933" s="342">
        <v>273</v>
      </c>
      <c r="V933" s="342">
        <v>122.44499999999999</v>
      </c>
      <c r="W933" s="342">
        <v>6.2919999999999998</v>
      </c>
      <c r="X933" s="342">
        <v>4.4999999999999998E-2</v>
      </c>
      <c r="Y933" s="342">
        <v>0</v>
      </c>
      <c r="Z933" s="342">
        <v>73.2</v>
      </c>
      <c r="AA933" s="342">
        <v>53.2</v>
      </c>
      <c r="AB933" s="342">
        <v>18.282197</v>
      </c>
      <c r="AC933" s="342">
        <v>19.341602000000002</v>
      </c>
      <c r="AD933" s="342">
        <v>177.90182300000001</v>
      </c>
      <c r="AE933" s="342">
        <v>10.139263</v>
      </c>
      <c r="AF933" s="342">
        <v>0</v>
      </c>
      <c r="AG933" s="342">
        <v>4.3704E-2</v>
      </c>
    </row>
    <row r="934" spans="1:33" x14ac:dyDescent="0.2">
      <c r="A934" s="342">
        <v>1120.886111</v>
      </c>
      <c r="B934" s="342">
        <v>117.10207</v>
      </c>
      <c r="C934" s="342">
        <v>74.536334999999994</v>
      </c>
      <c r="D934" s="342">
        <v>75.491628000000006</v>
      </c>
      <c r="E934" s="342">
        <v>72.820401000000004</v>
      </c>
      <c r="F934" s="342">
        <v>72.709838000000005</v>
      </c>
      <c r="G934" s="342">
        <v>72.856803999999997</v>
      </c>
      <c r="H934" s="342">
        <v>74.616101</v>
      </c>
      <c r="I934" s="342">
        <v>6.8705069999999999</v>
      </c>
      <c r="J934" s="342">
        <v>178.00295299999999</v>
      </c>
      <c r="K934" s="342">
        <v>52.1</v>
      </c>
      <c r="L934" s="342">
        <v>5.9797029999999998</v>
      </c>
      <c r="M934" s="342">
        <v>74.8</v>
      </c>
      <c r="N934" s="342">
        <v>29.323986000000001</v>
      </c>
      <c r="O934" s="342">
        <v>177.837367</v>
      </c>
      <c r="P934" s="342">
        <v>0</v>
      </c>
      <c r="Q934" s="342">
        <v>120.31</v>
      </c>
      <c r="R934" s="342">
        <v>0</v>
      </c>
      <c r="S934" s="342">
        <v>4.4240000000000004</v>
      </c>
      <c r="T934" s="342">
        <v>0</v>
      </c>
      <c r="U934" s="342">
        <v>273</v>
      </c>
      <c r="V934" s="342">
        <v>122.52</v>
      </c>
      <c r="W934" s="342">
        <v>6.2969999999999997</v>
      </c>
      <c r="X934" s="342">
        <v>0.04</v>
      </c>
      <c r="Y934" s="342">
        <v>0</v>
      </c>
      <c r="Z934" s="342">
        <v>73.2</v>
      </c>
      <c r="AA934" s="342">
        <v>53.3</v>
      </c>
      <c r="AB934" s="342">
        <v>18.040989</v>
      </c>
      <c r="AC934" s="342">
        <v>19.293326</v>
      </c>
      <c r="AD934" s="342">
        <v>177.88132999999999</v>
      </c>
      <c r="AE934" s="342">
        <v>10.135161</v>
      </c>
      <c r="AF934" s="342">
        <v>0</v>
      </c>
      <c r="AG934" s="342">
        <v>4.3963000000000002E-2</v>
      </c>
    </row>
    <row r="935" spans="1:33" x14ac:dyDescent="0.2">
      <c r="A935" s="342">
        <v>1122.081179</v>
      </c>
      <c r="B935" s="342">
        <v>117.40991099999999</v>
      </c>
      <c r="C935" s="342">
        <v>74.629921999999993</v>
      </c>
      <c r="D935" s="342">
        <v>75.559728000000007</v>
      </c>
      <c r="E935" s="342">
        <v>72.787846999999999</v>
      </c>
      <c r="F935" s="342">
        <v>72.651725999999996</v>
      </c>
      <c r="G935" s="342">
        <v>72.844311000000005</v>
      </c>
      <c r="H935" s="342">
        <v>74.599189999999993</v>
      </c>
      <c r="I935" s="342">
        <v>6.9704610000000002</v>
      </c>
      <c r="J935" s="342">
        <v>178.13360299999999</v>
      </c>
      <c r="K935" s="342">
        <v>52.1</v>
      </c>
      <c r="L935" s="342">
        <v>5.9830550000000002</v>
      </c>
      <c r="M935" s="342">
        <v>74.8</v>
      </c>
      <c r="N935" s="342">
        <v>29.326654999999999</v>
      </c>
      <c r="O935" s="342">
        <v>177.83286899999999</v>
      </c>
      <c r="P935" s="342">
        <v>0</v>
      </c>
      <c r="Q935" s="342">
        <v>120.29</v>
      </c>
      <c r="R935" s="342">
        <v>0</v>
      </c>
      <c r="S935" s="342">
        <v>4.4080000000000004</v>
      </c>
      <c r="T935" s="342">
        <v>0</v>
      </c>
      <c r="U935" s="342">
        <v>267</v>
      </c>
      <c r="V935" s="342">
        <v>122.59399999999999</v>
      </c>
      <c r="W935" s="342">
        <v>6.2919999999999998</v>
      </c>
      <c r="X935" s="342">
        <v>4.4999999999999998E-2</v>
      </c>
      <c r="Y935" s="342">
        <v>0</v>
      </c>
      <c r="Z935" s="342">
        <v>73.2</v>
      </c>
      <c r="AA935" s="342">
        <v>53.2</v>
      </c>
      <c r="AB935" s="342">
        <v>17.989887</v>
      </c>
      <c r="AC935" s="342">
        <v>19.242106</v>
      </c>
      <c r="AD935" s="342">
        <v>177.87698800000001</v>
      </c>
      <c r="AE935" s="342">
        <v>10.130808999999999</v>
      </c>
      <c r="AF935" s="342">
        <v>0</v>
      </c>
      <c r="AG935" s="342">
        <v>4.4118999999999998E-2</v>
      </c>
    </row>
    <row r="936" spans="1:33" x14ac:dyDescent="0.2">
      <c r="A936" s="342">
        <v>1123.2762479999999</v>
      </c>
      <c r="B936" s="342">
        <v>117.874533</v>
      </c>
      <c r="C936" s="342">
        <v>74.572954999999993</v>
      </c>
      <c r="D936" s="342">
        <v>75.484269999999995</v>
      </c>
      <c r="E936" s="342">
        <v>72.776961</v>
      </c>
      <c r="F936" s="342">
        <v>72.674794000000006</v>
      </c>
      <c r="G936" s="342">
        <v>72.826024000000004</v>
      </c>
      <c r="H936" s="342">
        <v>74.607490999999996</v>
      </c>
      <c r="I936" s="342">
        <v>7.0095619999999998</v>
      </c>
      <c r="J936" s="342">
        <v>178.02498700000001</v>
      </c>
      <c r="K936" s="342">
        <v>52.2</v>
      </c>
      <c r="L936" s="342">
        <v>5.9902100000000003</v>
      </c>
      <c r="M936" s="342">
        <v>74.8</v>
      </c>
      <c r="N936" s="342">
        <v>29.326447000000002</v>
      </c>
      <c r="O936" s="342">
        <v>177.80221399999999</v>
      </c>
      <c r="P936" s="342">
        <v>0</v>
      </c>
      <c r="Q936" s="342">
        <v>120.3</v>
      </c>
      <c r="R936" s="342">
        <v>0</v>
      </c>
      <c r="S936" s="342">
        <v>4.4000000000000004</v>
      </c>
      <c r="T936" s="342">
        <v>0</v>
      </c>
      <c r="U936" s="342">
        <v>263</v>
      </c>
      <c r="V936" s="342">
        <v>122.706</v>
      </c>
      <c r="W936" s="342">
        <v>6.2759999999999998</v>
      </c>
      <c r="X936" s="342">
        <v>4.4999999999999998E-2</v>
      </c>
      <c r="Y936" s="342">
        <v>0</v>
      </c>
      <c r="Z936" s="342">
        <v>73.2</v>
      </c>
      <c r="AA936" s="342">
        <v>53.2</v>
      </c>
      <c r="AB936" s="342">
        <v>17.634270000000001</v>
      </c>
      <c r="AC936" s="342">
        <v>19.185086999999999</v>
      </c>
      <c r="AD936" s="342">
        <v>177.84677500000001</v>
      </c>
      <c r="AE936" s="342">
        <v>10.125965000000001</v>
      </c>
      <c r="AF936" s="342">
        <v>0</v>
      </c>
      <c r="AG936" s="342">
        <v>4.4561000000000003E-2</v>
      </c>
    </row>
    <row r="937" spans="1:33" x14ac:dyDescent="0.2">
      <c r="A937" s="342">
        <v>1124.4713159999999</v>
      </c>
      <c r="B937" s="342">
        <v>117.995604</v>
      </c>
      <c r="C937" s="342">
        <v>74.611154999999997</v>
      </c>
      <c r="D937" s="342">
        <v>75.475087000000002</v>
      </c>
      <c r="E937" s="342">
        <v>72.763676000000004</v>
      </c>
      <c r="F937" s="342">
        <v>72.640822999999997</v>
      </c>
      <c r="G937" s="342">
        <v>72.820076999999998</v>
      </c>
      <c r="H937" s="342">
        <v>74.583438000000001</v>
      </c>
      <c r="I937" s="342">
        <v>6.9549070000000004</v>
      </c>
      <c r="J937" s="342">
        <v>177.99517599999999</v>
      </c>
      <c r="K937" s="342">
        <v>52.2</v>
      </c>
      <c r="L937" s="342">
        <v>5.9985569999999999</v>
      </c>
      <c r="M937" s="342">
        <v>74.8</v>
      </c>
      <c r="N937" s="342">
        <v>29.324114000000002</v>
      </c>
      <c r="O937" s="342">
        <v>177.80627100000001</v>
      </c>
      <c r="P937" s="342">
        <v>0</v>
      </c>
      <c r="Q937" s="342">
        <v>120.3</v>
      </c>
      <c r="R937" s="342">
        <v>0</v>
      </c>
      <c r="S937" s="342">
        <v>4.4000000000000004</v>
      </c>
      <c r="T937" s="342">
        <v>0</v>
      </c>
      <c r="U937" s="342">
        <v>262</v>
      </c>
      <c r="V937" s="342">
        <v>122.78100000000001</v>
      </c>
      <c r="W937" s="342">
        <v>6.3019999999999996</v>
      </c>
      <c r="X937" s="342">
        <v>4.4999999999999998E-2</v>
      </c>
      <c r="Y937" s="342">
        <v>0</v>
      </c>
      <c r="Z937" s="342">
        <v>73.2</v>
      </c>
      <c r="AA937" s="342">
        <v>53.3</v>
      </c>
      <c r="AB937" s="342">
        <v>17.682732999999999</v>
      </c>
      <c r="AC937" s="342">
        <v>19.136246</v>
      </c>
      <c r="AD937" s="342">
        <v>177.85089199999999</v>
      </c>
      <c r="AE937" s="342">
        <v>10.121815</v>
      </c>
      <c r="AF937" s="342">
        <v>0</v>
      </c>
      <c r="AG937" s="342">
        <v>4.4622000000000002E-2</v>
      </c>
    </row>
    <row r="938" spans="1:33" x14ac:dyDescent="0.2">
      <c r="A938" s="342">
        <v>1125.6653839999999</v>
      </c>
      <c r="B938" s="342">
        <v>117.96827</v>
      </c>
      <c r="C938" s="342">
        <v>74.653762999999998</v>
      </c>
      <c r="D938" s="342">
        <v>75.506277999999995</v>
      </c>
      <c r="E938" s="342">
        <v>72.763289</v>
      </c>
      <c r="F938" s="342">
        <v>72.694300999999996</v>
      </c>
      <c r="G938" s="342">
        <v>72.849810000000005</v>
      </c>
      <c r="H938" s="342">
        <v>74.554046</v>
      </c>
      <c r="I938" s="342">
        <v>6.8090909999999996</v>
      </c>
      <c r="J938" s="342">
        <v>178.00658200000001</v>
      </c>
      <c r="K938" s="342">
        <v>52.2</v>
      </c>
      <c r="L938" s="342">
        <v>6.0017199999999997</v>
      </c>
      <c r="M938" s="342">
        <v>74.8</v>
      </c>
      <c r="N938" s="342">
        <v>29.323414</v>
      </c>
      <c r="O938" s="342">
        <v>177.83487500000001</v>
      </c>
      <c r="P938" s="342">
        <v>0</v>
      </c>
      <c r="Q938" s="342">
        <v>120.31</v>
      </c>
      <c r="R938" s="342">
        <v>0</v>
      </c>
      <c r="S938" s="342">
        <v>4.4329999999999998</v>
      </c>
      <c r="T938" s="342">
        <v>0</v>
      </c>
      <c r="U938" s="342">
        <v>277</v>
      </c>
      <c r="V938" s="342">
        <v>122.89400000000001</v>
      </c>
      <c r="W938" s="342">
        <v>6.3070000000000004</v>
      </c>
      <c r="X938" s="342">
        <v>4.4999999999999998E-2</v>
      </c>
      <c r="Y938" s="342">
        <v>0</v>
      </c>
      <c r="Z938" s="342">
        <v>73.2</v>
      </c>
      <c r="AA938" s="342">
        <v>53.3</v>
      </c>
      <c r="AB938" s="342">
        <v>18.018622000000001</v>
      </c>
      <c r="AC938" s="342">
        <v>19.089686</v>
      </c>
      <c r="AD938" s="342">
        <v>177.87943000000001</v>
      </c>
      <c r="AE938" s="342">
        <v>10.11786</v>
      </c>
      <c r="AF938" s="342">
        <v>0</v>
      </c>
      <c r="AG938" s="342">
        <v>4.4554999999999997E-2</v>
      </c>
    </row>
    <row r="939" spans="1:33" x14ac:dyDescent="0.2">
      <c r="A939" s="342">
        <v>1126.8874539999999</v>
      </c>
      <c r="B939" s="342">
        <v>117.96166599999999</v>
      </c>
      <c r="C939" s="342">
        <v>74.567384000000004</v>
      </c>
      <c r="D939" s="342">
        <v>75.504341999999994</v>
      </c>
      <c r="E939" s="342">
        <v>72.792591999999999</v>
      </c>
      <c r="F939" s="342">
        <v>72.688485</v>
      </c>
      <c r="G939" s="342">
        <v>72.826716000000005</v>
      </c>
      <c r="H939" s="342">
        <v>74.611152000000004</v>
      </c>
      <c r="I939" s="342">
        <v>6.8957490000000004</v>
      </c>
      <c r="J939" s="342">
        <v>178.110817</v>
      </c>
      <c r="K939" s="342">
        <v>52.2</v>
      </c>
      <c r="L939" s="342">
        <v>6.0082700000000004</v>
      </c>
      <c r="M939" s="342">
        <v>74.8</v>
      </c>
      <c r="N939" s="342">
        <v>29.3247</v>
      </c>
      <c r="O939" s="342">
        <v>177.79959600000001</v>
      </c>
      <c r="P939" s="342">
        <v>0</v>
      </c>
      <c r="Q939" s="342">
        <v>120.3</v>
      </c>
      <c r="R939" s="342">
        <v>0</v>
      </c>
      <c r="S939" s="342">
        <v>4.4039999999999999</v>
      </c>
      <c r="T939" s="342">
        <v>0</v>
      </c>
      <c r="U939" s="342">
        <v>265</v>
      </c>
      <c r="V939" s="342">
        <v>122.968</v>
      </c>
      <c r="W939" s="342">
        <v>6.266</v>
      </c>
      <c r="X939" s="342">
        <v>4.4999999999999998E-2</v>
      </c>
      <c r="Y939" s="342">
        <v>0</v>
      </c>
      <c r="Z939" s="342">
        <v>73.2</v>
      </c>
      <c r="AA939" s="342">
        <v>53.3</v>
      </c>
      <c r="AB939" s="342">
        <v>17.604372000000001</v>
      </c>
      <c r="AC939" s="342">
        <v>19.042107000000001</v>
      </c>
      <c r="AD939" s="342">
        <v>177.844235</v>
      </c>
      <c r="AE939" s="342">
        <v>10.113816999999999</v>
      </c>
      <c r="AF939" s="342">
        <v>0</v>
      </c>
      <c r="AG939" s="342">
        <v>4.4638999999999998E-2</v>
      </c>
    </row>
    <row r="940" spans="1:33" x14ac:dyDescent="0.2">
      <c r="A940" s="342">
        <v>1128.082523</v>
      </c>
      <c r="B940" s="342">
        <v>117.829672</v>
      </c>
      <c r="C940" s="342">
        <v>74.618375</v>
      </c>
      <c r="D940" s="342">
        <v>75.485798000000003</v>
      </c>
      <c r="E940" s="342">
        <v>72.766576000000001</v>
      </c>
      <c r="F940" s="342">
        <v>72.675494999999998</v>
      </c>
      <c r="G940" s="342">
        <v>72.816643999999997</v>
      </c>
      <c r="H940" s="342">
        <v>74.617089000000007</v>
      </c>
      <c r="I940" s="342">
        <v>6.9140790000000001</v>
      </c>
      <c r="J940" s="342">
        <v>178.07294400000001</v>
      </c>
      <c r="K940" s="342">
        <v>52.2</v>
      </c>
      <c r="L940" s="342">
        <v>6.0130220000000003</v>
      </c>
      <c r="M940" s="342">
        <v>74.8</v>
      </c>
      <c r="N940" s="342">
        <v>29.326162</v>
      </c>
      <c r="O940" s="342">
        <v>177.80717100000001</v>
      </c>
      <c r="P940" s="342">
        <v>0</v>
      </c>
      <c r="Q940" s="342">
        <v>120.32</v>
      </c>
      <c r="R940" s="342">
        <v>0</v>
      </c>
      <c r="S940" s="342">
        <v>4.4080000000000004</v>
      </c>
      <c r="T940" s="342">
        <v>0</v>
      </c>
      <c r="U940" s="342">
        <v>266</v>
      </c>
      <c r="V940" s="342">
        <v>123.04300000000001</v>
      </c>
      <c r="W940" s="342">
        <v>6.2549999999999999</v>
      </c>
      <c r="X940" s="342">
        <v>4.4999999999999998E-2</v>
      </c>
      <c r="Y940" s="342">
        <v>0</v>
      </c>
      <c r="Z940" s="342">
        <v>73.2</v>
      </c>
      <c r="AA940" s="342">
        <v>53.3</v>
      </c>
      <c r="AB940" s="342">
        <v>17.69163</v>
      </c>
      <c r="AC940" s="342">
        <v>18.9969</v>
      </c>
      <c r="AD940" s="342">
        <v>177.85164800000001</v>
      </c>
      <c r="AE940" s="342">
        <v>10.109977000000001</v>
      </c>
      <c r="AF940" s="342">
        <v>0</v>
      </c>
      <c r="AG940" s="342">
        <v>4.4477000000000003E-2</v>
      </c>
    </row>
    <row r="941" spans="1:33" x14ac:dyDescent="0.2">
      <c r="A941" s="342">
        <v>1129.278591</v>
      </c>
      <c r="B941" s="342">
        <v>117.687195</v>
      </c>
      <c r="C941" s="342">
        <v>74.613681999999997</v>
      </c>
      <c r="D941" s="342">
        <v>75.534177</v>
      </c>
      <c r="E941" s="342">
        <v>72.751300999999998</v>
      </c>
      <c r="F941" s="342">
        <v>72.678147999999993</v>
      </c>
      <c r="G941" s="342">
        <v>72.859460999999996</v>
      </c>
      <c r="H941" s="342">
        <v>74.666770999999997</v>
      </c>
      <c r="I941" s="342">
        <v>6.9069500000000001</v>
      </c>
      <c r="J941" s="342">
        <v>177.924407</v>
      </c>
      <c r="K941" s="342">
        <v>52.2</v>
      </c>
      <c r="L941" s="342">
        <v>6.0167029999999997</v>
      </c>
      <c r="M941" s="342">
        <v>74.8</v>
      </c>
      <c r="N941" s="342">
        <v>29.326291999999999</v>
      </c>
      <c r="O941" s="342">
        <v>177.79339400000001</v>
      </c>
      <c r="P941" s="342">
        <v>0</v>
      </c>
      <c r="Q941" s="342">
        <v>120.32</v>
      </c>
      <c r="R941" s="342">
        <v>0</v>
      </c>
      <c r="S941" s="342">
        <v>4.4059999999999997</v>
      </c>
      <c r="T941" s="342">
        <v>0</v>
      </c>
      <c r="U941" s="342">
        <v>264</v>
      </c>
      <c r="V941" s="342">
        <v>123.155</v>
      </c>
      <c r="W941" s="342">
        <v>6.266</v>
      </c>
      <c r="X941" s="342">
        <v>5.0999999999999997E-2</v>
      </c>
      <c r="Y941" s="342">
        <v>0</v>
      </c>
      <c r="Z941" s="342">
        <v>73.2</v>
      </c>
      <c r="AA941" s="342">
        <v>53.3</v>
      </c>
      <c r="AB941" s="342">
        <v>17.528143</v>
      </c>
      <c r="AC941" s="342">
        <v>18.953576999999999</v>
      </c>
      <c r="AD941" s="342">
        <v>177.83775800000001</v>
      </c>
      <c r="AE941" s="342">
        <v>10.106296</v>
      </c>
      <c r="AF941" s="342">
        <v>0</v>
      </c>
      <c r="AG941" s="342">
        <v>4.4364000000000001E-2</v>
      </c>
    </row>
    <row r="942" spans="1:33" x14ac:dyDescent="0.2">
      <c r="A942" s="342">
        <v>1130.4736600000001</v>
      </c>
      <c r="B942" s="342">
        <v>117.835167</v>
      </c>
      <c r="C942" s="342">
        <v>74.590019999999996</v>
      </c>
      <c r="D942" s="342">
        <v>75.471922000000006</v>
      </c>
      <c r="E942" s="342">
        <v>72.799329</v>
      </c>
      <c r="F942" s="342">
        <v>72.679249999999996</v>
      </c>
      <c r="G942" s="342">
        <v>72.853876</v>
      </c>
      <c r="H942" s="342">
        <v>74.637004000000005</v>
      </c>
      <c r="I942" s="342">
        <v>6.8661209999999997</v>
      </c>
      <c r="J942" s="342">
        <v>178.084609</v>
      </c>
      <c r="K942" s="342">
        <v>52.2</v>
      </c>
      <c r="L942" s="342">
        <v>6.0258279999999997</v>
      </c>
      <c r="M942" s="342">
        <v>74.8</v>
      </c>
      <c r="N942" s="342">
        <v>29.326602999999999</v>
      </c>
      <c r="O942" s="342">
        <v>177.813729</v>
      </c>
      <c r="P942" s="342">
        <v>0</v>
      </c>
      <c r="Q942" s="342">
        <v>120.32</v>
      </c>
      <c r="R942" s="342">
        <v>0</v>
      </c>
      <c r="S942" s="342">
        <v>4.4029999999999996</v>
      </c>
      <c r="T942" s="342">
        <v>0</v>
      </c>
      <c r="U942" s="342">
        <v>264</v>
      </c>
      <c r="V942" s="342">
        <v>123.23</v>
      </c>
      <c r="W942" s="342">
        <v>6.2759999999999998</v>
      </c>
      <c r="X942" s="342">
        <v>4.4999999999999998E-2</v>
      </c>
      <c r="Y942" s="342">
        <v>0</v>
      </c>
      <c r="Z942" s="342">
        <v>73.2</v>
      </c>
      <c r="AA942" s="342">
        <v>53.3</v>
      </c>
      <c r="AB942" s="342">
        <v>17.769207999999999</v>
      </c>
      <c r="AC942" s="342">
        <v>18.916577</v>
      </c>
      <c r="AD942" s="342">
        <v>177.858239</v>
      </c>
      <c r="AE942" s="342">
        <v>10.103152</v>
      </c>
      <c r="AF942" s="342">
        <v>0</v>
      </c>
      <c r="AG942" s="342">
        <v>4.4511000000000002E-2</v>
      </c>
    </row>
    <row r="943" spans="1:33" x14ac:dyDescent="0.2">
      <c r="A943" s="342">
        <v>1131.667727</v>
      </c>
      <c r="B943" s="342">
        <v>117.90711</v>
      </c>
      <c r="C943" s="342">
        <v>74.590254000000002</v>
      </c>
      <c r="D943" s="342">
        <v>75.487375999999998</v>
      </c>
      <c r="E943" s="342">
        <v>72.804519999999997</v>
      </c>
      <c r="F943" s="342">
        <v>72.688132999999993</v>
      </c>
      <c r="G943" s="342">
        <v>72.822186000000002</v>
      </c>
      <c r="H943" s="342">
        <v>74.594290000000001</v>
      </c>
      <c r="I943" s="342">
        <v>6.7898649999999998</v>
      </c>
      <c r="J943" s="342">
        <v>177.91870399999999</v>
      </c>
      <c r="K943" s="342">
        <v>52.2</v>
      </c>
      <c r="L943" s="342">
        <v>6.0313759999999998</v>
      </c>
      <c r="M943" s="342">
        <v>74.8</v>
      </c>
      <c r="N943" s="342">
        <v>29.325851</v>
      </c>
      <c r="O943" s="342">
        <v>177.795962</v>
      </c>
      <c r="P943" s="342">
        <v>0</v>
      </c>
      <c r="Q943" s="342">
        <v>120.29</v>
      </c>
      <c r="R943" s="342">
        <v>0</v>
      </c>
      <c r="S943" s="342">
        <v>4.4269999999999996</v>
      </c>
      <c r="T943" s="342">
        <v>0</v>
      </c>
      <c r="U943" s="342">
        <v>275</v>
      </c>
      <c r="V943" s="342">
        <v>123.343</v>
      </c>
      <c r="W943" s="342">
        <v>6.3330000000000002</v>
      </c>
      <c r="X943" s="342">
        <v>5.0999999999999997E-2</v>
      </c>
      <c r="Y943" s="342">
        <v>0</v>
      </c>
      <c r="Z943" s="342">
        <v>73.2</v>
      </c>
      <c r="AA943" s="342">
        <v>53.3</v>
      </c>
      <c r="AB943" s="342">
        <v>17.560794000000001</v>
      </c>
      <c r="AC943" s="342">
        <v>18.874963000000001</v>
      </c>
      <c r="AD943" s="342">
        <v>177.84053299999999</v>
      </c>
      <c r="AE943" s="342">
        <v>10.099617</v>
      </c>
      <c r="AF943" s="342">
        <v>0</v>
      </c>
      <c r="AG943" s="342">
        <v>4.4569999999999999E-2</v>
      </c>
    </row>
    <row r="944" spans="1:33" x14ac:dyDescent="0.2">
      <c r="A944" s="342">
        <v>1132.8867969999999</v>
      </c>
      <c r="B944" s="342">
        <v>117.919977</v>
      </c>
      <c r="C944" s="342">
        <v>74.619895999999997</v>
      </c>
      <c r="D944" s="342">
        <v>75.565190000000001</v>
      </c>
      <c r="E944" s="342">
        <v>72.821601999999999</v>
      </c>
      <c r="F944" s="342">
        <v>72.678410999999997</v>
      </c>
      <c r="G944" s="342">
        <v>72.826566</v>
      </c>
      <c r="H944" s="342">
        <v>74.605014999999995</v>
      </c>
      <c r="I944" s="342">
        <v>6.8483429999999998</v>
      </c>
      <c r="J944" s="342">
        <v>177.938185</v>
      </c>
      <c r="K944" s="342">
        <v>52.2</v>
      </c>
      <c r="L944" s="342">
        <v>6.0364930000000001</v>
      </c>
      <c r="M944" s="342">
        <v>74.8</v>
      </c>
      <c r="N944" s="342">
        <v>29.324871999999999</v>
      </c>
      <c r="O944" s="342">
        <v>177.787296</v>
      </c>
      <c r="P944" s="342">
        <v>0</v>
      </c>
      <c r="Q944" s="342">
        <v>120.31</v>
      </c>
      <c r="R944" s="342">
        <v>0</v>
      </c>
      <c r="S944" s="342">
        <v>4.4180000000000001</v>
      </c>
      <c r="T944" s="342">
        <v>0</v>
      </c>
      <c r="U944" s="342">
        <v>271</v>
      </c>
      <c r="V944" s="342">
        <v>123.41800000000001</v>
      </c>
      <c r="W944" s="342">
        <v>6.2809999999999997</v>
      </c>
      <c r="X944" s="342">
        <v>4.4999999999999998E-2</v>
      </c>
      <c r="Y944" s="342">
        <v>0</v>
      </c>
      <c r="Z944" s="342">
        <v>73.2</v>
      </c>
      <c r="AA944" s="342">
        <v>53.3</v>
      </c>
      <c r="AB944" s="342">
        <v>17.458556999999999</v>
      </c>
      <c r="AC944" s="342">
        <v>18.829799999999999</v>
      </c>
      <c r="AD944" s="342">
        <v>177.83184600000001</v>
      </c>
      <c r="AE944" s="342">
        <v>10.09578</v>
      </c>
      <c r="AF944" s="342">
        <v>0</v>
      </c>
      <c r="AG944" s="342">
        <v>4.4549999999999999E-2</v>
      </c>
    </row>
    <row r="945" spans="1:33" x14ac:dyDescent="0.2">
      <c r="A945" s="342">
        <v>1134.081866</v>
      </c>
      <c r="B945" s="342">
        <v>118.53966699999999</v>
      </c>
      <c r="C945" s="342">
        <v>74.627438999999995</v>
      </c>
      <c r="D945" s="342">
        <v>75.533551000000003</v>
      </c>
      <c r="E945" s="342">
        <v>72.795544000000007</v>
      </c>
      <c r="F945" s="342">
        <v>72.642809999999997</v>
      </c>
      <c r="G945" s="342">
        <v>72.859966999999997</v>
      </c>
      <c r="H945" s="342">
        <v>74.616716999999994</v>
      </c>
      <c r="I945" s="342">
        <v>6.9734850000000002</v>
      </c>
      <c r="J945" s="342">
        <v>177.971846</v>
      </c>
      <c r="K945" s="342">
        <v>52.2</v>
      </c>
      <c r="L945" s="342">
        <v>6.0443369999999996</v>
      </c>
      <c r="M945" s="342">
        <v>74.8</v>
      </c>
      <c r="N945" s="342">
        <v>29.322558999999998</v>
      </c>
      <c r="O945" s="342">
        <v>177.795265</v>
      </c>
      <c r="P945" s="342">
        <v>0</v>
      </c>
      <c r="Q945" s="342">
        <v>120.29</v>
      </c>
      <c r="R945" s="342">
        <v>0</v>
      </c>
      <c r="S945" s="342">
        <v>4.4269999999999996</v>
      </c>
      <c r="T945" s="342">
        <v>0</v>
      </c>
      <c r="U945" s="342">
        <v>275</v>
      </c>
      <c r="V945" s="342">
        <v>123.49299999999999</v>
      </c>
      <c r="W945" s="342">
        <v>6.3380000000000001</v>
      </c>
      <c r="X945" s="342">
        <v>4.4999999999999998E-2</v>
      </c>
      <c r="Y945" s="342">
        <v>0</v>
      </c>
      <c r="Z945" s="342">
        <v>73.2</v>
      </c>
      <c r="AA945" s="342">
        <v>53.3</v>
      </c>
      <c r="AB945" s="342">
        <v>17.558335</v>
      </c>
      <c r="AC945" s="342">
        <v>18.787444000000001</v>
      </c>
      <c r="AD945" s="342">
        <v>177.84032400000001</v>
      </c>
      <c r="AE945" s="342">
        <v>10.092181</v>
      </c>
      <c r="AF945" s="342">
        <v>0</v>
      </c>
      <c r="AG945" s="342">
        <v>4.5058000000000001E-2</v>
      </c>
    </row>
    <row r="946" spans="1:33" x14ac:dyDescent="0.2">
      <c r="A946" s="342">
        <v>1135.276934</v>
      </c>
      <c r="B946" s="342">
        <v>119.297571</v>
      </c>
      <c r="C946" s="342">
        <v>74.598275000000001</v>
      </c>
      <c r="D946" s="342">
        <v>75.510760000000005</v>
      </c>
      <c r="E946" s="342">
        <v>72.788939999999997</v>
      </c>
      <c r="F946" s="342">
        <v>72.667328999999995</v>
      </c>
      <c r="G946" s="342">
        <v>72.832091000000005</v>
      </c>
      <c r="H946" s="342">
        <v>74.660329000000004</v>
      </c>
      <c r="I946" s="342">
        <v>6.9125670000000001</v>
      </c>
      <c r="J946" s="342">
        <v>178.02472800000001</v>
      </c>
      <c r="K946" s="342">
        <v>52.2</v>
      </c>
      <c r="L946" s="342">
        <v>6.0531509999999997</v>
      </c>
      <c r="M946" s="342">
        <v>74.8</v>
      </c>
      <c r="N946" s="342">
        <v>29.324321999999999</v>
      </c>
      <c r="O946" s="342">
        <v>177.76688100000001</v>
      </c>
      <c r="P946" s="342">
        <v>0</v>
      </c>
      <c r="Q946" s="342">
        <v>120.31</v>
      </c>
      <c r="R946" s="342">
        <v>0</v>
      </c>
      <c r="S946" s="342">
        <v>4.4009999999999998</v>
      </c>
      <c r="T946" s="342">
        <v>0</v>
      </c>
      <c r="U946" s="342">
        <v>263</v>
      </c>
      <c r="V946" s="342">
        <v>123.605</v>
      </c>
      <c r="W946" s="342">
        <v>6.2759999999999998</v>
      </c>
      <c r="X946" s="342">
        <v>4.4999999999999998E-2</v>
      </c>
      <c r="Y946" s="342">
        <v>0</v>
      </c>
      <c r="Z946" s="342">
        <v>73.2</v>
      </c>
      <c r="AA946" s="342">
        <v>53.3</v>
      </c>
      <c r="AB946" s="342">
        <v>17.232168000000001</v>
      </c>
      <c r="AC946" s="342">
        <v>18.746549999999999</v>
      </c>
      <c r="AD946" s="342">
        <v>177.812612</v>
      </c>
      <c r="AE946" s="342">
        <v>10.088706999999999</v>
      </c>
      <c r="AF946" s="342">
        <v>0</v>
      </c>
      <c r="AG946" s="342">
        <v>4.5732000000000002E-2</v>
      </c>
    </row>
    <row r="947" spans="1:33" x14ac:dyDescent="0.2">
      <c r="A947" s="342">
        <v>1136.476003</v>
      </c>
      <c r="B947" s="342">
        <v>119.49147499999999</v>
      </c>
      <c r="C947" s="342">
        <v>74.626244999999997</v>
      </c>
      <c r="D947" s="342">
        <v>75.522631000000004</v>
      </c>
      <c r="E947" s="342">
        <v>72.829982999999999</v>
      </c>
      <c r="F947" s="342">
        <v>72.679726000000002</v>
      </c>
      <c r="G947" s="342">
        <v>72.869545000000002</v>
      </c>
      <c r="H947" s="342">
        <v>74.609506999999994</v>
      </c>
      <c r="I947" s="342">
        <v>6.8343660000000002</v>
      </c>
      <c r="J947" s="342">
        <v>178.01591400000001</v>
      </c>
      <c r="K947" s="342">
        <v>52.2</v>
      </c>
      <c r="L947" s="342">
        <v>6.058802</v>
      </c>
      <c r="M947" s="342">
        <v>74.8</v>
      </c>
      <c r="N947" s="342">
        <v>29.326447000000002</v>
      </c>
      <c r="O947" s="342">
        <v>177.76133899999999</v>
      </c>
      <c r="P947" s="342">
        <v>0</v>
      </c>
      <c r="Q947" s="342">
        <v>120.3</v>
      </c>
      <c r="R947" s="342">
        <v>0</v>
      </c>
      <c r="S947" s="342">
        <v>4.4050000000000002</v>
      </c>
      <c r="T947" s="342">
        <v>0</v>
      </c>
      <c r="U947" s="342">
        <v>265</v>
      </c>
      <c r="V947" s="342">
        <v>123.679</v>
      </c>
      <c r="W947" s="342">
        <v>6.2709999999999999</v>
      </c>
      <c r="X947" s="342">
        <v>4.4999999999999998E-2</v>
      </c>
      <c r="Y947" s="342">
        <v>0</v>
      </c>
      <c r="Z947" s="342">
        <v>73.2</v>
      </c>
      <c r="AA947" s="342">
        <v>53.3</v>
      </c>
      <c r="AB947" s="342">
        <v>17.168569000000002</v>
      </c>
      <c r="AC947" s="342">
        <v>18.701478999999999</v>
      </c>
      <c r="AD947" s="342">
        <v>177.807209</v>
      </c>
      <c r="AE947" s="342">
        <v>10.084878</v>
      </c>
      <c r="AF947" s="342">
        <v>0</v>
      </c>
      <c r="AG947" s="342">
        <v>4.5870000000000001E-2</v>
      </c>
    </row>
    <row r="948" spans="1:33" x14ac:dyDescent="0.2">
      <c r="A948" s="342">
        <v>1137.672071</v>
      </c>
      <c r="B948" s="342">
        <v>119.223919</v>
      </c>
      <c r="C948" s="342">
        <v>74.610523999999998</v>
      </c>
      <c r="D948" s="342">
        <v>75.478363999999999</v>
      </c>
      <c r="E948" s="342">
        <v>72.747978000000003</v>
      </c>
      <c r="F948" s="342">
        <v>72.679833000000002</v>
      </c>
      <c r="G948" s="342">
        <v>72.876223999999993</v>
      </c>
      <c r="H948" s="342">
        <v>74.617176000000001</v>
      </c>
      <c r="I948" s="342">
        <v>6.8862120000000004</v>
      </c>
      <c r="J948" s="342">
        <v>178.03068999999999</v>
      </c>
      <c r="K948" s="342">
        <v>52.2</v>
      </c>
      <c r="L948" s="342">
        <v>6.0655939999999999</v>
      </c>
      <c r="M948" s="342">
        <v>74.8</v>
      </c>
      <c r="N948" s="342">
        <v>29.329014000000001</v>
      </c>
      <c r="O948" s="342">
        <v>177.773932</v>
      </c>
      <c r="P948" s="342">
        <v>0</v>
      </c>
      <c r="Q948" s="342">
        <v>120.32</v>
      </c>
      <c r="R948" s="342">
        <v>0</v>
      </c>
      <c r="S948" s="342">
        <v>4.415</v>
      </c>
      <c r="T948" s="342">
        <v>0</v>
      </c>
      <c r="U948" s="342">
        <v>270</v>
      </c>
      <c r="V948" s="342">
        <v>123.791</v>
      </c>
      <c r="W948" s="342">
        <v>6.2859999999999996</v>
      </c>
      <c r="X948" s="342">
        <v>0.04</v>
      </c>
      <c r="Y948" s="342">
        <v>0</v>
      </c>
      <c r="Z948" s="342">
        <v>73.2</v>
      </c>
      <c r="AA948" s="342">
        <v>53.3</v>
      </c>
      <c r="AB948" s="342">
        <v>17.314274000000001</v>
      </c>
      <c r="AC948" s="342">
        <v>18.658238000000001</v>
      </c>
      <c r="AD948" s="342">
        <v>177.81958800000001</v>
      </c>
      <c r="AE948" s="342">
        <v>10.081204</v>
      </c>
      <c r="AF948" s="342">
        <v>0</v>
      </c>
      <c r="AG948" s="342">
        <v>4.5656000000000002E-2</v>
      </c>
    </row>
    <row r="949" spans="1:33" x14ac:dyDescent="0.2">
      <c r="A949" s="342">
        <v>1138.8881409999999</v>
      </c>
      <c r="B949" s="342">
        <v>118.45372500000001</v>
      </c>
      <c r="C949" s="342">
        <v>74.611475999999996</v>
      </c>
      <c r="D949" s="342">
        <v>75.508346000000003</v>
      </c>
      <c r="E949" s="342">
        <v>72.825272999999996</v>
      </c>
      <c r="F949" s="342">
        <v>72.746915000000001</v>
      </c>
      <c r="G949" s="342">
        <v>72.833596999999997</v>
      </c>
      <c r="H949" s="342">
        <v>74.633797999999999</v>
      </c>
      <c r="I949" s="342">
        <v>6.8130439999999997</v>
      </c>
      <c r="J949" s="342">
        <v>177.965767</v>
      </c>
      <c r="K949" s="342">
        <v>52.2</v>
      </c>
      <c r="L949" s="342">
        <v>6.0730880000000003</v>
      </c>
      <c r="M949" s="342">
        <v>74.8</v>
      </c>
      <c r="N949" s="342">
        <v>29.325980999999999</v>
      </c>
      <c r="O949" s="342">
        <v>177.74576999999999</v>
      </c>
      <c r="P949" s="342">
        <v>0</v>
      </c>
      <c r="Q949" s="342">
        <v>120.32</v>
      </c>
      <c r="R949" s="342">
        <v>0</v>
      </c>
      <c r="S949" s="342">
        <v>4.4089999999999998</v>
      </c>
      <c r="T949" s="342">
        <v>0</v>
      </c>
      <c r="U949" s="342">
        <v>267</v>
      </c>
      <c r="V949" s="342">
        <v>123.866</v>
      </c>
      <c r="W949" s="342">
        <v>6.266</v>
      </c>
      <c r="X949" s="342">
        <v>5.0999999999999997E-2</v>
      </c>
      <c r="Y949" s="342">
        <v>0</v>
      </c>
      <c r="Z949" s="342">
        <v>73.2</v>
      </c>
      <c r="AA949" s="342">
        <v>53.3</v>
      </c>
      <c r="AB949" s="342">
        <v>16.975107999999999</v>
      </c>
      <c r="AC949" s="342">
        <v>18.614806999999999</v>
      </c>
      <c r="AD949" s="342">
        <v>177.790773</v>
      </c>
      <c r="AE949" s="342">
        <v>10.077514000000001</v>
      </c>
      <c r="AF949" s="342">
        <v>0</v>
      </c>
      <c r="AG949" s="342">
        <v>4.5003000000000001E-2</v>
      </c>
    </row>
    <row r="950" spans="1:33" x14ac:dyDescent="0.2">
      <c r="A950" s="342">
        <v>1140.0832089999999</v>
      </c>
      <c r="B950" s="342">
        <v>118.04805399999999</v>
      </c>
      <c r="C950" s="342">
        <v>74.582130000000006</v>
      </c>
      <c r="D950" s="342">
        <v>75.486729999999994</v>
      </c>
      <c r="E950" s="342">
        <v>72.778784000000002</v>
      </c>
      <c r="F950" s="342">
        <v>72.706805000000003</v>
      </c>
      <c r="G950" s="342">
        <v>72.812824000000006</v>
      </c>
      <c r="H950" s="342">
        <v>74.564280999999994</v>
      </c>
      <c r="I950" s="342">
        <v>6.923368</v>
      </c>
      <c r="J950" s="342">
        <v>177.88345000000001</v>
      </c>
      <c r="K950" s="342">
        <v>52.2</v>
      </c>
      <c r="L950" s="342">
        <v>6.0803700000000003</v>
      </c>
      <c r="M950" s="342">
        <v>74.8</v>
      </c>
      <c r="N950" s="342">
        <v>29.326058</v>
      </c>
      <c r="O950" s="342">
        <v>177.763158</v>
      </c>
      <c r="P950" s="342">
        <v>0</v>
      </c>
      <c r="Q950" s="342">
        <v>120.31</v>
      </c>
      <c r="R950" s="342">
        <v>0</v>
      </c>
      <c r="S950" s="342">
        <v>4.423</v>
      </c>
      <c r="T950" s="342">
        <v>0</v>
      </c>
      <c r="U950" s="342">
        <v>273</v>
      </c>
      <c r="V950" s="342">
        <v>123.941</v>
      </c>
      <c r="W950" s="342">
        <v>6.2919999999999998</v>
      </c>
      <c r="X950" s="342">
        <v>5.0999999999999997E-2</v>
      </c>
      <c r="Y950" s="342">
        <v>0</v>
      </c>
      <c r="Z950" s="342">
        <v>73.2</v>
      </c>
      <c r="AA950" s="342">
        <v>53.3</v>
      </c>
      <c r="AB950" s="342">
        <v>17.176148999999999</v>
      </c>
      <c r="AC950" s="342">
        <v>18.568764000000002</v>
      </c>
      <c r="AD950" s="342">
        <v>177.80785299999999</v>
      </c>
      <c r="AE950" s="342">
        <v>10.073601999999999</v>
      </c>
      <c r="AF950" s="342">
        <v>0</v>
      </c>
      <c r="AG950" s="342">
        <v>4.4694999999999999E-2</v>
      </c>
    </row>
    <row r="951" spans="1:33" x14ac:dyDescent="0.2">
      <c r="A951" s="342">
        <v>1141.2782769999999</v>
      </c>
      <c r="B951" s="342">
        <v>117.99422199999999</v>
      </c>
      <c r="C951" s="342">
        <v>74.653510999999995</v>
      </c>
      <c r="D951" s="342">
        <v>75.545111000000006</v>
      </c>
      <c r="E951" s="342">
        <v>72.807471000000007</v>
      </c>
      <c r="F951" s="342">
        <v>72.647191000000007</v>
      </c>
      <c r="G951" s="342">
        <v>72.814679999999996</v>
      </c>
      <c r="H951" s="342">
        <v>74.579482999999996</v>
      </c>
      <c r="I951" s="342">
        <v>7.0259790000000004</v>
      </c>
      <c r="J951" s="342">
        <v>177.83808500000001</v>
      </c>
      <c r="K951" s="342">
        <v>52.2</v>
      </c>
      <c r="L951" s="342">
        <v>6.0882500000000004</v>
      </c>
      <c r="M951" s="342">
        <v>74.8</v>
      </c>
      <c r="N951" s="342">
        <v>29.325565999999998</v>
      </c>
      <c r="O951" s="342">
        <v>177.741187</v>
      </c>
      <c r="P951" s="342">
        <v>0</v>
      </c>
      <c r="Q951" s="342">
        <v>120.32</v>
      </c>
      <c r="R951" s="342">
        <v>0</v>
      </c>
      <c r="S951" s="342">
        <v>4.4080000000000004</v>
      </c>
      <c r="T951" s="342">
        <v>0</v>
      </c>
      <c r="U951" s="342">
        <v>266</v>
      </c>
      <c r="V951" s="342">
        <v>124.053</v>
      </c>
      <c r="W951" s="342">
        <v>6.2709999999999999</v>
      </c>
      <c r="X951" s="342">
        <v>0.04</v>
      </c>
      <c r="Y951" s="342">
        <v>0</v>
      </c>
      <c r="Z951" s="342">
        <v>73.2</v>
      </c>
      <c r="AA951" s="342">
        <v>53.3</v>
      </c>
      <c r="AB951" s="342">
        <v>16.916149000000001</v>
      </c>
      <c r="AC951" s="342">
        <v>18.519756000000001</v>
      </c>
      <c r="AD951" s="342">
        <v>177.785763</v>
      </c>
      <c r="AE951" s="342">
        <v>10.069438</v>
      </c>
      <c r="AF951" s="342">
        <v>0</v>
      </c>
      <c r="AG951" s="342">
        <v>4.4575999999999998E-2</v>
      </c>
    </row>
    <row r="952" spans="1:33" x14ac:dyDescent="0.2">
      <c r="A952" s="342">
        <v>1142.4753459999999</v>
      </c>
      <c r="B952" s="342">
        <v>117.827654</v>
      </c>
      <c r="C952" s="342">
        <v>74.642690999999999</v>
      </c>
      <c r="D952" s="342">
        <v>75.543201999999994</v>
      </c>
      <c r="E952" s="342">
        <v>72.779796000000005</v>
      </c>
      <c r="F952" s="342">
        <v>72.718598999999998</v>
      </c>
      <c r="G952" s="342">
        <v>72.879909999999995</v>
      </c>
      <c r="H952" s="342">
        <v>74.583701000000005</v>
      </c>
      <c r="I952" s="342">
        <v>6.8792989999999996</v>
      </c>
      <c r="J952" s="342">
        <v>177.999842</v>
      </c>
      <c r="K952" s="342">
        <v>52.2</v>
      </c>
      <c r="L952" s="342">
        <v>6.0911020000000002</v>
      </c>
      <c r="M952" s="342">
        <v>74.8</v>
      </c>
      <c r="N952" s="342">
        <v>29.328651000000001</v>
      </c>
      <c r="O952" s="342">
        <v>177.73408599999999</v>
      </c>
      <c r="P952" s="342">
        <v>0</v>
      </c>
      <c r="Q952" s="342">
        <v>120.32</v>
      </c>
      <c r="R952" s="342">
        <v>0</v>
      </c>
      <c r="S952" s="342">
        <v>4.41</v>
      </c>
      <c r="T952" s="342">
        <v>0</v>
      </c>
      <c r="U952" s="342">
        <v>267</v>
      </c>
      <c r="V952" s="342">
        <v>124.128</v>
      </c>
      <c r="W952" s="342">
        <v>6.3070000000000004</v>
      </c>
      <c r="X952" s="342">
        <v>4.4999999999999998E-2</v>
      </c>
      <c r="Y952" s="342">
        <v>0</v>
      </c>
      <c r="Z952" s="342">
        <v>73.2</v>
      </c>
      <c r="AA952" s="342">
        <v>53.3</v>
      </c>
      <c r="AB952" s="342">
        <v>16.831081999999999</v>
      </c>
      <c r="AC952" s="342">
        <v>18.468239000000001</v>
      </c>
      <c r="AD952" s="342">
        <v>177.778536</v>
      </c>
      <c r="AE952" s="342">
        <v>10.065061999999999</v>
      </c>
      <c r="AF952" s="342">
        <v>0</v>
      </c>
      <c r="AG952" s="342">
        <v>4.4450000000000003E-2</v>
      </c>
    </row>
    <row r="953" spans="1:33" x14ac:dyDescent="0.2">
      <c r="A953" s="342">
        <v>1143.674415</v>
      </c>
      <c r="B953" s="342">
        <v>118.064713</v>
      </c>
      <c r="C953" s="342">
        <v>74.611290999999994</v>
      </c>
      <c r="D953" s="342">
        <v>75.493215000000006</v>
      </c>
      <c r="E953" s="342">
        <v>72.804384999999996</v>
      </c>
      <c r="F953" s="342">
        <v>72.706811000000002</v>
      </c>
      <c r="G953" s="342">
        <v>72.922644000000005</v>
      </c>
      <c r="H953" s="342">
        <v>74.561893999999995</v>
      </c>
      <c r="I953" s="342">
        <v>6.9201269999999999</v>
      </c>
      <c r="J953" s="342">
        <v>177.89874399999999</v>
      </c>
      <c r="K953" s="342">
        <v>52.2</v>
      </c>
      <c r="L953" s="342">
        <v>6.0989310000000003</v>
      </c>
      <c r="M953" s="342">
        <v>74.8</v>
      </c>
      <c r="N953" s="342">
        <v>29.327276999999999</v>
      </c>
      <c r="O953" s="342">
        <v>177.776442</v>
      </c>
      <c r="P953" s="342">
        <v>0</v>
      </c>
      <c r="Q953" s="342">
        <v>120.29</v>
      </c>
      <c r="R953" s="342">
        <v>0</v>
      </c>
      <c r="S953" s="342">
        <v>4.4340000000000002</v>
      </c>
      <c r="T953" s="342">
        <v>0</v>
      </c>
      <c r="U953" s="342">
        <v>278</v>
      </c>
      <c r="V953" s="342">
        <v>124.241</v>
      </c>
      <c r="W953" s="342">
        <v>6.3490000000000002</v>
      </c>
      <c r="X953" s="342">
        <v>4.4999999999999998E-2</v>
      </c>
      <c r="Y953" s="342">
        <v>0</v>
      </c>
      <c r="Z953" s="342">
        <v>73.2</v>
      </c>
      <c r="AA953" s="342">
        <v>53.3</v>
      </c>
      <c r="AB953" s="342">
        <v>17.332312999999999</v>
      </c>
      <c r="AC953" s="342">
        <v>18.426438999999998</v>
      </c>
      <c r="AD953" s="342">
        <v>177.82112100000001</v>
      </c>
      <c r="AE953" s="342">
        <v>10.06151</v>
      </c>
      <c r="AF953" s="342">
        <v>0</v>
      </c>
      <c r="AG953" s="342">
        <v>4.4679000000000003E-2</v>
      </c>
    </row>
    <row r="954" spans="1:33" x14ac:dyDescent="0.2">
      <c r="A954" s="342">
        <v>1144.892484</v>
      </c>
      <c r="B954" s="342">
        <v>118.352661</v>
      </c>
      <c r="C954" s="342">
        <v>74.651874000000007</v>
      </c>
      <c r="D954" s="342">
        <v>75.518596000000002</v>
      </c>
      <c r="E954" s="342">
        <v>72.800646999999998</v>
      </c>
      <c r="F954" s="342">
        <v>72.683020999999997</v>
      </c>
      <c r="G954" s="342">
        <v>72.865280999999996</v>
      </c>
      <c r="H954" s="342">
        <v>74.604284000000007</v>
      </c>
      <c r="I954" s="342">
        <v>6.8311039999999998</v>
      </c>
      <c r="J954" s="342">
        <v>178.02585500000001</v>
      </c>
      <c r="K954" s="342">
        <v>52.2</v>
      </c>
      <c r="L954" s="342">
        <v>6.1061860000000001</v>
      </c>
      <c r="M954" s="342">
        <v>74.8</v>
      </c>
      <c r="N954" s="342">
        <v>29.326473</v>
      </c>
      <c r="O954" s="342">
        <v>177.76756800000001</v>
      </c>
      <c r="P954" s="342">
        <v>0</v>
      </c>
      <c r="Q954" s="342">
        <v>120.31</v>
      </c>
      <c r="R954" s="342">
        <v>0</v>
      </c>
      <c r="S954" s="342">
        <v>4.41</v>
      </c>
      <c r="T954" s="342">
        <v>0</v>
      </c>
      <c r="U954" s="342">
        <v>268</v>
      </c>
      <c r="V954" s="342">
        <v>124.315</v>
      </c>
      <c r="W954" s="342">
        <v>6.2709999999999999</v>
      </c>
      <c r="X954" s="342">
        <v>5.6000000000000001E-2</v>
      </c>
      <c r="Y954" s="342">
        <v>0</v>
      </c>
      <c r="Z954" s="342">
        <v>73.2</v>
      </c>
      <c r="AA954" s="342">
        <v>53.3</v>
      </c>
      <c r="AB954" s="342">
        <v>17.230187000000001</v>
      </c>
      <c r="AC954" s="342">
        <v>18.387599999999999</v>
      </c>
      <c r="AD954" s="342">
        <v>177.812444</v>
      </c>
      <c r="AE954" s="342">
        <v>10.058211</v>
      </c>
      <c r="AF954" s="342">
        <v>0</v>
      </c>
      <c r="AG954" s="342">
        <v>4.4875999999999999E-2</v>
      </c>
    </row>
    <row r="955" spans="1:33" x14ac:dyDescent="0.2">
      <c r="A955" s="342">
        <v>1146.0885519999999</v>
      </c>
      <c r="B955" s="342">
        <v>118.516955</v>
      </c>
      <c r="C955" s="342">
        <v>74.612657999999996</v>
      </c>
      <c r="D955" s="342">
        <v>75.511205000000004</v>
      </c>
      <c r="E955" s="342">
        <v>72.763344000000004</v>
      </c>
      <c r="F955" s="342">
        <v>72.758876999999998</v>
      </c>
      <c r="G955" s="342">
        <v>72.907242999999994</v>
      </c>
      <c r="H955" s="342">
        <v>74.610335000000006</v>
      </c>
      <c r="I955" s="342">
        <v>6.9760780000000002</v>
      </c>
      <c r="J955" s="342">
        <v>177.867377</v>
      </c>
      <c r="K955" s="342">
        <v>52.2</v>
      </c>
      <c r="L955" s="342">
        <v>6.1114769999999998</v>
      </c>
      <c r="M955" s="342">
        <v>74.8</v>
      </c>
      <c r="N955" s="342">
        <v>29.323232999999998</v>
      </c>
      <c r="O955" s="342">
        <v>177.753187</v>
      </c>
      <c r="P955" s="342">
        <v>0</v>
      </c>
      <c r="Q955" s="342">
        <v>120.31</v>
      </c>
      <c r="R955" s="342">
        <v>0</v>
      </c>
      <c r="S955" s="342">
        <v>4.407</v>
      </c>
      <c r="T955" s="342">
        <v>0</v>
      </c>
      <c r="U955" s="342">
        <v>266</v>
      </c>
      <c r="V955" s="342">
        <v>124.39</v>
      </c>
      <c r="W955" s="342">
        <v>6.25</v>
      </c>
      <c r="X955" s="342">
        <v>5.0999999999999997E-2</v>
      </c>
      <c r="Y955" s="342">
        <v>0</v>
      </c>
      <c r="Z955" s="342">
        <v>73.2</v>
      </c>
      <c r="AA955" s="342">
        <v>53.3</v>
      </c>
      <c r="AB955" s="342">
        <v>17.063020000000002</v>
      </c>
      <c r="AC955" s="342">
        <v>18.341294000000001</v>
      </c>
      <c r="AD955" s="342">
        <v>177.79824199999999</v>
      </c>
      <c r="AE955" s="342">
        <v>10.054276</v>
      </c>
      <c r="AF955" s="342">
        <v>0</v>
      </c>
      <c r="AG955" s="342">
        <v>4.5054999999999998E-2</v>
      </c>
    </row>
    <row r="956" spans="1:33" x14ac:dyDescent="0.2">
      <c r="A956" s="342">
        <v>1147.283621</v>
      </c>
      <c r="B956" s="342">
        <v>118.248127</v>
      </c>
      <c r="C956" s="342">
        <v>74.625493000000006</v>
      </c>
      <c r="D956" s="342">
        <v>75.530342000000005</v>
      </c>
      <c r="E956" s="342">
        <v>72.812408000000005</v>
      </c>
      <c r="F956" s="342">
        <v>72.633887999999999</v>
      </c>
      <c r="G956" s="342">
        <v>72.818548000000007</v>
      </c>
      <c r="H956" s="342">
        <v>74.616605000000007</v>
      </c>
      <c r="I956" s="342">
        <v>6.850568</v>
      </c>
      <c r="J956" s="342">
        <v>177.92</v>
      </c>
      <c r="K956" s="342">
        <v>52.2</v>
      </c>
      <c r="L956" s="342">
        <v>6.1171800000000003</v>
      </c>
      <c r="M956" s="342">
        <v>74.8</v>
      </c>
      <c r="N956" s="342">
        <v>29.325903</v>
      </c>
      <c r="O956" s="342">
        <v>177.758196</v>
      </c>
      <c r="P956" s="342">
        <v>0</v>
      </c>
      <c r="Q956" s="342">
        <v>120.31</v>
      </c>
      <c r="R956" s="342">
        <v>0</v>
      </c>
      <c r="S956" s="342">
        <v>4.415</v>
      </c>
      <c r="T956" s="342">
        <v>0</v>
      </c>
      <c r="U956" s="342">
        <v>269</v>
      </c>
      <c r="V956" s="342">
        <v>124.502</v>
      </c>
      <c r="W956" s="342">
        <v>6.2859999999999996</v>
      </c>
      <c r="X956" s="342">
        <v>4.4999999999999998E-2</v>
      </c>
      <c r="Y956" s="342">
        <v>0</v>
      </c>
      <c r="Z956" s="342">
        <v>73.2</v>
      </c>
      <c r="AA956" s="342">
        <v>53.3</v>
      </c>
      <c r="AB956" s="342">
        <v>17.119174000000001</v>
      </c>
      <c r="AC956" s="342">
        <v>18.301404999999999</v>
      </c>
      <c r="AD956" s="342">
        <v>177.80301299999999</v>
      </c>
      <c r="AE956" s="342">
        <v>10.050886999999999</v>
      </c>
      <c r="AF956" s="342">
        <v>0</v>
      </c>
      <c r="AG956" s="342">
        <v>4.4817000000000003E-2</v>
      </c>
    </row>
    <row r="957" spans="1:33" x14ac:dyDescent="0.2">
      <c r="A957" s="342">
        <v>1148.4776890000001</v>
      </c>
      <c r="B957" s="342">
        <v>118.05832599999999</v>
      </c>
      <c r="C957" s="342">
        <v>74.640576999999993</v>
      </c>
      <c r="D957" s="342">
        <v>75.555893999999995</v>
      </c>
      <c r="E957" s="342">
        <v>72.782760999999994</v>
      </c>
      <c r="F957" s="342">
        <v>72.777280000000005</v>
      </c>
      <c r="G957" s="342">
        <v>72.869135999999997</v>
      </c>
      <c r="H957" s="342">
        <v>74.652219000000002</v>
      </c>
      <c r="I957" s="342">
        <v>6.8289650000000002</v>
      </c>
      <c r="J957" s="342">
        <v>178.008397</v>
      </c>
      <c r="K957" s="342">
        <v>52.2</v>
      </c>
      <c r="L957" s="342">
        <v>6.1212239999999998</v>
      </c>
      <c r="M957" s="342">
        <v>74.8</v>
      </c>
      <c r="N957" s="342">
        <v>29.323311</v>
      </c>
      <c r="O957" s="342">
        <v>177.743955</v>
      </c>
      <c r="P957" s="342">
        <v>0</v>
      </c>
      <c r="Q957" s="342">
        <v>120.31</v>
      </c>
      <c r="R957" s="342">
        <v>0</v>
      </c>
      <c r="S957" s="342">
        <v>4.407</v>
      </c>
      <c r="T957" s="342">
        <v>0</v>
      </c>
      <c r="U957" s="342">
        <v>266</v>
      </c>
      <c r="V957" s="342">
        <v>124.577</v>
      </c>
      <c r="W957" s="342">
        <v>6.266</v>
      </c>
      <c r="X957" s="342">
        <v>5.6000000000000001E-2</v>
      </c>
      <c r="Y957" s="342">
        <v>0</v>
      </c>
      <c r="Z957" s="342">
        <v>73.2</v>
      </c>
      <c r="AA957" s="342">
        <v>53.3</v>
      </c>
      <c r="AB957" s="342">
        <v>16.949513</v>
      </c>
      <c r="AC957" s="342">
        <v>18.255068999999999</v>
      </c>
      <c r="AD957" s="342">
        <v>177.78859800000001</v>
      </c>
      <c r="AE957" s="342">
        <v>10.046951</v>
      </c>
      <c r="AF957" s="342">
        <v>0</v>
      </c>
      <c r="AG957" s="342">
        <v>4.4643000000000002E-2</v>
      </c>
    </row>
    <row r="958" spans="1:33" x14ac:dyDescent="0.2">
      <c r="A958" s="342">
        <v>1149.6717570000001</v>
      </c>
      <c r="B958" s="342">
        <v>117.81743400000001</v>
      </c>
      <c r="C958" s="342">
        <v>74.673230000000004</v>
      </c>
      <c r="D958" s="342">
        <v>75.567915999999997</v>
      </c>
      <c r="E958" s="342">
        <v>72.807327000000001</v>
      </c>
      <c r="F958" s="342">
        <v>72.704301999999998</v>
      </c>
      <c r="G958" s="342">
        <v>72.893347000000006</v>
      </c>
      <c r="H958" s="342">
        <v>74.614799000000005</v>
      </c>
      <c r="I958" s="342">
        <v>7.0527660000000001</v>
      </c>
      <c r="J958" s="342">
        <v>177.83730700000001</v>
      </c>
      <c r="K958" s="342">
        <v>52.2</v>
      </c>
      <c r="L958" s="342">
        <v>6.1264609999999999</v>
      </c>
      <c r="M958" s="342">
        <v>74.8</v>
      </c>
      <c r="N958" s="342">
        <v>29.32611</v>
      </c>
      <c r="O958" s="342">
        <v>177.74712500000001</v>
      </c>
      <c r="P958" s="342">
        <v>0</v>
      </c>
      <c r="Q958" s="342">
        <v>120.31</v>
      </c>
      <c r="R958" s="342">
        <v>0</v>
      </c>
      <c r="S958" s="342">
        <v>4.4210000000000003</v>
      </c>
      <c r="T958" s="342">
        <v>0</v>
      </c>
      <c r="U958" s="342">
        <v>272</v>
      </c>
      <c r="V958" s="342">
        <v>124.688</v>
      </c>
      <c r="W958" s="342">
        <v>6.3230000000000004</v>
      </c>
      <c r="X958" s="342">
        <v>5.0999999999999997E-2</v>
      </c>
      <c r="Y958" s="342">
        <v>0</v>
      </c>
      <c r="Z958" s="342">
        <v>73.2</v>
      </c>
      <c r="AA958" s="342">
        <v>53.3</v>
      </c>
      <c r="AB958" s="342">
        <v>16.984079999999999</v>
      </c>
      <c r="AC958" s="342">
        <v>18.207174999999999</v>
      </c>
      <c r="AD958" s="342">
        <v>177.79153500000001</v>
      </c>
      <c r="AE958" s="342">
        <v>10.042882000000001</v>
      </c>
      <c r="AF958" s="342">
        <v>0</v>
      </c>
      <c r="AG958" s="342">
        <v>4.4409999999999998E-2</v>
      </c>
    </row>
    <row r="959" spans="1:33" x14ac:dyDescent="0.2">
      <c r="A959" s="342">
        <v>1150.887827</v>
      </c>
      <c r="B959" s="342">
        <v>117.69703800000001</v>
      </c>
      <c r="C959" s="342">
        <v>74.593024999999997</v>
      </c>
      <c r="D959" s="342">
        <v>75.455160000000006</v>
      </c>
      <c r="E959" s="342">
        <v>72.801079999999999</v>
      </c>
      <c r="F959" s="342">
        <v>72.748589999999993</v>
      </c>
      <c r="G959" s="342">
        <v>72.912036000000001</v>
      </c>
      <c r="H959" s="342">
        <v>74.583687999999995</v>
      </c>
      <c r="I959" s="342">
        <v>6.863734</v>
      </c>
      <c r="J959" s="342">
        <v>177.960103</v>
      </c>
      <c r="K959" s="342">
        <v>52.2</v>
      </c>
      <c r="L959" s="342">
        <v>6.1354430000000004</v>
      </c>
      <c r="M959" s="342">
        <v>74.8</v>
      </c>
      <c r="N959" s="342">
        <v>29.325068999999999</v>
      </c>
      <c r="O959" s="342">
        <v>177.72497200000001</v>
      </c>
      <c r="P959" s="342">
        <v>0</v>
      </c>
      <c r="Q959" s="342">
        <v>120.3</v>
      </c>
      <c r="R959" s="342">
        <v>0</v>
      </c>
      <c r="S959" s="342">
        <v>4.4219999999999997</v>
      </c>
      <c r="T959" s="342">
        <v>0</v>
      </c>
      <c r="U959" s="342">
        <v>273</v>
      </c>
      <c r="V959" s="342">
        <v>124.76300000000001</v>
      </c>
      <c r="W959" s="342">
        <v>6.2969999999999997</v>
      </c>
      <c r="X959" s="342">
        <v>4.4999999999999998E-2</v>
      </c>
      <c r="Y959" s="342">
        <v>0</v>
      </c>
      <c r="Z959" s="342">
        <v>73.2</v>
      </c>
      <c r="AA959" s="342">
        <v>53.3</v>
      </c>
      <c r="AB959" s="342">
        <v>16.723139</v>
      </c>
      <c r="AC959" s="342">
        <v>18.157084000000001</v>
      </c>
      <c r="AD959" s="342">
        <v>177.76936499999999</v>
      </c>
      <c r="AE959" s="342">
        <v>10.038626000000001</v>
      </c>
      <c r="AF959" s="342">
        <v>0</v>
      </c>
      <c r="AG959" s="342">
        <v>4.4394000000000003E-2</v>
      </c>
    </row>
    <row r="960" spans="1:33" x14ac:dyDescent="0.2">
      <c r="A960" s="342">
        <v>1152.0848960000001</v>
      </c>
      <c r="B960" s="342">
        <v>117.34133300000001</v>
      </c>
      <c r="C960" s="342">
        <v>74.574386000000004</v>
      </c>
      <c r="D960" s="342">
        <v>75.516114000000002</v>
      </c>
      <c r="E960" s="342">
        <v>72.787058999999999</v>
      </c>
      <c r="F960" s="342">
        <v>72.725812000000005</v>
      </c>
      <c r="G960" s="342">
        <v>72.901875000000004</v>
      </c>
      <c r="H960" s="342">
        <v>74.590115999999995</v>
      </c>
      <c r="I960" s="342">
        <v>6.8654729999999997</v>
      </c>
      <c r="J960" s="342">
        <v>178.010211</v>
      </c>
      <c r="K960" s="342">
        <v>52.2</v>
      </c>
      <c r="L960" s="342">
        <v>6.1410809999999998</v>
      </c>
      <c r="M960" s="342">
        <v>74.8</v>
      </c>
      <c r="N960" s="342">
        <v>29.328495</v>
      </c>
      <c r="O960" s="342">
        <v>177.755337</v>
      </c>
      <c r="P960" s="342">
        <v>0</v>
      </c>
      <c r="Q960" s="342">
        <v>120.3</v>
      </c>
      <c r="R960" s="342">
        <v>0</v>
      </c>
      <c r="S960" s="342">
        <v>4.4219999999999997</v>
      </c>
      <c r="T960" s="342">
        <v>0</v>
      </c>
      <c r="U960" s="342">
        <v>273</v>
      </c>
      <c r="V960" s="342">
        <v>124.83799999999999</v>
      </c>
      <c r="W960" s="342">
        <v>6.2859999999999996</v>
      </c>
      <c r="X960" s="342">
        <v>5.0999999999999997E-2</v>
      </c>
      <c r="Y960" s="342">
        <v>0</v>
      </c>
      <c r="Z960" s="342">
        <v>73.2</v>
      </c>
      <c r="AA960" s="342">
        <v>53.3</v>
      </c>
      <c r="AB960" s="342">
        <v>17.077321000000001</v>
      </c>
      <c r="AC960" s="342">
        <v>18.11731</v>
      </c>
      <c r="AD960" s="342">
        <v>177.79945699999999</v>
      </c>
      <c r="AE960" s="342">
        <v>10.035247</v>
      </c>
      <c r="AF960" s="342">
        <v>0</v>
      </c>
      <c r="AG960" s="342">
        <v>4.4119999999999999E-2</v>
      </c>
    </row>
    <row r="961" spans="1:33" x14ac:dyDescent="0.2">
      <c r="A961" s="342">
        <v>1153.280964</v>
      </c>
      <c r="B961" s="342">
        <v>116.97287900000001</v>
      </c>
      <c r="C961" s="342">
        <v>74.593914999999996</v>
      </c>
      <c r="D961" s="342">
        <v>75.530208000000002</v>
      </c>
      <c r="E961" s="342">
        <v>72.744636999999997</v>
      </c>
      <c r="F961" s="342">
        <v>72.733937999999995</v>
      </c>
      <c r="G961" s="342">
        <v>72.884922000000003</v>
      </c>
      <c r="H961" s="342">
        <v>74.595090999999996</v>
      </c>
      <c r="I961" s="342">
        <v>6.8367420000000001</v>
      </c>
      <c r="J961" s="342">
        <v>177.897966</v>
      </c>
      <c r="K961" s="342">
        <v>52.2</v>
      </c>
      <c r="L961" s="342">
        <v>6.1454360000000001</v>
      </c>
      <c r="M961" s="342">
        <v>74.8</v>
      </c>
      <c r="N961" s="342">
        <v>29.326084000000002</v>
      </c>
      <c r="O961" s="342">
        <v>177.73422500000001</v>
      </c>
      <c r="P961" s="342">
        <v>0</v>
      </c>
      <c r="Q961" s="342">
        <v>120.31</v>
      </c>
      <c r="R961" s="342">
        <v>0</v>
      </c>
      <c r="S961" s="342">
        <v>4.415</v>
      </c>
      <c r="T961" s="342">
        <v>0</v>
      </c>
      <c r="U961" s="342">
        <v>270</v>
      </c>
      <c r="V961" s="342">
        <v>124.949</v>
      </c>
      <c r="W961" s="342">
        <v>6.2859999999999996</v>
      </c>
      <c r="X961" s="342">
        <v>4.4999999999999998E-2</v>
      </c>
      <c r="Y961" s="342">
        <v>0</v>
      </c>
      <c r="Z961" s="342">
        <v>73.2</v>
      </c>
      <c r="AA961" s="342">
        <v>53.3</v>
      </c>
      <c r="AB961" s="342">
        <v>16.825036000000001</v>
      </c>
      <c r="AC961" s="342">
        <v>18.073453000000001</v>
      </c>
      <c r="AD961" s="342">
        <v>177.77802199999999</v>
      </c>
      <c r="AE961" s="342">
        <v>10.031521</v>
      </c>
      <c r="AF961" s="342">
        <v>0</v>
      </c>
      <c r="AG961" s="342">
        <v>4.3797000000000003E-2</v>
      </c>
    </row>
    <row r="962" spans="1:33" x14ac:dyDescent="0.2">
      <c r="A962" s="342">
        <v>1154.477032</v>
      </c>
      <c r="B962" s="342">
        <v>116.83044200000001</v>
      </c>
      <c r="C962" s="342">
        <v>74.661187999999996</v>
      </c>
      <c r="D962" s="342">
        <v>75.524187999999995</v>
      </c>
      <c r="E962" s="342">
        <v>72.772304000000005</v>
      </c>
      <c r="F962" s="342">
        <v>72.728775999999996</v>
      </c>
      <c r="G962" s="342">
        <v>72.791714999999996</v>
      </c>
      <c r="H962" s="342">
        <v>74.609348999999995</v>
      </c>
      <c r="I962" s="342">
        <v>6.8782189999999996</v>
      </c>
      <c r="J962" s="342">
        <v>177.83367799999999</v>
      </c>
      <c r="K962" s="342">
        <v>52.3</v>
      </c>
      <c r="L962" s="342">
        <v>6.1524359999999998</v>
      </c>
      <c r="M962" s="342">
        <v>74.8</v>
      </c>
      <c r="N962" s="342">
        <v>29.325488</v>
      </c>
      <c r="O962" s="342">
        <v>177.75212500000001</v>
      </c>
      <c r="P962" s="342">
        <v>0</v>
      </c>
      <c r="Q962" s="342">
        <v>120.29</v>
      </c>
      <c r="R962" s="342">
        <v>0</v>
      </c>
      <c r="S962" s="342">
        <v>4.4210000000000003</v>
      </c>
      <c r="T962" s="342">
        <v>0</v>
      </c>
      <c r="U962" s="342">
        <v>273</v>
      </c>
      <c r="V962" s="342">
        <v>125.023</v>
      </c>
      <c r="W962" s="342">
        <v>6.3230000000000004</v>
      </c>
      <c r="X962" s="342">
        <v>4.4999999999999998E-2</v>
      </c>
      <c r="Y962" s="342">
        <v>0</v>
      </c>
      <c r="Z962" s="342">
        <v>73.2</v>
      </c>
      <c r="AA962" s="342">
        <v>53.3</v>
      </c>
      <c r="AB962" s="342">
        <v>17.033522999999999</v>
      </c>
      <c r="AC962" s="342">
        <v>18.033018999999999</v>
      </c>
      <c r="AD962" s="342">
        <v>177.79573600000001</v>
      </c>
      <c r="AE962" s="342">
        <v>10.028085000000001</v>
      </c>
      <c r="AF962" s="342">
        <v>0</v>
      </c>
      <c r="AG962" s="342">
        <v>4.3610999999999997E-2</v>
      </c>
    </row>
    <row r="963" spans="1:33" x14ac:dyDescent="0.2">
      <c r="A963" s="342">
        <v>1155.6731010000001</v>
      </c>
      <c r="B963" s="342">
        <v>116.65303299999999</v>
      </c>
      <c r="C963" s="342">
        <v>74.651133999999999</v>
      </c>
      <c r="D963" s="342">
        <v>75.499357000000003</v>
      </c>
      <c r="E963" s="342">
        <v>72.797897000000006</v>
      </c>
      <c r="F963" s="342">
        <v>72.693697999999998</v>
      </c>
      <c r="G963" s="342">
        <v>72.872713000000005</v>
      </c>
      <c r="H963" s="342">
        <v>74.559730999999999</v>
      </c>
      <c r="I963" s="342">
        <v>6.9272559999999999</v>
      </c>
      <c r="J963" s="342">
        <v>177.88474600000001</v>
      </c>
      <c r="K963" s="342">
        <v>52.3</v>
      </c>
      <c r="L963" s="342">
        <v>6.159694</v>
      </c>
      <c r="M963" s="342">
        <v>74.8</v>
      </c>
      <c r="N963" s="342">
        <v>29.323829</v>
      </c>
      <c r="O963" s="342">
        <v>177.76209700000001</v>
      </c>
      <c r="P963" s="342">
        <v>0</v>
      </c>
      <c r="Q963" s="342">
        <v>120.39</v>
      </c>
      <c r="R963" s="342">
        <v>0</v>
      </c>
      <c r="S963" s="342">
        <v>4.41</v>
      </c>
      <c r="T963" s="342">
        <v>0</v>
      </c>
      <c r="U963" s="342">
        <v>264</v>
      </c>
      <c r="V963" s="342">
        <v>125.13500000000001</v>
      </c>
      <c r="W963" s="342">
        <v>6.3440000000000003</v>
      </c>
      <c r="X963" s="342">
        <v>4.4999999999999998E-2</v>
      </c>
      <c r="Y963" s="342">
        <v>0</v>
      </c>
      <c r="Z963" s="342">
        <v>73.2</v>
      </c>
      <c r="AA963" s="342">
        <v>53.4</v>
      </c>
      <c r="AB963" s="342">
        <v>17.149303</v>
      </c>
      <c r="AC963" s="342">
        <v>17.997665000000001</v>
      </c>
      <c r="AD963" s="342">
        <v>177.80557200000001</v>
      </c>
      <c r="AE963" s="342">
        <v>10.025081999999999</v>
      </c>
      <c r="AF963" s="342">
        <v>0</v>
      </c>
      <c r="AG963" s="342">
        <v>4.3475E-2</v>
      </c>
    </row>
    <row r="964" spans="1:33" x14ac:dyDescent="0.2">
      <c r="A964" s="342">
        <v>1156.8881699999999</v>
      </c>
      <c r="B964" s="342">
        <v>116.72048700000001</v>
      </c>
      <c r="C964" s="342">
        <v>74.649174000000002</v>
      </c>
      <c r="D964" s="342">
        <v>75.579943999999998</v>
      </c>
      <c r="E964" s="342">
        <v>72.841877999999994</v>
      </c>
      <c r="F964" s="342">
        <v>72.732412999999994</v>
      </c>
      <c r="G964" s="342">
        <v>72.883626000000007</v>
      </c>
      <c r="H964" s="342">
        <v>74.594171000000003</v>
      </c>
      <c r="I964" s="342">
        <v>6.9655250000000004</v>
      </c>
      <c r="J964" s="342">
        <v>177.91749899999999</v>
      </c>
      <c r="K964" s="342">
        <v>52.3</v>
      </c>
      <c r="L964" s="342">
        <v>6.1665710000000002</v>
      </c>
      <c r="M964" s="342">
        <v>74.8</v>
      </c>
      <c r="N964" s="342">
        <v>29.327211999999999</v>
      </c>
      <c r="O964" s="342">
        <v>177.733239</v>
      </c>
      <c r="P964" s="342">
        <v>0</v>
      </c>
      <c r="Q964" s="342">
        <v>120.42</v>
      </c>
      <c r="R964" s="342">
        <v>0</v>
      </c>
      <c r="S964" s="342">
        <v>4.423</v>
      </c>
      <c r="T964" s="342">
        <v>0</v>
      </c>
      <c r="U964" s="342">
        <v>270</v>
      </c>
      <c r="V964" s="342">
        <v>125.21</v>
      </c>
      <c r="W964" s="342">
        <v>6.3120000000000003</v>
      </c>
      <c r="X964" s="342">
        <v>4.4999999999999998E-2</v>
      </c>
      <c r="Y964" s="342">
        <v>0</v>
      </c>
      <c r="Z964" s="342">
        <v>73.2</v>
      </c>
      <c r="AA964" s="342">
        <v>53.4</v>
      </c>
      <c r="AB964" s="342">
        <v>16.810317999999999</v>
      </c>
      <c r="AC964" s="342">
        <v>17.959536</v>
      </c>
      <c r="AD964" s="342">
        <v>177.77677199999999</v>
      </c>
      <c r="AE964" s="342">
        <v>10.021841999999999</v>
      </c>
      <c r="AF964" s="342">
        <v>0</v>
      </c>
      <c r="AG964" s="342">
        <v>4.3533000000000002E-2</v>
      </c>
    </row>
    <row r="965" spans="1:33" x14ac:dyDescent="0.2">
      <c r="A965" s="342">
        <v>1158.081238</v>
      </c>
      <c r="B965" s="342">
        <v>116.68174999999999</v>
      </c>
      <c r="C965" s="342">
        <v>74.620131000000001</v>
      </c>
      <c r="D965" s="342">
        <v>75.502840000000006</v>
      </c>
      <c r="E965" s="342">
        <v>72.818280999999999</v>
      </c>
      <c r="F965" s="342">
        <v>72.729125999999994</v>
      </c>
      <c r="G965" s="342">
        <v>72.874539999999996</v>
      </c>
      <c r="H965" s="342">
        <v>74.602598</v>
      </c>
      <c r="I965" s="342">
        <v>6.990335</v>
      </c>
      <c r="J965" s="342">
        <v>177.945145</v>
      </c>
      <c r="K965" s="342">
        <v>52.3</v>
      </c>
      <c r="L965" s="342">
        <v>6.1743139999999999</v>
      </c>
      <c r="M965" s="342">
        <v>74.8</v>
      </c>
      <c r="N965" s="342">
        <v>29.329557999999999</v>
      </c>
      <c r="O965" s="342">
        <v>177.73415900000001</v>
      </c>
      <c r="P965" s="342">
        <v>0</v>
      </c>
      <c r="Q965" s="342">
        <v>120.42</v>
      </c>
      <c r="R965" s="342">
        <v>0</v>
      </c>
      <c r="S965" s="342">
        <v>4.431</v>
      </c>
      <c r="T965" s="342">
        <v>0</v>
      </c>
      <c r="U965" s="342">
        <v>274</v>
      </c>
      <c r="V965" s="342">
        <v>125.28400000000001</v>
      </c>
      <c r="W965" s="342">
        <v>6.3280000000000003</v>
      </c>
      <c r="X965" s="342">
        <v>5.0999999999999997E-2</v>
      </c>
      <c r="Y965" s="342">
        <v>0</v>
      </c>
      <c r="Z965" s="342">
        <v>73.2</v>
      </c>
      <c r="AA965" s="342">
        <v>53.4</v>
      </c>
      <c r="AB965" s="342">
        <v>16.821128000000002</v>
      </c>
      <c r="AC965" s="342">
        <v>17.920089999999998</v>
      </c>
      <c r="AD965" s="342">
        <v>177.77769000000001</v>
      </c>
      <c r="AE965" s="342">
        <v>10.018490999999999</v>
      </c>
      <c r="AF965" s="342">
        <v>0</v>
      </c>
      <c r="AG965" s="342">
        <v>4.3531E-2</v>
      </c>
    </row>
    <row r="966" spans="1:33" x14ac:dyDescent="0.2">
      <c r="A966" s="342">
        <v>1159.2753070000001</v>
      </c>
      <c r="B966" s="342">
        <v>116.48619600000001</v>
      </c>
      <c r="C966" s="342">
        <v>74.629015999999993</v>
      </c>
      <c r="D966" s="342">
        <v>75.560654</v>
      </c>
      <c r="E966" s="342">
        <v>72.802609000000004</v>
      </c>
      <c r="F966" s="342">
        <v>72.700963000000002</v>
      </c>
      <c r="G966" s="342">
        <v>72.889077</v>
      </c>
      <c r="H966" s="342">
        <v>74.632519000000002</v>
      </c>
      <c r="I966" s="342">
        <v>7.0631360000000001</v>
      </c>
      <c r="J966" s="342">
        <v>177.858045</v>
      </c>
      <c r="K966" s="342">
        <v>52.3</v>
      </c>
      <c r="L966" s="342">
        <v>6.1807429999999997</v>
      </c>
      <c r="M966" s="342">
        <v>74.8</v>
      </c>
      <c r="N966" s="342">
        <v>29.329169</v>
      </c>
      <c r="O966" s="342">
        <v>177.73473000000001</v>
      </c>
      <c r="P966" s="342">
        <v>0</v>
      </c>
      <c r="Q966" s="342">
        <v>120.4</v>
      </c>
      <c r="R966" s="342">
        <v>0</v>
      </c>
      <c r="S966" s="342">
        <v>4.4139999999999997</v>
      </c>
      <c r="T966" s="342">
        <v>0</v>
      </c>
      <c r="U966" s="342">
        <v>266</v>
      </c>
      <c r="V966" s="342">
        <v>125.39700000000001</v>
      </c>
      <c r="W966" s="342">
        <v>6.3070000000000004</v>
      </c>
      <c r="X966" s="342">
        <v>5.0999999999999997E-2</v>
      </c>
      <c r="Y966" s="342">
        <v>0</v>
      </c>
      <c r="Z966" s="342">
        <v>73.2</v>
      </c>
      <c r="AA966" s="342">
        <v>53.4</v>
      </c>
      <c r="AB966" s="342">
        <v>16.825845000000001</v>
      </c>
      <c r="AC966" s="342">
        <v>17.880804999999999</v>
      </c>
      <c r="AD966" s="342">
        <v>177.77809099999999</v>
      </c>
      <c r="AE966" s="342">
        <v>10.015153</v>
      </c>
      <c r="AF966" s="342">
        <v>0</v>
      </c>
      <c r="AG966" s="342">
        <v>4.3360999999999997E-2</v>
      </c>
    </row>
    <row r="967" spans="1:33" x14ac:dyDescent="0.2">
      <c r="A967" s="342">
        <v>1160.4683749999999</v>
      </c>
      <c r="B967" s="342">
        <v>116.50738200000001</v>
      </c>
      <c r="C967" s="342">
        <v>74.634435999999994</v>
      </c>
      <c r="D967" s="342">
        <v>75.488190000000003</v>
      </c>
      <c r="E967" s="342">
        <v>72.852943999999994</v>
      </c>
      <c r="F967" s="342">
        <v>72.733114</v>
      </c>
      <c r="G967" s="342">
        <v>72.891418000000002</v>
      </c>
      <c r="H967" s="342">
        <v>74.650396999999998</v>
      </c>
      <c r="I967" s="342">
        <v>6.8767069999999997</v>
      </c>
      <c r="J967" s="342">
        <v>177.88189399999999</v>
      </c>
      <c r="K967" s="342">
        <v>52.3</v>
      </c>
      <c r="L967" s="342">
        <v>6.1880540000000002</v>
      </c>
      <c r="M967" s="342">
        <v>74.8</v>
      </c>
      <c r="N967" s="342">
        <v>29.327873</v>
      </c>
      <c r="O967" s="342">
        <v>177.74934300000001</v>
      </c>
      <c r="P967" s="342">
        <v>0</v>
      </c>
      <c r="Q967" s="342">
        <v>120.42</v>
      </c>
      <c r="R967" s="342">
        <v>0</v>
      </c>
      <c r="S967" s="342">
        <v>4.407</v>
      </c>
      <c r="T967" s="342">
        <v>0</v>
      </c>
      <c r="U967" s="342">
        <v>263</v>
      </c>
      <c r="V967" s="342">
        <v>125.47199999999999</v>
      </c>
      <c r="W967" s="342">
        <v>6.25</v>
      </c>
      <c r="X967" s="342">
        <v>4.4999999999999998E-2</v>
      </c>
      <c r="Y967" s="342">
        <v>0</v>
      </c>
      <c r="Z967" s="342">
        <v>73.2</v>
      </c>
      <c r="AA967" s="342">
        <v>53.4</v>
      </c>
      <c r="AB967" s="342">
        <v>16.997982</v>
      </c>
      <c r="AC967" s="342">
        <v>17.846845999999999</v>
      </c>
      <c r="AD967" s="342">
        <v>177.79271600000001</v>
      </c>
      <c r="AE967" s="342">
        <v>10.012268000000001</v>
      </c>
      <c r="AF967" s="342">
        <v>0</v>
      </c>
      <c r="AG967" s="342">
        <v>4.3373000000000002E-2</v>
      </c>
    </row>
    <row r="968" spans="1:33" x14ac:dyDescent="0.2">
      <c r="A968" s="342">
        <v>1161.661443</v>
      </c>
      <c r="B968" s="342">
        <v>116.431971</v>
      </c>
      <c r="C968" s="342">
        <v>74.630206000000001</v>
      </c>
      <c r="D968" s="342">
        <v>75.527488000000005</v>
      </c>
      <c r="E968" s="342">
        <v>72.816709000000003</v>
      </c>
      <c r="F968" s="342">
        <v>72.739771000000005</v>
      </c>
      <c r="G968" s="342">
        <v>72.895234000000002</v>
      </c>
      <c r="H968" s="342">
        <v>74.560916000000006</v>
      </c>
      <c r="I968" s="342">
        <v>6.8767069999999997</v>
      </c>
      <c r="J968" s="342">
        <v>177.90159499999999</v>
      </c>
      <c r="K968" s="342">
        <v>52.3</v>
      </c>
      <c r="L968" s="342">
        <v>6.195208</v>
      </c>
      <c r="M968" s="342">
        <v>74.8</v>
      </c>
      <c r="N968" s="342">
        <v>29.324607</v>
      </c>
      <c r="O968" s="342">
        <v>177.739712</v>
      </c>
      <c r="P968" s="342">
        <v>0</v>
      </c>
      <c r="Q968" s="342">
        <v>120.38</v>
      </c>
      <c r="R968" s="342">
        <v>0</v>
      </c>
      <c r="S968" s="342">
        <v>4.4219999999999997</v>
      </c>
      <c r="T968" s="342">
        <v>0</v>
      </c>
      <c r="U968" s="342">
        <v>271</v>
      </c>
      <c r="V968" s="342">
        <v>125.58499999999999</v>
      </c>
      <c r="W968" s="342">
        <v>6.3070000000000004</v>
      </c>
      <c r="X968" s="342">
        <v>5.0999999999999997E-2</v>
      </c>
      <c r="Y968" s="342">
        <v>0</v>
      </c>
      <c r="Z968" s="342">
        <v>73.2</v>
      </c>
      <c r="AA968" s="342">
        <v>53.4</v>
      </c>
      <c r="AB968" s="342">
        <v>16.883944</v>
      </c>
      <c r="AC968" s="342">
        <v>17.809488999999999</v>
      </c>
      <c r="AD968" s="342">
        <v>177.783027</v>
      </c>
      <c r="AE968" s="342">
        <v>10.009093999999999</v>
      </c>
      <c r="AF968" s="342">
        <v>0</v>
      </c>
      <c r="AG968" s="342">
        <v>4.3316E-2</v>
      </c>
    </row>
    <row r="969" spans="1:33" x14ac:dyDescent="0.2">
      <c r="A969" s="342">
        <v>1162.8875129999999</v>
      </c>
      <c r="B969" s="342">
        <v>116.284232</v>
      </c>
      <c r="C969" s="342">
        <v>74.640517000000003</v>
      </c>
      <c r="D969" s="342">
        <v>75.561391</v>
      </c>
      <c r="E969" s="342">
        <v>72.786992999999995</v>
      </c>
      <c r="F969" s="342">
        <v>72.727127999999993</v>
      </c>
      <c r="G969" s="342">
        <v>72.901312000000004</v>
      </c>
      <c r="H969" s="342">
        <v>74.619972000000004</v>
      </c>
      <c r="I969" s="342">
        <v>6.8764580000000004</v>
      </c>
      <c r="J969" s="342">
        <v>178.03644499999999</v>
      </c>
      <c r="K969" s="342">
        <v>52.3</v>
      </c>
      <c r="L969" s="342">
        <v>6.198931</v>
      </c>
      <c r="M969" s="342">
        <v>74.8</v>
      </c>
      <c r="N969" s="342">
        <v>29.324749000000001</v>
      </c>
      <c r="O969" s="342">
        <v>177.72997000000001</v>
      </c>
      <c r="P969" s="342">
        <v>0</v>
      </c>
      <c r="Q969" s="342">
        <v>120.41</v>
      </c>
      <c r="R969" s="342">
        <v>0</v>
      </c>
      <c r="S969" s="342">
        <v>4.4219999999999997</v>
      </c>
      <c r="T969" s="342">
        <v>0</v>
      </c>
      <c r="U969" s="342">
        <v>271</v>
      </c>
      <c r="V969" s="342">
        <v>125.65900000000001</v>
      </c>
      <c r="W969" s="342">
        <v>6.2919999999999998</v>
      </c>
      <c r="X969" s="342">
        <v>4.4999999999999998E-2</v>
      </c>
      <c r="Y969" s="342">
        <v>0</v>
      </c>
      <c r="Z969" s="342">
        <v>73.2</v>
      </c>
      <c r="AA969" s="342">
        <v>53.4</v>
      </c>
      <c r="AB969" s="342">
        <v>16.76773</v>
      </c>
      <c r="AC969" s="342">
        <v>17.771916999999998</v>
      </c>
      <c r="AD969" s="342">
        <v>177.77315400000001</v>
      </c>
      <c r="AE969" s="342">
        <v>10.005902000000001</v>
      </c>
      <c r="AF969" s="342">
        <v>0</v>
      </c>
      <c r="AG969" s="342">
        <v>4.3182999999999999E-2</v>
      </c>
    </row>
    <row r="970" spans="1:33" x14ac:dyDescent="0.2">
      <c r="A970" s="342">
        <v>1164.083582</v>
      </c>
      <c r="B970" s="342">
        <v>116.417407</v>
      </c>
      <c r="C970" s="342">
        <v>74.610476000000006</v>
      </c>
      <c r="D970" s="342">
        <v>75.499446000000006</v>
      </c>
      <c r="E970" s="342">
        <v>72.824589000000003</v>
      </c>
      <c r="F970" s="342">
        <v>72.722730999999996</v>
      </c>
      <c r="G970" s="342">
        <v>72.874364</v>
      </c>
      <c r="H970" s="342">
        <v>74.552684999999997</v>
      </c>
      <c r="I970" s="342">
        <v>6.9622520000000003</v>
      </c>
      <c r="J970" s="342">
        <v>177.92829599999999</v>
      </c>
      <c r="K970" s="342">
        <v>52.3</v>
      </c>
      <c r="L970" s="342">
        <v>6.2060440000000003</v>
      </c>
      <c r="M970" s="342">
        <v>74.8</v>
      </c>
      <c r="N970" s="342">
        <v>29.326913999999999</v>
      </c>
      <c r="O970" s="342">
        <v>177.743053</v>
      </c>
      <c r="P970" s="342">
        <v>0</v>
      </c>
      <c r="Q970" s="342">
        <v>120.38</v>
      </c>
      <c r="R970" s="342">
        <v>0</v>
      </c>
      <c r="S970" s="342">
        <v>4.4130000000000003</v>
      </c>
      <c r="T970" s="342">
        <v>0</v>
      </c>
      <c r="U970" s="342">
        <v>266</v>
      </c>
      <c r="V970" s="342">
        <v>125.73399999999999</v>
      </c>
      <c r="W970" s="342">
        <v>6.3070000000000004</v>
      </c>
      <c r="X970" s="342">
        <v>4.4999999999999998E-2</v>
      </c>
      <c r="Y970" s="342">
        <v>0</v>
      </c>
      <c r="Z970" s="342">
        <v>73.2</v>
      </c>
      <c r="AA970" s="342">
        <v>53.4</v>
      </c>
      <c r="AB970" s="342">
        <v>16.923369999999998</v>
      </c>
      <c r="AC970" s="342">
        <v>17.736757000000001</v>
      </c>
      <c r="AD970" s="342">
        <v>177.78637699999999</v>
      </c>
      <c r="AE970" s="342">
        <v>10.002915</v>
      </c>
      <c r="AF970" s="342">
        <v>0</v>
      </c>
      <c r="AG970" s="342">
        <v>4.3324000000000001E-2</v>
      </c>
    </row>
    <row r="971" spans="1:33" x14ac:dyDescent="0.2">
      <c r="A971" s="342">
        <v>1165.27665</v>
      </c>
      <c r="B971" s="342">
        <v>116.709903</v>
      </c>
      <c r="C971" s="342">
        <v>74.674869999999999</v>
      </c>
      <c r="D971" s="342">
        <v>75.565425000000005</v>
      </c>
      <c r="E971" s="342">
        <v>72.815984</v>
      </c>
      <c r="F971" s="342">
        <v>72.681927000000002</v>
      </c>
      <c r="G971" s="342">
        <v>72.860338999999996</v>
      </c>
      <c r="H971" s="342">
        <v>74.644317000000001</v>
      </c>
      <c r="I971" s="342">
        <v>7.0506060000000002</v>
      </c>
      <c r="J971" s="342">
        <v>177.86063799999999</v>
      </c>
      <c r="K971" s="342">
        <v>52.4</v>
      </c>
      <c r="L971" s="342">
        <v>6.2119030000000004</v>
      </c>
      <c r="M971" s="342">
        <v>74.8</v>
      </c>
      <c r="N971" s="342">
        <v>29.328572999999999</v>
      </c>
      <c r="O971" s="342">
        <v>177.741826</v>
      </c>
      <c r="P971" s="342">
        <v>0</v>
      </c>
      <c r="Q971" s="342">
        <v>120.42</v>
      </c>
      <c r="R971" s="342">
        <v>0</v>
      </c>
      <c r="S971" s="342">
        <v>4.4240000000000004</v>
      </c>
      <c r="T971" s="342">
        <v>0</v>
      </c>
      <c r="U971" s="342">
        <v>271</v>
      </c>
      <c r="V971" s="342">
        <v>125.846</v>
      </c>
      <c r="W971" s="342">
        <v>6.3120000000000003</v>
      </c>
      <c r="X971" s="342">
        <v>4.4999999999999998E-2</v>
      </c>
      <c r="Y971" s="342">
        <v>0</v>
      </c>
      <c r="Z971" s="342">
        <v>73.2</v>
      </c>
      <c r="AA971" s="342">
        <v>53.4</v>
      </c>
      <c r="AB971" s="342">
        <v>16.910969000000001</v>
      </c>
      <c r="AC971" s="342">
        <v>17.706617000000001</v>
      </c>
      <c r="AD971" s="342">
        <v>177.78532300000001</v>
      </c>
      <c r="AE971" s="342">
        <v>10.000354</v>
      </c>
      <c r="AF971" s="342">
        <v>0</v>
      </c>
      <c r="AG971" s="342">
        <v>4.3497000000000001E-2</v>
      </c>
    </row>
    <row r="972" spans="1:33" x14ac:dyDescent="0.2">
      <c r="A972" s="342">
        <v>1166.470718</v>
      </c>
      <c r="B972" s="342">
        <v>116.9537</v>
      </c>
      <c r="C972" s="342">
        <v>74.664642000000001</v>
      </c>
      <c r="D972" s="342">
        <v>75.499920000000003</v>
      </c>
      <c r="E972" s="342">
        <v>72.834979000000004</v>
      </c>
      <c r="F972" s="342">
        <v>72.737746999999999</v>
      </c>
      <c r="G972" s="342">
        <v>72.897602000000006</v>
      </c>
      <c r="H972" s="342">
        <v>74.586105000000003</v>
      </c>
      <c r="I972" s="342">
        <v>6.9855830000000001</v>
      </c>
      <c r="J972" s="342">
        <v>177.90989099999999</v>
      </c>
      <c r="K972" s="342">
        <v>52.4</v>
      </c>
      <c r="L972" s="342">
        <v>6.2186430000000001</v>
      </c>
      <c r="M972" s="342">
        <v>74.8</v>
      </c>
      <c r="N972" s="342">
        <v>29.327483999999998</v>
      </c>
      <c r="O972" s="342">
        <v>177.69209499999999</v>
      </c>
      <c r="P972" s="342">
        <v>0</v>
      </c>
      <c r="Q972" s="342">
        <v>120.4</v>
      </c>
      <c r="R972" s="342">
        <v>0</v>
      </c>
      <c r="S972" s="342">
        <v>4.4329999999999998</v>
      </c>
      <c r="T972" s="342">
        <v>0</v>
      </c>
      <c r="U972" s="342">
        <v>275</v>
      </c>
      <c r="V972" s="342">
        <v>125.922</v>
      </c>
      <c r="W972" s="342">
        <v>6.3230000000000004</v>
      </c>
      <c r="X972" s="342">
        <v>4.4999999999999998E-2</v>
      </c>
      <c r="Y972" s="342">
        <v>0</v>
      </c>
      <c r="Z972" s="342">
        <v>73.2</v>
      </c>
      <c r="AA972" s="342">
        <v>53.5</v>
      </c>
      <c r="AB972" s="342">
        <v>16.328102000000001</v>
      </c>
      <c r="AC972" s="342">
        <v>17.670200000000001</v>
      </c>
      <c r="AD972" s="342">
        <v>177.735803</v>
      </c>
      <c r="AE972" s="342">
        <v>9.9972600000000007</v>
      </c>
      <c r="AF972" s="342">
        <v>0</v>
      </c>
      <c r="AG972" s="342">
        <v>4.3707999999999997E-2</v>
      </c>
    </row>
    <row r="973" spans="1:33" x14ac:dyDescent="0.2">
      <c r="A973" s="342">
        <v>1167.664786</v>
      </c>
      <c r="B973" s="342">
        <v>117.229688</v>
      </c>
      <c r="C973" s="342">
        <v>74.623339999999999</v>
      </c>
      <c r="D973" s="342">
        <v>75.565027000000001</v>
      </c>
      <c r="E973" s="342">
        <v>72.795811999999998</v>
      </c>
      <c r="F973" s="342">
        <v>72.611406000000002</v>
      </c>
      <c r="G973" s="342">
        <v>72.878333999999995</v>
      </c>
      <c r="H973" s="342">
        <v>74.663677000000007</v>
      </c>
      <c r="I973" s="342">
        <v>6.7963449999999996</v>
      </c>
      <c r="J973" s="342">
        <v>177.87230299999999</v>
      </c>
      <c r="K973" s="342">
        <v>52.4</v>
      </c>
      <c r="L973" s="342">
        <v>6.2240859999999998</v>
      </c>
      <c r="M973" s="342">
        <v>74.8</v>
      </c>
      <c r="N973" s="342">
        <v>29.32694</v>
      </c>
      <c r="O973" s="342">
        <v>177.71744699999999</v>
      </c>
      <c r="P973" s="342">
        <v>0</v>
      </c>
      <c r="Q973" s="342">
        <v>120.41</v>
      </c>
      <c r="R973" s="342">
        <v>0</v>
      </c>
      <c r="S973" s="342">
        <v>4.43</v>
      </c>
      <c r="T973" s="342">
        <v>0</v>
      </c>
      <c r="U973" s="342">
        <v>274</v>
      </c>
      <c r="V973" s="342">
        <v>126.03400000000001</v>
      </c>
      <c r="W973" s="342">
        <v>6.3019999999999996</v>
      </c>
      <c r="X973" s="342">
        <v>0.04</v>
      </c>
      <c r="Y973" s="342">
        <v>0</v>
      </c>
      <c r="Z973" s="342">
        <v>73.2</v>
      </c>
      <c r="AA973" s="342">
        <v>53.5</v>
      </c>
      <c r="AB973" s="342">
        <v>16.629676</v>
      </c>
      <c r="AC973" s="342">
        <v>17.632359000000001</v>
      </c>
      <c r="AD973" s="342">
        <v>177.761425</v>
      </c>
      <c r="AE973" s="342">
        <v>9.9940449999999998</v>
      </c>
      <c r="AF973" s="342">
        <v>0</v>
      </c>
      <c r="AG973" s="342">
        <v>4.3978000000000003E-2</v>
      </c>
    </row>
    <row r="974" spans="1:33" x14ac:dyDescent="0.2">
      <c r="A974" s="342">
        <v>1168.886857</v>
      </c>
      <c r="B974" s="342">
        <v>117.466031</v>
      </c>
      <c r="C974" s="342">
        <v>74.612621000000004</v>
      </c>
      <c r="D974" s="342">
        <v>75.504885000000002</v>
      </c>
      <c r="E974" s="342">
        <v>72.829756000000003</v>
      </c>
      <c r="F974" s="342">
        <v>72.683115999999998</v>
      </c>
      <c r="G974" s="342">
        <v>72.864771000000005</v>
      </c>
      <c r="H974" s="342">
        <v>74.546396999999999</v>
      </c>
      <c r="I974" s="342">
        <v>6.8315140000000003</v>
      </c>
      <c r="J974" s="342">
        <v>177.90518599999999</v>
      </c>
      <c r="K974" s="342">
        <v>52.4</v>
      </c>
      <c r="L974" s="342">
        <v>6.2299610000000003</v>
      </c>
      <c r="M974" s="342">
        <v>74.8</v>
      </c>
      <c r="N974" s="342">
        <v>29.326768999999999</v>
      </c>
      <c r="O974" s="342">
        <v>177.69720000000001</v>
      </c>
      <c r="P974" s="342">
        <v>0</v>
      </c>
      <c r="Q974" s="342">
        <v>120.4</v>
      </c>
      <c r="R974" s="342">
        <v>0</v>
      </c>
      <c r="S974" s="342">
        <v>4.4260000000000002</v>
      </c>
      <c r="T974" s="342">
        <v>0</v>
      </c>
      <c r="U974" s="342">
        <v>273</v>
      </c>
      <c r="V974" s="342">
        <v>126.10899999999999</v>
      </c>
      <c r="W974" s="342">
        <v>6.3120000000000003</v>
      </c>
      <c r="X974" s="342">
        <v>5.0999999999999997E-2</v>
      </c>
      <c r="Y974" s="342">
        <v>0</v>
      </c>
      <c r="Z974" s="342">
        <v>73.2</v>
      </c>
      <c r="AA974" s="342">
        <v>53.5</v>
      </c>
      <c r="AB974" s="342">
        <v>16.393777</v>
      </c>
      <c r="AC974" s="342">
        <v>17.594535</v>
      </c>
      <c r="AD974" s="342">
        <v>177.74138300000001</v>
      </c>
      <c r="AE974" s="342">
        <v>9.9908319999999993</v>
      </c>
      <c r="AF974" s="342">
        <v>0</v>
      </c>
      <c r="AG974" s="342">
        <v>4.4183E-2</v>
      </c>
    </row>
    <row r="975" spans="1:33" x14ac:dyDescent="0.2">
      <c r="A975" s="342">
        <v>1170.078925</v>
      </c>
      <c r="B975" s="342">
        <v>117.511134</v>
      </c>
      <c r="C975" s="342">
        <v>74.612817000000007</v>
      </c>
      <c r="D975" s="342">
        <v>75.483531999999997</v>
      </c>
      <c r="E975" s="342">
        <v>72.878546999999998</v>
      </c>
      <c r="F975" s="342">
        <v>72.730306999999996</v>
      </c>
      <c r="G975" s="342">
        <v>72.878724000000005</v>
      </c>
      <c r="H975" s="342">
        <v>74.610637999999994</v>
      </c>
      <c r="I975" s="342">
        <v>6.9348169999999998</v>
      </c>
      <c r="J975" s="342">
        <v>177.80645899999999</v>
      </c>
      <c r="K975" s="342">
        <v>52.4</v>
      </c>
      <c r="L975" s="342">
        <v>6.2351299999999998</v>
      </c>
      <c r="M975" s="342">
        <v>74.8</v>
      </c>
      <c r="N975" s="342">
        <v>29.328261999999999</v>
      </c>
      <c r="O975" s="342">
        <v>177.701008</v>
      </c>
      <c r="P975" s="342">
        <v>0</v>
      </c>
      <c r="Q975" s="342">
        <v>120.41</v>
      </c>
      <c r="R975" s="342">
        <v>0</v>
      </c>
      <c r="S975" s="342">
        <v>4.4359999999999999</v>
      </c>
      <c r="T975" s="342">
        <v>0</v>
      </c>
      <c r="U975" s="342">
        <v>277</v>
      </c>
      <c r="V975" s="342">
        <v>126.184</v>
      </c>
      <c r="W975" s="342">
        <v>6.3330000000000002</v>
      </c>
      <c r="X975" s="342">
        <v>4.4999999999999998E-2</v>
      </c>
      <c r="Y975" s="342">
        <v>0</v>
      </c>
      <c r="Z975" s="342">
        <v>73.2</v>
      </c>
      <c r="AA975" s="342">
        <v>53.5</v>
      </c>
      <c r="AB975" s="342">
        <v>16.439031</v>
      </c>
      <c r="AC975" s="342">
        <v>17.553827999999999</v>
      </c>
      <c r="AD975" s="342">
        <v>177.745228</v>
      </c>
      <c r="AE975" s="342">
        <v>9.9873729999999998</v>
      </c>
      <c r="AF975" s="342">
        <v>0</v>
      </c>
      <c r="AG975" s="342">
        <v>4.4220000000000002E-2</v>
      </c>
    </row>
    <row r="976" spans="1:33" x14ac:dyDescent="0.2">
      <c r="A976" s="342">
        <v>1171.2719930000001</v>
      </c>
      <c r="B976" s="342">
        <v>117.579723</v>
      </c>
      <c r="C976" s="342">
        <v>74.628558999999996</v>
      </c>
      <c r="D976" s="342">
        <v>75.504613000000006</v>
      </c>
      <c r="E976" s="342">
        <v>72.829784000000004</v>
      </c>
      <c r="F976" s="342">
        <v>72.714225999999996</v>
      </c>
      <c r="G976" s="342">
        <v>72.854190000000003</v>
      </c>
      <c r="H976" s="342">
        <v>74.601686000000001</v>
      </c>
      <c r="I976" s="342">
        <v>6.9456179999999996</v>
      </c>
      <c r="J976" s="342">
        <v>177.88163499999999</v>
      </c>
      <c r="K976" s="342">
        <v>52.4</v>
      </c>
      <c r="L976" s="342">
        <v>6.2425949999999997</v>
      </c>
      <c r="M976" s="342">
        <v>74.8</v>
      </c>
      <c r="N976" s="342">
        <v>29.32694</v>
      </c>
      <c r="O976" s="342">
        <v>177.69219799999999</v>
      </c>
      <c r="P976" s="342">
        <v>0</v>
      </c>
      <c r="Q976" s="342">
        <v>120.43</v>
      </c>
      <c r="R976" s="342">
        <v>0</v>
      </c>
      <c r="S976" s="342">
        <v>4.415</v>
      </c>
      <c r="T976" s="342">
        <v>0</v>
      </c>
      <c r="U976" s="342">
        <v>265</v>
      </c>
      <c r="V976" s="342">
        <v>126.295</v>
      </c>
      <c r="W976" s="342">
        <v>6.3280000000000003</v>
      </c>
      <c r="X976" s="342">
        <v>0.04</v>
      </c>
      <c r="Y976" s="342">
        <v>0</v>
      </c>
      <c r="Z976" s="342">
        <v>73.2</v>
      </c>
      <c r="AA976" s="342">
        <v>53.5</v>
      </c>
      <c r="AB976" s="342">
        <v>16.335816000000001</v>
      </c>
      <c r="AC976" s="342">
        <v>17.511811000000002</v>
      </c>
      <c r="AD976" s="342">
        <v>177.736458</v>
      </c>
      <c r="AE976" s="342">
        <v>9.983803</v>
      </c>
      <c r="AF976" s="342">
        <v>0</v>
      </c>
      <c r="AG976" s="342">
        <v>4.4260000000000001E-2</v>
      </c>
    </row>
    <row r="977" spans="1:33" x14ac:dyDescent="0.2">
      <c r="A977" s="342">
        <v>1172.4650610000001</v>
      </c>
      <c r="B977" s="342">
        <v>117.43435700000001</v>
      </c>
      <c r="C977" s="342">
        <v>74.588656999999998</v>
      </c>
      <c r="D977" s="342">
        <v>75.456744999999998</v>
      </c>
      <c r="E977" s="342">
        <v>72.863444999999999</v>
      </c>
      <c r="F977" s="342">
        <v>72.754099999999994</v>
      </c>
      <c r="G977" s="342">
        <v>72.893073999999999</v>
      </c>
      <c r="H977" s="342">
        <v>74.573621000000003</v>
      </c>
      <c r="I977" s="342">
        <v>6.8367420000000001</v>
      </c>
      <c r="J977" s="342">
        <v>177.93218400000001</v>
      </c>
      <c r="K977" s="342">
        <v>52.4</v>
      </c>
      <c r="L977" s="342">
        <v>6.2480390000000003</v>
      </c>
      <c r="M977" s="342">
        <v>74.8</v>
      </c>
      <c r="N977" s="342">
        <v>29.32751</v>
      </c>
      <c r="O977" s="342">
        <v>177.677335</v>
      </c>
      <c r="P977" s="342">
        <v>0</v>
      </c>
      <c r="Q977" s="342">
        <v>120.41</v>
      </c>
      <c r="R977" s="342">
        <v>0</v>
      </c>
      <c r="S977" s="342">
        <v>4.4269999999999996</v>
      </c>
      <c r="T977" s="342">
        <v>0</v>
      </c>
      <c r="U977" s="342">
        <v>273</v>
      </c>
      <c r="V977" s="342">
        <v>126.37</v>
      </c>
      <c r="W977" s="342">
        <v>6.3120000000000003</v>
      </c>
      <c r="X977" s="342">
        <v>4.4999999999999998E-2</v>
      </c>
      <c r="Y977" s="342">
        <v>0</v>
      </c>
      <c r="Z977" s="342">
        <v>73.2</v>
      </c>
      <c r="AA977" s="342">
        <v>53.6</v>
      </c>
      <c r="AB977" s="342">
        <v>16.159951</v>
      </c>
      <c r="AC977" s="342">
        <v>17.469591000000001</v>
      </c>
      <c r="AD977" s="342">
        <v>177.72151700000001</v>
      </c>
      <c r="AE977" s="342">
        <v>9.9802160000000004</v>
      </c>
      <c r="AF977" s="342">
        <v>0</v>
      </c>
      <c r="AG977" s="342">
        <v>4.4181999999999999E-2</v>
      </c>
    </row>
    <row r="978" spans="1:33" x14ac:dyDescent="0.2">
      <c r="A978" s="342">
        <v>1173.6581289999999</v>
      </c>
      <c r="B978" s="342">
        <v>117.361797</v>
      </c>
      <c r="C978" s="342">
        <v>74.624510000000001</v>
      </c>
      <c r="D978" s="342">
        <v>75.523584</v>
      </c>
      <c r="E978" s="342">
        <v>72.828010000000006</v>
      </c>
      <c r="F978" s="342">
        <v>72.713784000000004</v>
      </c>
      <c r="G978" s="342">
        <v>72.919528</v>
      </c>
      <c r="H978" s="342">
        <v>74.615596999999994</v>
      </c>
      <c r="I978" s="342">
        <v>6.9706770000000002</v>
      </c>
      <c r="J978" s="342">
        <v>177.87359900000001</v>
      </c>
      <c r="K978" s="342">
        <v>52.4</v>
      </c>
      <c r="L978" s="342">
        <v>6.2530679999999998</v>
      </c>
      <c r="M978" s="342">
        <v>74.8</v>
      </c>
      <c r="N978" s="342">
        <v>29.328288000000001</v>
      </c>
      <c r="O978" s="342">
        <v>177.65599700000001</v>
      </c>
      <c r="P978" s="342">
        <v>0</v>
      </c>
      <c r="Q978" s="342">
        <v>120.41</v>
      </c>
      <c r="R978" s="342">
        <v>0</v>
      </c>
      <c r="S978" s="342">
        <v>4.415</v>
      </c>
      <c r="T978" s="342">
        <v>0</v>
      </c>
      <c r="U978" s="342">
        <v>268</v>
      </c>
      <c r="V978" s="342">
        <v>126.482</v>
      </c>
      <c r="W978" s="342">
        <v>6.2759999999999998</v>
      </c>
      <c r="X978" s="342">
        <v>5.0999999999999997E-2</v>
      </c>
      <c r="Y978" s="342">
        <v>0</v>
      </c>
      <c r="Z978" s="342">
        <v>73.2</v>
      </c>
      <c r="AA978" s="342">
        <v>53.5</v>
      </c>
      <c r="AB978" s="342">
        <v>15.907659000000001</v>
      </c>
      <c r="AC978" s="342">
        <v>17.423611000000001</v>
      </c>
      <c r="AD978" s="342">
        <v>177.70008200000001</v>
      </c>
      <c r="AE978" s="342">
        <v>9.9763099999999998</v>
      </c>
      <c r="AF978" s="342">
        <v>0</v>
      </c>
      <c r="AG978" s="342">
        <v>4.4084999999999999E-2</v>
      </c>
    </row>
    <row r="979" spans="1:33" x14ac:dyDescent="0.2">
      <c r="A979" s="342">
        <v>1174.8871999999999</v>
      </c>
      <c r="B979" s="342">
        <v>117.503175</v>
      </c>
      <c r="C979" s="342">
        <v>74.635613000000006</v>
      </c>
      <c r="D979" s="342">
        <v>75.504555999999994</v>
      </c>
      <c r="E979" s="342">
        <v>72.832020999999997</v>
      </c>
      <c r="F979" s="342">
        <v>72.723211000000006</v>
      </c>
      <c r="G979" s="342">
        <v>72.872968999999998</v>
      </c>
      <c r="H979" s="342">
        <v>74.624128999999996</v>
      </c>
      <c r="I979" s="342">
        <v>6.8848719999999997</v>
      </c>
      <c r="J979" s="342">
        <v>177.86602999999999</v>
      </c>
      <c r="K979" s="342">
        <v>52.4</v>
      </c>
      <c r="L979" s="342">
        <v>6.2604980000000001</v>
      </c>
      <c r="M979" s="342">
        <v>74.8</v>
      </c>
      <c r="N979" s="342">
        <v>29.326325000000001</v>
      </c>
      <c r="O979" s="342">
        <v>177.66734199999999</v>
      </c>
      <c r="P979" s="342">
        <v>0</v>
      </c>
      <c r="Q979" s="342">
        <v>120.41</v>
      </c>
      <c r="R979" s="342">
        <v>0</v>
      </c>
      <c r="S979" s="342">
        <v>4.4160000000000004</v>
      </c>
      <c r="T979" s="342">
        <v>0</v>
      </c>
      <c r="U979" s="342">
        <v>268</v>
      </c>
      <c r="V979" s="342">
        <v>126.556</v>
      </c>
      <c r="W979" s="342">
        <v>6.2859999999999996</v>
      </c>
      <c r="X979" s="342">
        <v>4.4999999999999998E-2</v>
      </c>
      <c r="Y979" s="342">
        <v>0</v>
      </c>
      <c r="Z979" s="342">
        <v>73.2</v>
      </c>
      <c r="AA979" s="342">
        <v>53.5</v>
      </c>
      <c r="AB979" s="342">
        <v>16.042418999999999</v>
      </c>
      <c r="AC979" s="342">
        <v>17.381737000000001</v>
      </c>
      <c r="AD979" s="342">
        <v>177.71153100000001</v>
      </c>
      <c r="AE979" s="342">
        <v>9.9727519999999998</v>
      </c>
      <c r="AF979" s="342">
        <v>0</v>
      </c>
      <c r="AG979" s="342">
        <v>4.419E-2</v>
      </c>
    </row>
    <row r="980" spans="1:33" x14ac:dyDescent="0.2">
      <c r="A980" s="342">
        <v>1176.0812679999999</v>
      </c>
      <c r="B980" s="342">
        <v>117.320803</v>
      </c>
      <c r="C980" s="342">
        <v>74.633109000000005</v>
      </c>
      <c r="D980" s="342">
        <v>75.507780999999994</v>
      </c>
      <c r="E980" s="342">
        <v>72.849421000000007</v>
      </c>
      <c r="F980" s="342">
        <v>72.702658999999997</v>
      </c>
      <c r="G980" s="342">
        <v>72.879733000000002</v>
      </c>
      <c r="H980" s="342">
        <v>74.605050000000006</v>
      </c>
      <c r="I980" s="342">
        <v>6.9518829999999996</v>
      </c>
      <c r="J980" s="342">
        <v>177.78857300000001</v>
      </c>
      <c r="K980" s="342">
        <v>52.4</v>
      </c>
      <c r="L980" s="342">
        <v>6.2682589999999996</v>
      </c>
      <c r="M980" s="342">
        <v>74.8</v>
      </c>
      <c r="N980" s="342">
        <v>29.325851</v>
      </c>
      <c r="O980" s="342">
        <v>177.66272799999999</v>
      </c>
      <c r="P980" s="342">
        <v>0</v>
      </c>
      <c r="Q980" s="342">
        <v>120.41</v>
      </c>
      <c r="R980" s="342">
        <v>0</v>
      </c>
      <c r="S980" s="342">
        <v>4.4109999999999996</v>
      </c>
      <c r="T980" s="342">
        <v>0</v>
      </c>
      <c r="U980" s="342">
        <v>265</v>
      </c>
      <c r="V980" s="342">
        <v>126.63</v>
      </c>
      <c r="W980" s="342">
        <v>6.266</v>
      </c>
      <c r="X980" s="342">
        <v>4.4999999999999998E-2</v>
      </c>
      <c r="Y980" s="342">
        <v>0</v>
      </c>
      <c r="Z980" s="342">
        <v>73.2</v>
      </c>
      <c r="AA980" s="342">
        <v>53.5</v>
      </c>
      <c r="AB980" s="342">
        <v>15.986382000000001</v>
      </c>
      <c r="AC980" s="342">
        <v>17.336672</v>
      </c>
      <c r="AD980" s="342">
        <v>177.70677000000001</v>
      </c>
      <c r="AE980" s="342">
        <v>9.9689239999999995</v>
      </c>
      <c r="AF980" s="342">
        <v>0</v>
      </c>
      <c r="AG980" s="342">
        <v>4.4041999999999998E-2</v>
      </c>
    </row>
    <row r="981" spans="1:33" x14ac:dyDescent="0.2">
      <c r="A981" s="342">
        <v>1177.2763359999999</v>
      </c>
      <c r="B981" s="342">
        <v>117.33830399999999</v>
      </c>
      <c r="C981" s="342">
        <v>74.589969999999994</v>
      </c>
      <c r="D981" s="342">
        <v>75.502836000000002</v>
      </c>
      <c r="E981" s="342">
        <v>72.827297000000002</v>
      </c>
      <c r="F981" s="342">
        <v>72.722455999999994</v>
      </c>
      <c r="G981" s="342">
        <v>72.900976</v>
      </c>
      <c r="H981" s="342">
        <v>74.611485999999999</v>
      </c>
      <c r="I981" s="342">
        <v>7.142849</v>
      </c>
      <c r="J981" s="342">
        <v>177.654293</v>
      </c>
      <c r="K981" s="342">
        <v>52.4</v>
      </c>
      <c r="L981" s="342">
        <v>6.275258</v>
      </c>
      <c r="M981" s="342">
        <v>74.8</v>
      </c>
      <c r="N981" s="342">
        <v>29.325229</v>
      </c>
      <c r="O981" s="342">
        <v>177.68981099999999</v>
      </c>
      <c r="P981" s="342">
        <v>0</v>
      </c>
      <c r="Q981" s="342">
        <v>120.39</v>
      </c>
      <c r="R981" s="342">
        <v>0</v>
      </c>
      <c r="S981" s="342">
        <v>4.4269999999999996</v>
      </c>
      <c r="T981" s="342">
        <v>0</v>
      </c>
      <c r="U981" s="342">
        <v>274</v>
      </c>
      <c r="V981" s="342">
        <v>126.74299999999999</v>
      </c>
      <c r="W981" s="342">
        <v>6.3070000000000004</v>
      </c>
      <c r="X981" s="342">
        <v>5.0999999999999997E-2</v>
      </c>
      <c r="Y981" s="342">
        <v>0</v>
      </c>
      <c r="Z981" s="342">
        <v>73.2</v>
      </c>
      <c r="AA981" s="342">
        <v>53.5</v>
      </c>
      <c r="AB981" s="342">
        <v>16.305845999999999</v>
      </c>
      <c r="AC981" s="342">
        <v>17.302166</v>
      </c>
      <c r="AD981" s="342">
        <v>177.733912</v>
      </c>
      <c r="AE981" s="342">
        <v>9.965992</v>
      </c>
      <c r="AF981" s="342">
        <v>0</v>
      </c>
      <c r="AG981" s="342">
        <v>4.4102000000000002E-2</v>
      </c>
    </row>
    <row r="982" spans="1:33" x14ac:dyDescent="0.2">
      <c r="A982" s="342">
        <v>1178.471405</v>
      </c>
      <c r="B982" s="342">
        <v>117.308857</v>
      </c>
      <c r="C982" s="342">
        <v>74.640861999999998</v>
      </c>
      <c r="D982" s="342">
        <v>75.509405000000001</v>
      </c>
      <c r="E982" s="342">
        <v>72.824496999999994</v>
      </c>
      <c r="F982" s="342">
        <v>72.700867000000002</v>
      </c>
      <c r="G982" s="342">
        <v>72.878555000000006</v>
      </c>
      <c r="H982" s="342">
        <v>74.577676999999994</v>
      </c>
      <c r="I982" s="342">
        <v>6.9246639999999999</v>
      </c>
      <c r="J982" s="342">
        <v>177.86400800000001</v>
      </c>
      <c r="K982" s="342">
        <v>52.4</v>
      </c>
      <c r="L982" s="342">
        <v>6.2803909999999998</v>
      </c>
      <c r="M982" s="342">
        <v>74.8</v>
      </c>
      <c r="N982" s="342">
        <v>29.327717</v>
      </c>
      <c r="O982" s="342">
        <v>177.64697699999999</v>
      </c>
      <c r="P982" s="342">
        <v>0</v>
      </c>
      <c r="Q982" s="342">
        <v>120.41</v>
      </c>
      <c r="R982" s="342">
        <v>0</v>
      </c>
      <c r="S982" s="342">
        <v>4.4130000000000003</v>
      </c>
      <c r="T982" s="342">
        <v>0</v>
      </c>
      <c r="U982" s="342">
        <v>268</v>
      </c>
      <c r="V982" s="342">
        <v>126.816</v>
      </c>
      <c r="W982" s="342">
        <v>6.2709999999999999</v>
      </c>
      <c r="X982" s="342">
        <v>4.4999999999999998E-2</v>
      </c>
      <c r="Y982" s="342">
        <v>0</v>
      </c>
      <c r="Z982" s="342">
        <v>73.2</v>
      </c>
      <c r="AA982" s="342">
        <v>53.5</v>
      </c>
      <c r="AB982" s="342">
        <v>15.800782</v>
      </c>
      <c r="AC982" s="342">
        <v>17.256170000000001</v>
      </c>
      <c r="AD982" s="342">
        <v>177.691002</v>
      </c>
      <c r="AE982" s="342">
        <v>9.9620840000000008</v>
      </c>
      <c r="AF982" s="342">
        <v>0</v>
      </c>
      <c r="AG982" s="342">
        <v>4.4024000000000001E-2</v>
      </c>
    </row>
    <row r="983" spans="1:33" x14ac:dyDescent="0.2">
      <c r="A983" s="342">
        <v>1179.667473</v>
      </c>
      <c r="B983" s="342">
        <v>117.203626</v>
      </c>
      <c r="C983" s="342">
        <v>74.626557000000005</v>
      </c>
      <c r="D983" s="342">
        <v>75.563113000000001</v>
      </c>
      <c r="E983" s="342">
        <v>72.840168000000006</v>
      </c>
      <c r="F983" s="342">
        <v>72.740026</v>
      </c>
      <c r="G983" s="342">
        <v>72.917973000000003</v>
      </c>
      <c r="H983" s="342">
        <v>74.631551000000002</v>
      </c>
      <c r="I983" s="342">
        <v>6.9004690000000002</v>
      </c>
      <c r="J983" s="342">
        <v>177.86141499999999</v>
      </c>
      <c r="K983" s="342">
        <v>52.4</v>
      </c>
      <c r="L983" s="342">
        <v>6.2877010000000002</v>
      </c>
      <c r="M983" s="342">
        <v>74.8</v>
      </c>
      <c r="N983" s="342">
        <v>29.326706000000001</v>
      </c>
      <c r="O983" s="342">
        <v>177.65508399999999</v>
      </c>
      <c r="P983" s="342">
        <v>0</v>
      </c>
      <c r="Q983" s="342">
        <v>120.41</v>
      </c>
      <c r="R983" s="342">
        <v>0</v>
      </c>
      <c r="S983" s="342">
        <v>4.41</v>
      </c>
      <c r="T983" s="342">
        <v>0</v>
      </c>
      <c r="U983" s="342">
        <v>266</v>
      </c>
      <c r="V983" s="342">
        <v>126.92700000000001</v>
      </c>
      <c r="W983" s="342">
        <v>6.266</v>
      </c>
      <c r="X983" s="342">
        <v>0.04</v>
      </c>
      <c r="Y983" s="342">
        <v>0</v>
      </c>
      <c r="Z983" s="342">
        <v>73.2</v>
      </c>
      <c r="AA983" s="342">
        <v>53.5</v>
      </c>
      <c r="AB983" s="342">
        <v>15.895355</v>
      </c>
      <c r="AC983" s="342">
        <v>17.21153</v>
      </c>
      <c r="AD983" s="342">
        <v>177.699037</v>
      </c>
      <c r="AE983" s="342">
        <v>9.9582920000000001</v>
      </c>
      <c r="AF983" s="342">
        <v>0</v>
      </c>
      <c r="AG983" s="342">
        <v>4.3952999999999999E-2</v>
      </c>
    </row>
    <row r="984" spans="1:33" x14ac:dyDescent="0.2">
      <c r="A984" s="342">
        <v>1180.888543</v>
      </c>
      <c r="B984" s="342">
        <v>117.02035100000001</v>
      </c>
      <c r="C984" s="342">
        <v>74.610895999999997</v>
      </c>
      <c r="D984" s="342">
        <v>75.488937000000007</v>
      </c>
      <c r="E984" s="342">
        <v>72.874757000000002</v>
      </c>
      <c r="F984" s="342">
        <v>72.693905000000001</v>
      </c>
      <c r="G984" s="342">
        <v>72.802527999999995</v>
      </c>
      <c r="H984" s="342">
        <v>74.656301999999997</v>
      </c>
      <c r="I984" s="342">
        <v>6.8485480000000001</v>
      </c>
      <c r="J984" s="342">
        <v>177.81529900000001</v>
      </c>
      <c r="K984" s="342">
        <v>52.4</v>
      </c>
      <c r="L984" s="342">
        <v>6.2963050000000003</v>
      </c>
      <c r="M984" s="342">
        <v>74.8</v>
      </c>
      <c r="N984" s="342">
        <v>29.32704</v>
      </c>
      <c r="O984" s="342">
        <v>177.637877</v>
      </c>
      <c r="P984" s="342">
        <v>0</v>
      </c>
      <c r="Q984" s="342">
        <v>120.41</v>
      </c>
      <c r="R984" s="342">
        <v>0</v>
      </c>
      <c r="S984" s="342">
        <v>4.4240000000000004</v>
      </c>
      <c r="T984" s="342">
        <v>0</v>
      </c>
      <c r="U984" s="342">
        <v>271</v>
      </c>
      <c r="V984" s="342">
        <v>127.002</v>
      </c>
      <c r="W984" s="342">
        <v>6.3070000000000004</v>
      </c>
      <c r="X984" s="342">
        <v>4.4999999999999998E-2</v>
      </c>
      <c r="Y984" s="342">
        <v>0</v>
      </c>
      <c r="Z984" s="342">
        <v>73.2</v>
      </c>
      <c r="AA984" s="342">
        <v>53.5</v>
      </c>
      <c r="AB984" s="342">
        <v>15.691240000000001</v>
      </c>
      <c r="AC984" s="342">
        <v>17.161985999999999</v>
      </c>
      <c r="AD984" s="342">
        <v>177.68169499999999</v>
      </c>
      <c r="AE984" s="342">
        <v>9.9540819999999997</v>
      </c>
      <c r="AF984" s="342">
        <v>0</v>
      </c>
      <c r="AG984" s="342">
        <v>4.3818999999999997E-2</v>
      </c>
    </row>
    <row r="985" spans="1:33" x14ac:dyDescent="0.2">
      <c r="A985" s="342">
        <v>1182.083611</v>
      </c>
      <c r="B985" s="342">
        <v>116.77897</v>
      </c>
      <c r="C985" s="342">
        <v>74.610681999999997</v>
      </c>
      <c r="D985" s="342">
        <v>75.564245999999997</v>
      </c>
      <c r="E985" s="342">
        <v>72.840573000000006</v>
      </c>
      <c r="F985" s="342">
        <v>72.685986999999997</v>
      </c>
      <c r="G985" s="342">
        <v>72.875703000000001</v>
      </c>
      <c r="H985" s="342">
        <v>74.646507999999997</v>
      </c>
      <c r="I985" s="342">
        <v>6.8769229999999997</v>
      </c>
      <c r="J985" s="342">
        <v>177.87515400000001</v>
      </c>
      <c r="K985" s="342">
        <v>52.4</v>
      </c>
      <c r="L985" s="342">
        <v>6.3031509999999997</v>
      </c>
      <c r="M985" s="342">
        <v>74.8</v>
      </c>
      <c r="N985" s="342">
        <v>29.326706000000001</v>
      </c>
      <c r="O985" s="342">
        <v>177.661147</v>
      </c>
      <c r="P985" s="342">
        <v>0</v>
      </c>
      <c r="Q985" s="342">
        <v>120.31</v>
      </c>
      <c r="R985" s="342">
        <v>0</v>
      </c>
      <c r="S985" s="342">
        <v>4.4139999999999997</v>
      </c>
      <c r="T985" s="342">
        <v>0</v>
      </c>
      <c r="U985" s="342">
        <v>270</v>
      </c>
      <c r="V985" s="342">
        <v>127.077</v>
      </c>
      <c r="W985" s="342">
        <v>6.2759999999999998</v>
      </c>
      <c r="X985" s="342">
        <v>4.4999999999999998E-2</v>
      </c>
      <c r="Y985" s="342">
        <v>0</v>
      </c>
      <c r="Z985" s="342">
        <v>73.2</v>
      </c>
      <c r="AA985" s="342">
        <v>53.5</v>
      </c>
      <c r="AB985" s="342">
        <v>15.962815000000001</v>
      </c>
      <c r="AC985" s="342">
        <v>17.116394</v>
      </c>
      <c r="AD985" s="342">
        <v>177.704768</v>
      </c>
      <c r="AE985" s="342">
        <v>9.9502089999999992</v>
      </c>
      <c r="AF985" s="342">
        <v>0</v>
      </c>
      <c r="AG985" s="342">
        <v>4.3621E-2</v>
      </c>
    </row>
    <row r="986" spans="1:33" x14ac:dyDescent="0.2">
      <c r="A986" s="342">
        <v>1183.2786799999999</v>
      </c>
      <c r="B986" s="342">
        <v>116.357873</v>
      </c>
      <c r="C986" s="342">
        <v>74.568914000000007</v>
      </c>
      <c r="D986" s="342">
        <v>75.393703000000002</v>
      </c>
      <c r="E986" s="342">
        <v>72.815651000000003</v>
      </c>
      <c r="F986" s="342">
        <v>72.685316999999998</v>
      </c>
      <c r="G986" s="342">
        <v>72.873849000000007</v>
      </c>
      <c r="H986" s="342">
        <v>74.551395999999997</v>
      </c>
      <c r="I986" s="342">
        <v>6.8872920000000004</v>
      </c>
      <c r="J986" s="342">
        <v>177.84275099999999</v>
      </c>
      <c r="K986" s="342">
        <v>52.4</v>
      </c>
      <c r="L986" s="342">
        <v>6.3069360000000003</v>
      </c>
      <c r="M986" s="342">
        <v>74.8</v>
      </c>
      <c r="N986" s="342">
        <v>29.328054000000002</v>
      </c>
      <c r="O986" s="342">
        <v>177.63084699999999</v>
      </c>
      <c r="P986" s="342">
        <v>0</v>
      </c>
      <c r="Q986" s="342">
        <v>120.31</v>
      </c>
      <c r="R986" s="342">
        <v>0</v>
      </c>
      <c r="S986" s="342">
        <v>4.4020000000000001</v>
      </c>
      <c r="T986" s="342">
        <v>0</v>
      </c>
      <c r="U986" s="342">
        <v>264</v>
      </c>
      <c r="V986" s="342">
        <v>127.18899999999999</v>
      </c>
      <c r="W986" s="342">
        <v>6.266</v>
      </c>
      <c r="X986" s="342">
        <v>0.04</v>
      </c>
      <c r="Y986" s="342">
        <v>0</v>
      </c>
      <c r="Z986" s="342">
        <v>73.2</v>
      </c>
      <c r="AA986" s="342">
        <v>53.5</v>
      </c>
      <c r="AB986" s="342">
        <v>15.602608999999999</v>
      </c>
      <c r="AC986" s="342">
        <v>17.070993999999999</v>
      </c>
      <c r="AD986" s="342">
        <v>177.67416499999999</v>
      </c>
      <c r="AE986" s="342">
        <v>9.9463519999999992</v>
      </c>
      <c r="AF986" s="342">
        <v>0</v>
      </c>
      <c r="AG986" s="342">
        <v>4.3318000000000002E-2</v>
      </c>
    </row>
    <row r="987" spans="1:33" x14ac:dyDescent="0.2">
      <c r="A987" s="342">
        <v>1184.4737479999999</v>
      </c>
      <c r="B987" s="342">
        <v>116.75090899999999</v>
      </c>
      <c r="C987" s="342">
        <v>74.601325000000003</v>
      </c>
      <c r="D987" s="342">
        <v>75.528098999999997</v>
      </c>
      <c r="E987" s="342">
        <v>72.866427000000002</v>
      </c>
      <c r="F987" s="342">
        <v>72.754616999999996</v>
      </c>
      <c r="G987" s="342">
        <v>72.869725000000003</v>
      </c>
      <c r="H987" s="342">
        <v>74.602404000000007</v>
      </c>
      <c r="I987" s="342">
        <v>6.8821070000000004</v>
      </c>
      <c r="J987" s="342">
        <v>177.87022899999999</v>
      </c>
      <c r="K987" s="342">
        <v>52.4</v>
      </c>
      <c r="L987" s="342">
        <v>6.3144539999999996</v>
      </c>
      <c r="M987" s="342">
        <v>74.8</v>
      </c>
      <c r="N987" s="342">
        <v>29.328157999999998</v>
      </c>
      <c r="O987" s="342">
        <v>177.64352700000001</v>
      </c>
      <c r="P987" s="342">
        <v>0</v>
      </c>
      <c r="Q987" s="342">
        <v>120.31</v>
      </c>
      <c r="R987" s="342">
        <v>0</v>
      </c>
      <c r="S987" s="342">
        <v>4.4119999999999999</v>
      </c>
      <c r="T987" s="342">
        <v>0</v>
      </c>
      <c r="U987" s="342">
        <v>268</v>
      </c>
      <c r="V987" s="342">
        <v>127.26300000000001</v>
      </c>
      <c r="W987" s="342">
        <v>6.26</v>
      </c>
      <c r="X987" s="342">
        <v>4.4999999999999998E-2</v>
      </c>
      <c r="Y987" s="342">
        <v>0</v>
      </c>
      <c r="Z987" s="342">
        <v>73.2</v>
      </c>
      <c r="AA987" s="342">
        <v>53.6</v>
      </c>
      <c r="AB987" s="342">
        <v>15.755264</v>
      </c>
      <c r="AC987" s="342">
        <v>17.02281</v>
      </c>
      <c r="AD987" s="342">
        <v>177.68713500000001</v>
      </c>
      <c r="AE987" s="342">
        <v>9.9422580000000007</v>
      </c>
      <c r="AF987" s="342">
        <v>0</v>
      </c>
      <c r="AG987" s="342">
        <v>4.3608000000000001E-2</v>
      </c>
    </row>
    <row r="988" spans="1:33" x14ac:dyDescent="0.2">
      <c r="A988" s="342">
        <v>1185.6708160000001</v>
      </c>
      <c r="B988" s="342">
        <v>117.050618</v>
      </c>
      <c r="C988" s="342">
        <v>74.644611999999995</v>
      </c>
      <c r="D988" s="342">
        <v>75.525600999999995</v>
      </c>
      <c r="E988" s="342">
        <v>72.805413000000001</v>
      </c>
      <c r="F988" s="342">
        <v>72.727137999999997</v>
      </c>
      <c r="G988" s="342">
        <v>72.848786000000004</v>
      </c>
      <c r="H988" s="342">
        <v>74.603003000000001</v>
      </c>
      <c r="I988" s="342">
        <v>6.9250959999999999</v>
      </c>
      <c r="J988" s="342">
        <v>177.82512399999999</v>
      </c>
      <c r="K988" s="342">
        <v>52.5</v>
      </c>
      <c r="L988" s="342">
        <v>6.3201049999999999</v>
      </c>
      <c r="M988" s="342">
        <v>74.8</v>
      </c>
      <c r="N988" s="342">
        <v>29.322222</v>
      </c>
      <c r="O988" s="342">
        <v>177.645252</v>
      </c>
      <c r="P988" s="342">
        <v>0</v>
      </c>
      <c r="Q988" s="342">
        <v>120.32</v>
      </c>
      <c r="R988" s="342">
        <v>0</v>
      </c>
      <c r="S988" s="342">
        <v>4.4080000000000004</v>
      </c>
      <c r="T988" s="342">
        <v>0</v>
      </c>
      <c r="U988" s="342">
        <v>266</v>
      </c>
      <c r="V988" s="342">
        <v>127.375</v>
      </c>
      <c r="W988" s="342">
        <v>6.2549999999999999</v>
      </c>
      <c r="X988" s="342">
        <v>4.4999999999999998E-2</v>
      </c>
      <c r="Y988" s="342">
        <v>0</v>
      </c>
      <c r="Z988" s="342">
        <v>73.2</v>
      </c>
      <c r="AA988" s="342">
        <v>53.6</v>
      </c>
      <c r="AB988" s="342">
        <v>15.777926000000001</v>
      </c>
      <c r="AC988" s="342">
        <v>16.976945000000001</v>
      </c>
      <c r="AD988" s="342">
        <v>177.68906000000001</v>
      </c>
      <c r="AE988" s="342">
        <v>9.9383610000000004</v>
      </c>
      <c r="AF988" s="342">
        <v>0</v>
      </c>
      <c r="AG988" s="342">
        <v>4.3808E-2</v>
      </c>
    </row>
    <row r="989" spans="1:33" x14ac:dyDescent="0.2">
      <c r="A989" s="342">
        <v>1186.8898859999999</v>
      </c>
      <c r="B989" s="342">
        <v>117.360225</v>
      </c>
      <c r="C989" s="342">
        <v>74.613731999999999</v>
      </c>
      <c r="D989" s="342">
        <v>75.561233000000001</v>
      </c>
      <c r="E989" s="342">
        <v>72.873431999999994</v>
      </c>
      <c r="F989" s="342">
        <v>72.714044000000001</v>
      </c>
      <c r="G989" s="342">
        <v>72.882174000000006</v>
      </c>
      <c r="H989" s="342">
        <v>74.683285999999995</v>
      </c>
      <c r="I989" s="342">
        <v>7.023193</v>
      </c>
      <c r="J989" s="342">
        <v>177.90567799999999</v>
      </c>
      <c r="K989" s="342">
        <v>52.5</v>
      </c>
      <c r="L989" s="342">
        <v>6.3273840000000003</v>
      </c>
      <c r="M989" s="342">
        <v>74.8</v>
      </c>
      <c r="N989" s="342">
        <v>29.329181999999999</v>
      </c>
      <c r="O989" s="342">
        <v>177.500227</v>
      </c>
      <c r="P989" s="342">
        <v>0</v>
      </c>
      <c r="Q989" s="342">
        <v>120.3</v>
      </c>
      <c r="R989" s="342">
        <v>0</v>
      </c>
      <c r="S989" s="342">
        <v>4.423</v>
      </c>
      <c r="T989" s="342">
        <v>0</v>
      </c>
      <c r="U989" s="342">
        <v>274</v>
      </c>
      <c r="V989" s="342">
        <v>127.45099999999999</v>
      </c>
      <c r="W989" s="342">
        <v>6.2759999999999998</v>
      </c>
      <c r="X989" s="342">
        <v>5.0999999999999997E-2</v>
      </c>
      <c r="Y989" s="342">
        <v>0</v>
      </c>
      <c r="Z989" s="342">
        <v>73.2</v>
      </c>
      <c r="AA989" s="342">
        <v>53.6</v>
      </c>
      <c r="AB989" s="342">
        <v>14.074325999999999</v>
      </c>
      <c r="AC989" s="342">
        <v>16.909594999999999</v>
      </c>
      <c r="AD989" s="342">
        <v>177.54432199999999</v>
      </c>
      <c r="AE989" s="342">
        <v>9.932639</v>
      </c>
      <c r="AF989" s="342">
        <v>0</v>
      </c>
      <c r="AG989" s="342">
        <v>4.4095000000000002E-2</v>
      </c>
    </row>
    <row r="990" spans="1:33" x14ac:dyDescent="0.2">
      <c r="A990" s="342">
        <v>1188.0839539999999</v>
      </c>
      <c r="B990" s="342">
        <v>117.741823</v>
      </c>
      <c r="C990" s="342">
        <v>74.598530999999994</v>
      </c>
      <c r="D990" s="342">
        <v>75.499662999999998</v>
      </c>
      <c r="E990" s="342">
        <v>72.793661</v>
      </c>
      <c r="F990" s="342">
        <v>72.694822000000002</v>
      </c>
      <c r="G990" s="342">
        <v>72.832802999999998</v>
      </c>
      <c r="H990" s="342">
        <v>74.640187999999995</v>
      </c>
      <c r="I990" s="342">
        <v>6.8767069999999997</v>
      </c>
      <c r="J990" s="342">
        <v>177.78935000000001</v>
      </c>
      <c r="K990" s="342">
        <v>52.5</v>
      </c>
      <c r="L990" s="342">
        <v>6.3320809999999996</v>
      </c>
      <c r="M990" s="342">
        <v>74.8</v>
      </c>
      <c r="N990" s="342">
        <v>29.326913999999999</v>
      </c>
      <c r="O990" s="342">
        <v>177.62048999999999</v>
      </c>
      <c r="P990" s="342">
        <v>0</v>
      </c>
      <c r="Q990" s="342">
        <v>120.3</v>
      </c>
      <c r="R990" s="342">
        <v>0</v>
      </c>
      <c r="S990" s="342">
        <v>4.4189999999999996</v>
      </c>
      <c r="T990" s="342">
        <v>0</v>
      </c>
      <c r="U990" s="342">
        <v>271</v>
      </c>
      <c r="V990" s="342">
        <v>127.52500000000001</v>
      </c>
      <c r="W990" s="342">
        <v>6.3120000000000003</v>
      </c>
      <c r="X990" s="342">
        <v>5.0999999999999997E-2</v>
      </c>
      <c r="Y990" s="342">
        <v>0</v>
      </c>
      <c r="Z990" s="342">
        <v>73.2</v>
      </c>
      <c r="AA990" s="342">
        <v>53.6</v>
      </c>
      <c r="AB990" s="342">
        <v>15.493729999999999</v>
      </c>
      <c r="AC990" s="342">
        <v>16.859815000000001</v>
      </c>
      <c r="AD990" s="342">
        <v>177.66491500000001</v>
      </c>
      <c r="AE990" s="342">
        <v>9.9284099999999995</v>
      </c>
      <c r="AF990" s="342">
        <v>0</v>
      </c>
      <c r="AG990" s="342">
        <v>4.4424999999999999E-2</v>
      </c>
    </row>
    <row r="991" spans="1:33" x14ac:dyDescent="0.2">
      <c r="A991" s="342">
        <v>1189.2790230000001</v>
      </c>
      <c r="B991" s="342">
        <v>118.040387</v>
      </c>
      <c r="C991" s="342">
        <v>74.637412999999995</v>
      </c>
      <c r="D991" s="342">
        <v>75.51061</v>
      </c>
      <c r="E991" s="342">
        <v>72.870614000000003</v>
      </c>
      <c r="F991" s="342">
        <v>72.760009999999994</v>
      </c>
      <c r="G991" s="342">
        <v>72.923244999999994</v>
      </c>
      <c r="H991" s="342">
        <v>74.658195000000006</v>
      </c>
      <c r="I991" s="342">
        <v>6.9421619999999997</v>
      </c>
      <c r="J991" s="342">
        <v>177.70458300000001</v>
      </c>
      <c r="K991" s="342">
        <v>52.5</v>
      </c>
      <c r="L991" s="342">
        <v>6.3391320000000002</v>
      </c>
      <c r="M991" s="342">
        <v>74.8</v>
      </c>
      <c r="N991" s="342">
        <v>29.328313999999999</v>
      </c>
      <c r="O991" s="342">
        <v>177.53501</v>
      </c>
      <c r="P991" s="342">
        <v>0</v>
      </c>
      <c r="Q991" s="342">
        <v>120.33</v>
      </c>
      <c r="R991" s="342">
        <v>0</v>
      </c>
      <c r="S991" s="342">
        <v>4.4139999999999997</v>
      </c>
      <c r="T991" s="342">
        <v>0</v>
      </c>
      <c r="U991" s="342">
        <v>268</v>
      </c>
      <c r="V991" s="342">
        <v>127.637</v>
      </c>
      <c r="W991" s="342">
        <v>6.3230000000000004</v>
      </c>
      <c r="X991" s="342">
        <v>4.4999999999999998E-2</v>
      </c>
      <c r="Y991" s="342">
        <v>0</v>
      </c>
      <c r="Z991" s="342">
        <v>73.2</v>
      </c>
      <c r="AA991" s="342">
        <v>53.6</v>
      </c>
      <c r="AB991" s="342">
        <v>14.49004</v>
      </c>
      <c r="AC991" s="342">
        <v>16.794588000000001</v>
      </c>
      <c r="AD991" s="342">
        <v>177.57964100000001</v>
      </c>
      <c r="AE991" s="342">
        <v>9.9228679999999994</v>
      </c>
      <c r="AF991" s="342">
        <v>0</v>
      </c>
      <c r="AG991" s="342">
        <v>4.4631999999999998E-2</v>
      </c>
    </row>
    <row r="992" spans="1:33" x14ac:dyDescent="0.2">
      <c r="A992" s="342">
        <v>1190.476091</v>
      </c>
      <c r="B992" s="342">
        <v>118.099234</v>
      </c>
      <c r="C992" s="342">
        <v>74.568588000000005</v>
      </c>
      <c r="D992" s="342">
        <v>75.461894999999998</v>
      </c>
      <c r="E992" s="342">
        <v>72.834154999999996</v>
      </c>
      <c r="F992" s="342">
        <v>72.691445999999999</v>
      </c>
      <c r="G992" s="342">
        <v>72.921390000000002</v>
      </c>
      <c r="H992" s="342">
        <v>74.626335999999995</v>
      </c>
      <c r="I992" s="342">
        <v>6.9970319999999999</v>
      </c>
      <c r="J992" s="342">
        <v>177.76083499999999</v>
      </c>
      <c r="K992" s="342">
        <v>52.5</v>
      </c>
      <c r="L992" s="342">
        <v>6.3404800000000003</v>
      </c>
      <c r="M992" s="342">
        <v>74.8</v>
      </c>
      <c r="N992" s="342">
        <v>29.330154</v>
      </c>
      <c r="O992" s="342">
        <v>177.52216799999999</v>
      </c>
      <c r="P992" s="342">
        <v>0</v>
      </c>
      <c r="Q992" s="342">
        <v>120.32</v>
      </c>
      <c r="R992" s="342">
        <v>0</v>
      </c>
      <c r="S992" s="342">
        <v>4.4009999999999998</v>
      </c>
      <c r="T992" s="342">
        <v>0</v>
      </c>
      <c r="U992" s="342">
        <v>264</v>
      </c>
      <c r="V992" s="342">
        <v>127.711</v>
      </c>
      <c r="W992" s="342">
        <v>6.2759999999999998</v>
      </c>
      <c r="X992" s="342">
        <v>4.4999999999999998E-2</v>
      </c>
      <c r="Y992" s="342">
        <v>0</v>
      </c>
      <c r="Z992" s="342">
        <v>73.2</v>
      </c>
      <c r="AA992" s="342">
        <v>53.6</v>
      </c>
      <c r="AB992" s="342">
        <v>14.340310000000001</v>
      </c>
      <c r="AC992" s="342">
        <v>16.737902999999999</v>
      </c>
      <c r="AD992" s="342">
        <v>177.56692000000001</v>
      </c>
      <c r="AE992" s="342">
        <v>9.9180519999999994</v>
      </c>
      <c r="AF992" s="342">
        <v>0</v>
      </c>
      <c r="AG992" s="342">
        <v>4.4752E-2</v>
      </c>
    </row>
    <row r="993" spans="1:33" x14ac:dyDescent="0.2">
      <c r="A993" s="342">
        <v>1191.6731600000001</v>
      </c>
      <c r="B993" s="342">
        <v>118.19910900000001</v>
      </c>
      <c r="C993" s="342">
        <v>74.603622000000001</v>
      </c>
      <c r="D993" s="342">
        <v>75.486008999999996</v>
      </c>
      <c r="E993" s="342">
        <v>72.874951999999993</v>
      </c>
      <c r="F993" s="342">
        <v>72.728548000000004</v>
      </c>
      <c r="G993" s="342">
        <v>72.838178999999997</v>
      </c>
      <c r="H993" s="342">
        <v>74.613135999999997</v>
      </c>
      <c r="I993" s="342">
        <v>6.8639609999999998</v>
      </c>
      <c r="J993" s="342">
        <v>177.66829200000001</v>
      </c>
      <c r="K993" s="342">
        <v>52.5</v>
      </c>
      <c r="L993" s="342">
        <v>6.3496050000000004</v>
      </c>
      <c r="M993" s="342">
        <v>74.8</v>
      </c>
      <c r="N993" s="342">
        <v>29.325721000000001</v>
      </c>
      <c r="O993" s="342">
        <v>177.54472200000001</v>
      </c>
      <c r="P993" s="342">
        <v>0</v>
      </c>
      <c r="Q993" s="342">
        <v>120.29</v>
      </c>
      <c r="R993" s="342">
        <v>0</v>
      </c>
      <c r="S993" s="342">
        <v>4.4009999999999998</v>
      </c>
      <c r="T993" s="342">
        <v>0</v>
      </c>
      <c r="U993" s="342">
        <v>265</v>
      </c>
      <c r="V993" s="342">
        <v>127.822</v>
      </c>
      <c r="W993" s="342">
        <v>6.24</v>
      </c>
      <c r="X993" s="342">
        <v>5.0999999999999997E-2</v>
      </c>
      <c r="Y993" s="342">
        <v>0</v>
      </c>
      <c r="Z993" s="342">
        <v>73.2</v>
      </c>
      <c r="AA993" s="342">
        <v>53.6</v>
      </c>
      <c r="AB993" s="342">
        <v>14.606323</v>
      </c>
      <c r="AC993" s="342">
        <v>16.676639000000002</v>
      </c>
      <c r="AD993" s="342">
        <v>177.58952099999999</v>
      </c>
      <c r="AE993" s="342">
        <v>9.9128469999999993</v>
      </c>
      <c r="AF993" s="342">
        <v>0</v>
      </c>
      <c r="AG993" s="342">
        <v>4.4797999999999998E-2</v>
      </c>
    </row>
    <row r="994" spans="1:33" x14ac:dyDescent="0.2">
      <c r="A994" s="342">
        <v>1192.8892289999999</v>
      </c>
      <c r="B994" s="342">
        <v>118.10959200000001</v>
      </c>
      <c r="C994" s="342">
        <v>74.636159000000006</v>
      </c>
      <c r="D994" s="342">
        <v>75.543013999999999</v>
      </c>
      <c r="E994" s="342">
        <v>72.824876000000003</v>
      </c>
      <c r="F994" s="342">
        <v>72.754011000000006</v>
      </c>
      <c r="G994" s="342">
        <v>72.889705000000006</v>
      </c>
      <c r="H994" s="342">
        <v>74.648314999999997</v>
      </c>
      <c r="I994" s="342">
        <v>6.9179130000000004</v>
      </c>
      <c r="J994" s="342">
        <v>177.67074099999999</v>
      </c>
      <c r="K994" s="342">
        <v>52.5</v>
      </c>
      <c r="L994" s="342">
        <v>6.3550149999999999</v>
      </c>
      <c r="M994" s="342">
        <v>74.8</v>
      </c>
      <c r="N994" s="342">
        <v>29.326695000000001</v>
      </c>
      <c r="O994" s="342">
        <v>177.54515599999999</v>
      </c>
      <c r="P994" s="342">
        <v>0</v>
      </c>
      <c r="Q994" s="342">
        <v>120.3</v>
      </c>
      <c r="R994" s="342">
        <v>0</v>
      </c>
      <c r="S994" s="342">
        <v>4.4210000000000003</v>
      </c>
      <c r="T994" s="342">
        <v>0</v>
      </c>
      <c r="U994" s="342">
        <v>273</v>
      </c>
      <c r="V994" s="342">
        <v>127.898</v>
      </c>
      <c r="W994" s="342">
        <v>6.3019999999999996</v>
      </c>
      <c r="X994" s="342">
        <v>4.4999999999999998E-2</v>
      </c>
      <c r="Y994" s="342">
        <v>0</v>
      </c>
      <c r="Z994" s="342">
        <v>73.2</v>
      </c>
      <c r="AA994" s="342">
        <v>53.6</v>
      </c>
      <c r="AB994" s="342">
        <v>14.610158999999999</v>
      </c>
      <c r="AC994" s="342">
        <v>16.619458000000002</v>
      </c>
      <c r="AD994" s="342">
        <v>177.58984699999999</v>
      </c>
      <c r="AE994" s="342">
        <v>9.9079890000000006</v>
      </c>
      <c r="AF994" s="342">
        <v>0</v>
      </c>
      <c r="AG994" s="342">
        <v>4.4690000000000001E-2</v>
      </c>
    </row>
    <row r="995" spans="1:33" x14ac:dyDescent="0.2">
      <c r="A995" s="342">
        <v>1194.083298</v>
      </c>
      <c r="B995" s="342">
        <v>118.020991</v>
      </c>
      <c r="C995" s="342">
        <v>74.619254999999995</v>
      </c>
      <c r="D995" s="342">
        <v>75.531057000000004</v>
      </c>
      <c r="E995" s="342">
        <v>72.844947000000005</v>
      </c>
      <c r="F995" s="342">
        <v>72.693625999999995</v>
      </c>
      <c r="G995" s="342">
        <v>72.833984999999998</v>
      </c>
      <c r="H995" s="342">
        <v>74.641381999999993</v>
      </c>
      <c r="I995" s="342">
        <v>6.8948530000000003</v>
      </c>
      <c r="J995" s="342">
        <v>177.63562899999999</v>
      </c>
      <c r="K995" s="342">
        <v>52.5</v>
      </c>
      <c r="L995" s="342">
        <v>6.3616330000000003</v>
      </c>
      <c r="M995" s="342">
        <v>74.8</v>
      </c>
      <c r="N995" s="342">
        <v>29.324632999999999</v>
      </c>
      <c r="O995" s="342">
        <v>177.530563</v>
      </c>
      <c r="P995" s="342">
        <v>0</v>
      </c>
      <c r="Q995" s="342">
        <v>120.31</v>
      </c>
      <c r="R995" s="342">
        <v>0</v>
      </c>
      <c r="S995" s="342">
        <v>4.3920000000000003</v>
      </c>
      <c r="T995" s="342">
        <v>0</v>
      </c>
      <c r="U995" s="342">
        <v>259</v>
      </c>
      <c r="V995" s="342">
        <v>127.97199999999999</v>
      </c>
      <c r="W995" s="342">
        <v>6.234</v>
      </c>
      <c r="X995" s="342">
        <v>4.4999999999999998E-2</v>
      </c>
      <c r="Y995" s="342">
        <v>0</v>
      </c>
      <c r="Z995" s="342">
        <v>73.2</v>
      </c>
      <c r="AA995" s="342">
        <v>53.6</v>
      </c>
      <c r="AB995" s="342">
        <v>14.43773</v>
      </c>
      <c r="AC995" s="342">
        <v>16.560255000000002</v>
      </c>
      <c r="AD995" s="342">
        <v>177.575197</v>
      </c>
      <c r="AE995" s="342">
        <v>9.9029589999999992</v>
      </c>
      <c r="AF995" s="342">
        <v>0</v>
      </c>
      <c r="AG995" s="342">
        <v>4.4634E-2</v>
      </c>
    </row>
    <row r="996" spans="1:33" x14ac:dyDescent="0.2">
      <c r="A996" s="342">
        <v>1195.277366</v>
      </c>
      <c r="B996" s="342">
        <v>118.196102</v>
      </c>
      <c r="C996" s="342">
        <v>74.655742000000004</v>
      </c>
      <c r="D996" s="342">
        <v>75.56626</v>
      </c>
      <c r="E996" s="342">
        <v>72.790441000000001</v>
      </c>
      <c r="F996" s="342">
        <v>72.697267999999994</v>
      </c>
      <c r="G996" s="342">
        <v>72.899831000000006</v>
      </c>
      <c r="H996" s="342">
        <v>74.638452000000001</v>
      </c>
      <c r="I996" s="342">
        <v>6.9646280000000003</v>
      </c>
      <c r="J996" s="342">
        <v>177.68228999999999</v>
      </c>
      <c r="K996" s="342">
        <v>52.5</v>
      </c>
      <c r="L996" s="342">
        <v>6.3681140000000003</v>
      </c>
      <c r="M996" s="342">
        <v>74.8</v>
      </c>
      <c r="N996" s="342">
        <v>29.327147</v>
      </c>
      <c r="O996" s="342">
        <v>177.54997700000001</v>
      </c>
      <c r="P996" s="342">
        <v>0</v>
      </c>
      <c r="Q996" s="342">
        <v>120.3</v>
      </c>
      <c r="R996" s="342">
        <v>0</v>
      </c>
      <c r="S996" s="342">
        <v>4.4029999999999996</v>
      </c>
      <c r="T996" s="342">
        <v>0</v>
      </c>
      <c r="U996" s="342">
        <v>266</v>
      </c>
      <c r="V996" s="342">
        <v>128.083</v>
      </c>
      <c r="W996" s="342">
        <v>6.3070000000000004</v>
      </c>
      <c r="X996" s="342">
        <v>4.4999999999999998E-2</v>
      </c>
      <c r="Y996" s="342">
        <v>0</v>
      </c>
      <c r="Z996" s="342">
        <v>73.2</v>
      </c>
      <c r="AA996" s="342">
        <v>53.6</v>
      </c>
      <c r="AB996" s="342">
        <v>14.667505</v>
      </c>
      <c r="AC996" s="342">
        <v>16.510808999999998</v>
      </c>
      <c r="AD996" s="342">
        <v>177.594719</v>
      </c>
      <c r="AE996" s="342">
        <v>9.8987580000000008</v>
      </c>
      <c r="AF996" s="342">
        <v>0</v>
      </c>
      <c r="AG996" s="342">
        <v>4.4741999999999997E-2</v>
      </c>
    </row>
    <row r="997" spans="1:33" x14ac:dyDescent="0.2">
      <c r="A997" s="342">
        <v>1196.474434</v>
      </c>
      <c r="B997" s="342">
        <v>118.508161</v>
      </c>
      <c r="C997" s="342">
        <v>74.613686999999999</v>
      </c>
      <c r="D997" s="342">
        <v>75.478061999999994</v>
      </c>
      <c r="E997" s="342">
        <v>72.830230999999998</v>
      </c>
      <c r="F997" s="342">
        <v>72.701063000000005</v>
      </c>
      <c r="G997" s="342">
        <v>72.876794000000004</v>
      </c>
      <c r="H997" s="342">
        <v>74.609352000000001</v>
      </c>
      <c r="I997" s="342">
        <v>6.8939890000000004</v>
      </c>
      <c r="J997" s="342">
        <v>177.747356</v>
      </c>
      <c r="K997" s="342">
        <v>52.6</v>
      </c>
      <c r="L997" s="342">
        <v>6.3744909999999999</v>
      </c>
      <c r="M997" s="342">
        <v>74.8</v>
      </c>
      <c r="N997" s="342">
        <v>29.329920999999999</v>
      </c>
      <c r="O997" s="342">
        <v>177.53583900000001</v>
      </c>
      <c r="P997" s="342">
        <v>0</v>
      </c>
      <c r="Q997" s="342">
        <v>120.32</v>
      </c>
      <c r="R997" s="342">
        <v>0</v>
      </c>
      <c r="S997" s="342">
        <v>4.4009999999999998</v>
      </c>
      <c r="T997" s="342">
        <v>0</v>
      </c>
      <c r="U997" s="342">
        <v>263</v>
      </c>
      <c r="V997" s="342">
        <v>128.15799999999999</v>
      </c>
      <c r="W997" s="342">
        <v>6.26</v>
      </c>
      <c r="X997" s="342">
        <v>0.04</v>
      </c>
      <c r="Y997" s="342">
        <v>0</v>
      </c>
      <c r="Z997" s="342">
        <v>73.2</v>
      </c>
      <c r="AA997" s="342">
        <v>53.5</v>
      </c>
      <c r="AB997" s="342">
        <v>14.504682000000001</v>
      </c>
      <c r="AC997" s="342">
        <v>16.457841999999999</v>
      </c>
      <c r="AD997" s="342">
        <v>177.58088499999999</v>
      </c>
      <c r="AE997" s="342">
        <v>9.8942580000000007</v>
      </c>
      <c r="AF997" s="342">
        <v>0</v>
      </c>
      <c r="AG997" s="342">
        <v>4.5046000000000003E-2</v>
      </c>
    </row>
    <row r="998" spans="1:33" x14ac:dyDescent="0.2">
      <c r="A998" s="342">
        <v>1197.671503</v>
      </c>
      <c r="B998" s="342">
        <v>118.802595</v>
      </c>
      <c r="C998" s="342">
        <v>74.606919000000005</v>
      </c>
      <c r="D998" s="342">
        <v>75.460794000000007</v>
      </c>
      <c r="E998" s="342">
        <v>72.837406000000001</v>
      </c>
      <c r="F998" s="342">
        <v>72.724389000000002</v>
      </c>
      <c r="G998" s="342">
        <v>72.860896999999994</v>
      </c>
      <c r="H998" s="342">
        <v>74.618684999999999</v>
      </c>
      <c r="I998" s="342">
        <v>7.0477980000000002</v>
      </c>
      <c r="J998" s="342">
        <v>177.69473300000001</v>
      </c>
      <c r="K998" s="342">
        <v>52.6</v>
      </c>
      <c r="L998" s="342">
        <v>6.3808680000000004</v>
      </c>
      <c r="M998" s="342">
        <v>74.8</v>
      </c>
      <c r="N998" s="342">
        <v>29.328676999999999</v>
      </c>
      <c r="O998" s="342">
        <v>177.51848699999999</v>
      </c>
      <c r="P998" s="342">
        <v>0</v>
      </c>
      <c r="Q998" s="342">
        <v>120.32</v>
      </c>
      <c r="R998" s="342">
        <v>0</v>
      </c>
      <c r="S998" s="342">
        <v>4.407</v>
      </c>
      <c r="T998" s="342">
        <v>0</v>
      </c>
      <c r="U998" s="342">
        <v>266</v>
      </c>
      <c r="V998" s="342">
        <v>128.26900000000001</v>
      </c>
      <c r="W998" s="342">
        <v>6.26</v>
      </c>
      <c r="X998" s="342">
        <v>5.6000000000000001E-2</v>
      </c>
      <c r="Y998" s="342">
        <v>0</v>
      </c>
      <c r="Z998" s="342">
        <v>73.2</v>
      </c>
      <c r="AA998" s="342">
        <v>53.5</v>
      </c>
      <c r="AB998" s="342">
        <v>14.30344</v>
      </c>
      <c r="AC998" s="342">
        <v>16.395921999999999</v>
      </c>
      <c r="AD998" s="342">
        <v>177.56378799999999</v>
      </c>
      <c r="AE998" s="342">
        <v>9.8889980000000008</v>
      </c>
      <c r="AF998" s="342">
        <v>0</v>
      </c>
      <c r="AG998" s="342">
        <v>4.5301000000000001E-2</v>
      </c>
    </row>
    <row r="999" spans="1:33" x14ac:dyDescent="0.2">
      <c r="A999" s="342">
        <v>1198.8895729999999</v>
      </c>
      <c r="B999" s="342">
        <v>119.10628199999999</v>
      </c>
      <c r="C999" s="342">
        <v>74.586158999999995</v>
      </c>
      <c r="D999" s="342">
        <v>75.538782999999995</v>
      </c>
      <c r="E999" s="342">
        <v>72.785854999999998</v>
      </c>
      <c r="F999" s="342">
        <v>72.769925000000001</v>
      </c>
      <c r="G999" s="342">
        <v>72.899187999999995</v>
      </c>
      <c r="H999" s="342">
        <v>74.608320000000006</v>
      </c>
      <c r="I999" s="342">
        <v>6.9671669999999999</v>
      </c>
      <c r="J999" s="342">
        <v>177.80544800000001</v>
      </c>
      <c r="K999" s="342">
        <v>52.6</v>
      </c>
      <c r="L999" s="342">
        <v>6.3865379999999998</v>
      </c>
      <c r="M999" s="342">
        <v>74.8</v>
      </c>
      <c r="N999" s="342">
        <v>29.328246</v>
      </c>
      <c r="O999" s="342">
        <v>177.520241</v>
      </c>
      <c r="P999" s="342">
        <v>0</v>
      </c>
      <c r="Q999" s="342">
        <v>120.3</v>
      </c>
      <c r="R999" s="342">
        <v>0</v>
      </c>
      <c r="S999" s="342">
        <v>4.4080000000000004</v>
      </c>
      <c r="T999" s="342">
        <v>0</v>
      </c>
      <c r="U999" s="342">
        <v>268</v>
      </c>
      <c r="V999" s="342">
        <v>128.34299999999999</v>
      </c>
      <c r="W999" s="342">
        <v>6.2809999999999997</v>
      </c>
      <c r="X999" s="342">
        <v>5.0999999999999997E-2</v>
      </c>
      <c r="Y999" s="342">
        <v>0</v>
      </c>
      <c r="Z999" s="342">
        <v>73.2</v>
      </c>
      <c r="AA999" s="342">
        <v>53.5</v>
      </c>
      <c r="AB999" s="342">
        <v>14.32738</v>
      </c>
      <c r="AC999" s="342">
        <v>16.341305999999999</v>
      </c>
      <c r="AD999" s="342">
        <v>177.565822</v>
      </c>
      <c r="AE999" s="342">
        <v>9.8843569999999996</v>
      </c>
      <c r="AF999" s="342">
        <v>0</v>
      </c>
      <c r="AG999" s="342">
        <v>4.5580000000000002E-2</v>
      </c>
    </row>
    <row r="1000" spans="1:33" x14ac:dyDescent="0.2">
      <c r="A1000" s="342">
        <v>1200.0846409999999</v>
      </c>
      <c r="B1000" s="342">
        <v>118.850335</v>
      </c>
      <c r="C1000" s="342">
        <v>74.645510999999999</v>
      </c>
      <c r="D1000" s="342">
        <v>75.547659999999993</v>
      </c>
      <c r="E1000" s="342">
        <v>72.847870999999998</v>
      </c>
      <c r="F1000" s="342">
        <v>72.704576000000003</v>
      </c>
      <c r="G1000" s="342">
        <v>72.894656999999995</v>
      </c>
      <c r="H1000" s="342">
        <v>74.648309999999995</v>
      </c>
      <c r="I1000" s="342">
        <v>6.8494869999999999</v>
      </c>
      <c r="J1000" s="342">
        <v>177.62033500000001</v>
      </c>
      <c r="K1000" s="342">
        <v>52.6</v>
      </c>
      <c r="L1000" s="342">
        <v>6.394037</v>
      </c>
      <c r="M1000" s="342">
        <v>74.8</v>
      </c>
      <c r="N1000" s="342">
        <v>29.326836</v>
      </c>
      <c r="O1000" s="342">
        <v>177.528751</v>
      </c>
      <c r="P1000" s="342">
        <v>0</v>
      </c>
      <c r="Q1000" s="342">
        <v>120.34</v>
      </c>
      <c r="R1000" s="342">
        <v>0</v>
      </c>
      <c r="S1000" s="342">
        <v>4.3920000000000003</v>
      </c>
      <c r="T1000" s="342">
        <v>0</v>
      </c>
      <c r="U1000" s="342">
        <v>258</v>
      </c>
      <c r="V1000" s="342">
        <v>128.417</v>
      </c>
      <c r="W1000" s="342">
        <v>6.2549999999999999</v>
      </c>
      <c r="X1000" s="342">
        <v>4.4999999999999998E-2</v>
      </c>
      <c r="Y1000" s="342">
        <v>0</v>
      </c>
      <c r="Z1000" s="342">
        <v>73.2</v>
      </c>
      <c r="AA1000" s="342">
        <v>53.5</v>
      </c>
      <c r="AB1000" s="342">
        <v>14.424251999999999</v>
      </c>
      <c r="AC1000" s="342">
        <v>16.286849</v>
      </c>
      <c r="AD1000" s="342">
        <v>177.57405199999999</v>
      </c>
      <c r="AE1000" s="342">
        <v>9.8797309999999996</v>
      </c>
      <c r="AF1000" s="342">
        <v>0</v>
      </c>
      <c r="AG1000" s="342">
        <v>4.5301000000000001E-2</v>
      </c>
    </row>
    <row r="1001" spans="1:33" x14ac:dyDescent="0.2">
      <c r="A1001" s="342">
        <v>1201.2797089999999</v>
      </c>
      <c r="B1001" s="342">
        <v>118.915097</v>
      </c>
      <c r="C1001" s="342">
        <v>74.652198999999996</v>
      </c>
      <c r="D1001" s="342">
        <v>75.529116999999999</v>
      </c>
      <c r="E1001" s="342">
        <v>72.825041999999996</v>
      </c>
      <c r="F1001" s="342">
        <v>72.746109000000004</v>
      </c>
      <c r="G1001" s="342">
        <v>72.883831000000001</v>
      </c>
      <c r="H1001" s="342">
        <v>74.633529999999993</v>
      </c>
      <c r="I1001" s="342">
        <v>6.8341500000000002</v>
      </c>
      <c r="J1001" s="342">
        <v>177.76031699999999</v>
      </c>
      <c r="K1001" s="342">
        <v>52.6</v>
      </c>
      <c r="L1001" s="342">
        <v>6.4019690000000002</v>
      </c>
      <c r="M1001" s="342">
        <v>74.8</v>
      </c>
      <c r="N1001" s="342">
        <v>29.327977000000001</v>
      </c>
      <c r="O1001" s="342">
        <v>177.52724699999999</v>
      </c>
      <c r="P1001" s="342">
        <v>0</v>
      </c>
      <c r="Q1001" s="342">
        <v>120.31</v>
      </c>
      <c r="R1001" s="342">
        <v>0</v>
      </c>
      <c r="S1001" s="342">
        <v>4.415</v>
      </c>
      <c r="T1001" s="342">
        <v>0</v>
      </c>
      <c r="U1001" s="342">
        <v>269</v>
      </c>
      <c r="V1001" s="342">
        <v>128.529</v>
      </c>
      <c r="W1001" s="342">
        <v>6.2969999999999997</v>
      </c>
      <c r="X1001" s="342">
        <v>4.4999999999999998E-2</v>
      </c>
      <c r="Y1001" s="342">
        <v>0</v>
      </c>
      <c r="Z1001" s="342">
        <v>73.2</v>
      </c>
      <c r="AA1001" s="342">
        <v>53.5</v>
      </c>
      <c r="AB1001" s="342">
        <v>14.407114</v>
      </c>
      <c r="AC1001" s="342">
        <v>16.234832000000001</v>
      </c>
      <c r="AD1001" s="342">
        <v>177.572596</v>
      </c>
      <c r="AE1001" s="342">
        <v>9.875311</v>
      </c>
      <c r="AF1001" s="342">
        <v>0</v>
      </c>
      <c r="AG1001" s="342">
        <v>4.5349E-2</v>
      </c>
    </row>
    <row r="1002" spans="1:33" x14ac:dyDescent="0.2">
      <c r="A1002" s="342">
        <v>1202.475778</v>
      </c>
      <c r="B1002" s="342">
        <v>119.01008899999999</v>
      </c>
      <c r="C1002" s="342">
        <v>74.641504999999995</v>
      </c>
      <c r="D1002" s="342">
        <v>75.513760000000005</v>
      </c>
      <c r="E1002" s="342">
        <v>72.810586999999998</v>
      </c>
      <c r="F1002" s="342">
        <v>72.715389000000002</v>
      </c>
      <c r="G1002" s="342">
        <v>72.901812000000007</v>
      </c>
      <c r="H1002" s="342">
        <v>74.628253000000001</v>
      </c>
      <c r="I1002" s="342">
        <v>6.9825590000000002</v>
      </c>
      <c r="J1002" s="342">
        <v>177.60141100000001</v>
      </c>
      <c r="K1002" s="342">
        <v>52.6</v>
      </c>
      <c r="L1002" s="342">
        <v>6.4090210000000001</v>
      </c>
      <c r="M1002" s="342">
        <v>74.8</v>
      </c>
      <c r="N1002" s="342">
        <v>29.32808</v>
      </c>
      <c r="O1002" s="342">
        <v>177.516009</v>
      </c>
      <c r="P1002" s="342">
        <v>0</v>
      </c>
      <c r="Q1002" s="342">
        <v>120.3</v>
      </c>
      <c r="R1002" s="342">
        <v>0</v>
      </c>
      <c r="S1002" s="342">
        <v>4.4189999999999996</v>
      </c>
      <c r="T1002" s="342">
        <v>0</v>
      </c>
      <c r="U1002" s="342">
        <v>272</v>
      </c>
      <c r="V1002" s="342">
        <v>128.60400000000001</v>
      </c>
      <c r="W1002" s="342">
        <v>6.3179999999999996</v>
      </c>
      <c r="X1002" s="342">
        <v>4.4999999999999998E-2</v>
      </c>
      <c r="Y1002" s="342">
        <v>0</v>
      </c>
      <c r="Z1002" s="342">
        <v>73.2</v>
      </c>
      <c r="AA1002" s="342">
        <v>53.6</v>
      </c>
      <c r="AB1002" s="342">
        <v>14.275925000000001</v>
      </c>
      <c r="AC1002" s="342">
        <v>16.176611000000001</v>
      </c>
      <c r="AD1002" s="342">
        <v>177.56145000000001</v>
      </c>
      <c r="AE1002" s="342">
        <v>9.8703649999999996</v>
      </c>
      <c r="AF1002" s="342">
        <v>0</v>
      </c>
      <c r="AG1002" s="342">
        <v>4.5441000000000002E-2</v>
      </c>
    </row>
    <row r="1003" spans="1:33" x14ac:dyDescent="0.2">
      <c r="A1003" s="342">
        <v>1203.670846</v>
      </c>
      <c r="B1003" s="342">
        <v>118.984399</v>
      </c>
      <c r="C1003" s="342">
        <v>74.606845000000007</v>
      </c>
      <c r="D1003" s="342">
        <v>75.469964000000004</v>
      </c>
      <c r="E1003" s="342">
        <v>72.785176000000007</v>
      </c>
      <c r="F1003" s="342">
        <v>72.680797999999996</v>
      </c>
      <c r="G1003" s="342">
        <v>72.908679000000006</v>
      </c>
      <c r="H1003" s="342">
        <v>74.605613000000005</v>
      </c>
      <c r="I1003" s="342">
        <v>6.8961490000000003</v>
      </c>
      <c r="J1003" s="342">
        <v>177.728432</v>
      </c>
      <c r="K1003" s="342">
        <v>52.6</v>
      </c>
      <c r="L1003" s="342">
        <v>6.4144119999999996</v>
      </c>
      <c r="M1003" s="342">
        <v>74.8</v>
      </c>
      <c r="N1003" s="342">
        <v>29.327769</v>
      </c>
      <c r="O1003" s="342">
        <v>177.54441199999999</v>
      </c>
      <c r="P1003" s="342">
        <v>0</v>
      </c>
      <c r="Q1003" s="342">
        <v>120.32</v>
      </c>
      <c r="R1003" s="342">
        <v>0</v>
      </c>
      <c r="S1003" s="342">
        <v>4.3959999999999999</v>
      </c>
      <c r="T1003" s="342">
        <v>0</v>
      </c>
      <c r="U1003" s="342">
        <v>261</v>
      </c>
      <c r="V1003" s="342">
        <v>128.714</v>
      </c>
      <c r="W1003" s="342">
        <v>6.25</v>
      </c>
      <c r="X1003" s="342">
        <v>4.4999999999999998E-2</v>
      </c>
      <c r="Y1003" s="342">
        <v>0</v>
      </c>
      <c r="Z1003" s="342">
        <v>73.2</v>
      </c>
      <c r="AA1003" s="342">
        <v>53.6</v>
      </c>
      <c r="AB1003" s="342">
        <v>13.853377999999999</v>
      </c>
      <c r="AC1003" s="342">
        <v>16.127438000000001</v>
      </c>
      <c r="AD1003" s="342">
        <v>177.589867</v>
      </c>
      <c r="AE1003" s="342">
        <v>9.866187</v>
      </c>
      <c r="AF1003" s="342">
        <v>0</v>
      </c>
      <c r="AG1003" s="342">
        <v>4.5455000000000002E-2</v>
      </c>
    </row>
    <row r="1004" spans="1:33" x14ac:dyDescent="0.2">
      <c r="A1004" s="342">
        <v>1204.8899160000001</v>
      </c>
      <c r="B1004" s="342">
        <v>118.921029</v>
      </c>
      <c r="C1004" s="342">
        <v>74.661680000000004</v>
      </c>
      <c r="D1004" s="342">
        <v>75.509197999999998</v>
      </c>
      <c r="E1004" s="342">
        <v>72.853728000000004</v>
      </c>
      <c r="F1004" s="342">
        <v>72.703327999999999</v>
      </c>
      <c r="G1004" s="342">
        <v>72.903762999999998</v>
      </c>
      <c r="H1004" s="342">
        <v>74.614842999999993</v>
      </c>
      <c r="I1004" s="342">
        <v>6.8044250000000002</v>
      </c>
      <c r="J1004" s="342">
        <v>177.65892099999999</v>
      </c>
      <c r="K1004" s="342">
        <v>52.6</v>
      </c>
      <c r="L1004" s="342">
        <v>6.42136</v>
      </c>
      <c r="M1004" s="342">
        <v>74.8</v>
      </c>
      <c r="N1004" s="342">
        <v>29.325019999999999</v>
      </c>
      <c r="O1004" s="342">
        <v>177.51388</v>
      </c>
      <c r="P1004" s="342">
        <v>0</v>
      </c>
      <c r="Q1004" s="342">
        <v>120.31</v>
      </c>
      <c r="R1004" s="342">
        <v>0</v>
      </c>
      <c r="S1004" s="342">
        <v>4.4160000000000004</v>
      </c>
      <c r="T1004" s="342">
        <v>0</v>
      </c>
      <c r="U1004" s="342">
        <v>270</v>
      </c>
      <c r="V1004" s="342">
        <v>128.78899999999999</v>
      </c>
      <c r="W1004" s="342">
        <v>6.3230000000000004</v>
      </c>
      <c r="X1004" s="342">
        <v>0.04</v>
      </c>
      <c r="Y1004" s="342">
        <v>0</v>
      </c>
      <c r="Z1004" s="342">
        <v>73.2</v>
      </c>
      <c r="AA1004" s="342">
        <v>53.6</v>
      </c>
      <c r="AB1004" s="342">
        <v>13.815538</v>
      </c>
      <c r="AC1004" s="342">
        <v>16.073957</v>
      </c>
      <c r="AD1004" s="342">
        <v>177.559224</v>
      </c>
      <c r="AE1004" s="342">
        <v>9.8616430000000008</v>
      </c>
      <c r="AF1004" s="342">
        <v>0</v>
      </c>
      <c r="AG1004" s="342">
        <v>4.5344000000000002E-2</v>
      </c>
    </row>
    <row r="1005" spans="1:33" x14ac:dyDescent="0.2">
      <c r="A1005" s="342">
        <v>1206.0859840000001</v>
      </c>
      <c r="B1005" s="342">
        <v>118.798131</v>
      </c>
      <c r="C1005" s="342">
        <v>74.600921</v>
      </c>
      <c r="D1005" s="342">
        <v>75.528371000000007</v>
      </c>
      <c r="E1005" s="342">
        <v>72.863819000000007</v>
      </c>
      <c r="F1005" s="342">
        <v>72.667096000000001</v>
      </c>
      <c r="G1005" s="342">
        <v>72.835618999999994</v>
      </c>
      <c r="H1005" s="342">
        <v>74.595611000000005</v>
      </c>
      <c r="I1005" s="342">
        <v>6.8602889999999999</v>
      </c>
      <c r="J1005" s="342">
        <v>177.70406500000001</v>
      </c>
      <c r="K1005" s="342">
        <v>52.6</v>
      </c>
      <c r="L1005" s="342">
        <v>6.4283070000000002</v>
      </c>
      <c r="M1005" s="342">
        <v>74.8</v>
      </c>
      <c r="N1005" s="342">
        <v>29.325565999999998</v>
      </c>
      <c r="O1005" s="342">
        <v>177.507139</v>
      </c>
      <c r="P1005" s="342">
        <v>0</v>
      </c>
      <c r="Q1005" s="342">
        <v>120.3</v>
      </c>
      <c r="R1005" s="342">
        <v>0</v>
      </c>
      <c r="S1005" s="342">
        <v>4.4210000000000003</v>
      </c>
      <c r="T1005" s="342">
        <v>0</v>
      </c>
      <c r="U1005" s="342">
        <v>273</v>
      </c>
      <c r="V1005" s="342">
        <v>128.863</v>
      </c>
      <c r="W1005" s="342">
        <v>6.2809999999999997</v>
      </c>
      <c r="X1005" s="342">
        <v>4.4999999999999998E-2</v>
      </c>
      <c r="Y1005" s="342">
        <v>0</v>
      </c>
      <c r="Z1005" s="342">
        <v>73.2</v>
      </c>
      <c r="AA1005" s="342">
        <v>53.6</v>
      </c>
      <c r="AB1005" s="342">
        <v>13.769261999999999</v>
      </c>
      <c r="AC1005" s="342">
        <v>16.017482999999999</v>
      </c>
      <c r="AD1005" s="342">
        <v>177.55244200000001</v>
      </c>
      <c r="AE1005" s="342">
        <v>9.8568449999999999</v>
      </c>
      <c r="AF1005" s="342">
        <v>0</v>
      </c>
      <c r="AG1005" s="342">
        <v>4.5303000000000003E-2</v>
      </c>
    </row>
    <row r="1006" spans="1:33" x14ac:dyDescent="0.2">
      <c r="A1006" s="342">
        <v>1207.2810529999999</v>
      </c>
      <c r="B1006" s="342">
        <v>118.649333</v>
      </c>
      <c r="C1006" s="342">
        <v>74.636166000000003</v>
      </c>
      <c r="D1006" s="342">
        <v>75.502943999999999</v>
      </c>
      <c r="E1006" s="342">
        <v>72.807475999999994</v>
      </c>
      <c r="F1006" s="342">
        <v>72.664319000000006</v>
      </c>
      <c r="G1006" s="342">
        <v>72.819646000000006</v>
      </c>
      <c r="H1006" s="342">
        <v>74.658876000000006</v>
      </c>
      <c r="I1006" s="342">
        <v>6.8829710000000004</v>
      </c>
      <c r="J1006" s="342">
        <v>177.64003600000001</v>
      </c>
      <c r="K1006" s="342">
        <v>52.7</v>
      </c>
      <c r="L1006" s="342">
        <v>6.432766</v>
      </c>
      <c r="M1006" s="342">
        <v>74.8</v>
      </c>
      <c r="N1006" s="342">
        <v>29.326447000000002</v>
      </c>
      <c r="O1006" s="342">
        <v>177.53033199999999</v>
      </c>
      <c r="P1006" s="342">
        <v>0</v>
      </c>
      <c r="Q1006" s="342">
        <v>120.29</v>
      </c>
      <c r="R1006" s="342">
        <v>0</v>
      </c>
      <c r="S1006" s="342">
        <v>4.4180000000000001</v>
      </c>
      <c r="T1006" s="342">
        <v>0</v>
      </c>
      <c r="U1006" s="342">
        <v>273</v>
      </c>
      <c r="V1006" s="342">
        <v>128.97399999999999</v>
      </c>
      <c r="W1006" s="342">
        <v>6.2969999999999997</v>
      </c>
      <c r="X1006" s="342">
        <v>4.4999999999999998E-2</v>
      </c>
      <c r="Y1006" s="342">
        <v>0</v>
      </c>
      <c r="Z1006" s="342">
        <v>73.2</v>
      </c>
      <c r="AA1006" s="342">
        <v>53.7</v>
      </c>
      <c r="AB1006" s="342">
        <v>13.727936</v>
      </c>
      <c r="AC1006" s="342">
        <v>15.970962999999999</v>
      </c>
      <c r="AD1006" s="342">
        <v>177.57547400000001</v>
      </c>
      <c r="AE1006" s="342">
        <v>9.8528929999999999</v>
      </c>
      <c r="AF1006" s="342">
        <v>0</v>
      </c>
      <c r="AG1006" s="342">
        <v>4.5141000000000001E-2</v>
      </c>
    </row>
    <row r="1007" spans="1:33" x14ac:dyDescent="0.2">
      <c r="A1007" s="342">
        <v>1208.4781210000001</v>
      </c>
      <c r="B1007" s="342">
        <v>118.646604</v>
      </c>
      <c r="C1007" s="342">
        <v>74.585089999999994</v>
      </c>
      <c r="D1007" s="342">
        <v>75.494390999999993</v>
      </c>
      <c r="E1007" s="342">
        <v>72.826535000000007</v>
      </c>
      <c r="F1007" s="342">
        <v>72.738940999999997</v>
      </c>
      <c r="G1007" s="342">
        <v>72.890631999999997</v>
      </c>
      <c r="H1007" s="342">
        <v>74.603285999999997</v>
      </c>
      <c r="I1007" s="342">
        <v>6.9050060000000002</v>
      </c>
      <c r="J1007" s="342">
        <v>177.58093199999999</v>
      </c>
      <c r="K1007" s="342">
        <v>52.7</v>
      </c>
      <c r="L1007" s="342">
        <v>6.441217</v>
      </c>
      <c r="M1007" s="342">
        <v>74.8</v>
      </c>
      <c r="N1007" s="342">
        <v>29.32554</v>
      </c>
      <c r="O1007" s="342">
        <v>177.49494899999999</v>
      </c>
      <c r="P1007" s="342">
        <v>0</v>
      </c>
      <c r="Q1007" s="342">
        <v>120.3</v>
      </c>
      <c r="R1007" s="342">
        <v>0</v>
      </c>
      <c r="S1007" s="342">
        <v>4.4020000000000001</v>
      </c>
      <c r="T1007" s="342">
        <v>0</v>
      </c>
      <c r="U1007" s="342">
        <v>265</v>
      </c>
      <c r="V1007" s="342">
        <v>129.048</v>
      </c>
      <c r="W1007" s="342">
        <v>6.3019999999999996</v>
      </c>
      <c r="X1007" s="342">
        <v>4.4999999999999998E-2</v>
      </c>
      <c r="Y1007" s="342">
        <v>0</v>
      </c>
      <c r="Z1007" s="342">
        <v>73.2</v>
      </c>
      <c r="AA1007" s="342">
        <v>53.7</v>
      </c>
      <c r="AB1007" s="342">
        <v>13.683979000000001</v>
      </c>
      <c r="AC1007" s="342">
        <v>15.918571999999999</v>
      </c>
      <c r="AD1007" s="342">
        <v>177.54014100000001</v>
      </c>
      <c r="AE1007" s="342">
        <v>9.8484420000000004</v>
      </c>
      <c r="AF1007" s="342">
        <v>0</v>
      </c>
      <c r="AG1007" s="342">
        <v>4.5192000000000003E-2</v>
      </c>
    </row>
    <row r="1008" spans="1:33" x14ac:dyDescent="0.2">
      <c r="A1008" s="342">
        <v>1209.675189</v>
      </c>
      <c r="B1008" s="342">
        <v>118.943361</v>
      </c>
      <c r="C1008" s="342">
        <v>74.639035000000007</v>
      </c>
      <c r="D1008" s="342">
        <v>75.532128999999998</v>
      </c>
      <c r="E1008" s="342">
        <v>72.791077999999999</v>
      </c>
      <c r="F1008" s="342">
        <v>72.731465</v>
      </c>
      <c r="G1008" s="342">
        <v>72.906519000000003</v>
      </c>
      <c r="H1008" s="342">
        <v>74.655485999999996</v>
      </c>
      <c r="I1008" s="342">
        <v>6.845599</v>
      </c>
      <c r="J1008" s="342">
        <v>177.71521200000001</v>
      </c>
      <c r="K1008" s="342">
        <v>52.7</v>
      </c>
      <c r="L1008" s="342">
        <v>6.4481640000000002</v>
      </c>
      <c r="M1008" s="342">
        <v>74.8</v>
      </c>
      <c r="N1008" s="342">
        <v>29.328157999999998</v>
      </c>
      <c r="O1008" s="342">
        <v>177.50591800000001</v>
      </c>
      <c r="P1008" s="342">
        <v>0</v>
      </c>
      <c r="Q1008" s="342">
        <v>120.32</v>
      </c>
      <c r="R1008" s="342">
        <v>0</v>
      </c>
      <c r="S1008" s="342">
        <v>4.4059999999999997</v>
      </c>
      <c r="T1008" s="342">
        <v>0</v>
      </c>
      <c r="U1008" s="342">
        <v>266</v>
      </c>
      <c r="V1008" s="342">
        <v>129.15899999999999</v>
      </c>
      <c r="W1008" s="342">
        <v>6.2709999999999999</v>
      </c>
      <c r="X1008" s="342">
        <v>4.4999999999999998E-2</v>
      </c>
      <c r="Y1008" s="342">
        <v>0</v>
      </c>
      <c r="Z1008" s="342">
        <v>73.2</v>
      </c>
      <c r="AA1008" s="342">
        <v>53.7</v>
      </c>
      <c r="AB1008" s="342">
        <v>13.640618</v>
      </c>
      <c r="AC1008" s="342">
        <v>15.865943</v>
      </c>
      <c r="AD1008" s="342">
        <v>177.55130500000001</v>
      </c>
      <c r="AE1008" s="342">
        <v>9.8439709999999998</v>
      </c>
      <c r="AF1008" s="342">
        <v>0</v>
      </c>
      <c r="AG1008" s="342">
        <v>4.5386999999999997E-2</v>
      </c>
    </row>
    <row r="1009" spans="1:33" x14ac:dyDescent="0.2">
      <c r="A1009" s="342">
        <v>1210.891259</v>
      </c>
      <c r="B1009" s="342">
        <v>118.961366</v>
      </c>
      <c r="C1009" s="342">
        <v>74.586935999999994</v>
      </c>
      <c r="D1009" s="342">
        <v>75.524428999999998</v>
      </c>
      <c r="E1009" s="342">
        <v>72.827493000000004</v>
      </c>
      <c r="F1009" s="342">
        <v>72.693799999999996</v>
      </c>
      <c r="G1009" s="342">
        <v>72.871877999999995</v>
      </c>
      <c r="H1009" s="342">
        <v>74.585735</v>
      </c>
      <c r="I1009" s="342">
        <v>6.8155070000000002</v>
      </c>
      <c r="J1009" s="342">
        <v>177.70423299999999</v>
      </c>
      <c r="K1009" s="342">
        <v>52.7</v>
      </c>
      <c r="L1009" s="342">
        <v>6.4500250000000001</v>
      </c>
      <c r="M1009" s="342">
        <v>74.8</v>
      </c>
      <c r="N1009" s="342">
        <v>29.329181999999999</v>
      </c>
      <c r="O1009" s="342">
        <v>177.450941</v>
      </c>
      <c r="P1009" s="342">
        <v>0</v>
      </c>
      <c r="Q1009" s="342">
        <v>120.31</v>
      </c>
      <c r="R1009" s="342">
        <v>0</v>
      </c>
      <c r="S1009" s="342">
        <v>4.42</v>
      </c>
      <c r="T1009" s="342">
        <v>0</v>
      </c>
      <c r="U1009" s="342">
        <v>273</v>
      </c>
      <c r="V1009" s="342">
        <v>129.233</v>
      </c>
      <c r="W1009" s="342">
        <v>6.3019999999999996</v>
      </c>
      <c r="X1009" s="342">
        <v>4.4999999999999998E-2</v>
      </c>
      <c r="Y1009" s="342">
        <v>0</v>
      </c>
      <c r="Z1009" s="342">
        <v>73.2</v>
      </c>
      <c r="AA1009" s="342">
        <v>53.8</v>
      </c>
      <c r="AB1009" s="342">
        <v>13.592598000000001</v>
      </c>
      <c r="AC1009" s="342">
        <v>15.808195</v>
      </c>
      <c r="AD1009" s="342">
        <v>177.496397</v>
      </c>
      <c r="AE1009" s="342">
        <v>9.8390640000000005</v>
      </c>
      <c r="AF1009" s="342">
        <v>0</v>
      </c>
      <c r="AG1009" s="342">
        <v>4.5456000000000003E-2</v>
      </c>
    </row>
    <row r="1010" spans="1:33" x14ac:dyDescent="0.2">
      <c r="A1010" s="342">
        <v>1212.087327</v>
      </c>
      <c r="B1010" s="342">
        <v>118.59474899999999</v>
      </c>
      <c r="C1010" s="342">
        <v>74.601421000000002</v>
      </c>
      <c r="D1010" s="342">
        <v>75.486666</v>
      </c>
      <c r="E1010" s="342">
        <v>72.775889000000006</v>
      </c>
      <c r="F1010" s="342">
        <v>72.705831000000003</v>
      </c>
      <c r="G1010" s="342">
        <v>72.880464000000003</v>
      </c>
      <c r="H1010" s="342">
        <v>74.618498000000002</v>
      </c>
      <c r="I1010" s="342">
        <v>6.9086780000000001</v>
      </c>
      <c r="J1010" s="342">
        <v>177.67269899999999</v>
      </c>
      <c r="K1010" s="342">
        <v>52.7</v>
      </c>
      <c r="L1010" s="342">
        <v>6.4573410000000004</v>
      </c>
      <c r="M1010" s="342">
        <v>74.8</v>
      </c>
      <c r="N1010" s="342">
        <v>29.32891</v>
      </c>
      <c r="O1010" s="342">
        <v>177.50912700000001</v>
      </c>
      <c r="P1010" s="342">
        <v>0</v>
      </c>
      <c r="Q1010" s="342">
        <v>120.32</v>
      </c>
      <c r="R1010" s="342">
        <v>0</v>
      </c>
      <c r="S1010" s="342">
        <v>4.415</v>
      </c>
      <c r="T1010" s="342">
        <v>0</v>
      </c>
      <c r="U1010" s="342">
        <v>271</v>
      </c>
      <c r="V1010" s="342">
        <v>129.30799999999999</v>
      </c>
      <c r="W1010" s="342">
        <v>6.2809999999999997</v>
      </c>
      <c r="X1010" s="342">
        <v>4.4999999999999998E-2</v>
      </c>
      <c r="Y1010" s="342">
        <v>0</v>
      </c>
      <c r="Z1010" s="342">
        <v>73.2</v>
      </c>
      <c r="AA1010" s="342">
        <v>53.9</v>
      </c>
      <c r="AB1010" s="342">
        <v>13.551254999999999</v>
      </c>
      <c r="AC1010" s="342">
        <v>15.758447</v>
      </c>
      <c r="AD1010" s="342">
        <v>177.554259</v>
      </c>
      <c r="AE1010" s="342">
        <v>9.8348379999999995</v>
      </c>
      <c r="AF1010" s="342">
        <v>0</v>
      </c>
      <c r="AG1010" s="342">
        <v>4.5130999999999998E-2</v>
      </c>
    </row>
    <row r="1011" spans="1:33" x14ac:dyDescent="0.2">
      <c r="A1011" s="342">
        <v>1213.283396</v>
      </c>
      <c r="B1011" s="342">
        <v>118.38171699999999</v>
      </c>
      <c r="C1011" s="342">
        <v>74.655561000000006</v>
      </c>
      <c r="D1011" s="342">
        <v>75.563168000000005</v>
      </c>
      <c r="E1011" s="342">
        <v>72.846593999999996</v>
      </c>
      <c r="F1011" s="342">
        <v>72.754388000000006</v>
      </c>
      <c r="G1011" s="342">
        <v>72.872491999999994</v>
      </c>
      <c r="H1011" s="342">
        <v>74.668058000000002</v>
      </c>
      <c r="I1011" s="342">
        <v>6.8810269999999996</v>
      </c>
      <c r="J1011" s="342">
        <v>177.68825200000001</v>
      </c>
      <c r="K1011" s="342">
        <v>52.7</v>
      </c>
      <c r="L1011" s="342">
        <v>6.4618510000000002</v>
      </c>
      <c r="M1011" s="342">
        <v>74.8</v>
      </c>
      <c r="N1011" s="342">
        <v>29.326861999999998</v>
      </c>
      <c r="O1011" s="342">
        <v>177.509851</v>
      </c>
      <c r="P1011" s="342">
        <v>0</v>
      </c>
      <c r="Q1011" s="342">
        <v>120.31</v>
      </c>
      <c r="R1011" s="342">
        <v>0</v>
      </c>
      <c r="S1011" s="342">
        <v>4.3970000000000002</v>
      </c>
      <c r="T1011" s="342">
        <v>0</v>
      </c>
      <c r="U1011" s="342">
        <v>263</v>
      </c>
      <c r="V1011" s="342">
        <v>129.41800000000001</v>
      </c>
      <c r="W1011" s="342">
        <v>6.2549999999999999</v>
      </c>
      <c r="X1011" s="342">
        <v>4.4999999999999998E-2</v>
      </c>
      <c r="Y1011" s="342">
        <v>0</v>
      </c>
      <c r="Z1011" s="342">
        <v>73.2</v>
      </c>
      <c r="AA1011" s="342">
        <v>53.9</v>
      </c>
      <c r="AB1011" s="342">
        <v>13.510173999999999</v>
      </c>
      <c r="AC1011" s="342">
        <v>15.713129</v>
      </c>
      <c r="AD1011" s="342">
        <v>177.55474699999999</v>
      </c>
      <c r="AE1011" s="342">
        <v>9.8309870000000004</v>
      </c>
      <c r="AF1011" s="342">
        <v>0</v>
      </c>
      <c r="AG1011" s="342">
        <v>4.4896999999999999E-2</v>
      </c>
    </row>
    <row r="1012" spans="1:33" x14ac:dyDescent="0.2">
      <c r="A1012" s="342">
        <v>1214.478464</v>
      </c>
      <c r="B1012" s="342">
        <v>118.415699</v>
      </c>
      <c r="C1012" s="342">
        <v>74.638447999999997</v>
      </c>
      <c r="D1012" s="342">
        <v>75.550528</v>
      </c>
      <c r="E1012" s="342">
        <v>72.878013999999993</v>
      </c>
      <c r="F1012" s="342">
        <v>72.748959999999997</v>
      </c>
      <c r="G1012" s="342">
        <v>72.892229</v>
      </c>
      <c r="H1012" s="342">
        <v>74.623896999999999</v>
      </c>
      <c r="I1012" s="342">
        <v>6.9266079999999999</v>
      </c>
      <c r="J1012" s="342">
        <v>177.65766300000001</v>
      </c>
      <c r="K1012" s="342">
        <v>52.7</v>
      </c>
      <c r="L1012" s="342">
        <v>6.4681249999999997</v>
      </c>
      <c r="M1012" s="342">
        <v>74.8</v>
      </c>
      <c r="N1012" s="342">
        <v>29.323854999999998</v>
      </c>
      <c r="O1012" s="342">
        <v>177.490894</v>
      </c>
      <c r="P1012" s="342">
        <v>0</v>
      </c>
      <c r="Q1012" s="342">
        <v>120.32</v>
      </c>
      <c r="R1012" s="342">
        <v>0</v>
      </c>
      <c r="S1012" s="342">
        <v>4.4080000000000004</v>
      </c>
      <c r="T1012" s="342">
        <v>0</v>
      </c>
      <c r="U1012" s="342">
        <v>267</v>
      </c>
      <c r="V1012" s="342">
        <v>129.49299999999999</v>
      </c>
      <c r="W1012" s="342">
        <v>6.26</v>
      </c>
      <c r="X1012" s="342">
        <v>4.4999999999999998E-2</v>
      </c>
      <c r="Y1012" s="342">
        <v>0</v>
      </c>
      <c r="Z1012" s="342">
        <v>73.2</v>
      </c>
      <c r="AA1012" s="342">
        <v>53.8</v>
      </c>
      <c r="AB1012" s="342">
        <v>13.467055999999999</v>
      </c>
      <c r="AC1012" s="342">
        <v>15.665518</v>
      </c>
      <c r="AD1012" s="342">
        <v>177.53583699999999</v>
      </c>
      <c r="AE1012" s="342">
        <v>9.8269420000000007</v>
      </c>
      <c r="AF1012" s="342">
        <v>0</v>
      </c>
      <c r="AG1012" s="342">
        <v>4.4942999999999997E-2</v>
      </c>
    </row>
    <row r="1013" spans="1:33" x14ac:dyDescent="0.2">
      <c r="A1013" s="342">
        <v>1215.6755330000001</v>
      </c>
      <c r="B1013" s="342">
        <v>118.28232199999999</v>
      </c>
      <c r="C1013" s="342">
        <v>74.670985000000002</v>
      </c>
      <c r="D1013" s="342">
        <v>75.588554000000002</v>
      </c>
      <c r="E1013" s="342">
        <v>72.847385000000003</v>
      </c>
      <c r="F1013" s="342">
        <v>72.716153000000006</v>
      </c>
      <c r="G1013" s="342">
        <v>72.880932000000001</v>
      </c>
      <c r="H1013" s="342">
        <v>74.637518999999998</v>
      </c>
      <c r="I1013" s="342">
        <v>6.7546530000000002</v>
      </c>
      <c r="J1013" s="342">
        <v>177.86634100000001</v>
      </c>
      <c r="K1013" s="342">
        <v>52.7</v>
      </c>
      <c r="L1013" s="342">
        <v>6.4770940000000001</v>
      </c>
      <c r="M1013" s="342">
        <v>74.8</v>
      </c>
      <c r="N1013" s="342">
        <v>29.327303000000001</v>
      </c>
      <c r="O1013" s="342">
        <v>177.50984199999999</v>
      </c>
      <c r="P1013" s="342">
        <v>0</v>
      </c>
      <c r="Q1013" s="342">
        <v>120.32</v>
      </c>
      <c r="R1013" s="342">
        <v>0</v>
      </c>
      <c r="S1013" s="342">
        <v>4.3949999999999996</v>
      </c>
      <c r="T1013" s="342">
        <v>0</v>
      </c>
      <c r="U1013" s="342">
        <v>260</v>
      </c>
      <c r="V1013" s="342">
        <v>129.60300000000001</v>
      </c>
      <c r="W1013" s="342">
        <v>6.2290000000000001</v>
      </c>
      <c r="X1013" s="342">
        <v>0.04</v>
      </c>
      <c r="Y1013" s="342">
        <v>0</v>
      </c>
      <c r="Z1013" s="342">
        <v>73.2</v>
      </c>
      <c r="AA1013" s="342">
        <v>53.8</v>
      </c>
      <c r="AB1013" s="342">
        <v>13.432980000000001</v>
      </c>
      <c r="AC1013" s="342">
        <v>15.613243000000001</v>
      </c>
      <c r="AD1013" s="342">
        <v>177.55464000000001</v>
      </c>
      <c r="AE1013" s="342">
        <v>9.8225010000000008</v>
      </c>
      <c r="AF1013" s="342">
        <v>0</v>
      </c>
      <c r="AG1013" s="342">
        <v>4.4797999999999998E-2</v>
      </c>
    </row>
    <row r="1014" spans="1:33" x14ac:dyDescent="0.2">
      <c r="A1014" s="342">
        <v>1216.8916019999999</v>
      </c>
      <c r="B1014" s="342">
        <v>118.314982</v>
      </c>
      <c r="C1014" s="342">
        <v>74.636634999999998</v>
      </c>
      <c r="D1014" s="342">
        <v>75.506251000000006</v>
      </c>
      <c r="E1014" s="342">
        <v>72.806556</v>
      </c>
      <c r="F1014" s="342">
        <v>72.729389999999995</v>
      </c>
      <c r="G1014" s="342">
        <v>72.874036000000004</v>
      </c>
      <c r="H1014" s="342">
        <v>74.576284000000001</v>
      </c>
      <c r="I1014" s="342">
        <v>6.8973909999999998</v>
      </c>
      <c r="J1014" s="342">
        <v>177.65670399999999</v>
      </c>
      <c r="K1014" s="342">
        <v>52.8</v>
      </c>
      <c r="L1014" s="342">
        <v>6.4821390000000001</v>
      </c>
      <c r="M1014" s="342">
        <v>74.8</v>
      </c>
      <c r="N1014" s="342">
        <v>29.325413999999999</v>
      </c>
      <c r="O1014" s="342">
        <v>177.49155400000001</v>
      </c>
      <c r="P1014" s="342">
        <v>0</v>
      </c>
      <c r="Q1014" s="342">
        <v>120.31</v>
      </c>
      <c r="R1014" s="342">
        <v>0</v>
      </c>
      <c r="S1014" s="342">
        <v>4.4020000000000001</v>
      </c>
      <c r="T1014" s="342">
        <v>0</v>
      </c>
      <c r="U1014" s="342">
        <v>265</v>
      </c>
      <c r="V1014" s="342">
        <v>129.67699999999999</v>
      </c>
      <c r="W1014" s="342">
        <v>6.2759999999999998</v>
      </c>
      <c r="X1014" s="342">
        <v>4.4999999999999998E-2</v>
      </c>
      <c r="Y1014" s="342">
        <v>0</v>
      </c>
      <c r="Z1014" s="342">
        <v>73.2</v>
      </c>
      <c r="AA1014" s="342">
        <v>53.8</v>
      </c>
      <c r="AB1014" s="342">
        <v>13.391785</v>
      </c>
      <c r="AC1014" s="342">
        <v>15.559094</v>
      </c>
      <c r="AD1014" s="342">
        <v>177.53641500000001</v>
      </c>
      <c r="AE1014" s="342">
        <v>9.8179010000000009</v>
      </c>
      <c r="AF1014" s="342">
        <v>0</v>
      </c>
      <c r="AG1014" s="342">
        <v>4.4860999999999998E-2</v>
      </c>
    </row>
    <row r="1015" spans="1:33" x14ac:dyDescent="0.2">
      <c r="A1015" s="342">
        <v>1218.0866699999999</v>
      </c>
      <c r="B1015" s="342">
        <v>118.35698600000001</v>
      </c>
      <c r="C1015" s="342">
        <v>74.643872999999999</v>
      </c>
      <c r="D1015" s="342">
        <v>75.505232000000007</v>
      </c>
      <c r="E1015" s="342">
        <v>72.81429</v>
      </c>
      <c r="F1015" s="342">
        <v>72.700474999999997</v>
      </c>
      <c r="G1015" s="342">
        <v>72.844866999999994</v>
      </c>
      <c r="H1015" s="342">
        <v>74.625905000000003</v>
      </c>
      <c r="I1015" s="342">
        <v>6.9125670000000001</v>
      </c>
      <c r="J1015" s="342">
        <v>177.78001800000001</v>
      </c>
      <c r="K1015" s="342">
        <v>52.8</v>
      </c>
      <c r="L1015" s="342">
        <v>6.4870999999999999</v>
      </c>
      <c r="M1015" s="342">
        <v>74.8</v>
      </c>
      <c r="N1015" s="342">
        <v>29.326187999999998</v>
      </c>
      <c r="O1015" s="342">
        <v>177.461039</v>
      </c>
      <c r="P1015" s="342">
        <v>0</v>
      </c>
      <c r="Q1015" s="342">
        <v>120.32</v>
      </c>
      <c r="R1015" s="342">
        <v>0</v>
      </c>
      <c r="S1015" s="342">
        <v>4.4059999999999997</v>
      </c>
      <c r="T1015" s="342">
        <v>0</v>
      </c>
      <c r="U1015" s="342">
        <v>266</v>
      </c>
      <c r="V1015" s="342">
        <v>129.75200000000001</v>
      </c>
      <c r="W1015" s="342">
        <v>6.2969999999999997</v>
      </c>
      <c r="X1015" s="342">
        <v>4.4999999999999998E-2</v>
      </c>
      <c r="Y1015" s="342">
        <v>0</v>
      </c>
      <c r="Z1015" s="342">
        <v>73.2</v>
      </c>
      <c r="AA1015" s="342">
        <v>53.8</v>
      </c>
      <c r="AB1015" s="342">
        <v>13.345882</v>
      </c>
      <c r="AC1015" s="342">
        <v>15.501749999999999</v>
      </c>
      <c r="AD1015" s="342">
        <v>177.50592700000001</v>
      </c>
      <c r="AE1015" s="342">
        <v>9.8130290000000002</v>
      </c>
      <c r="AF1015" s="342">
        <v>0</v>
      </c>
      <c r="AG1015" s="342">
        <v>4.4887999999999997E-2</v>
      </c>
    </row>
    <row r="1016" spans="1:33" x14ac:dyDescent="0.2">
      <c r="A1016" s="342">
        <v>1219.282739</v>
      </c>
      <c r="B1016" s="342">
        <v>118.08633399999999</v>
      </c>
      <c r="C1016" s="342">
        <v>74.673077000000006</v>
      </c>
      <c r="D1016" s="342">
        <v>75.545736000000005</v>
      </c>
      <c r="E1016" s="342">
        <v>72.841819000000001</v>
      </c>
      <c r="F1016" s="342">
        <v>72.692964000000003</v>
      </c>
      <c r="G1016" s="342">
        <v>72.840512000000004</v>
      </c>
      <c r="H1016" s="342">
        <v>74.627611999999999</v>
      </c>
      <c r="I1016" s="342">
        <v>6.8302610000000001</v>
      </c>
      <c r="J1016" s="342">
        <v>177.69914</v>
      </c>
      <c r="K1016" s="342">
        <v>52.8</v>
      </c>
      <c r="L1016" s="342">
        <v>6.4932179999999997</v>
      </c>
      <c r="M1016" s="342">
        <v>74.8</v>
      </c>
      <c r="N1016" s="342">
        <v>29.328029000000001</v>
      </c>
      <c r="O1016" s="342">
        <v>177.48432700000001</v>
      </c>
      <c r="P1016" s="342">
        <v>0</v>
      </c>
      <c r="Q1016" s="342">
        <v>120.32</v>
      </c>
      <c r="R1016" s="342">
        <v>0</v>
      </c>
      <c r="S1016" s="342">
        <v>4.4029999999999996</v>
      </c>
      <c r="T1016" s="342">
        <v>0</v>
      </c>
      <c r="U1016" s="342">
        <v>265</v>
      </c>
      <c r="V1016" s="342">
        <v>129.863</v>
      </c>
      <c r="W1016" s="342">
        <v>6.25</v>
      </c>
      <c r="X1016" s="342">
        <v>4.4999999999999998E-2</v>
      </c>
      <c r="Y1016" s="342">
        <v>0</v>
      </c>
      <c r="Z1016" s="342">
        <v>73.2</v>
      </c>
      <c r="AA1016" s="342">
        <v>53.7</v>
      </c>
      <c r="AB1016" s="342">
        <v>13.339041</v>
      </c>
      <c r="AC1016" s="342">
        <v>15.447989</v>
      </c>
      <c r="AD1016" s="342">
        <v>177.52896000000001</v>
      </c>
      <c r="AE1016" s="342">
        <v>9.8084609999999994</v>
      </c>
      <c r="AF1016" s="342">
        <v>0</v>
      </c>
      <c r="AG1016" s="342">
        <v>4.4631999999999998E-2</v>
      </c>
    </row>
    <row r="1017" spans="1:33" x14ac:dyDescent="0.2">
      <c r="A1017" s="342">
        <v>1220.4798069999999</v>
      </c>
      <c r="B1017" s="342">
        <v>117.91749900000001</v>
      </c>
      <c r="C1017" s="342">
        <v>74.657580999999993</v>
      </c>
      <c r="D1017" s="342">
        <v>75.550387999999998</v>
      </c>
      <c r="E1017" s="342">
        <v>72.833822999999995</v>
      </c>
      <c r="F1017" s="342">
        <v>72.769960999999995</v>
      </c>
      <c r="G1017" s="342">
        <v>72.924476999999996</v>
      </c>
      <c r="H1017" s="342">
        <v>74.630534999999995</v>
      </c>
      <c r="I1017" s="342">
        <v>6.8382540000000001</v>
      </c>
      <c r="J1017" s="342">
        <v>177.578081</v>
      </c>
      <c r="K1017" s="342">
        <v>52.8</v>
      </c>
      <c r="L1017" s="342">
        <v>6.5020319999999998</v>
      </c>
      <c r="M1017" s="342">
        <v>74.8</v>
      </c>
      <c r="N1017" s="342">
        <v>29.326187999999998</v>
      </c>
      <c r="O1017" s="342">
        <v>177.46758700000001</v>
      </c>
      <c r="P1017" s="342">
        <v>0</v>
      </c>
      <c r="Q1017" s="342">
        <v>120.32</v>
      </c>
      <c r="R1017" s="342">
        <v>0</v>
      </c>
      <c r="S1017" s="342">
        <v>4.3959999999999999</v>
      </c>
      <c r="T1017" s="342">
        <v>0</v>
      </c>
      <c r="U1017" s="342">
        <v>261</v>
      </c>
      <c r="V1017" s="342">
        <v>129.93600000000001</v>
      </c>
      <c r="W1017" s="342">
        <v>6.26</v>
      </c>
      <c r="X1017" s="342">
        <v>5.0999999999999997E-2</v>
      </c>
      <c r="Y1017" s="342">
        <v>0</v>
      </c>
      <c r="Z1017" s="342">
        <v>73.2</v>
      </c>
      <c r="AA1017" s="342">
        <v>53.7</v>
      </c>
      <c r="AB1017" s="342">
        <v>13.623023999999999</v>
      </c>
      <c r="AC1017" s="342">
        <v>15.393746999999999</v>
      </c>
      <c r="AD1017" s="342">
        <v>177.51209499999999</v>
      </c>
      <c r="AE1017" s="342">
        <v>9.8038530000000002</v>
      </c>
      <c r="AF1017" s="342">
        <v>0</v>
      </c>
      <c r="AG1017" s="342">
        <v>4.4509E-2</v>
      </c>
    </row>
    <row r="1018" spans="1:33" x14ac:dyDescent="0.2">
      <c r="A1018" s="342">
        <v>1221.674876</v>
      </c>
      <c r="B1018" s="342">
        <v>117.976275</v>
      </c>
      <c r="C1018" s="342">
        <v>74.612728000000004</v>
      </c>
      <c r="D1018" s="342">
        <v>75.506215999999995</v>
      </c>
      <c r="E1018" s="342">
        <v>72.807961000000006</v>
      </c>
      <c r="F1018" s="342">
        <v>72.759754999999998</v>
      </c>
      <c r="G1018" s="342">
        <v>72.849546000000004</v>
      </c>
      <c r="H1018" s="342">
        <v>74.572800999999998</v>
      </c>
      <c r="I1018" s="342">
        <v>6.8687139999999998</v>
      </c>
      <c r="J1018" s="342">
        <v>177.51716300000001</v>
      </c>
      <c r="K1018" s="342">
        <v>52.8</v>
      </c>
      <c r="L1018" s="342">
        <v>6.508305</v>
      </c>
      <c r="M1018" s="342">
        <v>74.8</v>
      </c>
      <c r="N1018" s="342">
        <v>29.325125</v>
      </c>
      <c r="O1018" s="342">
        <v>177.46236999999999</v>
      </c>
      <c r="P1018" s="342">
        <v>0</v>
      </c>
      <c r="Q1018" s="342">
        <v>120.3</v>
      </c>
      <c r="R1018" s="342">
        <v>0</v>
      </c>
      <c r="S1018" s="342">
        <v>4.4029999999999996</v>
      </c>
      <c r="T1018" s="342">
        <v>0</v>
      </c>
      <c r="U1018" s="342">
        <v>265</v>
      </c>
      <c r="V1018" s="342">
        <v>130.047</v>
      </c>
      <c r="W1018" s="342">
        <v>6.2450000000000001</v>
      </c>
      <c r="X1018" s="342">
        <v>4.4999999999999998E-2</v>
      </c>
      <c r="Y1018" s="342">
        <v>0</v>
      </c>
      <c r="Z1018" s="342">
        <v>73.2</v>
      </c>
      <c r="AA1018" s="342">
        <v>53.7</v>
      </c>
      <c r="AB1018" s="342">
        <v>13.920235999999999</v>
      </c>
      <c r="AC1018" s="342">
        <v>15.337925</v>
      </c>
      <c r="AD1018" s="342">
        <v>177.50697400000001</v>
      </c>
      <c r="AE1018" s="342">
        <v>9.7991100000000007</v>
      </c>
      <c r="AF1018" s="342">
        <v>0</v>
      </c>
      <c r="AG1018" s="342">
        <v>4.4603999999999998E-2</v>
      </c>
    </row>
    <row r="1019" spans="1:33" x14ac:dyDescent="0.2">
      <c r="A1019" s="342">
        <v>1222.8899449999999</v>
      </c>
      <c r="B1019" s="342">
        <v>118.245761</v>
      </c>
      <c r="C1019" s="342">
        <v>74.669269</v>
      </c>
      <c r="D1019" s="342">
        <v>75.602705999999998</v>
      </c>
      <c r="E1019" s="342">
        <v>72.845461999999998</v>
      </c>
      <c r="F1019" s="342">
        <v>72.641778000000002</v>
      </c>
      <c r="G1019" s="342">
        <v>72.839663999999999</v>
      </c>
      <c r="H1019" s="342">
        <v>74.633093000000002</v>
      </c>
      <c r="I1019" s="342">
        <v>6.8965699999999996</v>
      </c>
      <c r="J1019" s="342">
        <v>177.50894500000001</v>
      </c>
      <c r="K1019" s="342">
        <v>52.8</v>
      </c>
      <c r="L1019" s="342">
        <v>6.5161239999999996</v>
      </c>
      <c r="M1019" s="342">
        <v>74.8</v>
      </c>
      <c r="N1019" s="342">
        <v>29.323222000000001</v>
      </c>
      <c r="O1019" s="342">
        <v>177.473929</v>
      </c>
      <c r="P1019" s="342">
        <v>0</v>
      </c>
      <c r="Q1019" s="342">
        <v>120.3</v>
      </c>
      <c r="R1019" s="342">
        <v>0</v>
      </c>
      <c r="S1019" s="342">
        <v>4.4119999999999999</v>
      </c>
      <c r="T1019" s="342">
        <v>0</v>
      </c>
      <c r="U1019" s="342">
        <v>270</v>
      </c>
      <c r="V1019" s="342">
        <v>130.12100000000001</v>
      </c>
      <c r="W1019" s="342">
        <v>6.3019999999999996</v>
      </c>
      <c r="X1019" s="342">
        <v>0.04</v>
      </c>
      <c r="Y1019" s="342">
        <v>0</v>
      </c>
      <c r="Z1019" s="342">
        <v>73.2</v>
      </c>
      <c r="AA1019" s="342">
        <v>53.7</v>
      </c>
      <c r="AB1019" s="342">
        <v>13.871772999999999</v>
      </c>
      <c r="AC1019" s="342">
        <v>15.288751</v>
      </c>
      <c r="AD1019" s="342">
        <v>177.518698</v>
      </c>
      <c r="AE1019" s="342">
        <v>9.7949319999999993</v>
      </c>
      <c r="AF1019" s="342">
        <v>0</v>
      </c>
      <c r="AG1019" s="342">
        <v>4.4769000000000003E-2</v>
      </c>
    </row>
    <row r="1020" spans="1:33" x14ac:dyDescent="0.2">
      <c r="A1020" s="342">
        <v>1224.086014</v>
      </c>
      <c r="B1020" s="342">
        <v>118.33009</v>
      </c>
      <c r="C1020" s="342">
        <v>74.630206000000001</v>
      </c>
      <c r="D1020" s="342">
        <v>75.567273999999998</v>
      </c>
      <c r="E1020" s="342">
        <v>72.886754999999994</v>
      </c>
      <c r="F1020" s="342">
        <v>72.756547999999995</v>
      </c>
      <c r="G1020" s="342">
        <v>72.886131000000006</v>
      </c>
      <c r="H1020" s="342">
        <v>74.611772999999999</v>
      </c>
      <c r="I1020" s="342">
        <v>7.0164739999999997</v>
      </c>
      <c r="J1020" s="342">
        <v>177.60296700000001</v>
      </c>
      <c r="K1020" s="342">
        <v>52.8</v>
      </c>
      <c r="L1020" s="342">
        <v>6.5239630000000002</v>
      </c>
      <c r="M1020" s="342">
        <v>74.8</v>
      </c>
      <c r="N1020" s="342">
        <v>29.327483999999998</v>
      </c>
      <c r="O1020" s="342">
        <v>177.45259999999999</v>
      </c>
      <c r="P1020" s="342">
        <v>0</v>
      </c>
      <c r="Q1020" s="342">
        <v>120.32</v>
      </c>
      <c r="R1020" s="342">
        <v>0</v>
      </c>
      <c r="S1020" s="342">
        <v>4.3979999999999997</v>
      </c>
      <c r="T1020" s="342">
        <v>0</v>
      </c>
      <c r="U1020" s="342">
        <v>261</v>
      </c>
      <c r="V1020" s="342">
        <v>130.196</v>
      </c>
      <c r="W1020" s="342">
        <v>6.266</v>
      </c>
      <c r="X1020" s="342">
        <v>4.4999999999999998E-2</v>
      </c>
      <c r="Y1020" s="342">
        <v>0</v>
      </c>
      <c r="Z1020" s="342">
        <v>73.2</v>
      </c>
      <c r="AA1020" s="342">
        <v>53.7</v>
      </c>
      <c r="AB1020" s="342">
        <v>13.821016999999999</v>
      </c>
      <c r="AC1020" s="342">
        <v>15.229512</v>
      </c>
      <c r="AD1020" s="342">
        <v>177.49748</v>
      </c>
      <c r="AE1020" s="342">
        <v>9.7898990000000001</v>
      </c>
      <c r="AF1020" s="342">
        <v>0</v>
      </c>
      <c r="AG1020" s="342">
        <v>4.4880000000000003E-2</v>
      </c>
    </row>
    <row r="1021" spans="1:33" x14ac:dyDescent="0.2">
      <c r="A1021" s="342">
        <v>1225.2820819999999</v>
      </c>
      <c r="B1021" s="342">
        <v>118.56779899999999</v>
      </c>
      <c r="C1021" s="342">
        <v>74.647301999999996</v>
      </c>
      <c r="D1021" s="342">
        <v>75.576025999999999</v>
      </c>
      <c r="E1021" s="342">
        <v>72.871244000000004</v>
      </c>
      <c r="F1021" s="342">
        <v>72.716284000000002</v>
      </c>
      <c r="G1021" s="342">
        <v>72.937566000000004</v>
      </c>
      <c r="H1021" s="342">
        <v>74.688300999999996</v>
      </c>
      <c r="I1021" s="342">
        <v>6.8834030000000004</v>
      </c>
      <c r="J1021" s="342">
        <v>177.75357700000001</v>
      </c>
      <c r="K1021" s="342">
        <v>52.8</v>
      </c>
      <c r="L1021" s="342">
        <v>6.5298730000000003</v>
      </c>
      <c r="M1021" s="342">
        <v>74.8</v>
      </c>
      <c r="N1021" s="342">
        <v>29.327898999999999</v>
      </c>
      <c r="O1021" s="342">
        <v>177.48531800000001</v>
      </c>
      <c r="P1021" s="342">
        <v>0</v>
      </c>
      <c r="Q1021" s="342">
        <v>120.31</v>
      </c>
      <c r="R1021" s="342">
        <v>0</v>
      </c>
      <c r="S1021" s="342">
        <v>4.4180000000000001</v>
      </c>
      <c r="T1021" s="342">
        <v>0</v>
      </c>
      <c r="U1021" s="342">
        <v>271</v>
      </c>
      <c r="V1021" s="342">
        <v>130.30799999999999</v>
      </c>
      <c r="W1021" s="342">
        <v>6.3019999999999996</v>
      </c>
      <c r="X1021" s="342">
        <v>4.4999999999999998E-2</v>
      </c>
      <c r="Y1021" s="342">
        <v>0</v>
      </c>
      <c r="Z1021" s="342">
        <v>73.2</v>
      </c>
      <c r="AA1021" s="342">
        <v>53.8</v>
      </c>
      <c r="AB1021" s="342">
        <v>13.775361999999999</v>
      </c>
      <c r="AC1021" s="342">
        <v>15.180932</v>
      </c>
      <c r="AD1021" s="342">
        <v>177.53037900000001</v>
      </c>
      <c r="AE1021" s="342">
        <v>9.7857719999999997</v>
      </c>
      <c r="AF1021" s="342">
        <v>0</v>
      </c>
      <c r="AG1021" s="342">
        <v>4.5060999999999997E-2</v>
      </c>
    </row>
    <row r="1022" spans="1:33" x14ac:dyDescent="0.2">
      <c r="A1022" s="342">
        <v>1226.4761510000001</v>
      </c>
      <c r="B1022" s="342">
        <v>119.457497</v>
      </c>
      <c r="C1022" s="342">
        <v>74.646736000000004</v>
      </c>
      <c r="D1022" s="342">
        <v>75.562747999999999</v>
      </c>
      <c r="E1022" s="342">
        <v>72.819607000000005</v>
      </c>
      <c r="F1022" s="342">
        <v>72.704959000000002</v>
      </c>
      <c r="G1022" s="342">
        <v>72.901709999999994</v>
      </c>
      <c r="H1022" s="342">
        <v>74.624547000000007</v>
      </c>
      <c r="I1022" s="342">
        <v>6.9650610000000004</v>
      </c>
      <c r="J1022" s="342">
        <v>177.68332699999999</v>
      </c>
      <c r="K1022" s="342">
        <v>52.8</v>
      </c>
      <c r="L1022" s="342">
        <v>6.534643</v>
      </c>
      <c r="M1022" s="342">
        <v>74.8</v>
      </c>
      <c r="N1022" s="342">
        <v>29.330127999999998</v>
      </c>
      <c r="O1022" s="342">
        <v>177.45828299999999</v>
      </c>
      <c r="P1022" s="342">
        <v>0</v>
      </c>
      <c r="Q1022" s="342">
        <v>120.28</v>
      </c>
      <c r="R1022" s="342">
        <v>0</v>
      </c>
      <c r="S1022" s="342">
        <v>4.4269999999999996</v>
      </c>
      <c r="T1022" s="342">
        <v>0</v>
      </c>
      <c r="U1022" s="342">
        <v>277</v>
      </c>
      <c r="V1022" s="342">
        <v>130.38300000000001</v>
      </c>
      <c r="W1022" s="342">
        <v>6.359</v>
      </c>
      <c r="X1022" s="342">
        <v>4.4999999999999998E-2</v>
      </c>
      <c r="Y1022" s="342">
        <v>0</v>
      </c>
      <c r="Z1022" s="342">
        <v>73.2</v>
      </c>
      <c r="AA1022" s="342">
        <v>53.8</v>
      </c>
      <c r="AB1022" s="342">
        <v>13.726602</v>
      </c>
      <c r="AC1022" s="342">
        <v>15.123722000000001</v>
      </c>
      <c r="AD1022" s="342">
        <v>177.50410199999999</v>
      </c>
      <c r="AE1022" s="342">
        <v>9.7809109999999997</v>
      </c>
      <c r="AF1022" s="342">
        <v>0</v>
      </c>
      <c r="AG1022" s="342">
        <v>4.5818999999999999E-2</v>
      </c>
    </row>
    <row r="1023" spans="1:33" x14ac:dyDescent="0.2">
      <c r="A1023" s="342">
        <v>1227.673219</v>
      </c>
      <c r="B1023" s="342">
        <v>120.291483</v>
      </c>
      <c r="C1023" s="342">
        <v>74.599653000000004</v>
      </c>
      <c r="D1023" s="342">
        <v>75.512075999999993</v>
      </c>
      <c r="E1023" s="342">
        <v>72.824072999999999</v>
      </c>
      <c r="F1023" s="342">
        <v>72.708084999999997</v>
      </c>
      <c r="G1023" s="342">
        <v>72.849699000000001</v>
      </c>
      <c r="H1023" s="342">
        <v>74.545240000000007</v>
      </c>
      <c r="I1023" s="342">
        <v>6.9050060000000002</v>
      </c>
      <c r="J1023" s="342">
        <v>177.66595899999999</v>
      </c>
      <c r="K1023" s="342">
        <v>52.8</v>
      </c>
      <c r="L1023" s="342">
        <v>6.5399310000000002</v>
      </c>
      <c r="M1023" s="342">
        <v>74.8</v>
      </c>
      <c r="N1023" s="342">
        <v>29.328209999999999</v>
      </c>
      <c r="O1023" s="342">
        <v>177.44339299999999</v>
      </c>
      <c r="P1023" s="342">
        <v>0</v>
      </c>
      <c r="Q1023" s="342">
        <v>120.32</v>
      </c>
      <c r="R1023" s="342">
        <v>0</v>
      </c>
      <c r="S1023" s="342">
        <v>4.4000000000000004</v>
      </c>
      <c r="T1023" s="342">
        <v>0</v>
      </c>
      <c r="U1023" s="342">
        <v>264</v>
      </c>
      <c r="V1023" s="342">
        <v>130.49299999999999</v>
      </c>
      <c r="W1023" s="342">
        <v>6.266</v>
      </c>
      <c r="X1023" s="342">
        <v>5.0999999999999997E-2</v>
      </c>
      <c r="Y1023" s="342">
        <v>0</v>
      </c>
      <c r="Z1023" s="342">
        <v>73.2</v>
      </c>
      <c r="AA1023" s="342">
        <v>53.8</v>
      </c>
      <c r="AB1023" s="342">
        <v>13.676633000000001</v>
      </c>
      <c r="AC1023" s="342">
        <v>15.061814999999999</v>
      </c>
      <c r="AD1023" s="342">
        <v>177.48999599999999</v>
      </c>
      <c r="AE1023" s="342">
        <v>9.7756519999999991</v>
      </c>
      <c r="AF1023" s="342">
        <v>0</v>
      </c>
      <c r="AG1023" s="342">
        <v>4.6602999999999999E-2</v>
      </c>
    </row>
    <row r="1024" spans="1:33" x14ac:dyDescent="0.2">
      <c r="A1024" s="342">
        <v>1228.8912889999999</v>
      </c>
      <c r="B1024" s="342">
        <v>120.84531200000001</v>
      </c>
      <c r="C1024" s="342">
        <v>74.671563000000006</v>
      </c>
      <c r="D1024" s="342">
        <v>75.539467000000002</v>
      </c>
      <c r="E1024" s="342">
        <v>72.845181999999994</v>
      </c>
      <c r="F1024" s="342">
        <v>72.726450999999997</v>
      </c>
      <c r="G1024" s="342">
        <v>72.858470999999994</v>
      </c>
      <c r="H1024" s="342">
        <v>74.598827999999997</v>
      </c>
      <c r="I1024" s="342">
        <v>6.8370550000000003</v>
      </c>
      <c r="J1024" s="342">
        <v>177.70398700000001</v>
      </c>
      <c r="K1024" s="342">
        <v>52.8</v>
      </c>
      <c r="L1024" s="342">
        <v>6.5473499999999998</v>
      </c>
      <c r="M1024" s="342">
        <v>74.8</v>
      </c>
      <c r="N1024" s="342">
        <v>29.329108000000002</v>
      </c>
      <c r="O1024" s="342">
        <v>177.460283</v>
      </c>
      <c r="P1024" s="342">
        <v>0</v>
      </c>
      <c r="Q1024" s="342">
        <v>120.3</v>
      </c>
      <c r="R1024" s="342">
        <v>0</v>
      </c>
      <c r="S1024" s="342">
        <v>4.407</v>
      </c>
      <c r="T1024" s="342">
        <v>0</v>
      </c>
      <c r="U1024" s="342">
        <v>267</v>
      </c>
      <c r="V1024" s="342">
        <v>130.56800000000001</v>
      </c>
      <c r="W1024" s="342">
        <v>6.2759999999999998</v>
      </c>
      <c r="X1024" s="342">
        <v>5.0999999999999997E-2</v>
      </c>
      <c r="Y1024" s="342">
        <v>0</v>
      </c>
      <c r="Z1024" s="342">
        <v>73.2</v>
      </c>
      <c r="AA1024" s="342">
        <v>53.8</v>
      </c>
      <c r="AB1024" s="342">
        <v>13.629583999999999</v>
      </c>
      <c r="AC1024" s="342">
        <v>15.008955</v>
      </c>
      <c r="AD1024" s="342">
        <v>177.50731400000001</v>
      </c>
      <c r="AE1024" s="342">
        <v>9.7711609999999993</v>
      </c>
      <c r="AF1024" s="342">
        <v>0</v>
      </c>
      <c r="AG1024" s="342">
        <v>4.7031000000000003E-2</v>
      </c>
    </row>
    <row r="1025" spans="1:33" x14ac:dyDescent="0.2">
      <c r="A1025" s="342">
        <v>1230.084357</v>
      </c>
      <c r="B1025" s="342">
        <v>120.672383</v>
      </c>
      <c r="C1025" s="342">
        <v>74.659612999999993</v>
      </c>
      <c r="D1025" s="342">
        <v>75.514599000000004</v>
      </c>
      <c r="E1025" s="342">
        <v>72.901202999999995</v>
      </c>
      <c r="F1025" s="342">
        <v>72.738298999999998</v>
      </c>
      <c r="G1025" s="342">
        <v>72.850958000000006</v>
      </c>
      <c r="H1025" s="342">
        <v>74.602328999999997</v>
      </c>
      <c r="I1025" s="342">
        <v>6.8993890000000002</v>
      </c>
      <c r="J1025" s="342">
        <v>177.61722399999999</v>
      </c>
      <c r="K1025" s="342">
        <v>52.8</v>
      </c>
      <c r="L1025" s="342">
        <v>6.5565220000000002</v>
      </c>
      <c r="M1025" s="342">
        <v>74.8</v>
      </c>
      <c r="N1025" s="342">
        <v>29.322403000000001</v>
      </c>
      <c r="O1025" s="342">
        <v>177.461657</v>
      </c>
      <c r="P1025" s="342">
        <v>0</v>
      </c>
      <c r="Q1025" s="342">
        <v>120.34</v>
      </c>
      <c r="R1025" s="342">
        <v>0</v>
      </c>
      <c r="S1025" s="342">
        <v>4.3899999999999997</v>
      </c>
      <c r="T1025" s="342">
        <v>0</v>
      </c>
      <c r="U1025" s="342">
        <v>258</v>
      </c>
      <c r="V1025" s="342">
        <v>130.642</v>
      </c>
      <c r="W1025" s="342">
        <v>6.266</v>
      </c>
      <c r="X1025" s="342">
        <v>4.4999999999999998E-2</v>
      </c>
      <c r="Y1025" s="342">
        <v>0</v>
      </c>
      <c r="Z1025" s="342">
        <v>73.2</v>
      </c>
      <c r="AA1025" s="342">
        <v>53.8</v>
      </c>
      <c r="AB1025" s="342">
        <v>13.583197</v>
      </c>
      <c r="AC1025" s="342">
        <v>14.956156</v>
      </c>
      <c r="AD1025" s="342">
        <v>177.508543</v>
      </c>
      <c r="AE1025" s="342">
        <v>9.7666749999999993</v>
      </c>
      <c r="AF1025" s="342">
        <v>0</v>
      </c>
      <c r="AG1025" s="342">
        <v>4.6885000000000003E-2</v>
      </c>
    </row>
    <row r="1026" spans="1:33" x14ac:dyDescent="0.2">
      <c r="A1026" s="342">
        <v>1231.2804249999999</v>
      </c>
      <c r="B1026" s="342">
        <v>120.32783499999999</v>
      </c>
      <c r="C1026" s="342">
        <v>74.619234000000006</v>
      </c>
      <c r="D1026" s="342">
        <v>75.51849</v>
      </c>
      <c r="E1026" s="342">
        <v>72.837485999999998</v>
      </c>
      <c r="F1026" s="342">
        <v>72.723641999999998</v>
      </c>
      <c r="G1026" s="342">
        <v>72.901889999999995</v>
      </c>
      <c r="H1026" s="342">
        <v>74.603956999999994</v>
      </c>
      <c r="I1026" s="342">
        <v>6.9117030000000002</v>
      </c>
      <c r="J1026" s="342">
        <v>177.615928</v>
      </c>
      <c r="K1026" s="342">
        <v>52.8</v>
      </c>
      <c r="L1026" s="342">
        <v>6.560721</v>
      </c>
      <c r="M1026" s="342">
        <v>74.8</v>
      </c>
      <c r="N1026" s="342">
        <v>29.325669999999999</v>
      </c>
      <c r="O1026" s="342">
        <v>177.456953</v>
      </c>
      <c r="P1026" s="342">
        <v>0</v>
      </c>
      <c r="Q1026" s="342">
        <v>120.29</v>
      </c>
      <c r="R1026" s="342">
        <v>0</v>
      </c>
      <c r="S1026" s="342">
        <v>4.4219999999999997</v>
      </c>
      <c r="T1026" s="342">
        <v>0</v>
      </c>
      <c r="U1026" s="342">
        <v>275</v>
      </c>
      <c r="V1026" s="342">
        <v>130.75399999999999</v>
      </c>
      <c r="W1026" s="342">
        <v>6.3019999999999996</v>
      </c>
      <c r="X1026" s="342">
        <v>4.4999999999999998E-2</v>
      </c>
      <c r="Y1026" s="342">
        <v>0</v>
      </c>
      <c r="Z1026" s="342">
        <v>73.2</v>
      </c>
      <c r="AA1026" s="342">
        <v>53.9</v>
      </c>
      <c r="AB1026" s="342">
        <v>13.536878</v>
      </c>
      <c r="AC1026" s="342">
        <v>14.902303</v>
      </c>
      <c r="AD1026" s="342">
        <v>177.503568</v>
      </c>
      <c r="AE1026" s="342">
        <v>9.7621000000000002</v>
      </c>
      <c r="AF1026" s="342">
        <v>0</v>
      </c>
      <c r="AG1026" s="342">
        <v>4.6614999999999997E-2</v>
      </c>
    </row>
    <row r="1027" spans="1:33" x14ac:dyDescent="0.2">
      <c r="A1027" s="342">
        <v>1232.476494</v>
      </c>
      <c r="B1027" s="342">
        <v>119.85100199999999</v>
      </c>
      <c r="C1027" s="342">
        <v>74.601907999999995</v>
      </c>
      <c r="D1027" s="342">
        <v>75.501281000000006</v>
      </c>
      <c r="E1027" s="342">
        <v>72.854490999999996</v>
      </c>
      <c r="F1027" s="342">
        <v>72.756060000000005</v>
      </c>
      <c r="G1027" s="342">
        <v>72.864804000000007</v>
      </c>
      <c r="H1027" s="342">
        <v>74.626852999999997</v>
      </c>
      <c r="I1027" s="342">
        <v>6.9484269999999997</v>
      </c>
      <c r="J1027" s="342">
        <v>177.72065499999999</v>
      </c>
      <c r="K1027" s="342">
        <v>52.8</v>
      </c>
      <c r="L1027" s="342">
        <v>6.5674609999999998</v>
      </c>
      <c r="M1027" s="342">
        <v>74.8</v>
      </c>
      <c r="N1027" s="342">
        <v>29.328365999999999</v>
      </c>
      <c r="O1027" s="342">
        <v>177.44248099999999</v>
      </c>
      <c r="P1027" s="342">
        <v>0</v>
      </c>
      <c r="Q1027" s="342">
        <v>120.29</v>
      </c>
      <c r="R1027" s="342">
        <v>0</v>
      </c>
      <c r="S1027" s="342">
        <v>4.4059999999999997</v>
      </c>
      <c r="T1027" s="342">
        <v>0</v>
      </c>
      <c r="U1027" s="342">
        <v>267</v>
      </c>
      <c r="V1027" s="342">
        <v>130.828</v>
      </c>
      <c r="W1027" s="342">
        <v>6.2859999999999996</v>
      </c>
      <c r="X1027" s="342">
        <v>4.4999999999999998E-2</v>
      </c>
      <c r="Y1027" s="342">
        <v>0</v>
      </c>
      <c r="Z1027" s="342">
        <v>73.2</v>
      </c>
      <c r="AA1027" s="342">
        <v>53.9</v>
      </c>
      <c r="AB1027" s="342">
        <v>13.488712</v>
      </c>
      <c r="AC1027" s="342">
        <v>14.842662000000001</v>
      </c>
      <c r="AD1027" s="342">
        <v>177.48868999999999</v>
      </c>
      <c r="AE1027" s="342">
        <v>9.7570329999999998</v>
      </c>
      <c r="AF1027" s="342">
        <v>0</v>
      </c>
      <c r="AG1027" s="342">
        <v>4.6209E-2</v>
      </c>
    </row>
    <row r="1028" spans="1:33" x14ac:dyDescent="0.2">
      <c r="A1028" s="342">
        <v>1233.670562</v>
      </c>
      <c r="B1028" s="342">
        <v>119.476409</v>
      </c>
      <c r="C1028" s="342">
        <v>74.595744999999994</v>
      </c>
      <c r="D1028" s="342">
        <v>75.522816000000006</v>
      </c>
      <c r="E1028" s="342">
        <v>72.816001</v>
      </c>
      <c r="F1028" s="342">
        <v>72.725313</v>
      </c>
      <c r="G1028" s="342">
        <v>72.881600000000006</v>
      </c>
      <c r="H1028" s="342">
        <v>74.581598</v>
      </c>
      <c r="I1028" s="342">
        <v>6.8198920000000003</v>
      </c>
      <c r="J1028" s="342">
        <v>177.64599799999999</v>
      </c>
      <c r="K1028" s="342">
        <v>52.8</v>
      </c>
      <c r="L1028" s="342">
        <v>6.5703129999999996</v>
      </c>
      <c r="M1028" s="342">
        <v>74.8</v>
      </c>
      <c r="N1028" s="342">
        <v>29.327535999999998</v>
      </c>
      <c r="O1028" s="342">
        <v>177.454599</v>
      </c>
      <c r="P1028" s="342">
        <v>0</v>
      </c>
      <c r="Q1028" s="342">
        <v>120.33</v>
      </c>
      <c r="R1028" s="342">
        <v>0</v>
      </c>
      <c r="S1028" s="342">
        <v>4.4050000000000002</v>
      </c>
      <c r="T1028" s="342">
        <v>0</v>
      </c>
      <c r="U1028" s="342">
        <v>265</v>
      </c>
      <c r="V1028" s="342">
        <v>130.94</v>
      </c>
      <c r="W1028" s="342">
        <v>6.266</v>
      </c>
      <c r="X1028" s="342">
        <v>4.4999999999999998E-2</v>
      </c>
      <c r="Y1028" s="342">
        <v>0</v>
      </c>
      <c r="Z1028" s="342">
        <v>73.2</v>
      </c>
      <c r="AA1028" s="342">
        <v>53.9</v>
      </c>
      <c r="AB1028" s="342">
        <v>13.443239</v>
      </c>
      <c r="AC1028" s="342">
        <v>14.787236</v>
      </c>
      <c r="AD1028" s="342">
        <v>177.50048699999999</v>
      </c>
      <c r="AE1028" s="342">
        <v>9.7523239999999998</v>
      </c>
      <c r="AF1028" s="342">
        <v>0</v>
      </c>
      <c r="AG1028" s="342">
        <v>4.5888999999999999E-2</v>
      </c>
    </row>
    <row r="1029" spans="1:33" x14ac:dyDescent="0.2">
      <c r="A1029" s="342">
        <v>1234.892632</v>
      </c>
      <c r="B1029" s="342">
        <v>119.369224</v>
      </c>
      <c r="C1029" s="342">
        <v>74.639882</v>
      </c>
      <c r="D1029" s="342">
        <v>75.538376999999997</v>
      </c>
      <c r="E1029" s="342">
        <v>72.883824000000004</v>
      </c>
      <c r="F1029" s="342">
        <v>72.72645</v>
      </c>
      <c r="G1029" s="342">
        <v>72.899962000000002</v>
      </c>
      <c r="H1029" s="342">
        <v>74.619677999999993</v>
      </c>
      <c r="I1029" s="342">
        <v>6.7652270000000003</v>
      </c>
      <c r="J1029" s="342">
        <v>177.75816499999999</v>
      </c>
      <c r="K1029" s="342">
        <v>52.8</v>
      </c>
      <c r="L1029" s="342">
        <v>6.5761139999999996</v>
      </c>
      <c r="M1029" s="342">
        <v>74.8</v>
      </c>
      <c r="N1029" s="342">
        <v>29.328271000000001</v>
      </c>
      <c r="O1029" s="342">
        <v>177.432771</v>
      </c>
      <c r="P1029" s="342">
        <v>0</v>
      </c>
      <c r="Q1029" s="342">
        <v>120.33</v>
      </c>
      <c r="R1029" s="342">
        <v>0</v>
      </c>
      <c r="S1029" s="342">
        <v>4.4089999999999998</v>
      </c>
      <c r="T1029" s="342">
        <v>0</v>
      </c>
      <c r="U1029" s="342">
        <v>267</v>
      </c>
      <c r="V1029" s="342">
        <v>131.01499999999999</v>
      </c>
      <c r="W1029" s="342">
        <v>6.3070000000000004</v>
      </c>
      <c r="X1029" s="342">
        <v>4.4999999999999998E-2</v>
      </c>
      <c r="Y1029" s="342">
        <v>0</v>
      </c>
      <c r="Z1029" s="342">
        <v>73.2</v>
      </c>
      <c r="AA1029" s="342">
        <v>53.9</v>
      </c>
      <c r="AB1029" s="342">
        <v>13.395161</v>
      </c>
      <c r="AC1029" s="342">
        <v>14.729437000000001</v>
      </c>
      <c r="AD1029" s="342">
        <v>177.478521</v>
      </c>
      <c r="AE1029" s="342">
        <v>9.7474129999999999</v>
      </c>
      <c r="AF1029" s="342">
        <v>0</v>
      </c>
      <c r="AG1029" s="342">
        <v>4.5749999999999999E-2</v>
      </c>
    </row>
    <row r="1030" spans="1:33" x14ac:dyDescent="0.2">
      <c r="A1030" s="342">
        <v>1236.0877</v>
      </c>
      <c r="B1030" s="342">
        <v>120.098822</v>
      </c>
      <c r="C1030" s="342">
        <v>74.546947000000003</v>
      </c>
      <c r="D1030" s="342">
        <v>75.469530000000006</v>
      </c>
      <c r="E1030" s="342">
        <v>72.840356999999997</v>
      </c>
      <c r="F1030" s="342">
        <v>72.789686000000003</v>
      </c>
      <c r="G1030" s="342">
        <v>72.884619000000001</v>
      </c>
      <c r="H1030" s="342">
        <v>74.593954999999994</v>
      </c>
      <c r="I1030" s="342">
        <v>6.9730530000000002</v>
      </c>
      <c r="J1030" s="342">
        <v>177.624223</v>
      </c>
      <c r="K1030" s="342">
        <v>52.8</v>
      </c>
      <c r="L1030" s="342">
        <v>6.5849330000000004</v>
      </c>
      <c r="M1030" s="342">
        <v>74.8</v>
      </c>
      <c r="N1030" s="342">
        <v>29.325876999999998</v>
      </c>
      <c r="O1030" s="342">
        <v>177.409156</v>
      </c>
      <c r="P1030" s="342">
        <v>0</v>
      </c>
      <c r="Q1030" s="342">
        <v>120.35</v>
      </c>
      <c r="R1030" s="342">
        <v>0</v>
      </c>
      <c r="S1030" s="342">
        <v>4.4130000000000003</v>
      </c>
      <c r="T1030" s="342">
        <v>0</v>
      </c>
      <c r="U1030" s="342">
        <v>267</v>
      </c>
      <c r="V1030" s="342">
        <v>131.089</v>
      </c>
      <c r="W1030" s="342">
        <v>6.3230000000000004</v>
      </c>
      <c r="X1030" s="342">
        <v>4.4999999999999998E-2</v>
      </c>
      <c r="Y1030" s="342">
        <v>0</v>
      </c>
      <c r="Z1030" s="342">
        <v>73.2</v>
      </c>
      <c r="AA1030" s="342">
        <v>53.9</v>
      </c>
      <c r="AB1030" s="342">
        <v>13.344111</v>
      </c>
      <c r="AC1030" s="342">
        <v>14.664557</v>
      </c>
      <c r="AD1030" s="342">
        <v>177.45564100000001</v>
      </c>
      <c r="AE1030" s="342">
        <v>9.7419010000000004</v>
      </c>
      <c r="AF1030" s="342">
        <v>0</v>
      </c>
      <c r="AG1030" s="342">
        <v>4.6484999999999999E-2</v>
      </c>
    </row>
    <row r="1031" spans="1:33" x14ac:dyDescent="0.2">
      <c r="A1031" s="342">
        <v>1237.2827689999999</v>
      </c>
      <c r="B1031" s="342">
        <v>120.672183</v>
      </c>
      <c r="C1031" s="342">
        <v>74.623794000000004</v>
      </c>
      <c r="D1031" s="342">
        <v>75.520826</v>
      </c>
      <c r="E1031" s="342">
        <v>72.784058999999999</v>
      </c>
      <c r="F1031" s="342">
        <v>72.744568000000001</v>
      </c>
      <c r="G1031" s="342">
        <v>72.874795000000006</v>
      </c>
      <c r="H1031" s="342">
        <v>74.653953000000001</v>
      </c>
      <c r="I1031" s="342">
        <v>7.0210109999999997</v>
      </c>
      <c r="J1031" s="342">
        <v>177.49694299999999</v>
      </c>
      <c r="K1031" s="342">
        <v>52.8</v>
      </c>
      <c r="L1031" s="342">
        <v>6.5899619999999999</v>
      </c>
      <c r="M1031" s="342">
        <v>74.8</v>
      </c>
      <c r="N1031" s="342">
        <v>29.328132</v>
      </c>
      <c r="O1031" s="342">
        <v>177.44571199999999</v>
      </c>
      <c r="P1031" s="342">
        <v>0</v>
      </c>
      <c r="Q1031" s="342">
        <v>120.4</v>
      </c>
      <c r="R1031" s="342">
        <v>0</v>
      </c>
      <c r="S1031" s="342">
        <v>4.4180000000000001</v>
      </c>
      <c r="T1031" s="342">
        <v>0</v>
      </c>
      <c r="U1031" s="342">
        <v>270</v>
      </c>
      <c r="V1031" s="342">
        <v>131.20099999999999</v>
      </c>
      <c r="W1031" s="342">
        <v>6.2919999999999998</v>
      </c>
      <c r="X1031" s="342">
        <v>4.4999999999999998E-2</v>
      </c>
      <c r="Y1031" s="342">
        <v>0</v>
      </c>
      <c r="Z1031" s="342">
        <v>73.2</v>
      </c>
      <c r="AA1031" s="342">
        <v>54</v>
      </c>
      <c r="AB1031" s="342">
        <v>13.299177999999999</v>
      </c>
      <c r="AC1031" s="342">
        <v>14.607139999999999</v>
      </c>
      <c r="AD1031" s="342">
        <v>177.49263400000001</v>
      </c>
      <c r="AE1031" s="342">
        <v>9.7370230000000006</v>
      </c>
      <c r="AF1031" s="342">
        <v>0</v>
      </c>
      <c r="AG1031" s="342">
        <v>4.6921999999999998E-2</v>
      </c>
    </row>
    <row r="1032" spans="1:33" x14ac:dyDescent="0.2">
      <c r="A1032" s="342">
        <v>1238.4768369999999</v>
      </c>
      <c r="B1032" s="342">
        <v>120.813607</v>
      </c>
      <c r="C1032" s="342">
        <v>74.630122</v>
      </c>
      <c r="D1032" s="342">
        <v>75.496750000000006</v>
      </c>
      <c r="E1032" s="342">
        <v>72.890322999999995</v>
      </c>
      <c r="F1032" s="342">
        <v>72.776837999999998</v>
      </c>
      <c r="G1032" s="342">
        <v>72.895739000000006</v>
      </c>
      <c r="H1032" s="342">
        <v>74.633632000000006</v>
      </c>
      <c r="I1032" s="342">
        <v>6.8795149999999996</v>
      </c>
      <c r="J1032" s="342">
        <v>177.64159100000001</v>
      </c>
      <c r="K1032" s="342">
        <v>52.8</v>
      </c>
      <c r="L1032" s="342">
        <v>6.593229</v>
      </c>
      <c r="M1032" s="342">
        <v>75</v>
      </c>
      <c r="N1032" s="342">
        <v>29.325565999999998</v>
      </c>
      <c r="O1032" s="342">
        <v>177.421008</v>
      </c>
      <c r="P1032" s="342">
        <v>0</v>
      </c>
      <c r="Q1032" s="342">
        <v>120.39</v>
      </c>
      <c r="R1032" s="342">
        <v>0</v>
      </c>
      <c r="S1032" s="342">
        <v>4.407</v>
      </c>
      <c r="T1032" s="342">
        <v>0</v>
      </c>
      <c r="U1032" s="342">
        <v>265</v>
      </c>
      <c r="V1032" s="342">
        <v>131.27500000000001</v>
      </c>
      <c r="W1032" s="342">
        <v>6.26</v>
      </c>
      <c r="X1032" s="342">
        <v>0.04</v>
      </c>
      <c r="Y1032" s="342">
        <v>0</v>
      </c>
      <c r="Z1032" s="342">
        <v>73.2</v>
      </c>
      <c r="AA1032" s="342">
        <v>54</v>
      </c>
      <c r="AB1032" s="342">
        <v>13.251236</v>
      </c>
      <c r="AC1032" s="342">
        <v>14.554615</v>
      </c>
      <c r="AD1032" s="342">
        <v>177.468053</v>
      </c>
      <c r="AE1032" s="342">
        <v>9.7325599999999994</v>
      </c>
      <c r="AF1032" s="342">
        <v>0</v>
      </c>
      <c r="AG1032" s="342">
        <v>4.7044999999999997E-2</v>
      </c>
    </row>
    <row r="1033" spans="1:33" x14ac:dyDescent="0.2">
      <c r="A1033" s="342">
        <v>1239.6719049999999</v>
      </c>
      <c r="B1033" s="342">
        <v>120.984183</v>
      </c>
      <c r="C1033" s="342">
        <v>74.649375000000006</v>
      </c>
      <c r="D1033" s="342">
        <v>75.523859999999999</v>
      </c>
      <c r="E1033" s="342">
        <v>72.820711000000003</v>
      </c>
      <c r="F1033" s="342">
        <v>72.766097000000002</v>
      </c>
      <c r="G1033" s="342">
        <v>72.940652999999998</v>
      </c>
      <c r="H1033" s="342">
        <v>74.606943999999999</v>
      </c>
      <c r="I1033" s="342">
        <v>6.8157880000000004</v>
      </c>
      <c r="J1033" s="342">
        <v>177.67295799999999</v>
      </c>
      <c r="K1033" s="342">
        <v>52.8</v>
      </c>
      <c r="L1033" s="342">
        <v>6.6059830000000002</v>
      </c>
      <c r="M1033" s="342">
        <v>75</v>
      </c>
      <c r="N1033" s="342">
        <v>29.327535999999998</v>
      </c>
      <c r="O1033" s="342">
        <v>177.42550499999999</v>
      </c>
      <c r="P1033" s="342">
        <v>0</v>
      </c>
      <c r="Q1033" s="342">
        <v>120.42</v>
      </c>
      <c r="R1033" s="342">
        <v>0</v>
      </c>
      <c r="S1033" s="342">
        <v>4.4180000000000001</v>
      </c>
      <c r="T1033" s="342">
        <v>0</v>
      </c>
      <c r="U1033" s="342">
        <v>270</v>
      </c>
      <c r="V1033" s="342">
        <v>131.38800000000001</v>
      </c>
      <c r="W1033" s="342">
        <v>6.2809999999999997</v>
      </c>
      <c r="X1033" s="342">
        <v>4.4999999999999998E-2</v>
      </c>
      <c r="Y1033" s="342">
        <v>0</v>
      </c>
      <c r="Z1033" s="342">
        <v>73.2</v>
      </c>
      <c r="AA1033" s="342">
        <v>54</v>
      </c>
      <c r="AB1033" s="342">
        <v>13.204560000000001</v>
      </c>
      <c r="AC1033" s="342">
        <v>14.497973</v>
      </c>
      <c r="AD1033" s="342">
        <v>177.47268800000001</v>
      </c>
      <c r="AE1033" s="342">
        <v>9.7277480000000001</v>
      </c>
      <c r="AF1033" s="342">
        <v>0</v>
      </c>
      <c r="AG1033" s="342">
        <v>4.7182000000000002E-2</v>
      </c>
    </row>
    <row r="1034" spans="1:33" x14ac:dyDescent="0.2">
      <c r="A1034" s="342">
        <v>1240.891975</v>
      </c>
      <c r="B1034" s="342">
        <v>120.8309</v>
      </c>
      <c r="C1034" s="342">
        <v>74.597577000000001</v>
      </c>
      <c r="D1034" s="342">
        <v>75.503356999999994</v>
      </c>
      <c r="E1034" s="342">
        <v>72.806272000000007</v>
      </c>
      <c r="F1034" s="342">
        <v>72.755047000000005</v>
      </c>
      <c r="G1034" s="342">
        <v>72.882289</v>
      </c>
      <c r="H1034" s="342">
        <v>74.551406</v>
      </c>
      <c r="I1034" s="342">
        <v>6.8914390000000001</v>
      </c>
      <c r="J1034" s="342">
        <v>177.54293000000001</v>
      </c>
      <c r="K1034" s="342">
        <v>52.8</v>
      </c>
      <c r="L1034" s="342">
        <v>6.6106410000000002</v>
      </c>
      <c r="M1034" s="342">
        <v>75</v>
      </c>
      <c r="N1034" s="342">
        <v>29.328738999999999</v>
      </c>
      <c r="O1034" s="342">
        <v>177.400947</v>
      </c>
      <c r="P1034" s="342">
        <v>0</v>
      </c>
      <c r="Q1034" s="342">
        <v>120.3</v>
      </c>
      <c r="R1034" s="342">
        <v>0</v>
      </c>
      <c r="S1034" s="342">
        <v>4.4219999999999997</v>
      </c>
      <c r="T1034" s="342">
        <v>0</v>
      </c>
      <c r="U1034" s="342">
        <v>274</v>
      </c>
      <c r="V1034" s="342">
        <v>131.46299999999999</v>
      </c>
      <c r="W1034" s="342">
        <v>6.3179999999999996</v>
      </c>
      <c r="X1034" s="342">
        <v>5.0999999999999997E-2</v>
      </c>
      <c r="Y1034" s="342">
        <v>0</v>
      </c>
      <c r="Z1034" s="342">
        <v>73.2</v>
      </c>
      <c r="AA1034" s="342">
        <v>54</v>
      </c>
      <c r="AB1034" s="342">
        <v>13.154977000000001</v>
      </c>
      <c r="AC1034" s="342">
        <v>14.440428000000001</v>
      </c>
      <c r="AD1034" s="342">
        <v>177.44804199999999</v>
      </c>
      <c r="AE1034" s="342">
        <v>9.7228589999999997</v>
      </c>
      <c r="AF1034" s="342">
        <v>0</v>
      </c>
      <c r="AG1034" s="342">
        <v>4.7094999999999998E-2</v>
      </c>
    </row>
    <row r="1035" spans="1:33" x14ac:dyDescent="0.2">
      <c r="A1035" s="342">
        <v>1242.085043</v>
      </c>
      <c r="B1035" s="342">
        <v>120.63383</v>
      </c>
      <c r="C1035" s="342">
        <v>74.666712000000004</v>
      </c>
      <c r="D1035" s="342">
        <v>75.525508000000002</v>
      </c>
      <c r="E1035" s="342">
        <v>72.819693999999998</v>
      </c>
      <c r="F1035" s="342">
        <v>72.714423999999994</v>
      </c>
      <c r="G1035" s="342">
        <v>72.856470999999999</v>
      </c>
      <c r="H1035" s="342">
        <v>74.596638999999996</v>
      </c>
      <c r="I1035" s="342">
        <v>6.9490749999999997</v>
      </c>
      <c r="J1035" s="342">
        <v>177.680994</v>
      </c>
      <c r="K1035" s="342">
        <v>52.8</v>
      </c>
      <c r="L1035" s="342">
        <v>6.6156259999999998</v>
      </c>
      <c r="M1035" s="342">
        <v>75</v>
      </c>
      <c r="N1035" s="342">
        <v>29.328184</v>
      </c>
      <c r="O1035" s="342">
        <v>177.392605</v>
      </c>
      <c r="P1035" s="342">
        <v>0</v>
      </c>
      <c r="Q1035" s="342">
        <v>120.29</v>
      </c>
      <c r="R1035" s="342">
        <v>0</v>
      </c>
      <c r="S1035" s="342">
        <v>4.4139999999999997</v>
      </c>
      <c r="T1035" s="342">
        <v>0</v>
      </c>
      <c r="U1035" s="342">
        <v>272</v>
      </c>
      <c r="V1035" s="342">
        <v>131.53700000000001</v>
      </c>
      <c r="W1035" s="342">
        <v>6.2809999999999997</v>
      </c>
      <c r="X1035" s="342">
        <v>0.04</v>
      </c>
      <c r="Y1035" s="342">
        <v>0</v>
      </c>
      <c r="Z1035" s="342">
        <v>73.2</v>
      </c>
      <c r="AA1035" s="342">
        <v>54</v>
      </c>
      <c r="AB1035" s="342">
        <v>13.104671</v>
      </c>
      <c r="AC1035" s="342">
        <v>14.380443</v>
      </c>
      <c r="AD1035" s="342">
        <v>177.439448</v>
      </c>
      <c r="AE1035" s="342">
        <v>9.7177620000000005</v>
      </c>
      <c r="AF1035" s="342">
        <v>0</v>
      </c>
      <c r="AG1035" s="342">
        <v>4.6843000000000003E-2</v>
      </c>
    </row>
    <row r="1036" spans="1:33" x14ac:dyDescent="0.2">
      <c r="A1036" s="342">
        <v>1243.2781110000001</v>
      </c>
      <c r="B1036" s="342">
        <v>120.404938</v>
      </c>
      <c r="C1036" s="342">
        <v>74.656666000000001</v>
      </c>
      <c r="D1036" s="342">
        <v>75.534356000000002</v>
      </c>
      <c r="E1036" s="342">
        <v>72.86027</v>
      </c>
      <c r="F1036" s="342">
        <v>72.779217000000003</v>
      </c>
      <c r="G1036" s="342">
        <v>72.905097999999995</v>
      </c>
      <c r="H1036" s="342">
        <v>74.576472999999993</v>
      </c>
      <c r="I1036" s="342">
        <v>6.9032780000000002</v>
      </c>
      <c r="J1036" s="342">
        <v>177.61152100000001</v>
      </c>
      <c r="K1036" s="342">
        <v>52.8</v>
      </c>
      <c r="L1036" s="342">
        <v>6.6234549999999999</v>
      </c>
      <c r="M1036" s="342">
        <v>75</v>
      </c>
      <c r="N1036" s="342">
        <v>29.329688000000001</v>
      </c>
      <c r="O1036" s="342">
        <v>177.411721</v>
      </c>
      <c r="P1036" s="342">
        <v>0</v>
      </c>
      <c r="Q1036" s="342">
        <v>120.3</v>
      </c>
      <c r="R1036" s="342">
        <v>0</v>
      </c>
      <c r="S1036" s="342">
        <v>4.4139999999999997</v>
      </c>
      <c r="T1036" s="342">
        <v>0</v>
      </c>
      <c r="U1036" s="342">
        <v>271</v>
      </c>
      <c r="V1036" s="342">
        <v>131.648</v>
      </c>
      <c r="W1036" s="342">
        <v>6.2859999999999996</v>
      </c>
      <c r="X1036" s="342">
        <v>0.04</v>
      </c>
      <c r="Y1036" s="342">
        <v>0</v>
      </c>
      <c r="Z1036" s="342">
        <v>73.2</v>
      </c>
      <c r="AA1036" s="342">
        <v>54</v>
      </c>
      <c r="AB1036" s="342">
        <v>13.057434000000001</v>
      </c>
      <c r="AC1036" s="342">
        <v>14.325889999999999</v>
      </c>
      <c r="AD1036" s="342">
        <v>177.45836600000001</v>
      </c>
      <c r="AE1036" s="342">
        <v>9.7131279999999993</v>
      </c>
      <c r="AF1036" s="342">
        <v>0</v>
      </c>
      <c r="AG1036" s="342">
        <v>4.6646E-2</v>
      </c>
    </row>
    <row r="1037" spans="1:33" x14ac:dyDescent="0.2">
      <c r="A1037" s="342">
        <v>1244.47318</v>
      </c>
      <c r="B1037" s="342">
        <v>120.117502</v>
      </c>
      <c r="C1037" s="342">
        <v>74.665784000000002</v>
      </c>
      <c r="D1037" s="342">
        <v>75.490924000000007</v>
      </c>
      <c r="E1037" s="342">
        <v>72.845860999999999</v>
      </c>
      <c r="F1037" s="342">
        <v>72.736407999999997</v>
      </c>
      <c r="G1037" s="342">
        <v>72.898264999999995</v>
      </c>
      <c r="H1037" s="342">
        <v>74.617103999999998</v>
      </c>
      <c r="I1037" s="342">
        <v>7.0102099999999998</v>
      </c>
      <c r="J1037" s="342">
        <v>177.49486899999999</v>
      </c>
      <c r="K1037" s="342">
        <v>52.8</v>
      </c>
      <c r="L1037" s="342">
        <v>6.6297280000000001</v>
      </c>
      <c r="M1037" s="342">
        <v>75</v>
      </c>
      <c r="N1037" s="342">
        <v>29.324192</v>
      </c>
      <c r="O1037" s="342">
        <v>177.395397</v>
      </c>
      <c r="P1037" s="342">
        <v>0</v>
      </c>
      <c r="Q1037" s="342">
        <v>120.32</v>
      </c>
      <c r="R1037" s="342">
        <v>0</v>
      </c>
      <c r="S1037" s="342">
        <v>4.4050000000000002</v>
      </c>
      <c r="T1037" s="342">
        <v>0</v>
      </c>
      <c r="U1037" s="342">
        <v>267</v>
      </c>
      <c r="V1037" s="342">
        <v>131.72200000000001</v>
      </c>
      <c r="W1037" s="342">
        <v>6.2759999999999998</v>
      </c>
      <c r="X1037" s="342">
        <v>4.4999999999999998E-2</v>
      </c>
      <c r="Y1037" s="342">
        <v>0</v>
      </c>
      <c r="Z1037" s="342">
        <v>73.2</v>
      </c>
      <c r="AA1037" s="342">
        <v>54</v>
      </c>
      <c r="AB1037" s="342">
        <v>13.008566</v>
      </c>
      <c r="AC1037" s="342">
        <v>14.271013</v>
      </c>
      <c r="AD1037" s="342">
        <v>177.44177500000001</v>
      </c>
      <c r="AE1037" s="342">
        <v>9.7084650000000003</v>
      </c>
      <c r="AF1037" s="342">
        <v>0</v>
      </c>
      <c r="AG1037" s="342">
        <v>4.6378000000000003E-2</v>
      </c>
    </row>
    <row r="1038" spans="1:33" x14ac:dyDescent="0.2">
      <c r="A1038" s="342">
        <v>1245.666248</v>
      </c>
      <c r="B1038" s="342">
        <v>119.67322</v>
      </c>
      <c r="C1038" s="342">
        <v>74.654450999999995</v>
      </c>
      <c r="D1038" s="342">
        <v>75.521032000000005</v>
      </c>
      <c r="E1038" s="342">
        <v>72.906273999999996</v>
      </c>
      <c r="F1038" s="342">
        <v>72.734365999999994</v>
      </c>
      <c r="G1038" s="342">
        <v>72.949380000000005</v>
      </c>
      <c r="H1038" s="342">
        <v>74.601534000000001</v>
      </c>
      <c r="I1038" s="342">
        <v>6.9350329999999998</v>
      </c>
      <c r="J1038" s="342">
        <v>177.510682</v>
      </c>
      <c r="K1038" s="342">
        <v>52.8</v>
      </c>
      <c r="L1038" s="342">
        <v>6.638801</v>
      </c>
      <c r="M1038" s="342">
        <v>75</v>
      </c>
      <c r="N1038" s="342">
        <v>29.324762</v>
      </c>
      <c r="O1038" s="342">
        <v>177.384445</v>
      </c>
      <c r="P1038" s="342">
        <v>0</v>
      </c>
      <c r="Q1038" s="342">
        <v>120.32</v>
      </c>
      <c r="R1038" s="342">
        <v>0</v>
      </c>
      <c r="S1038" s="342">
        <v>4.407</v>
      </c>
      <c r="T1038" s="342">
        <v>0</v>
      </c>
      <c r="U1038" s="342">
        <v>266</v>
      </c>
      <c r="V1038" s="342">
        <v>131.833</v>
      </c>
      <c r="W1038" s="342">
        <v>6.2809999999999997</v>
      </c>
      <c r="X1038" s="342">
        <v>4.4999999999999998E-2</v>
      </c>
      <c r="Y1038" s="342">
        <v>0</v>
      </c>
      <c r="Z1038" s="342">
        <v>73.2</v>
      </c>
      <c r="AA1038" s="342">
        <v>54</v>
      </c>
      <c r="AB1038" s="342">
        <v>12.958843999999999</v>
      </c>
      <c r="AC1038" s="342">
        <v>14.218116999999999</v>
      </c>
      <c r="AD1038" s="342">
        <v>177.430443</v>
      </c>
      <c r="AE1038" s="342">
        <v>9.7039709999999992</v>
      </c>
      <c r="AF1038" s="342">
        <v>0</v>
      </c>
      <c r="AG1038" s="342">
        <v>4.5998999999999998E-2</v>
      </c>
    </row>
    <row r="1039" spans="1:33" x14ac:dyDescent="0.2">
      <c r="A1039" s="342">
        <v>1246.8933179999999</v>
      </c>
      <c r="B1039" s="342">
        <v>119.46765600000001</v>
      </c>
      <c r="C1039" s="342">
        <v>74.628891999999993</v>
      </c>
      <c r="D1039" s="342">
        <v>75.540800000000004</v>
      </c>
      <c r="E1039" s="342">
        <v>72.900944999999993</v>
      </c>
      <c r="F1039" s="342">
        <v>72.691322</v>
      </c>
      <c r="G1039" s="342">
        <v>72.946753999999999</v>
      </c>
      <c r="H1039" s="342">
        <v>74.625037000000006</v>
      </c>
      <c r="I1039" s="342">
        <v>6.9330999999999996</v>
      </c>
      <c r="J1039" s="342">
        <v>177.64463699999999</v>
      </c>
      <c r="K1039" s="342">
        <v>52.8</v>
      </c>
      <c r="L1039" s="342">
        <v>6.6430990000000003</v>
      </c>
      <c r="M1039" s="342">
        <v>75</v>
      </c>
      <c r="N1039" s="342">
        <v>29.324995999999999</v>
      </c>
      <c r="O1039" s="342">
        <v>177.410999</v>
      </c>
      <c r="P1039" s="342">
        <v>0</v>
      </c>
      <c r="Q1039" s="342">
        <v>120.31</v>
      </c>
      <c r="R1039" s="342">
        <v>0</v>
      </c>
      <c r="S1039" s="342">
        <v>4.4050000000000002</v>
      </c>
      <c r="T1039" s="342">
        <v>0</v>
      </c>
      <c r="U1039" s="342">
        <v>266</v>
      </c>
      <c r="V1039" s="342">
        <v>131.90700000000001</v>
      </c>
      <c r="W1039" s="342">
        <v>6.266</v>
      </c>
      <c r="X1039" s="342">
        <v>5.0999999999999997E-2</v>
      </c>
      <c r="Y1039" s="342">
        <v>0</v>
      </c>
      <c r="Z1039" s="342">
        <v>73.2</v>
      </c>
      <c r="AA1039" s="342">
        <v>54</v>
      </c>
      <c r="AB1039" s="342">
        <v>12.913356</v>
      </c>
      <c r="AC1039" s="342">
        <v>14.168155</v>
      </c>
      <c r="AD1039" s="342">
        <v>177.45684600000001</v>
      </c>
      <c r="AE1039" s="342">
        <v>9.6997260000000001</v>
      </c>
      <c r="AF1039" s="342">
        <v>0</v>
      </c>
      <c r="AG1039" s="342">
        <v>4.5846999999999999E-2</v>
      </c>
    </row>
    <row r="1040" spans="1:33" x14ac:dyDescent="0.2">
      <c r="A1040" s="342">
        <v>1248.0863870000001</v>
      </c>
      <c r="B1040" s="342">
        <v>119.692744</v>
      </c>
      <c r="C1040" s="342">
        <v>74.645781999999997</v>
      </c>
      <c r="D1040" s="342">
        <v>75.55677</v>
      </c>
      <c r="E1040" s="342">
        <v>72.892709999999994</v>
      </c>
      <c r="F1040" s="342">
        <v>72.742092999999997</v>
      </c>
      <c r="G1040" s="342">
        <v>72.898160000000004</v>
      </c>
      <c r="H1040" s="342">
        <v>74.599339000000001</v>
      </c>
      <c r="I1040" s="342">
        <v>6.8888040000000004</v>
      </c>
      <c r="J1040" s="342">
        <v>177.727136</v>
      </c>
      <c r="K1040" s="342">
        <v>53</v>
      </c>
      <c r="L1040" s="342">
        <v>6.6484449999999997</v>
      </c>
      <c r="M1040" s="342">
        <v>75</v>
      </c>
      <c r="N1040" s="342">
        <v>29.329090999999998</v>
      </c>
      <c r="O1040" s="342">
        <v>177.39766499999999</v>
      </c>
      <c r="P1040" s="342">
        <v>0</v>
      </c>
      <c r="Q1040" s="342">
        <v>120.31</v>
      </c>
      <c r="R1040" s="342">
        <v>0</v>
      </c>
      <c r="S1040" s="342">
        <v>4.4059999999999997</v>
      </c>
      <c r="T1040" s="342">
        <v>0</v>
      </c>
      <c r="U1040" s="342">
        <v>267</v>
      </c>
      <c r="V1040" s="342">
        <v>131.98099999999999</v>
      </c>
      <c r="W1040" s="342">
        <v>6.2549999999999999</v>
      </c>
      <c r="X1040" s="342">
        <v>4.4999999999999998E-2</v>
      </c>
      <c r="Y1040" s="342">
        <v>0</v>
      </c>
      <c r="Z1040" s="342">
        <v>73.2</v>
      </c>
      <c r="AA1040" s="342">
        <v>54</v>
      </c>
      <c r="AB1040" s="342">
        <v>12.866535000000001</v>
      </c>
      <c r="AC1040" s="342">
        <v>14.116547000000001</v>
      </c>
      <c r="AD1040" s="342">
        <v>177.44369</v>
      </c>
      <c r="AE1040" s="342">
        <v>9.6953420000000001</v>
      </c>
      <c r="AF1040" s="342">
        <v>0</v>
      </c>
      <c r="AG1040" s="342">
        <v>4.6025000000000003E-2</v>
      </c>
    </row>
    <row r="1041" spans="1:33" x14ac:dyDescent="0.2">
      <c r="A1041" s="342">
        <v>1249.2814550000001</v>
      </c>
      <c r="B1041" s="342">
        <v>119.675292</v>
      </c>
      <c r="C1041" s="342">
        <v>74.650737000000007</v>
      </c>
      <c r="D1041" s="342">
        <v>75.558895000000007</v>
      </c>
      <c r="E1041" s="342">
        <v>72.857888000000003</v>
      </c>
      <c r="F1041" s="342">
        <v>72.754786999999993</v>
      </c>
      <c r="G1041" s="342">
        <v>72.963279999999997</v>
      </c>
      <c r="H1041" s="342">
        <v>74.605317999999997</v>
      </c>
      <c r="I1041" s="342">
        <v>6.774311</v>
      </c>
      <c r="J1041" s="342">
        <v>177.65999600000001</v>
      </c>
      <c r="K1041" s="342">
        <v>53</v>
      </c>
      <c r="L1041" s="342">
        <v>6.6568949999999996</v>
      </c>
      <c r="M1041" s="342">
        <v>75</v>
      </c>
      <c r="N1041" s="342">
        <v>29.327303000000001</v>
      </c>
      <c r="O1041" s="342">
        <v>177.39339799999999</v>
      </c>
      <c r="P1041" s="342">
        <v>0</v>
      </c>
      <c r="Q1041" s="342">
        <v>120.33</v>
      </c>
      <c r="R1041" s="342">
        <v>0</v>
      </c>
      <c r="S1041" s="342">
        <v>4.4000000000000004</v>
      </c>
      <c r="T1041" s="342">
        <v>0</v>
      </c>
      <c r="U1041" s="342">
        <v>263</v>
      </c>
      <c r="V1041" s="342">
        <v>132.09200000000001</v>
      </c>
      <c r="W1041" s="342">
        <v>6.266</v>
      </c>
      <c r="X1041" s="342">
        <v>0.04</v>
      </c>
      <c r="Y1041" s="342">
        <v>0</v>
      </c>
      <c r="Z1041" s="342">
        <v>73.2</v>
      </c>
      <c r="AA1041" s="342">
        <v>54</v>
      </c>
      <c r="AB1041" s="342">
        <v>12.819585</v>
      </c>
      <c r="AC1041" s="342">
        <v>14.058771999999999</v>
      </c>
      <c r="AD1041" s="342">
        <v>177.439402</v>
      </c>
      <c r="AE1041" s="342">
        <v>9.6904330000000005</v>
      </c>
      <c r="AF1041" s="342">
        <v>0</v>
      </c>
      <c r="AG1041" s="342">
        <v>4.6004000000000003E-2</v>
      </c>
    </row>
    <row r="1042" spans="1:33" x14ac:dyDescent="0.2">
      <c r="A1042" s="342">
        <v>1250.4745230000001</v>
      </c>
      <c r="B1042" s="342">
        <v>119.587346</v>
      </c>
      <c r="C1042" s="342">
        <v>74.654612</v>
      </c>
      <c r="D1042" s="342">
        <v>75.504613000000006</v>
      </c>
      <c r="E1042" s="342">
        <v>72.819057000000001</v>
      </c>
      <c r="F1042" s="342">
        <v>72.766002</v>
      </c>
      <c r="G1042" s="342">
        <v>72.957757000000001</v>
      </c>
      <c r="H1042" s="342">
        <v>74.579798999999994</v>
      </c>
      <c r="I1042" s="342">
        <v>6.8961490000000003</v>
      </c>
      <c r="J1042" s="342">
        <v>177.597004</v>
      </c>
      <c r="K1042" s="342">
        <v>53</v>
      </c>
      <c r="L1042" s="342">
        <v>6.6645690000000002</v>
      </c>
      <c r="M1042" s="342">
        <v>75</v>
      </c>
      <c r="N1042" s="342">
        <v>29.327587999999999</v>
      </c>
      <c r="O1042" s="342">
        <v>177.41129000000001</v>
      </c>
      <c r="P1042" s="342">
        <v>0</v>
      </c>
      <c r="Q1042" s="342">
        <v>120.32</v>
      </c>
      <c r="R1042" s="342">
        <v>0</v>
      </c>
      <c r="S1042" s="342">
        <v>4.4130000000000003</v>
      </c>
      <c r="T1042" s="342">
        <v>0</v>
      </c>
      <c r="U1042" s="342">
        <v>268</v>
      </c>
      <c r="V1042" s="342">
        <v>132.166</v>
      </c>
      <c r="W1042" s="342">
        <v>6.2969999999999997</v>
      </c>
      <c r="X1042" s="342">
        <v>4.4999999999999998E-2</v>
      </c>
      <c r="Y1042" s="342">
        <v>0</v>
      </c>
      <c r="Z1042" s="342">
        <v>73.2</v>
      </c>
      <c r="AA1042" s="342">
        <v>54</v>
      </c>
      <c r="AB1042" s="342">
        <v>12.775499</v>
      </c>
      <c r="AC1042" s="342">
        <v>14.01291</v>
      </c>
      <c r="AD1042" s="342">
        <v>177.45721399999999</v>
      </c>
      <c r="AE1042" s="342">
        <v>9.6865369999999995</v>
      </c>
      <c r="AF1042" s="342">
        <v>0</v>
      </c>
      <c r="AG1042" s="342">
        <v>4.5924E-2</v>
      </c>
    </row>
    <row r="1043" spans="1:33" x14ac:dyDescent="0.2">
      <c r="A1043" s="342">
        <v>1251.6685910000001</v>
      </c>
      <c r="B1043" s="342">
        <v>119.641864</v>
      </c>
      <c r="C1043" s="342">
        <v>74.685489000000004</v>
      </c>
      <c r="D1043" s="342">
        <v>75.528499999999994</v>
      </c>
      <c r="E1043" s="342">
        <v>72.859589</v>
      </c>
      <c r="F1043" s="342">
        <v>72.755376999999996</v>
      </c>
      <c r="G1043" s="342">
        <v>72.915543</v>
      </c>
      <c r="H1043" s="342">
        <v>74.635125000000002</v>
      </c>
      <c r="I1043" s="342">
        <v>6.7859759999999998</v>
      </c>
      <c r="J1043" s="342">
        <v>177.597523</v>
      </c>
      <c r="K1043" s="342">
        <v>53</v>
      </c>
      <c r="L1043" s="342">
        <v>6.6670569999999998</v>
      </c>
      <c r="M1043" s="342">
        <v>75</v>
      </c>
      <c r="N1043" s="342">
        <v>29.327121000000002</v>
      </c>
      <c r="O1043" s="342">
        <v>177.39967799999999</v>
      </c>
      <c r="P1043" s="342">
        <v>0</v>
      </c>
      <c r="Q1043" s="342">
        <v>120.31</v>
      </c>
      <c r="R1043" s="342">
        <v>0</v>
      </c>
      <c r="S1043" s="342">
        <v>4.3979999999999997</v>
      </c>
      <c r="T1043" s="342">
        <v>0</v>
      </c>
      <c r="U1043" s="342">
        <v>263</v>
      </c>
      <c r="V1043" s="342">
        <v>132.27699999999999</v>
      </c>
      <c r="W1043" s="342">
        <v>6.266</v>
      </c>
      <c r="X1043" s="342">
        <v>4.4999999999999998E-2</v>
      </c>
      <c r="Y1043" s="342">
        <v>0</v>
      </c>
      <c r="Z1043" s="342">
        <v>73.2</v>
      </c>
      <c r="AA1043" s="342">
        <v>54</v>
      </c>
      <c r="AB1043" s="342">
        <v>12.730546</v>
      </c>
      <c r="AC1043" s="342">
        <v>13.963196</v>
      </c>
      <c r="AD1043" s="342">
        <v>177.445617</v>
      </c>
      <c r="AE1043" s="342">
        <v>9.6823130000000006</v>
      </c>
      <c r="AF1043" s="342">
        <v>0</v>
      </c>
      <c r="AG1043" s="342">
        <v>4.5939000000000001E-2</v>
      </c>
    </row>
    <row r="1044" spans="1:33" x14ac:dyDescent="0.2">
      <c r="A1044" s="342">
        <v>1252.8916610000001</v>
      </c>
      <c r="B1044" s="342">
        <v>119.946906</v>
      </c>
      <c r="C1044" s="342">
        <v>74.683615000000003</v>
      </c>
      <c r="D1044" s="342">
        <v>75.523690000000002</v>
      </c>
      <c r="E1044" s="342">
        <v>72.842932000000005</v>
      </c>
      <c r="F1044" s="342">
        <v>72.768573000000004</v>
      </c>
      <c r="G1044" s="342">
        <v>72.905375000000006</v>
      </c>
      <c r="H1044" s="342">
        <v>74.627120000000005</v>
      </c>
      <c r="I1044" s="342">
        <v>6.8639400000000004</v>
      </c>
      <c r="J1044" s="342">
        <v>177.607944</v>
      </c>
      <c r="K1044" s="342">
        <v>53</v>
      </c>
      <c r="L1044" s="342">
        <v>6.6754100000000003</v>
      </c>
      <c r="M1044" s="342">
        <v>75</v>
      </c>
      <c r="N1044" s="342">
        <v>29.327877000000001</v>
      </c>
      <c r="O1044" s="342">
        <v>177.400757</v>
      </c>
      <c r="P1044" s="342">
        <v>0</v>
      </c>
      <c r="Q1044" s="342">
        <v>120.31</v>
      </c>
      <c r="R1044" s="342">
        <v>0</v>
      </c>
      <c r="S1044" s="342">
        <v>4.4000000000000004</v>
      </c>
      <c r="T1044" s="342">
        <v>0</v>
      </c>
      <c r="U1044" s="342">
        <v>265</v>
      </c>
      <c r="V1044" s="342">
        <v>132.352</v>
      </c>
      <c r="W1044" s="342">
        <v>6.266</v>
      </c>
      <c r="X1044" s="342">
        <v>4.4999999999999998E-2</v>
      </c>
      <c r="Y1044" s="342">
        <v>0</v>
      </c>
      <c r="Z1044" s="342">
        <v>73.2</v>
      </c>
      <c r="AA1044" s="342">
        <v>53.9</v>
      </c>
      <c r="AB1044" s="342">
        <v>12.686192</v>
      </c>
      <c r="AC1044" s="342">
        <v>13.917149</v>
      </c>
      <c r="AD1044" s="342">
        <v>177.44696500000001</v>
      </c>
      <c r="AE1044" s="342">
        <v>9.6784009999999991</v>
      </c>
      <c r="AF1044" s="342">
        <v>0</v>
      </c>
      <c r="AG1044" s="342">
        <v>4.6207999999999999E-2</v>
      </c>
    </row>
    <row r="1045" spans="1:33" x14ac:dyDescent="0.2">
      <c r="A1045" s="342">
        <v>1254.08573</v>
      </c>
      <c r="B1045" s="342">
        <v>120.147789</v>
      </c>
      <c r="C1045" s="342">
        <v>74.664321999999999</v>
      </c>
      <c r="D1045" s="342">
        <v>75.528711999999999</v>
      </c>
      <c r="E1045" s="342">
        <v>72.872174999999999</v>
      </c>
      <c r="F1045" s="342">
        <v>72.771799999999999</v>
      </c>
      <c r="G1045" s="342">
        <v>72.91489</v>
      </c>
      <c r="H1045" s="342">
        <v>74.581641000000005</v>
      </c>
      <c r="I1045" s="342">
        <v>7.0182029999999997</v>
      </c>
      <c r="J1045" s="342">
        <v>177.50783100000001</v>
      </c>
      <c r="K1045" s="342">
        <v>53</v>
      </c>
      <c r="L1045" s="342">
        <v>6.6798109999999999</v>
      </c>
      <c r="M1045" s="342">
        <v>75</v>
      </c>
      <c r="N1045" s="342">
        <v>29.32694</v>
      </c>
      <c r="O1045" s="342">
        <v>177.389589</v>
      </c>
      <c r="P1045" s="342">
        <v>0</v>
      </c>
      <c r="Q1045" s="342">
        <v>120.31</v>
      </c>
      <c r="R1045" s="342">
        <v>0</v>
      </c>
      <c r="S1045" s="342">
        <v>4.4169999999999998</v>
      </c>
      <c r="T1045" s="342">
        <v>0</v>
      </c>
      <c r="U1045" s="342">
        <v>271</v>
      </c>
      <c r="V1045" s="342">
        <v>132.42699999999999</v>
      </c>
      <c r="W1045" s="342">
        <v>6.3070000000000004</v>
      </c>
      <c r="X1045" s="342">
        <v>4.4999999999999998E-2</v>
      </c>
      <c r="Y1045" s="342">
        <v>0</v>
      </c>
      <c r="Z1045" s="342">
        <v>73.2</v>
      </c>
      <c r="AA1045" s="342">
        <v>53.9</v>
      </c>
      <c r="AB1045" s="342">
        <v>12.64115</v>
      </c>
      <c r="AC1045" s="342">
        <v>13.864424</v>
      </c>
      <c r="AD1045" s="342">
        <v>177.43599599999999</v>
      </c>
      <c r="AE1045" s="342">
        <v>9.673921</v>
      </c>
      <c r="AF1045" s="342">
        <v>0</v>
      </c>
      <c r="AG1045" s="342">
        <v>4.6406999999999997E-2</v>
      </c>
    </row>
    <row r="1046" spans="1:33" x14ac:dyDescent="0.2">
      <c r="A1046" s="342">
        <v>1255.280798</v>
      </c>
      <c r="B1046" s="342">
        <v>120.394921</v>
      </c>
      <c r="C1046" s="342">
        <v>74.614997000000002</v>
      </c>
      <c r="D1046" s="342">
        <v>75.535786999999999</v>
      </c>
      <c r="E1046" s="342">
        <v>72.850965000000002</v>
      </c>
      <c r="F1046" s="342">
        <v>72.737765999999993</v>
      </c>
      <c r="G1046" s="342">
        <v>72.946415999999999</v>
      </c>
      <c r="H1046" s="342">
        <v>74.618444999999994</v>
      </c>
      <c r="I1046" s="342">
        <v>6.845383</v>
      </c>
      <c r="J1046" s="342">
        <v>177.56304600000001</v>
      </c>
      <c r="K1046" s="342">
        <v>53</v>
      </c>
      <c r="L1046" s="342">
        <v>6.6841660000000003</v>
      </c>
      <c r="M1046" s="342">
        <v>75</v>
      </c>
      <c r="N1046" s="342">
        <v>29.327224999999999</v>
      </c>
      <c r="O1046" s="342">
        <v>177.39091999999999</v>
      </c>
      <c r="P1046" s="342">
        <v>0</v>
      </c>
      <c r="Q1046" s="342">
        <v>120.31</v>
      </c>
      <c r="R1046" s="342">
        <v>0</v>
      </c>
      <c r="S1046" s="342">
        <v>4.3959999999999999</v>
      </c>
      <c r="T1046" s="342">
        <v>0</v>
      </c>
      <c r="U1046" s="342">
        <v>261</v>
      </c>
      <c r="V1046" s="342">
        <v>132.53700000000001</v>
      </c>
      <c r="W1046" s="342">
        <v>6.2709999999999999</v>
      </c>
      <c r="X1046" s="342">
        <v>4.4999999999999998E-2</v>
      </c>
      <c r="Y1046" s="342">
        <v>0</v>
      </c>
      <c r="Z1046" s="342">
        <v>73.2</v>
      </c>
      <c r="AA1046" s="342">
        <v>53.9</v>
      </c>
      <c r="AB1046" s="342">
        <v>12.597054</v>
      </c>
      <c r="AC1046" s="342">
        <v>13.818016999999999</v>
      </c>
      <c r="AD1046" s="342">
        <v>177.4376</v>
      </c>
      <c r="AE1046" s="342">
        <v>9.6699789999999997</v>
      </c>
      <c r="AF1046" s="342">
        <v>0</v>
      </c>
      <c r="AG1046" s="342">
        <v>4.6679999999999999E-2</v>
      </c>
    </row>
    <row r="1047" spans="1:33" x14ac:dyDescent="0.2">
      <c r="A1047" s="342">
        <v>1256.474866</v>
      </c>
      <c r="B1047" s="342">
        <v>120.228587</v>
      </c>
      <c r="C1047" s="342">
        <v>74.653037999999995</v>
      </c>
      <c r="D1047" s="342">
        <v>75.499638000000004</v>
      </c>
      <c r="E1047" s="342">
        <v>72.845539000000002</v>
      </c>
      <c r="F1047" s="342">
        <v>72.787715000000006</v>
      </c>
      <c r="G1047" s="342">
        <v>72.901776999999996</v>
      </c>
      <c r="H1047" s="342">
        <v>74.595198999999994</v>
      </c>
      <c r="I1047" s="342">
        <v>6.8559679999999998</v>
      </c>
      <c r="J1047" s="342">
        <v>177.58819099999999</v>
      </c>
      <c r="K1047" s="342">
        <v>53</v>
      </c>
      <c r="L1047" s="342">
        <v>6.6925129999999999</v>
      </c>
      <c r="M1047" s="342">
        <v>75</v>
      </c>
      <c r="N1047" s="342">
        <v>29.328599000000001</v>
      </c>
      <c r="O1047" s="342">
        <v>177.386831</v>
      </c>
      <c r="P1047" s="342">
        <v>0</v>
      </c>
      <c r="Q1047" s="342">
        <v>120.31</v>
      </c>
      <c r="R1047" s="342">
        <v>0</v>
      </c>
      <c r="S1047" s="342">
        <v>4.4020000000000001</v>
      </c>
      <c r="T1047" s="342">
        <v>0</v>
      </c>
      <c r="U1047" s="342">
        <v>266</v>
      </c>
      <c r="V1047" s="342">
        <v>132.61099999999999</v>
      </c>
      <c r="W1047" s="342">
        <v>6.26</v>
      </c>
      <c r="X1047" s="342">
        <v>5.0999999999999997E-2</v>
      </c>
      <c r="Y1047" s="342">
        <v>0</v>
      </c>
      <c r="Z1047" s="342">
        <v>73.2</v>
      </c>
      <c r="AA1047" s="342">
        <v>53.9</v>
      </c>
      <c r="AB1047" s="342">
        <v>12.552578</v>
      </c>
      <c r="AC1047" s="342">
        <v>13.768226</v>
      </c>
      <c r="AD1047" s="342">
        <v>177.433322</v>
      </c>
      <c r="AE1047" s="342">
        <v>9.6657480000000007</v>
      </c>
      <c r="AF1047" s="342">
        <v>0</v>
      </c>
      <c r="AG1047" s="342">
        <v>4.6490999999999998E-2</v>
      </c>
    </row>
    <row r="1048" spans="1:33" x14ac:dyDescent="0.2">
      <c r="A1048" s="342">
        <v>1257.6679340000001</v>
      </c>
      <c r="B1048" s="342">
        <v>120.04643900000001</v>
      </c>
      <c r="C1048" s="342">
        <v>74.678218999999999</v>
      </c>
      <c r="D1048" s="342">
        <v>75.524144000000007</v>
      </c>
      <c r="E1048" s="342">
        <v>72.861091000000002</v>
      </c>
      <c r="F1048" s="342">
        <v>72.745712999999995</v>
      </c>
      <c r="G1048" s="342">
        <v>72.953992</v>
      </c>
      <c r="H1048" s="342">
        <v>74.577669</v>
      </c>
      <c r="I1048" s="342">
        <v>6.995736</v>
      </c>
      <c r="J1048" s="342">
        <v>177.482426</v>
      </c>
      <c r="K1048" s="342">
        <v>53</v>
      </c>
      <c r="L1048" s="342">
        <v>6.6979050000000004</v>
      </c>
      <c r="M1048" s="342">
        <v>75</v>
      </c>
      <c r="N1048" s="342">
        <v>29.326162</v>
      </c>
      <c r="O1048" s="342">
        <v>177.381193</v>
      </c>
      <c r="P1048" s="342">
        <v>0</v>
      </c>
      <c r="Q1048" s="342">
        <v>120.31</v>
      </c>
      <c r="R1048" s="342">
        <v>0</v>
      </c>
      <c r="S1048" s="342">
        <v>4.4059999999999997</v>
      </c>
      <c r="T1048" s="342">
        <v>0</v>
      </c>
      <c r="U1048" s="342">
        <v>267</v>
      </c>
      <c r="V1048" s="342">
        <v>132.72300000000001</v>
      </c>
      <c r="W1048" s="342">
        <v>6.2709999999999999</v>
      </c>
      <c r="X1048" s="342">
        <v>4.4999999999999998E-2</v>
      </c>
      <c r="Y1048" s="342">
        <v>0</v>
      </c>
      <c r="Z1048" s="342">
        <v>73.2</v>
      </c>
      <c r="AA1048" s="342">
        <v>53.9</v>
      </c>
      <c r="AB1048" s="342">
        <v>12.508221000000001</v>
      </c>
      <c r="AC1048" s="342">
        <v>13.716915</v>
      </c>
      <c r="AD1048" s="342">
        <v>177.42749499999999</v>
      </c>
      <c r="AE1048" s="342">
        <v>9.6613889999999998</v>
      </c>
      <c r="AF1048" s="342">
        <v>0</v>
      </c>
      <c r="AG1048" s="342">
        <v>4.6302000000000003E-2</v>
      </c>
    </row>
    <row r="1049" spans="1:33" x14ac:dyDescent="0.2">
      <c r="A1049" s="342">
        <v>1258.893004</v>
      </c>
      <c r="B1049" s="342">
        <v>120.169791</v>
      </c>
      <c r="C1049" s="342">
        <v>74.608301999999995</v>
      </c>
      <c r="D1049" s="342">
        <v>75.519264000000007</v>
      </c>
      <c r="E1049" s="342">
        <v>72.866916000000003</v>
      </c>
      <c r="F1049" s="342">
        <v>72.778183999999996</v>
      </c>
      <c r="G1049" s="342">
        <v>72.941794999999999</v>
      </c>
      <c r="H1049" s="342">
        <v>74.576700000000002</v>
      </c>
      <c r="I1049" s="342">
        <v>6.8822039999999998</v>
      </c>
      <c r="J1049" s="342">
        <v>177.60646600000001</v>
      </c>
      <c r="K1049" s="342">
        <v>52.7</v>
      </c>
      <c r="L1049" s="342">
        <v>6.7024990000000004</v>
      </c>
      <c r="M1049" s="342">
        <v>75</v>
      </c>
      <c r="N1049" s="342">
        <v>29.327359999999999</v>
      </c>
      <c r="O1049" s="342">
        <v>177.34429800000001</v>
      </c>
      <c r="P1049" s="342">
        <v>0</v>
      </c>
      <c r="Q1049" s="342">
        <v>120.32</v>
      </c>
      <c r="R1049" s="342">
        <v>0</v>
      </c>
      <c r="S1049" s="342">
        <v>4.41</v>
      </c>
      <c r="T1049" s="342">
        <v>0</v>
      </c>
      <c r="U1049" s="342">
        <v>267</v>
      </c>
      <c r="V1049" s="342">
        <v>132.797</v>
      </c>
      <c r="W1049" s="342">
        <v>6.2859999999999996</v>
      </c>
      <c r="X1049" s="342">
        <v>4.4999999999999998E-2</v>
      </c>
      <c r="Y1049" s="342">
        <v>0</v>
      </c>
      <c r="Z1049" s="342">
        <v>73.2</v>
      </c>
      <c r="AA1049" s="342">
        <v>53.9</v>
      </c>
      <c r="AB1049" s="342">
        <v>12.458753</v>
      </c>
      <c r="AC1049" s="342">
        <v>13.686795</v>
      </c>
      <c r="AD1049" s="342">
        <v>177.390783</v>
      </c>
      <c r="AE1049" s="342">
        <v>9.65883</v>
      </c>
      <c r="AF1049" s="342">
        <v>0</v>
      </c>
      <c r="AG1049" s="342">
        <v>4.6484999999999999E-2</v>
      </c>
    </row>
    <row r="1050" spans="1:33" x14ac:dyDescent="0.2">
      <c r="A1050" s="342">
        <v>1260.0870729999999</v>
      </c>
      <c r="B1050" s="342">
        <v>121.03540099999999</v>
      </c>
      <c r="C1050" s="342">
        <v>74.605140000000006</v>
      </c>
      <c r="D1050" s="342">
        <v>75.538538000000003</v>
      </c>
      <c r="E1050" s="342">
        <v>72.895183000000003</v>
      </c>
      <c r="F1050" s="342">
        <v>72.760339000000002</v>
      </c>
      <c r="G1050" s="342">
        <v>72.949674999999999</v>
      </c>
      <c r="H1050" s="342">
        <v>74.607668000000004</v>
      </c>
      <c r="I1050" s="342">
        <v>6.8734659999999996</v>
      </c>
      <c r="J1050" s="342">
        <v>177.52364299999999</v>
      </c>
      <c r="K1050" s="342">
        <v>52.7</v>
      </c>
      <c r="L1050" s="342">
        <v>6.7115410000000004</v>
      </c>
      <c r="M1050" s="342">
        <v>75</v>
      </c>
      <c r="N1050" s="342">
        <v>29.327380000000002</v>
      </c>
      <c r="O1050" s="342">
        <v>177.368934</v>
      </c>
      <c r="P1050" s="342">
        <v>0</v>
      </c>
      <c r="Q1050" s="342">
        <v>120.3</v>
      </c>
      <c r="R1050" s="342">
        <v>0</v>
      </c>
      <c r="S1050" s="342">
        <v>4.4119999999999999</v>
      </c>
      <c r="T1050" s="342">
        <v>0</v>
      </c>
      <c r="U1050" s="342">
        <v>270</v>
      </c>
      <c r="V1050" s="342">
        <v>132.87100000000001</v>
      </c>
      <c r="W1050" s="342">
        <v>6.2969999999999997</v>
      </c>
      <c r="X1050" s="342">
        <v>4.4999999999999998E-2</v>
      </c>
      <c r="Y1050" s="342">
        <v>0</v>
      </c>
      <c r="Z1050" s="342">
        <v>73.2</v>
      </c>
      <c r="AA1050" s="342">
        <v>53.9</v>
      </c>
      <c r="AB1050" s="342">
        <v>12.413588000000001</v>
      </c>
      <c r="AC1050" s="342">
        <v>13.638006000000001</v>
      </c>
      <c r="AD1050" s="342">
        <v>177.41621000000001</v>
      </c>
      <c r="AE1050" s="342">
        <v>9.6546850000000006</v>
      </c>
      <c r="AF1050" s="342">
        <v>0</v>
      </c>
      <c r="AG1050" s="342">
        <v>4.7275999999999999E-2</v>
      </c>
    </row>
    <row r="1051" spans="1:33" x14ac:dyDescent="0.2">
      <c r="A1051" s="342">
        <v>1261.2811409999999</v>
      </c>
      <c r="B1051" s="342">
        <v>121.530975</v>
      </c>
      <c r="C1051" s="342">
        <v>74.622353000000004</v>
      </c>
      <c r="D1051" s="342">
        <v>75.590562000000006</v>
      </c>
      <c r="E1051" s="342">
        <v>72.878922000000003</v>
      </c>
      <c r="F1051" s="342">
        <v>72.733856000000003</v>
      </c>
      <c r="G1051" s="342">
        <v>72.876324999999994</v>
      </c>
      <c r="H1051" s="342">
        <v>74.693724000000003</v>
      </c>
      <c r="I1051" s="342">
        <v>6.9488589999999997</v>
      </c>
      <c r="J1051" s="342">
        <v>177.41036099999999</v>
      </c>
      <c r="K1051" s="342">
        <v>52.7</v>
      </c>
      <c r="L1051" s="342">
        <v>6.7170370000000004</v>
      </c>
      <c r="M1051" s="342">
        <v>75</v>
      </c>
      <c r="N1051" s="342">
        <v>29.325799</v>
      </c>
      <c r="O1051" s="342">
        <v>177.37888799999999</v>
      </c>
      <c r="P1051" s="342">
        <v>0</v>
      </c>
      <c r="Q1051" s="342">
        <v>120.32</v>
      </c>
      <c r="R1051" s="342">
        <v>0</v>
      </c>
      <c r="S1051" s="342">
        <v>4.4169999999999998</v>
      </c>
      <c r="T1051" s="342">
        <v>0</v>
      </c>
      <c r="U1051" s="342">
        <v>272</v>
      </c>
      <c r="V1051" s="342">
        <v>132.983</v>
      </c>
      <c r="W1051" s="342">
        <v>6.3179999999999996</v>
      </c>
      <c r="X1051" s="342">
        <v>0.04</v>
      </c>
      <c r="Y1051" s="342">
        <v>0</v>
      </c>
      <c r="Z1051" s="342">
        <v>73.2</v>
      </c>
      <c r="AA1051" s="342">
        <v>53.8</v>
      </c>
      <c r="AB1051" s="342">
        <v>12.370316000000001</v>
      </c>
      <c r="AC1051" s="342">
        <v>13.607986</v>
      </c>
      <c r="AD1051" s="342">
        <v>177.42660900000001</v>
      </c>
      <c r="AE1051" s="342">
        <v>9.6521340000000002</v>
      </c>
      <c r="AF1051" s="342">
        <v>0</v>
      </c>
      <c r="AG1051" s="342">
        <v>4.7721E-2</v>
      </c>
    </row>
    <row r="1052" spans="1:33" x14ac:dyDescent="0.2">
      <c r="A1052" s="342">
        <v>1262.47721</v>
      </c>
      <c r="B1052" s="342">
        <v>121.506648</v>
      </c>
      <c r="C1052" s="342">
        <v>74.603263999999996</v>
      </c>
      <c r="D1052" s="342">
        <v>75.565426000000002</v>
      </c>
      <c r="E1052" s="342">
        <v>72.862739000000005</v>
      </c>
      <c r="F1052" s="342">
        <v>72.790029000000004</v>
      </c>
      <c r="G1052" s="342">
        <v>72.934212000000002</v>
      </c>
      <c r="H1052" s="342">
        <v>74.636386000000002</v>
      </c>
      <c r="I1052" s="342">
        <v>7.0294359999999996</v>
      </c>
      <c r="J1052" s="342">
        <v>177.59182000000001</v>
      </c>
      <c r="K1052" s="342">
        <v>52.7</v>
      </c>
      <c r="L1052" s="342">
        <v>6.7232060000000002</v>
      </c>
      <c r="M1052" s="342">
        <v>75</v>
      </c>
      <c r="N1052" s="342">
        <v>29.324736000000001</v>
      </c>
      <c r="O1052" s="342">
        <v>177.32641000000001</v>
      </c>
      <c r="P1052" s="342">
        <v>0</v>
      </c>
      <c r="Q1052" s="342">
        <v>120.33</v>
      </c>
      <c r="R1052" s="342">
        <v>0</v>
      </c>
      <c r="S1052" s="342">
        <v>4.41</v>
      </c>
      <c r="T1052" s="342">
        <v>0</v>
      </c>
      <c r="U1052" s="342">
        <v>267</v>
      </c>
      <c r="V1052" s="342">
        <v>133.05699999999999</v>
      </c>
      <c r="W1052" s="342">
        <v>6.2809999999999997</v>
      </c>
      <c r="X1052" s="342">
        <v>4.4999999999999998E-2</v>
      </c>
      <c r="Y1052" s="342">
        <v>0</v>
      </c>
      <c r="Z1052" s="342">
        <v>73.2</v>
      </c>
      <c r="AA1052" s="342">
        <v>53.8</v>
      </c>
      <c r="AB1052" s="342">
        <v>12.320223</v>
      </c>
      <c r="AC1052" s="342">
        <v>13.570164999999999</v>
      </c>
      <c r="AD1052" s="342">
        <v>177.37412800000001</v>
      </c>
      <c r="AE1052" s="342">
        <v>9.6489209999999996</v>
      </c>
      <c r="AF1052" s="342">
        <v>0</v>
      </c>
      <c r="AG1052" s="342">
        <v>4.7718000000000003E-2</v>
      </c>
    </row>
    <row r="1053" spans="1:33" x14ac:dyDescent="0.2">
      <c r="A1053" s="342">
        <v>1263.672278</v>
      </c>
      <c r="B1053" s="342">
        <v>121.41098599999999</v>
      </c>
      <c r="C1053" s="342">
        <v>74.645708999999997</v>
      </c>
      <c r="D1053" s="342">
        <v>75.581012999999999</v>
      </c>
      <c r="E1053" s="342">
        <v>72.905565999999993</v>
      </c>
      <c r="F1053" s="342">
        <v>72.796279999999996</v>
      </c>
      <c r="G1053" s="342">
        <v>72.95147</v>
      </c>
      <c r="H1053" s="342">
        <v>74.599995000000007</v>
      </c>
      <c r="I1053" s="342">
        <v>6.9542590000000004</v>
      </c>
      <c r="J1053" s="342">
        <v>177.59156100000001</v>
      </c>
      <c r="K1053" s="342">
        <v>52.7</v>
      </c>
      <c r="L1053" s="342">
        <v>6.7316050000000001</v>
      </c>
      <c r="M1053" s="342">
        <v>75</v>
      </c>
      <c r="N1053" s="342">
        <v>29.329713000000002</v>
      </c>
      <c r="O1053" s="342">
        <v>177.36928</v>
      </c>
      <c r="P1053" s="342">
        <v>0</v>
      </c>
      <c r="Q1053" s="342">
        <v>120.31</v>
      </c>
      <c r="R1053" s="342">
        <v>0</v>
      </c>
      <c r="S1053" s="342">
        <v>4.4109999999999996</v>
      </c>
      <c r="T1053" s="342">
        <v>0</v>
      </c>
      <c r="U1053" s="342">
        <v>269</v>
      </c>
      <c r="V1053" s="342">
        <v>133.16900000000001</v>
      </c>
      <c r="W1053" s="342">
        <v>6.2809999999999997</v>
      </c>
      <c r="X1053" s="342">
        <v>4.4999999999999998E-2</v>
      </c>
      <c r="Y1053" s="342">
        <v>0</v>
      </c>
      <c r="Z1053" s="342">
        <v>73.2</v>
      </c>
      <c r="AA1053" s="342">
        <v>53.8</v>
      </c>
      <c r="AB1053" s="342">
        <v>12.276600999999999</v>
      </c>
      <c r="AC1053" s="342">
        <v>13.536295000000001</v>
      </c>
      <c r="AD1053" s="342">
        <v>177.416864</v>
      </c>
      <c r="AE1053" s="342">
        <v>9.6460439999999998</v>
      </c>
      <c r="AF1053" s="342">
        <v>0</v>
      </c>
      <c r="AG1053" s="342">
        <v>4.7584000000000001E-2</v>
      </c>
    </row>
    <row r="1054" spans="1:33" x14ac:dyDescent="0.2">
      <c r="A1054" s="342">
        <v>1264.8933480000001</v>
      </c>
      <c r="B1054" s="342">
        <v>121.881956</v>
      </c>
      <c r="C1054" s="342">
        <v>74.657010999999997</v>
      </c>
      <c r="D1054" s="342">
        <v>75.494708000000003</v>
      </c>
      <c r="E1054" s="342">
        <v>72.934940999999995</v>
      </c>
      <c r="F1054" s="342">
        <v>72.770461999999995</v>
      </c>
      <c r="G1054" s="342">
        <v>72.952259999999995</v>
      </c>
      <c r="H1054" s="342">
        <v>74.564577</v>
      </c>
      <c r="I1054" s="342">
        <v>6.9450029999999998</v>
      </c>
      <c r="J1054" s="342">
        <v>177.56927999999999</v>
      </c>
      <c r="K1054" s="342">
        <v>52.7</v>
      </c>
      <c r="L1054" s="342">
        <v>6.7385529999999996</v>
      </c>
      <c r="M1054" s="342">
        <v>75</v>
      </c>
      <c r="N1054" s="342">
        <v>29.330069000000002</v>
      </c>
      <c r="O1054" s="342">
        <v>177.361154</v>
      </c>
      <c r="P1054" s="342">
        <v>0</v>
      </c>
      <c r="Q1054" s="342">
        <v>120.32</v>
      </c>
      <c r="R1054" s="342">
        <v>0</v>
      </c>
      <c r="S1054" s="342">
        <v>4.3920000000000003</v>
      </c>
      <c r="T1054" s="342">
        <v>0</v>
      </c>
      <c r="U1054" s="342">
        <v>261</v>
      </c>
      <c r="V1054" s="342">
        <v>133.24299999999999</v>
      </c>
      <c r="W1054" s="342">
        <v>6.24</v>
      </c>
      <c r="X1054" s="342">
        <v>4.4999999999999998E-2</v>
      </c>
      <c r="Y1054" s="342">
        <v>0</v>
      </c>
      <c r="Z1054" s="342">
        <v>73.2</v>
      </c>
      <c r="AA1054" s="342">
        <v>53.8</v>
      </c>
      <c r="AB1054" s="342">
        <v>12.232358</v>
      </c>
      <c r="AC1054" s="342">
        <v>13.500852</v>
      </c>
      <c r="AD1054" s="342">
        <v>177.40917200000001</v>
      </c>
      <c r="AE1054" s="342">
        <v>9.6430319999999998</v>
      </c>
      <c r="AF1054" s="342">
        <v>0</v>
      </c>
      <c r="AG1054" s="342">
        <v>4.8016999999999997E-2</v>
      </c>
    </row>
    <row r="1055" spans="1:33" x14ac:dyDescent="0.2">
      <c r="A1055" s="342">
        <v>1266.089416</v>
      </c>
      <c r="B1055" s="342">
        <v>122.433592</v>
      </c>
      <c r="C1055" s="342">
        <v>74.676776000000004</v>
      </c>
      <c r="D1055" s="342">
        <v>75.578175000000002</v>
      </c>
      <c r="E1055" s="342">
        <v>72.870636000000005</v>
      </c>
      <c r="F1055" s="342">
        <v>72.780465000000007</v>
      </c>
      <c r="G1055" s="342">
        <v>72.889698999999993</v>
      </c>
      <c r="H1055" s="342">
        <v>74.588082</v>
      </c>
      <c r="I1055" s="342">
        <v>7.0253310000000004</v>
      </c>
      <c r="J1055" s="342">
        <v>177.482945</v>
      </c>
      <c r="K1055" s="342">
        <v>52.7</v>
      </c>
      <c r="L1055" s="342">
        <v>6.7462780000000002</v>
      </c>
      <c r="M1055" s="342">
        <v>75</v>
      </c>
      <c r="N1055" s="342">
        <v>29.328157999999998</v>
      </c>
      <c r="O1055" s="342">
        <v>177.33866900000001</v>
      </c>
      <c r="P1055" s="342">
        <v>0</v>
      </c>
      <c r="Q1055" s="342">
        <v>120.31</v>
      </c>
      <c r="R1055" s="342">
        <v>0</v>
      </c>
      <c r="S1055" s="342">
        <v>4.4029999999999996</v>
      </c>
      <c r="T1055" s="342">
        <v>0</v>
      </c>
      <c r="U1055" s="342">
        <v>265</v>
      </c>
      <c r="V1055" s="342">
        <v>133.31800000000001</v>
      </c>
      <c r="W1055" s="342">
        <v>6.26</v>
      </c>
      <c r="X1055" s="342">
        <v>4.4999999999999998E-2</v>
      </c>
      <c r="Y1055" s="342">
        <v>0</v>
      </c>
      <c r="Z1055" s="342">
        <v>73.2</v>
      </c>
      <c r="AA1055" s="342">
        <v>53.7</v>
      </c>
      <c r="AB1055" s="342">
        <v>12.186055</v>
      </c>
      <c r="AC1055" s="342">
        <v>13.463972</v>
      </c>
      <c r="AD1055" s="342">
        <v>177.38719599999999</v>
      </c>
      <c r="AE1055" s="342">
        <v>9.6398989999999998</v>
      </c>
      <c r="AF1055" s="342">
        <v>0</v>
      </c>
      <c r="AG1055" s="342">
        <v>4.8527000000000001E-2</v>
      </c>
    </row>
    <row r="1056" spans="1:33" x14ac:dyDescent="0.2">
      <c r="A1056" s="342">
        <v>1267.284484</v>
      </c>
      <c r="B1056" s="342">
        <v>122.788237</v>
      </c>
      <c r="C1056" s="342">
        <v>74.615127000000001</v>
      </c>
      <c r="D1056" s="342">
        <v>75.529075000000006</v>
      </c>
      <c r="E1056" s="342">
        <v>72.903509</v>
      </c>
      <c r="F1056" s="342">
        <v>72.756748999999999</v>
      </c>
      <c r="G1056" s="342">
        <v>72.946004000000002</v>
      </c>
      <c r="H1056" s="342">
        <v>74.582662999999997</v>
      </c>
      <c r="I1056" s="342">
        <v>6.8877240000000004</v>
      </c>
      <c r="J1056" s="342">
        <v>177.50627499999999</v>
      </c>
      <c r="K1056" s="342">
        <v>52.7</v>
      </c>
      <c r="L1056" s="342">
        <v>6.7521360000000001</v>
      </c>
      <c r="M1056" s="342">
        <v>75</v>
      </c>
      <c r="N1056" s="342">
        <v>29.325824999999998</v>
      </c>
      <c r="O1056" s="342">
        <v>177.35587200000001</v>
      </c>
      <c r="P1056" s="342">
        <v>0</v>
      </c>
      <c r="Q1056" s="342">
        <v>120.31</v>
      </c>
      <c r="R1056" s="342">
        <v>0</v>
      </c>
      <c r="S1056" s="342">
        <v>4.4029999999999996</v>
      </c>
      <c r="T1056" s="342">
        <v>0</v>
      </c>
      <c r="U1056" s="342">
        <v>265</v>
      </c>
      <c r="V1056" s="342">
        <v>133.429</v>
      </c>
      <c r="W1056" s="342">
        <v>6.25</v>
      </c>
      <c r="X1056" s="342">
        <v>4.4999999999999998E-2</v>
      </c>
      <c r="Y1056" s="342">
        <v>0</v>
      </c>
      <c r="Z1056" s="342">
        <v>73.2</v>
      </c>
      <c r="AA1056" s="342">
        <v>53.7</v>
      </c>
      <c r="AB1056" s="342">
        <v>12.142243000000001</v>
      </c>
      <c r="AC1056" s="342">
        <v>13.426717</v>
      </c>
      <c r="AD1056" s="342">
        <v>177.404809</v>
      </c>
      <c r="AE1056" s="342">
        <v>9.6367340000000006</v>
      </c>
      <c r="AF1056" s="342">
        <v>0</v>
      </c>
      <c r="AG1056" s="342">
        <v>4.8936E-2</v>
      </c>
    </row>
    <row r="1057" spans="1:33" x14ac:dyDescent="0.2">
      <c r="A1057" s="342">
        <v>1268.4805530000001</v>
      </c>
      <c r="B1057" s="342">
        <v>122.771258</v>
      </c>
      <c r="C1057" s="342">
        <v>74.649659</v>
      </c>
      <c r="D1057" s="342">
        <v>75.565509000000006</v>
      </c>
      <c r="E1057" s="342">
        <v>72.877368000000004</v>
      </c>
      <c r="F1057" s="342">
        <v>72.732029999999995</v>
      </c>
      <c r="G1057" s="342">
        <v>72.894980000000004</v>
      </c>
      <c r="H1057" s="342">
        <v>74.603651999999997</v>
      </c>
      <c r="I1057" s="342">
        <v>6.9743500000000003</v>
      </c>
      <c r="J1057" s="342">
        <v>177.50938600000001</v>
      </c>
      <c r="K1057" s="342">
        <v>52.7</v>
      </c>
      <c r="L1057" s="342">
        <v>6.7572169999999998</v>
      </c>
      <c r="M1057" s="342">
        <v>75</v>
      </c>
      <c r="N1057" s="342">
        <v>29.32611</v>
      </c>
      <c r="O1057" s="342">
        <v>177.34998899999999</v>
      </c>
      <c r="P1057" s="342">
        <v>0</v>
      </c>
      <c r="Q1057" s="342">
        <v>120.3</v>
      </c>
      <c r="R1057" s="342">
        <v>0</v>
      </c>
      <c r="S1057" s="342">
        <v>4.4059999999999997</v>
      </c>
      <c r="T1057" s="342">
        <v>0</v>
      </c>
      <c r="U1057" s="342">
        <v>268</v>
      </c>
      <c r="V1057" s="342">
        <v>133.50299999999999</v>
      </c>
      <c r="W1057" s="342">
        <v>6.25</v>
      </c>
      <c r="X1057" s="342">
        <v>5.0999999999999997E-2</v>
      </c>
      <c r="Y1057" s="342">
        <v>0</v>
      </c>
      <c r="Z1057" s="342">
        <v>73.2</v>
      </c>
      <c r="AA1057" s="342">
        <v>53.7</v>
      </c>
      <c r="AB1057" s="342">
        <v>12.098343</v>
      </c>
      <c r="AC1057" s="342">
        <v>13.391011000000001</v>
      </c>
      <c r="AD1057" s="342">
        <v>177.39887200000001</v>
      </c>
      <c r="AE1057" s="342">
        <v>9.6336999999999993</v>
      </c>
      <c r="AF1057" s="342">
        <v>0</v>
      </c>
      <c r="AG1057" s="342">
        <v>4.8883999999999997E-2</v>
      </c>
    </row>
    <row r="1058" spans="1:33" x14ac:dyDescent="0.2">
      <c r="A1058" s="342">
        <v>1269.678621</v>
      </c>
      <c r="B1058" s="342">
        <v>122.74716100000001</v>
      </c>
      <c r="C1058" s="342">
        <v>74.627234999999999</v>
      </c>
      <c r="D1058" s="342">
        <v>75.545316</v>
      </c>
      <c r="E1058" s="342">
        <v>72.862061999999995</v>
      </c>
      <c r="F1058" s="342">
        <v>72.792083000000005</v>
      </c>
      <c r="G1058" s="342">
        <v>72.937696000000003</v>
      </c>
      <c r="H1058" s="342">
        <v>74.609014999999999</v>
      </c>
      <c r="I1058" s="342">
        <v>7.0687519999999999</v>
      </c>
      <c r="J1058" s="342">
        <v>177.408288</v>
      </c>
      <c r="K1058" s="342">
        <v>52.5</v>
      </c>
      <c r="L1058" s="342">
        <v>6.7655640000000004</v>
      </c>
      <c r="M1058" s="342">
        <v>75</v>
      </c>
      <c r="N1058" s="342">
        <v>29.329298999999999</v>
      </c>
      <c r="O1058" s="342">
        <v>177.33077900000001</v>
      </c>
      <c r="P1058" s="342">
        <v>0</v>
      </c>
      <c r="Q1058" s="342">
        <v>120.32</v>
      </c>
      <c r="R1058" s="342">
        <v>0</v>
      </c>
      <c r="S1058" s="342">
        <v>4.3970000000000002</v>
      </c>
      <c r="T1058" s="342">
        <v>0</v>
      </c>
      <c r="U1058" s="342">
        <v>263</v>
      </c>
      <c r="V1058" s="342">
        <v>133.614</v>
      </c>
      <c r="W1058" s="342">
        <v>6.2450000000000001</v>
      </c>
      <c r="X1058" s="342">
        <v>4.4999999999999998E-2</v>
      </c>
      <c r="Y1058" s="342">
        <v>0</v>
      </c>
      <c r="Z1058" s="342">
        <v>73.2</v>
      </c>
      <c r="AA1058" s="342">
        <v>53.7</v>
      </c>
      <c r="AB1058" s="342">
        <v>12.052322</v>
      </c>
      <c r="AC1058" s="342">
        <v>13.354891</v>
      </c>
      <c r="AD1058" s="342">
        <v>177.379662</v>
      </c>
      <c r="AE1058" s="342">
        <v>9.6306320000000003</v>
      </c>
      <c r="AF1058" s="342">
        <v>0</v>
      </c>
      <c r="AG1058" s="342">
        <v>4.8883000000000003E-2</v>
      </c>
    </row>
    <row r="1059" spans="1:33" x14ac:dyDescent="0.2">
      <c r="A1059" s="342">
        <v>1270.893691</v>
      </c>
      <c r="B1059" s="342">
        <v>122.50023299999999</v>
      </c>
      <c r="C1059" s="342">
        <v>74.595076000000006</v>
      </c>
      <c r="D1059" s="342">
        <v>75.543616999999998</v>
      </c>
      <c r="E1059" s="342">
        <v>72.822096000000002</v>
      </c>
      <c r="F1059" s="342">
        <v>72.725122999999996</v>
      </c>
      <c r="G1059" s="342">
        <v>72.971502000000001</v>
      </c>
      <c r="H1059" s="342">
        <v>74.544174999999996</v>
      </c>
      <c r="I1059" s="342">
        <v>6.9427450000000004</v>
      </c>
      <c r="J1059" s="342">
        <v>177.47348299999999</v>
      </c>
      <c r="K1059" s="342">
        <v>52.5</v>
      </c>
      <c r="L1059" s="342">
        <v>6.7713549999999998</v>
      </c>
      <c r="M1059" s="342">
        <v>75</v>
      </c>
      <c r="N1059" s="342">
        <v>29.327974999999999</v>
      </c>
      <c r="O1059" s="342">
        <v>177.334619</v>
      </c>
      <c r="P1059" s="342">
        <v>0</v>
      </c>
      <c r="Q1059" s="342">
        <v>120.32</v>
      </c>
      <c r="R1059" s="342">
        <v>0</v>
      </c>
      <c r="S1059" s="342">
        <v>4.3949999999999996</v>
      </c>
      <c r="T1059" s="342">
        <v>0</v>
      </c>
      <c r="U1059" s="342">
        <v>262</v>
      </c>
      <c r="V1059" s="342">
        <v>133.68700000000001</v>
      </c>
      <c r="W1059" s="342">
        <v>6.2450000000000001</v>
      </c>
      <c r="X1059" s="342">
        <v>0.04</v>
      </c>
      <c r="Y1059" s="342">
        <v>0</v>
      </c>
      <c r="Z1059" s="342">
        <v>73.2</v>
      </c>
      <c r="AA1059" s="342">
        <v>53.7</v>
      </c>
      <c r="AB1059" s="342">
        <v>12.007614999999999</v>
      </c>
      <c r="AC1059" s="342">
        <v>13.319084999999999</v>
      </c>
      <c r="AD1059" s="342">
        <v>177.383295</v>
      </c>
      <c r="AE1059" s="342">
        <v>9.6275890000000004</v>
      </c>
      <c r="AF1059" s="342">
        <v>0</v>
      </c>
      <c r="AG1059" s="342">
        <v>4.8676999999999998E-2</v>
      </c>
    </row>
    <row r="1060" spans="1:33" x14ac:dyDescent="0.2">
      <c r="A1060" s="342">
        <v>1272.088759</v>
      </c>
      <c r="B1060" s="342">
        <v>122.332677</v>
      </c>
      <c r="C1060" s="342">
        <v>74.686628999999996</v>
      </c>
      <c r="D1060" s="342">
        <v>75.519469000000001</v>
      </c>
      <c r="E1060" s="342">
        <v>72.817712</v>
      </c>
      <c r="F1060" s="342">
        <v>72.736524000000003</v>
      </c>
      <c r="G1060" s="342">
        <v>72.953612000000007</v>
      </c>
      <c r="H1060" s="342">
        <v>74.630257999999998</v>
      </c>
      <c r="I1060" s="342">
        <v>6.8419270000000001</v>
      </c>
      <c r="J1060" s="342">
        <v>177.61541</v>
      </c>
      <c r="K1060" s="342">
        <v>52.5</v>
      </c>
      <c r="L1060" s="342">
        <v>6.7766590000000004</v>
      </c>
      <c r="M1060" s="342">
        <v>75</v>
      </c>
      <c r="N1060" s="342">
        <v>29.326266</v>
      </c>
      <c r="O1060" s="342">
        <v>177.32835700000001</v>
      </c>
      <c r="P1060" s="342">
        <v>0</v>
      </c>
      <c r="Q1060" s="342">
        <v>120.3</v>
      </c>
      <c r="R1060" s="342">
        <v>0</v>
      </c>
      <c r="S1060" s="342">
        <v>4.415</v>
      </c>
      <c r="T1060" s="342">
        <v>0</v>
      </c>
      <c r="U1060" s="342">
        <v>271</v>
      </c>
      <c r="V1060" s="342">
        <v>133.762</v>
      </c>
      <c r="W1060" s="342">
        <v>6.3120000000000003</v>
      </c>
      <c r="X1060" s="342">
        <v>5.0999999999999997E-2</v>
      </c>
      <c r="Y1060" s="342">
        <v>0</v>
      </c>
      <c r="Z1060" s="342">
        <v>73.2</v>
      </c>
      <c r="AA1060" s="342">
        <v>53.7</v>
      </c>
      <c r="AB1060" s="342">
        <v>11.962683999999999</v>
      </c>
      <c r="AC1060" s="342">
        <v>13.280385000000001</v>
      </c>
      <c r="AD1060" s="342">
        <v>177.37677600000001</v>
      </c>
      <c r="AE1060" s="342">
        <v>9.6243020000000001</v>
      </c>
      <c r="AF1060" s="342">
        <v>0</v>
      </c>
      <c r="AG1060" s="342">
        <v>4.8418999999999997E-2</v>
      </c>
    </row>
    <row r="1061" spans="1:33" x14ac:dyDescent="0.2">
      <c r="A1061" s="342">
        <v>1273.2848280000001</v>
      </c>
      <c r="B1061" s="342">
        <v>122.04426599999999</v>
      </c>
      <c r="C1061" s="342">
        <v>74.633836000000002</v>
      </c>
      <c r="D1061" s="342">
        <v>75.522175000000004</v>
      </c>
      <c r="E1061" s="342">
        <v>72.798300999999995</v>
      </c>
      <c r="F1061" s="342">
        <v>72.792085</v>
      </c>
      <c r="G1061" s="342">
        <v>72.974046000000001</v>
      </c>
      <c r="H1061" s="342">
        <v>74.608221</v>
      </c>
      <c r="I1061" s="342">
        <v>6.9516669999999996</v>
      </c>
      <c r="J1061" s="342">
        <v>177.56045399999999</v>
      </c>
      <c r="K1061" s="342">
        <v>52.5</v>
      </c>
      <c r="L1061" s="342">
        <v>6.7819989999999999</v>
      </c>
      <c r="M1061" s="342">
        <v>75</v>
      </c>
      <c r="N1061" s="342">
        <v>29.327276999999999</v>
      </c>
      <c r="O1061" s="342">
        <v>177.35621900000001</v>
      </c>
      <c r="P1061" s="342">
        <v>0</v>
      </c>
      <c r="Q1061" s="342">
        <v>120.31</v>
      </c>
      <c r="R1061" s="342">
        <v>0</v>
      </c>
      <c r="S1061" s="342">
        <v>4.4000000000000004</v>
      </c>
      <c r="T1061" s="342">
        <v>0</v>
      </c>
      <c r="U1061" s="342">
        <v>264</v>
      </c>
      <c r="V1061" s="342">
        <v>133.87200000000001</v>
      </c>
      <c r="W1061" s="342">
        <v>6.2919999999999998</v>
      </c>
      <c r="X1061" s="342">
        <v>5.0999999999999997E-2</v>
      </c>
      <c r="Y1061" s="342">
        <v>0</v>
      </c>
      <c r="Z1061" s="342">
        <v>73.400000000000006</v>
      </c>
      <c r="AA1061" s="342">
        <v>53.7</v>
      </c>
      <c r="AB1061" s="342">
        <v>11.921098000000001</v>
      </c>
      <c r="AC1061" s="342">
        <v>13.247393000000001</v>
      </c>
      <c r="AD1061" s="342">
        <v>177.404416</v>
      </c>
      <c r="AE1061" s="342">
        <v>9.621499</v>
      </c>
      <c r="AF1061" s="342">
        <v>0</v>
      </c>
      <c r="AG1061" s="342">
        <v>4.8196999999999997E-2</v>
      </c>
    </row>
    <row r="1062" spans="1:33" x14ac:dyDescent="0.2">
      <c r="A1062" s="342">
        <v>1274.4798960000001</v>
      </c>
      <c r="B1062" s="342">
        <v>122.062821</v>
      </c>
      <c r="C1062" s="342">
        <v>74.672302000000002</v>
      </c>
      <c r="D1062" s="342">
        <v>75.615009000000001</v>
      </c>
      <c r="E1062" s="342">
        <v>72.884715999999997</v>
      </c>
      <c r="F1062" s="342">
        <v>72.758635999999996</v>
      </c>
      <c r="G1062" s="342">
        <v>72.925729000000004</v>
      </c>
      <c r="H1062" s="342">
        <v>74.668453999999997</v>
      </c>
      <c r="I1062" s="342">
        <v>7.0374290000000004</v>
      </c>
      <c r="J1062" s="342">
        <v>177.529346</v>
      </c>
      <c r="K1062" s="342">
        <v>52.5</v>
      </c>
      <c r="L1062" s="342">
        <v>6.7858879999999999</v>
      </c>
      <c r="M1062" s="342">
        <v>75</v>
      </c>
      <c r="N1062" s="342">
        <v>29.324918</v>
      </c>
      <c r="O1062" s="342">
        <v>177.35296600000001</v>
      </c>
      <c r="P1062" s="342">
        <v>0</v>
      </c>
      <c r="Q1062" s="342">
        <v>120.31</v>
      </c>
      <c r="R1062" s="342">
        <v>0</v>
      </c>
      <c r="S1062" s="342">
        <v>4.4050000000000002</v>
      </c>
      <c r="T1062" s="342">
        <v>0</v>
      </c>
      <c r="U1062" s="342">
        <v>268</v>
      </c>
      <c r="V1062" s="342">
        <v>133.947</v>
      </c>
      <c r="W1062" s="342">
        <v>6.25</v>
      </c>
      <c r="X1062" s="342">
        <v>4.4999999999999998E-2</v>
      </c>
      <c r="Y1062" s="342">
        <v>0</v>
      </c>
      <c r="Z1062" s="342">
        <v>73.2</v>
      </c>
      <c r="AA1062" s="342">
        <v>53.8</v>
      </c>
      <c r="AB1062" s="342">
        <v>11.879621</v>
      </c>
      <c r="AC1062" s="342">
        <v>13.215945</v>
      </c>
      <c r="AD1062" s="342">
        <v>177.401141</v>
      </c>
      <c r="AE1062" s="342">
        <v>9.6188269999999996</v>
      </c>
      <c r="AF1062" s="342">
        <v>0</v>
      </c>
      <c r="AG1062" s="342">
        <v>4.8174000000000002E-2</v>
      </c>
    </row>
    <row r="1063" spans="1:33" x14ac:dyDescent="0.2">
      <c r="A1063" s="342">
        <v>1275.6769650000001</v>
      </c>
      <c r="B1063" s="342">
        <v>121.898044</v>
      </c>
      <c r="C1063" s="342">
        <v>74.629095000000007</v>
      </c>
      <c r="D1063" s="342">
        <v>75.534300000000002</v>
      </c>
      <c r="E1063" s="342">
        <v>72.956399000000005</v>
      </c>
      <c r="F1063" s="342">
        <v>72.726787999999999</v>
      </c>
      <c r="G1063" s="342">
        <v>72.931939999999997</v>
      </c>
      <c r="H1063" s="342">
        <v>74.607166000000007</v>
      </c>
      <c r="I1063" s="342">
        <v>6.9518829999999996</v>
      </c>
      <c r="J1063" s="342">
        <v>177.54412199999999</v>
      </c>
      <c r="K1063" s="342">
        <v>52.5</v>
      </c>
      <c r="L1063" s="342">
        <v>6.7914349999999999</v>
      </c>
      <c r="M1063" s="342">
        <v>75</v>
      </c>
      <c r="N1063" s="342">
        <v>29.324762</v>
      </c>
      <c r="O1063" s="342">
        <v>177.35320300000001</v>
      </c>
      <c r="P1063" s="342">
        <v>0</v>
      </c>
      <c r="Q1063" s="342">
        <v>120.33</v>
      </c>
      <c r="R1063" s="342">
        <v>0</v>
      </c>
      <c r="S1063" s="342">
        <v>4.407</v>
      </c>
      <c r="T1063" s="342">
        <v>0</v>
      </c>
      <c r="U1063" s="342">
        <v>268</v>
      </c>
      <c r="V1063" s="342">
        <v>134.05699999999999</v>
      </c>
      <c r="W1063" s="342">
        <v>6.3019999999999996</v>
      </c>
      <c r="X1063" s="342">
        <v>5.6000000000000001E-2</v>
      </c>
      <c r="Y1063" s="342">
        <v>0</v>
      </c>
      <c r="Z1063" s="342">
        <v>73.2</v>
      </c>
      <c r="AA1063" s="342">
        <v>53.8</v>
      </c>
      <c r="AB1063" s="342">
        <v>11.838466</v>
      </c>
      <c r="AC1063" s="342">
        <v>13.178947000000001</v>
      </c>
      <c r="AD1063" s="342">
        <v>177.401265</v>
      </c>
      <c r="AE1063" s="342">
        <v>9.6156830000000006</v>
      </c>
      <c r="AF1063" s="342">
        <v>0</v>
      </c>
      <c r="AG1063" s="342">
        <v>4.8062000000000001E-2</v>
      </c>
    </row>
    <row r="1064" spans="1:33" x14ac:dyDescent="0.2">
      <c r="A1064" s="342">
        <v>1276.8940339999999</v>
      </c>
      <c r="B1064" s="342">
        <v>121.912244</v>
      </c>
      <c r="C1064" s="342">
        <v>74.648013000000006</v>
      </c>
      <c r="D1064" s="342">
        <v>75.571263000000002</v>
      </c>
      <c r="E1064" s="342">
        <v>72.869016000000002</v>
      </c>
      <c r="F1064" s="342">
        <v>72.776184999999998</v>
      </c>
      <c r="G1064" s="342">
        <v>72.902517000000003</v>
      </c>
      <c r="H1064" s="342">
        <v>74.657574999999994</v>
      </c>
      <c r="I1064" s="342">
        <v>7.0047230000000003</v>
      </c>
      <c r="J1064" s="342">
        <v>177.347149</v>
      </c>
      <c r="K1064" s="342">
        <v>52.5</v>
      </c>
      <c r="L1064" s="342">
        <v>6.7999219999999996</v>
      </c>
      <c r="M1064" s="342">
        <v>75</v>
      </c>
      <c r="N1064" s="342">
        <v>29.325143000000001</v>
      </c>
      <c r="O1064" s="342">
        <v>177.35650799999999</v>
      </c>
      <c r="P1064" s="342">
        <v>0</v>
      </c>
      <c r="Q1064" s="342">
        <v>120.31</v>
      </c>
      <c r="R1064" s="342">
        <v>0</v>
      </c>
      <c r="S1064" s="342">
        <v>4.4059999999999997</v>
      </c>
      <c r="T1064" s="342">
        <v>0</v>
      </c>
      <c r="U1064" s="342">
        <v>266</v>
      </c>
      <c r="V1064" s="342">
        <v>134.131</v>
      </c>
      <c r="W1064" s="342">
        <v>6.2919999999999998</v>
      </c>
      <c r="X1064" s="342">
        <v>4.4999999999999998E-2</v>
      </c>
      <c r="Y1064" s="342">
        <v>0</v>
      </c>
      <c r="Z1064" s="342">
        <v>73.2</v>
      </c>
      <c r="AA1064" s="342">
        <v>53.7</v>
      </c>
      <c r="AB1064" s="342">
        <v>11.797862</v>
      </c>
      <c r="AC1064" s="342">
        <v>13.148607</v>
      </c>
      <c r="AD1064" s="342">
        <v>177.40456399999999</v>
      </c>
      <c r="AE1064" s="342">
        <v>9.6131060000000002</v>
      </c>
      <c r="AF1064" s="342">
        <v>0</v>
      </c>
      <c r="AG1064" s="342">
        <v>4.8056000000000001E-2</v>
      </c>
    </row>
    <row r="1065" spans="1:33" x14ac:dyDescent="0.2">
      <c r="A1065" s="342">
        <v>1278.090103</v>
      </c>
      <c r="B1065" s="342">
        <v>122.25505</v>
      </c>
      <c r="C1065" s="342">
        <v>74.672021999999998</v>
      </c>
      <c r="D1065" s="342">
        <v>75.525515999999996</v>
      </c>
      <c r="E1065" s="342">
        <v>72.851602999999997</v>
      </c>
      <c r="F1065" s="342">
        <v>72.722334000000004</v>
      </c>
      <c r="G1065" s="342">
        <v>72.932529000000002</v>
      </c>
      <c r="H1065" s="342">
        <v>74.586009000000004</v>
      </c>
      <c r="I1065" s="342">
        <v>6.8948530000000003</v>
      </c>
      <c r="J1065" s="342">
        <v>177.597264</v>
      </c>
      <c r="K1065" s="342">
        <v>52.5</v>
      </c>
      <c r="L1065" s="342">
        <v>6.8069889999999997</v>
      </c>
      <c r="M1065" s="342">
        <v>75</v>
      </c>
      <c r="N1065" s="342">
        <v>29.328754</v>
      </c>
      <c r="O1065" s="342">
        <v>177.33644100000001</v>
      </c>
      <c r="P1065" s="342">
        <v>0</v>
      </c>
      <c r="Q1065" s="342">
        <v>120.31</v>
      </c>
      <c r="R1065" s="342">
        <v>0</v>
      </c>
      <c r="S1065" s="342">
        <v>4.3940000000000001</v>
      </c>
      <c r="T1065" s="342">
        <v>0</v>
      </c>
      <c r="U1065" s="342">
        <v>262</v>
      </c>
      <c r="V1065" s="342">
        <v>134.20500000000001</v>
      </c>
      <c r="W1065" s="342">
        <v>6.2450000000000001</v>
      </c>
      <c r="X1065" s="342">
        <v>4.4999999999999998E-2</v>
      </c>
      <c r="Y1065" s="342">
        <v>0</v>
      </c>
      <c r="Z1065" s="342">
        <v>73.2</v>
      </c>
      <c r="AA1065" s="342">
        <v>53.8</v>
      </c>
      <c r="AB1065" s="342">
        <v>11.755907000000001</v>
      </c>
      <c r="AC1065" s="342">
        <v>13.115721000000001</v>
      </c>
      <c r="AD1065" s="342">
        <v>177.38480100000001</v>
      </c>
      <c r="AE1065" s="342">
        <v>9.6103120000000004</v>
      </c>
      <c r="AF1065" s="342">
        <v>0</v>
      </c>
      <c r="AG1065" s="342">
        <v>4.8358999999999999E-2</v>
      </c>
    </row>
    <row r="1066" spans="1:33" x14ac:dyDescent="0.2">
      <c r="A1066" s="342">
        <v>1279.2881709999999</v>
      </c>
      <c r="B1066" s="342">
        <v>122.292417</v>
      </c>
      <c r="C1066" s="342">
        <v>74.651173999999997</v>
      </c>
      <c r="D1066" s="342">
        <v>75.585883999999993</v>
      </c>
      <c r="E1066" s="342">
        <v>72.835707999999997</v>
      </c>
      <c r="F1066" s="342">
        <v>72.791224999999997</v>
      </c>
      <c r="G1066" s="342">
        <v>72.945065999999997</v>
      </c>
      <c r="H1066" s="342">
        <v>74.631219999999999</v>
      </c>
      <c r="I1066" s="342">
        <v>6.9378409999999997</v>
      </c>
      <c r="J1066" s="342">
        <v>177.61255800000001</v>
      </c>
      <c r="K1066" s="342">
        <v>52.5</v>
      </c>
      <c r="L1066" s="342">
        <v>6.8113960000000002</v>
      </c>
      <c r="M1066" s="342">
        <v>75</v>
      </c>
      <c r="N1066" s="342">
        <v>29.329739</v>
      </c>
      <c r="O1066" s="342">
        <v>177.346003</v>
      </c>
      <c r="P1066" s="342">
        <v>0</v>
      </c>
      <c r="Q1066" s="342">
        <v>120.31</v>
      </c>
      <c r="R1066" s="342">
        <v>0</v>
      </c>
      <c r="S1066" s="342">
        <v>4.4240000000000004</v>
      </c>
      <c r="T1066" s="342">
        <v>0</v>
      </c>
      <c r="U1066" s="342">
        <v>276</v>
      </c>
      <c r="V1066" s="342">
        <v>134.31700000000001</v>
      </c>
      <c r="W1066" s="342">
        <v>6.3019999999999996</v>
      </c>
      <c r="X1066" s="342">
        <v>4.4999999999999998E-2</v>
      </c>
      <c r="Y1066" s="342">
        <v>0</v>
      </c>
      <c r="Z1066" s="342">
        <v>73.400000000000006</v>
      </c>
      <c r="AA1066" s="342">
        <v>53.8</v>
      </c>
      <c r="AB1066" s="342">
        <v>11.714964</v>
      </c>
      <c r="AC1066" s="342">
        <v>13.080202999999999</v>
      </c>
      <c r="AD1066" s="342">
        <v>177.39442</v>
      </c>
      <c r="AE1066" s="342">
        <v>9.6072939999999996</v>
      </c>
      <c r="AF1066" s="342">
        <v>0</v>
      </c>
      <c r="AG1066" s="342">
        <v>4.8417000000000002E-2</v>
      </c>
    </row>
    <row r="1067" spans="1:33" x14ac:dyDescent="0.2">
      <c r="A1067" s="342">
        <v>1280.48324</v>
      </c>
      <c r="B1067" s="342">
        <v>122.013926</v>
      </c>
      <c r="C1067" s="342">
        <v>74.658659999999998</v>
      </c>
      <c r="D1067" s="342">
        <v>75.557888000000005</v>
      </c>
      <c r="E1067" s="342">
        <v>72.904623000000001</v>
      </c>
      <c r="F1067" s="342">
        <v>72.731521000000001</v>
      </c>
      <c r="G1067" s="342">
        <v>72.883763000000002</v>
      </c>
      <c r="H1067" s="342">
        <v>74.597977999999998</v>
      </c>
      <c r="I1067" s="342">
        <v>7.0300840000000004</v>
      </c>
      <c r="J1067" s="342">
        <v>177.54256699999999</v>
      </c>
      <c r="K1067" s="342">
        <v>52.5</v>
      </c>
      <c r="L1067" s="342">
        <v>6.8181880000000001</v>
      </c>
      <c r="M1067" s="342">
        <v>75</v>
      </c>
      <c r="N1067" s="342">
        <v>29.32611</v>
      </c>
      <c r="O1067" s="342">
        <v>177.34814800000001</v>
      </c>
      <c r="P1067" s="342">
        <v>0</v>
      </c>
      <c r="Q1067" s="342">
        <v>120.29</v>
      </c>
      <c r="R1067" s="342">
        <v>0</v>
      </c>
      <c r="S1067" s="342">
        <v>4.3970000000000002</v>
      </c>
      <c r="T1067" s="342">
        <v>0</v>
      </c>
      <c r="U1067" s="342">
        <v>264</v>
      </c>
      <c r="V1067" s="342">
        <v>134.38999999999999</v>
      </c>
      <c r="W1067" s="342">
        <v>6.26</v>
      </c>
      <c r="X1067" s="342">
        <v>4.4999999999999998E-2</v>
      </c>
      <c r="Y1067" s="342">
        <v>0</v>
      </c>
      <c r="Z1067" s="342">
        <v>73.2</v>
      </c>
      <c r="AA1067" s="342">
        <v>53.8</v>
      </c>
      <c r="AB1067" s="342">
        <v>11.674374</v>
      </c>
      <c r="AC1067" s="342">
        <v>13.051983999999999</v>
      </c>
      <c r="AD1067" s="342">
        <v>177.39628999999999</v>
      </c>
      <c r="AE1067" s="342">
        <v>9.6048969999999994</v>
      </c>
      <c r="AF1067" s="342">
        <v>0</v>
      </c>
      <c r="AG1067" s="342">
        <v>4.8141999999999997E-2</v>
      </c>
    </row>
    <row r="1068" spans="1:33" x14ac:dyDescent="0.2">
      <c r="A1068" s="342">
        <v>1281.679308</v>
      </c>
      <c r="B1068" s="342">
        <v>121.895535</v>
      </c>
      <c r="C1068" s="342">
        <v>74.655466000000004</v>
      </c>
      <c r="D1068" s="342">
        <v>75.545070999999993</v>
      </c>
      <c r="E1068" s="342">
        <v>72.877701999999999</v>
      </c>
      <c r="F1068" s="342">
        <v>72.789973000000003</v>
      </c>
      <c r="G1068" s="342">
        <v>72.930190999999994</v>
      </c>
      <c r="H1068" s="342">
        <v>74.577603999999994</v>
      </c>
      <c r="I1068" s="342">
        <v>6.9024130000000001</v>
      </c>
      <c r="J1068" s="342">
        <v>177.52286599999999</v>
      </c>
      <c r="K1068" s="342">
        <v>52.5</v>
      </c>
      <c r="L1068" s="342">
        <v>6.823372</v>
      </c>
      <c r="M1068" s="342">
        <v>75</v>
      </c>
      <c r="N1068" s="342">
        <v>29.327898999999999</v>
      </c>
      <c r="O1068" s="342">
        <v>177.33177900000001</v>
      </c>
      <c r="P1068" s="342">
        <v>0</v>
      </c>
      <c r="Q1068" s="342">
        <v>120.3</v>
      </c>
      <c r="R1068" s="342">
        <v>0</v>
      </c>
      <c r="S1068" s="342">
        <v>4.4130000000000003</v>
      </c>
      <c r="T1068" s="342">
        <v>0</v>
      </c>
      <c r="U1068" s="342">
        <v>271</v>
      </c>
      <c r="V1068" s="342">
        <v>134.501</v>
      </c>
      <c r="W1068" s="342">
        <v>6.2969999999999997</v>
      </c>
      <c r="X1068" s="342">
        <v>5.0999999999999997E-2</v>
      </c>
      <c r="Y1068" s="342">
        <v>0</v>
      </c>
      <c r="Z1068" s="342">
        <v>73.400000000000006</v>
      </c>
      <c r="AA1068" s="342">
        <v>53.8</v>
      </c>
      <c r="AB1068" s="342">
        <v>11.633383</v>
      </c>
      <c r="AC1068" s="342">
        <v>13.018342000000001</v>
      </c>
      <c r="AD1068" s="342">
        <v>177.37981099999999</v>
      </c>
      <c r="AE1068" s="342">
        <v>9.6020380000000003</v>
      </c>
      <c r="AF1068" s="342">
        <v>0</v>
      </c>
      <c r="AG1068" s="342">
        <v>4.8031999999999998E-2</v>
      </c>
    </row>
    <row r="1069" spans="1:33" x14ac:dyDescent="0.2">
      <c r="A1069" s="342">
        <v>1282.8943770000001</v>
      </c>
      <c r="B1069" s="342">
        <v>121.477046</v>
      </c>
      <c r="C1069" s="342">
        <v>74.745254000000003</v>
      </c>
      <c r="D1069" s="342">
        <v>75.549525000000003</v>
      </c>
      <c r="E1069" s="342">
        <v>72.858284999999995</v>
      </c>
      <c r="F1069" s="342">
        <v>72.768705999999995</v>
      </c>
      <c r="G1069" s="342">
        <v>72.915167999999994</v>
      </c>
      <c r="H1069" s="342">
        <v>74.664157000000003</v>
      </c>
      <c r="I1069" s="342">
        <v>6.8313090000000001</v>
      </c>
      <c r="J1069" s="342">
        <v>177.52372099999999</v>
      </c>
      <c r="K1069" s="342">
        <v>52.5</v>
      </c>
      <c r="L1069" s="342">
        <v>6.8298690000000004</v>
      </c>
      <c r="M1069" s="342">
        <v>75</v>
      </c>
      <c r="N1069" s="342">
        <v>29.32667</v>
      </c>
      <c r="O1069" s="342">
        <v>177.33964499999999</v>
      </c>
      <c r="P1069" s="342">
        <v>0</v>
      </c>
      <c r="Q1069" s="342">
        <v>120.31</v>
      </c>
      <c r="R1069" s="342">
        <v>0</v>
      </c>
      <c r="S1069" s="342">
        <v>4.4269999999999996</v>
      </c>
      <c r="T1069" s="342">
        <v>0</v>
      </c>
      <c r="U1069" s="342">
        <v>277</v>
      </c>
      <c r="V1069" s="342">
        <v>134.57599999999999</v>
      </c>
      <c r="W1069" s="342">
        <v>6.3120000000000003</v>
      </c>
      <c r="X1069" s="342">
        <v>6.0999999999999999E-2</v>
      </c>
      <c r="Y1069" s="342">
        <v>0</v>
      </c>
      <c r="Z1069" s="342">
        <v>73.400000000000006</v>
      </c>
      <c r="AA1069" s="342">
        <v>53.8</v>
      </c>
      <c r="AB1069" s="342">
        <v>11.593113000000001</v>
      </c>
      <c r="AC1069" s="342">
        <v>12.996918000000001</v>
      </c>
      <c r="AD1069" s="342">
        <v>177.38718600000001</v>
      </c>
      <c r="AE1069" s="342">
        <v>9.6002179999999999</v>
      </c>
      <c r="AF1069" s="342">
        <v>0</v>
      </c>
      <c r="AG1069" s="342">
        <v>4.7542000000000001E-2</v>
      </c>
    </row>
    <row r="1070" spans="1:33" x14ac:dyDescent="0.2">
      <c r="A1070" s="342">
        <v>1284.089446</v>
      </c>
      <c r="B1070" s="342">
        <v>121.44562999999999</v>
      </c>
      <c r="C1070" s="342">
        <v>74.658652000000004</v>
      </c>
      <c r="D1070" s="342">
        <v>75.530829999999995</v>
      </c>
      <c r="E1070" s="342">
        <v>72.881113999999997</v>
      </c>
      <c r="F1070" s="342">
        <v>72.781201999999993</v>
      </c>
      <c r="G1070" s="342">
        <v>72.951705000000004</v>
      </c>
      <c r="H1070" s="342">
        <v>74.688661999999994</v>
      </c>
      <c r="I1070" s="342">
        <v>6.8488389999999999</v>
      </c>
      <c r="J1070" s="342">
        <v>177.46065100000001</v>
      </c>
      <c r="K1070" s="342">
        <v>52.5</v>
      </c>
      <c r="L1070" s="342">
        <v>6.8378370000000004</v>
      </c>
      <c r="M1070" s="342">
        <v>75</v>
      </c>
      <c r="N1070" s="342">
        <v>29.325773000000002</v>
      </c>
      <c r="O1070" s="342">
        <v>177.31768199999999</v>
      </c>
      <c r="P1070" s="342">
        <v>0</v>
      </c>
      <c r="Q1070" s="342">
        <v>120.31</v>
      </c>
      <c r="R1070" s="342">
        <v>0</v>
      </c>
      <c r="S1070" s="342">
        <v>4.4130000000000003</v>
      </c>
      <c r="T1070" s="342">
        <v>0</v>
      </c>
      <c r="U1070" s="342">
        <v>270</v>
      </c>
      <c r="V1070" s="342">
        <v>134.65</v>
      </c>
      <c r="W1070" s="342">
        <v>6.2859999999999996</v>
      </c>
      <c r="X1070" s="342">
        <v>4.4999999999999998E-2</v>
      </c>
      <c r="Y1070" s="342">
        <v>0</v>
      </c>
      <c r="Z1070" s="342">
        <v>73.400000000000006</v>
      </c>
      <c r="AA1070" s="342">
        <v>53.8</v>
      </c>
      <c r="AB1070" s="342">
        <v>11.551242</v>
      </c>
      <c r="AC1070" s="342">
        <v>12.959847</v>
      </c>
      <c r="AD1070" s="342">
        <v>177.365285</v>
      </c>
      <c r="AE1070" s="342">
        <v>9.5970689999999994</v>
      </c>
      <c r="AF1070" s="342">
        <v>0</v>
      </c>
      <c r="AG1070" s="342">
        <v>4.7602999999999999E-2</v>
      </c>
    </row>
    <row r="1071" spans="1:33" x14ac:dyDescent="0.2">
      <c r="A1071" s="342">
        <v>1285.291514</v>
      </c>
      <c r="B1071" s="342">
        <v>121.870479</v>
      </c>
      <c r="C1071" s="342">
        <v>74.649366999999998</v>
      </c>
      <c r="D1071" s="342">
        <v>75.572712999999993</v>
      </c>
      <c r="E1071" s="342">
        <v>72.883913000000007</v>
      </c>
      <c r="F1071" s="342">
        <v>72.736035999999999</v>
      </c>
      <c r="G1071" s="342">
        <v>72.882114000000001</v>
      </c>
      <c r="H1071" s="342">
        <v>74.665512000000007</v>
      </c>
      <c r="I1071" s="342">
        <v>6.8695779999999997</v>
      </c>
      <c r="J1071" s="342">
        <v>177.510423</v>
      </c>
      <c r="K1071" s="342">
        <v>52.5</v>
      </c>
      <c r="L1071" s="342">
        <v>6.8466509999999996</v>
      </c>
      <c r="M1071" s="342">
        <v>75</v>
      </c>
      <c r="N1071" s="342">
        <v>29.326965999999999</v>
      </c>
      <c r="O1071" s="342">
        <v>177.33168900000001</v>
      </c>
      <c r="P1071" s="342">
        <v>0</v>
      </c>
      <c r="Q1071" s="342">
        <v>120.31</v>
      </c>
      <c r="R1071" s="342">
        <v>0</v>
      </c>
      <c r="S1071" s="342">
        <v>4.4000000000000004</v>
      </c>
      <c r="T1071" s="342">
        <v>0</v>
      </c>
      <c r="U1071" s="342">
        <v>264</v>
      </c>
      <c r="V1071" s="342">
        <v>134.761</v>
      </c>
      <c r="W1071" s="342">
        <v>6.2549999999999999</v>
      </c>
      <c r="X1071" s="342">
        <v>0.04</v>
      </c>
      <c r="Y1071" s="342">
        <v>0</v>
      </c>
      <c r="Z1071" s="342">
        <v>73.2</v>
      </c>
      <c r="AA1071" s="342">
        <v>53.8</v>
      </c>
      <c r="AB1071" s="342">
        <v>11.509999000000001</v>
      </c>
      <c r="AC1071" s="342">
        <v>12.925509</v>
      </c>
      <c r="AD1071" s="342">
        <v>177.379704</v>
      </c>
      <c r="AE1071" s="342">
        <v>9.5941510000000001</v>
      </c>
      <c r="AF1071" s="342">
        <v>0</v>
      </c>
      <c r="AG1071" s="342">
        <v>4.8015000000000002E-2</v>
      </c>
    </row>
    <row r="1072" spans="1:33" x14ac:dyDescent="0.2">
      <c r="A1072" s="342">
        <v>1286.4875830000001</v>
      </c>
      <c r="B1072" s="342">
        <v>121.883751</v>
      </c>
      <c r="C1072" s="342">
        <v>74.632745999999997</v>
      </c>
      <c r="D1072" s="342">
        <v>75.557951000000003</v>
      </c>
      <c r="E1072" s="342">
        <v>72.847565000000003</v>
      </c>
      <c r="F1072" s="342">
        <v>72.797460999999998</v>
      </c>
      <c r="G1072" s="342">
        <v>72.937021000000001</v>
      </c>
      <c r="H1072" s="342">
        <v>74.607450999999998</v>
      </c>
      <c r="I1072" s="342">
        <v>7.0147459999999997</v>
      </c>
      <c r="J1072" s="342">
        <v>177.42098999999999</v>
      </c>
      <c r="K1072" s="342">
        <v>52.5</v>
      </c>
      <c r="L1072" s="342">
        <v>6.8550500000000003</v>
      </c>
      <c r="M1072" s="342">
        <v>75</v>
      </c>
      <c r="N1072" s="342">
        <v>29.32611</v>
      </c>
      <c r="O1072" s="342">
        <v>177.31751700000001</v>
      </c>
      <c r="P1072" s="342">
        <v>0</v>
      </c>
      <c r="Q1072" s="342">
        <v>120.31</v>
      </c>
      <c r="R1072" s="342">
        <v>0</v>
      </c>
      <c r="S1072" s="342">
        <v>4.4029999999999996</v>
      </c>
      <c r="T1072" s="342">
        <v>0</v>
      </c>
      <c r="U1072" s="342">
        <v>266</v>
      </c>
      <c r="V1072" s="342">
        <v>134.83500000000001</v>
      </c>
      <c r="W1072" s="342">
        <v>6.2709999999999999</v>
      </c>
      <c r="X1072" s="342">
        <v>4.4999999999999998E-2</v>
      </c>
      <c r="Y1072" s="342">
        <v>0</v>
      </c>
      <c r="Z1072" s="342">
        <v>73.2</v>
      </c>
      <c r="AA1072" s="342">
        <v>53.7</v>
      </c>
      <c r="AB1072" s="342">
        <v>11.469086000000001</v>
      </c>
      <c r="AC1072" s="342">
        <v>12.892105000000001</v>
      </c>
      <c r="AD1072" s="342">
        <v>177.36556100000001</v>
      </c>
      <c r="AE1072" s="342">
        <v>9.5913129999999995</v>
      </c>
      <c r="AF1072" s="342">
        <v>0</v>
      </c>
      <c r="AG1072" s="342">
        <v>4.8044000000000003E-2</v>
      </c>
    </row>
    <row r="1073" spans="1:33" x14ac:dyDescent="0.2">
      <c r="A1073" s="342">
        <v>1287.6836510000001</v>
      </c>
      <c r="B1073" s="342">
        <v>121.896193</v>
      </c>
      <c r="C1073" s="342">
        <v>74.667524</v>
      </c>
      <c r="D1073" s="342">
        <v>75.554196000000005</v>
      </c>
      <c r="E1073" s="342">
        <v>72.907217000000003</v>
      </c>
      <c r="F1073" s="342">
        <v>72.825310000000002</v>
      </c>
      <c r="G1073" s="342">
        <v>72.943583000000004</v>
      </c>
      <c r="H1073" s="342">
        <v>74.600260000000006</v>
      </c>
      <c r="I1073" s="342">
        <v>6.9566359999999996</v>
      </c>
      <c r="J1073" s="342">
        <v>177.50471999999999</v>
      </c>
      <c r="K1073" s="342">
        <v>52.5</v>
      </c>
      <c r="L1073" s="342">
        <v>6.8627229999999999</v>
      </c>
      <c r="M1073" s="342">
        <v>75</v>
      </c>
      <c r="N1073" s="342">
        <v>29.325306999999999</v>
      </c>
      <c r="O1073" s="342">
        <v>177.301118</v>
      </c>
      <c r="P1073" s="342">
        <v>0</v>
      </c>
      <c r="Q1073" s="342">
        <v>120.32</v>
      </c>
      <c r="R1073" s="342">
        <v>0</v>
      </c>
      <c r="S1073" s="342">
        <v>4.3949999999999996</v>
      </c>
      <c r="T1073" s="342">
        <v>0</v>
      </c>
      <c r="U1073" s="342">
        <v>261</v>
      </c>
      <c r="V1073" s="342">
        <v>134.946</v>
      </c>
      <c r="W1073" s="342">
        <v>6.26</v>
      </c>
      <c r="X1073" s="342">
        <v>5.0999999999999997E-2</v>
      </c>
      <c r="Y1073" s="342">
        <v>0</v>
      </c>
      <c r="Z1073" s="342">
        <v>73.2</v>
      </c>
      <c r="AA1073" s="342">
        <v>53.7</v>
      </c>
      <c r="AB1073" s="342">
        <v>11.426501</v>
      </c>
      <c r="AC1073" s="342">
        <v>12.851792</v>
      </c>
      <c r="AD1073" s="342">
        <v>177.34913800000001</v>
      </c>
      <c r="AE1073" s="342">
        <v>9.5878879999999995</v>
      </c>
      <c r="AF1073" s="342">
        <v>0</v>
      </c>
      <c r="AG1073" s="342">
        <v>4.802E-2</v>
      </c>
    </row>
    <row r="1074" spans="1:33" x14ac:dyDescent="0.2">
      <c r="A1074" s="342">
        <v>1288.8947209999999</v>
      </c>
      <c r="B1074" s="342">
        <v>122.043002</v>
      </c>
      <c r="C1074" s="342">
        <v>74.644231000000005</v>
      </c>
      <c r="D1074" s="342">
        <v>75.590233999999995</v>
      </c>
      <c r="E1074" s="342">
        <v>72.833049000000003</v>
      </c>
      <c r="F1074" s="342">
        <v>72.754366000000005</v>
      </c>
      <c r="G1074" s="342">
        <v>72.938967000000005</v>
      </c>
      <c r="H1074" s="342">
        <v>74.626326000000006</v>
      </c>
      <c r="I1074" s="342">
        <v>6.999797</v>
      </c>
      <c r="J1074" s="342">
        <v>177.498356</v>
      </c>
      <c r="K1074" s="342">
        <v>52.5</v>
      </c>
      <c r="L1074" s="342">
        <v>6.8679420000000002</v>
      </c>
      <c r="M1074" s="342">
        <v>75</v>
      </c>
      <c r="N1074" s="342">
        <v>29.326620999999999</v>
      </c>
      <c r="O1074" s="342">
        <v>177.29884999999999</v>
      </c>
      <c r="P1074" s="342">
        <v>0</v>
      </c>
      <c r="Q1074" s="342">
        <v>120.32</v>
      </c>
      <c r="R1074" s="342">
        <v>0</v>
      </c>
      <c r="S1074" s="342">
        <v>4.3920000000000003</v>
      </c>
      <c r="T1074" s="342">
        <v>0</v>
      </c>
      <c r="U1074" s="342">
        <v>260</v>
      </c>
      <c r="V1074" s="342">
        <v>135.02000000000001</v>
      </c>
      <c r="W1074" s="342">
        <v>6.26</v>
      </c>
      <c r="X1074" s="342">
        <v>4.4999999999999998E-2</v>
      </c>
      <c r="Y1074" s="342">
        <v>0</v>
      </c>
      <c r="Z1074" s="342">
        <v>73.400000000000006</v>
      </c>
      <c r="AA1074" s="342">
        <v>53.7</v>
      </c>
      <c r="AB1074" s="342">
        <v>11.384219999999999</v>
      </c>
      <c r="AC1074" s="342">
        <v>12.814641</v>
      </c>
      <c r="AD1074" s="342">
        <v>177.34703400000001</v>
      </c>
      <c r="AE1074" s="342">
        <v>9.5847320000000007</v>
      </c>
      <c r="AF1074" s="342">
        <v>0</v>
      </c>
      <c r="AG1074" s="342">
        <v>4.8184999999999999E-2</v>
      </c>
    </row>
    <row r="1075" spans="1:33" x14ac:dyDescent="0.2">
      <c r="A1075" s="342">
        <v>1290.092789</v>
      </c>
      <c r="B1075" s="342">
        <v>122.002493</v>
      </c>
      <c r="C1075" s="342">
        <v>74.629524000000004</v>
      </c>
      <c r="D1075" s="342">
        <v>75.545106000000004</v>
      </c>
      <c r="E1075" s="342">
        <v>72.902636000000001</v>
      </c>
      <c r="F1075" s="342">
        <v>72.770916999999997</v>
      </c>
      <c r="G1075" s="342">
        <v>72.927488999999994</v>
      </c>
      <c r="H1075" s="342">
        <v>74.634247000000002</v>
      </c>
      <c r="I1075" s="342">
        <v>6.8289650000000002</v>
      </c>
      <c r="J1075" s="342">
        <v>177.548788</v>
      </c>
      <c r="K1075" s="342">
        <v>52.5</v>
      </c>
      <c r="L1075" s="342">
        <v>6.874803</v>
      </c>
      <c r="M1075" s="342">
        <v>75</v>
      </c>
      <c r="N1075" s="342">
        <v>29.328779999999998</v>
      </c>
      <c r="O1075" s="342">
        <v>177.277185</v>
      </c>
      <c r="P1075" s="342">
        <v>0</v>
      </c>
      <c r="Q1075" s="342">
        <v>120.34</v>
      </c>
      <c r="R1075" s="342">
        <v>0</v>
      </c>
      <c r="S1075" s="342">
        <v>4.3959999999999999</v>
      </c>
      <c r="T1075" s="342">
        <v>0</v>
      </c>
      <c r="U1075" s="342">
        <v>260</v>
      </c>
      <c r="V1075" s="342">
        <v>135.09399999999999</v>
      </c>
      <c r="W1075" s="342">
        <v>6.266</v>
      </c>
      <c r="X1075" s="342">
        <v>4.4999999999999998E-2</v>
      </c>
      <c r="Y1075" s="342">
        <v>0</v>
      </c>
      <c r="Z1075" s="342">
        <v>73.400000000000006</v>
      </c>
      <c r="AA1075" s="342">
        <v>53.7</v>
      </c>
      <c r="AB1075" s="342">
        <v>11.33995</v>
      </c>
      <c r="AC1075" s="342">
        <v>12.779216</v>
      </c>
      <c r="AD1075" s="342">
        <v>177.325346</v>
      </c>
      <c r="AE1075" s="342">
        <v>9.5817219999999992</v>
      </c>
      <c r="AF1075" s="342">
        <v>0</v>
      </c>
      <c r="AG1075" s="342">
        <v>4.8161000000000002E-2</v>
      </c>
    </row>
    <row r="1076" spans="1:33" x14ac:dyDescent="0.2">
      <c r="A1076" s="342">
        <v>1291.2878579999999</v>
      </c>
      <c r="B1076" s="342">
        <v>122.028311</v>
      </c>
      <c r="C1076" s="342">
        <v>74.625718000000006</v>
      </c>
      <c r="D1076" s="342">
        <v>75.543913000000003</v>
      </c>
      <c r="E1076" s="342">
        <v>72.885887999999994</v>
      </c>
      <c r="F1076" s="342">
        <v>72.791310999999993</v>
      </c>
      <c r="G1076" s="342">
        <v>72.908081999999993</v>
      </c>
      <c r="H1076" s="342">
        <v>74.649792000000005</v>
      </c>
      <c r="I1076" s="342">
        <v>6.9352489999999998</v>
      </c>
      <c r="J1076" s="342">
        <v>177.54775100000001</v>
      </c>
      <c r="K1076" s="342">
        <v>52.5</v>
      </c>
      <c r="L1076" s="342">
        <v>6.8794690000000003</v>
      </c>
      <c r="M1076" s="342">
        <v>75</v>
      </c>
      <c r="N1076" s="342">
        <v>29.328365999999999</v>
      </c>
      <c r="O1076" s="342">
        <v>177.299408</v>
      </c>
      <c r="P1076" s="342">
        <v>0</v>
      </c>
      <c r="Q1076" s="342">
        <v>120.31</v>
      </c>
      <c r="R1076" s="342">
        <v>0</v>
      </c>
      <c r="S1076" s="342">
        <v>4.4050000000000002</v>
      </c>
      <c r="T1076" s="342">
        <v>0</v>
      </c>
      <c r="U1076" s="342">
        <v>266</v>
      </c>
      <c r="V1076" s="342">
        <v>135.20500000000001</v>
      </c>
      <c r="W1076" s="342">
        <v>6.25</v>
      </c>
      <c r="X1076" s="342">
        <v>4.4999999999999998E-2</v>
      </c>
      <c r="Y1076" s="342">
        <v>0</v>
      </c>
      <c r="Z1076" s="342">
        <v>73.400000000000006</v>
      </c>
      <c r="AA1076" s="342">
        <v>53.7</v>
      </c>
      <c r="AB1076" s="342">
        <v>11.298285</v>
      </c>
      <c r="AC1076" s="342">
        <v>12.743638000000001</v>
      </c>
      <c r="AD1076" s="342">
        <v>177.347598</v>
      </c>
      <c r="AE1076" s="342">
        <v>9.5786999999999995</v>
      </c>
      <c r="AF1076" s="342">
        <v>0</v>
      </c>
      <c r="AG1076" s="342">
        <v>4.8189999999999997E-2</v>
      </c>
    </row>
    <row r="1077" spans="1:33" x14ac:dyDescent="0.2">
      <c r="A1077" s="342">
        <v>1292.4959260000001</v>
      </c>
      <c r="B1077" s="342">
        <v>121.820714</v>
      </c>
      <c r="C1077" s="342">
        <v>74.706727999999998</v>
      </c>
      <c r="D1077" s="342">
        <v>75.610918999999996</v>
      </c>
      <c r="E1077" s="342">
        <v>72.828847999999994</v>
      </c>
      <c r="F1077" s="342">
        <v>72.775276000000005</v>
      </c>
      <c r="G1077" s="342">
        <v>72.962114999999997</v>
      </c>
      <c r="H1077" s="342">
        <v>74.713113000000007</v>
      </c>
      <c r="I1077" s="342">
        <v>6.8583439999999998</v>
      </c>
      <c r="J1077" s="342">
        <v>177.39480800000001</v>
      </c>
      <c r="K1077" s="342">
        <v>52.5</v>
      </c>
      <c r="L1077" s="342">
        <v>6.8853799999999996</v>
      </c>
      <c r="M1077" s="342">
        <v>75</v>
      </c>
      <c r="N1077" s="342">
        <v>29.329325000000001</v>
      </c>
      <c r="O1077" s="342">
        <v>177.296592</v>
      </c>
      <c r="P1077" s="342">
        <v>0</v>
      </c>
      <c r="Q1077" s="342">
        <v>120.31</v>
      </c>
      <c r="R1077" s="342">
        <v>0</v>
      </c>
      <c r="S1077" s="342">
        <v>4.4029999999999996</v>
      </c>
      <c r="T1077" s="342">
        <v>0</v>
      </c>
      <c r="U1077" s="342">
        <v>267</v>
      </c>
      <c r="V1077" s="342">
        <v>135.279</v>
      </c>
      <c r="W1077" s="342">
        <v>6.2759999999999998</v>
      </c>
      <c r="X1077" s="342">
        <v>4.4999999999999998E-2</v>
      </c>
      <c r="Y1077" s="342">
        <v>0</v>
      </c>
      <c r="Z1077" s="342">
        <v>73.400000000000006</v>
      </c>
      <c r="AA1077" s="342">
        <v>53.7</v>
      </c>
      <c r="AB1077" s="342">
        <v>11.256892000000001</v>
      </c>
      <c r="AC1077" s="342">
        <v>12.710761</v>
      </c>
      <c r="AD1077" s="342">
        <v>177.34449900000001</v>
      </c>
      <c r="AE1077" s="342">
        <v>9.5759059999999998</v>
      </c>
      <c r="AF1077" s="342">
        <v>0</v>
      </c>
      <c r="AG1077" s="342">
        <v>4.7906999999999998E-2</v>
      </c>
    </row>
    <row r="1078" spans="1:33" x14ac:dyDescent="0.2">
      <c r="A1078" s="342">
        <v>1293.689995</v>
      </c>
      <c r="B1078" s="342">
        <v>121.638205</v>
      </c>
      <c r="C1078" s="342">
        <v>74.622140000000002</v>
      </c>
      <c r="D1078" s="342">
        <v>75.489735999999994</v>
      </c>
      <c r="E1078" s="342">
        <v>72.829138</v>
      </c>
      <c r="F1078" s="342">
        <v>72.768092999999993</v>
      </c>
      <c r="G1078" s="342">
        <v>72.888444000000007</v>
      </c>
      <c r="H1078" s="342">
        <v>74.624939999999995</v>
      </c>
      <c r="I1078" s="342">
        <v>6.9829910000000002</v>
      </c>
      <c r="J1078" s="342">
        <v>177.34503599999999</v>
      </c>
      <c r="K1078" s="342">
        <v>52.5</v>
      </c>
      <c r="L1078" s="342">
        <v>6.8917570000000001</v>
      </c>
      <c r="M1078" s="342">
        <v>75</v>
      </c>
      <c r="N1078" s="342">
        <v>29.327069000000002</v>
      </c>
      <c r="O1078" s="342">
        <v>177.27622500000001</v>
      </c>
      <c r="P1078" s="342">
        <v>0</v>
      </c>
      <c r="Q1078" s="342">
        <v>120.3</v>
      </c>
      <c r="R1078" s="342">
        <v>0</v>
      </c>
      <c r="S1078" s="342">
        <v>4.407</v>
      </c>
      <c r="T1078" s="342">
        <v>0</v>
      </c>
      <c r="U1078" s="342">
        <v>269</v>
      </c>
      <c r="V1078" s="342">
        <v>135.38999999999999</v>
      </c>
      <c r="W1078" s="342">
        <v>6.266</v>
      </c>
      <c r="X1078" s="342">
        <v>5.0999999999999997E-2</v>
      </c>
      <c r="Y1078" s="342">
        <v>0</v>
      </c>
      <c r="Z1078" s="342">
        <v>73.400000000000006</v>
      </c>
      <c r="AA1078" s="342">
        <v>53.6</v>
      </c>
      <c r="AB1078" s="342">
        <v>11.213388</v>
      </c>
      <c r="AC1078" s="342">
        <v>12.674875999999999</v>
      </c>
      <c r="AD1078" s="342">
        <v>177.32404700000001</v>
      </c>
      <c r="AE1078" s="342">
        <v>9.5728570000000008</v>
      </c>
      <c r="AF1078" s="342">
        <v>0</v>
      </c>
      <c r="AG1078" s="342">
        <v>4.7822000000000003E-2</v>
      </c>
    </row>
    <row r="1079" spans="1:33" x14ac:dyDescent="0.2">
      <c r="A1079" s="342">
        <v>1294.894063</v>
      </c>
      <c r="B1079" s="342">
        <v>121.71924199999999</v>
      </c>
      <c r="C1079" s="342">
        <v>74.708922000000001</v>
      </c>
      <c r="D1079" s="342">
        <v>75.564672000000002</v>
      </c>
      <c r="E1079" s="342">
        <v>72.895058000000006</v>
      </c>
      <c r="F1079" s="342">
        <v>72.783580000000001</v>
      </c>
      <c r="G1079" s="342">
        <v>72.897848999999994</v>
      </c>
      <c r="H1079" s="342">
        <v>74.647628999999995</v>
      </c>
      <c r="I1079" s="342">
        <v>6.9915880000000001</v>
      </c>
      <c r="J1079" s="342">
        <v>177.30651499999999</v>
      </c>
      <c r="K1079" s="342">
        <v>52.5</v>
      </c>
      <c r="L1079" s="342">
        <v>6.8961639999999997</v>
      </c>
      <c r="M1079" s="342">
        <v>75</v>
      </c>
      <c r="N1079" s="342">
        <v>29.327138000000001</v>
      </c>
      <c r="O1079" s="342">
        <v>177.27852200000001</v>
      </c>
      <c r="P1079" s="342">
        <v>0</v>
      </c>
      <c r="Q1079" s="342">
        <v>120.3</v>
      </c>
      <c r="R1079" s="342">
        <v>0</v>
      </c>
      <c r="S1079" s="342">
        <v>4.4180000000000001</v>
      </c>
      <c r="T1079" s="342">
        <v>0</v>
      </c>
      <c r="U1079" s="342">
        <v>273</v>
      </c>
      <c r="V1079" s="342">
        <v>135.464</v>
      </c>
      <c r="W1079" s="342">
        <v>6.3120000000000003</v>
      </c>
      <c r="X1079" s="342">
        <v>4.4999999999999998E-2</v>
      </c>
      <c r="Y1079" s="342">
        <v>0</v>
      </c>
      <c r="Z1079" s="342">
        <v>73.2</v>
      </c>
      <c r="AA1079" s="342">
        <v>53.6</v>
      </c>
      <c r="AB1079" s="342">
        <v>11.170608</v>
      </c>
      <c r="AC1079" s="342">
        <v>12.637138999999999</v>
      </c>
      <c r="AD1079" s="342">
        <v>177.32633100000001</v>
      </c>
      <c r="AE1079" s="342">
        <v>9.5696510000000004</v>
      </c>
      <c r="AF1079" s="342">
        <v>0</v>
      </c>
      <c r="AG1079" s="342">
        <v>4.7808999999999997E-2</v>
      </c>
    </row>
    <row r="1080" spans="1:33" x14ac:dyDescent="0.2">
      <c r="A1080" s="342">
        <v>1296.0891320000001</v>
      </c>
      <c r="B1080" s="342">
        <v>121.852518</v>
      </c>
      <c r="C1080" s="342">
        <v>74.671655000000001</v>
      </c>
      <c r="D1080" s="342">
        <v>75.574212000000003</v>
      </c>
      <c r="E1080" s="342">
        <v>72.928939999999997</v>
      </c>
      <c r="F1080" s="342">
        <v>72.785425000000004</v>
      </c>
      <c r="G1080" s="342">
        <v>72.961077000000003</v>
      </c>
      <c r="H1080" s="342">
        <v>74.610946999999996</v>
      </c>
      <c r="I1080" s="342">
        <v>6.9263919999999999</v>
      </c>
      <c r="J1080" s="342">
        <v>177.47024300000001</v>
      </c>
      <c r="K1080" s="342">
        <v>52.5</v>
      </c>
      <c r="L1080" s="342">
        <v>6.9004669999999999</v>
      </c>
      <c r="M1080" s="342">
        <v>75</v>
      </c>
      <c r="N1080" s="342">
        <v>29.327251</v>
      </c>
      <c r="O1080" s="342">
        <v>177.24980199999999</v>
      </c>
      <c r="P1080" s="342">
        <v>0</v>
      </c>
      <c r="Q1080" s="342">
        <v>120.31</v>
      </c>
      <c r="R1080" s="342">
        <v>0</v>
      </c>
      <c r="S1080" s="342">
        <v>4.3979999999999997</v>
      </c>
      <c r="T1080" s="342">
        <v>0</v>
      </c>
      <c r="U1080" s="342">
        <v>263</v>
      </c>
      <c r="V1080" s="342">
        <v>135.53800000000001</v>
      </c>
      <c r="W1080" s="342">
        <v>6.2450000000000001</v>
      </c>
      <c r="X1080" s="342">
        <v>4.4999999999999998E-2</v>
      </c>
      <c r="Y1080" s="342">
        <v>0</v>
      </c>
      <c r="Z1080" s="342">
        <v>73.400000000000006</v>
      </c>
      <c r="AA1080" s="342">
        <v>53.6</v>
      </c>
      <c r="AB1080" s="342">
        <v>11.124917999999999</v>
      </c>
      <c r="AC1080" s="342">
        <v>12.597963</v>
      </c>
      <c r="AD1080" s="342">
        <v>177.297776</v>
      </c>
      <c r="AE1080" s="342">
        <v>9.5663230000000006</v>
      </c>
      <c r="AF1080" s="342">
        <v>0</v>
      </c>
      <c r="AG1080" s="342">
        <v>4.7974000000000003E-2</v>
      </c>
    </row>
    <row r="1081" spans="1:33" x14ac:dyDescent="0.2">
      <c r="A1081" s="342">
        <v>1297.2852009999999</v>
      </c>
      <c r="B1081" s="342">
        <v>122.230891</v>
      </c>
      <c r="C1081" s="342">
        <v>74.661823999999996</v>
      </c>
      <c r="D1081" s="342">
        <v>75.543566999999996</v>
      </c>
      <c r="E1081" s="342">
        <v>72.870009999999994</v>
      </c>
      <c r="F1081" s="342">
        <v>72.746455999999995</v>
      </c>
      <c r="G1081" s="342">
        <v>72.911143999999993</v>
      </c>
      <c r="H1081" s="342">
        <v>74.639545999999996</v>
      </c>
      <c r="I1081" s="342">
        <v>6.915807</v>
      </c>
      <c r="J1081" s="342">
        <v>177.379254</v>
      </c>
      <c r="K1081" s="342">
        <v>52.5</v>
      </c>
      <c r="L1081" s="342">
        <v>6.9062739999999998</v>
      </c>
      <c r="M1081" s="342">
        <v>75</v>
      </c>
      <c r="N1081" s="342">
        <v>29.328029000000001</v>
      </c>
      <c r="O1081" s="342">
        <v>177.249934</v>
      </c>
      <c r="P1081" s="342">
        <v>0</v>
      </c>
      <c r="Q1081" s="342">
        <v>120.31</v>
      </c>
      <c r="R1081" s="342">
        <v>0</v>
      </c>
      <c r="S1081" s="342">
        <v>4.407</v>
      </c>
      <c r="T1081" s="342">
        <v>0</v>
      </c>
      <c r="U1081" s="342">
        <v>268</v>
      </c>
      <c r="V1081" s="342">
        <v>135.649</v>
      </c>
      <c r="W1081" s="342">
        <v>6.266</v>
      </c>
      <c r="X1081" s="342">
        <v>4.4999999999999998E-2</v>
      </c>
      <c r="Y1081" s="342">
        <v>0</v>
      </c>
      <c r="Z1081" s="342">
        <v>73.400000000000006</v>
      </c>
      <c r="AA1081" s="342">
        <v>53.6</v>
      </c>
      <c r="AB1081" s="342">
        <v>11.080024999999999</v>
      </c>
      <c r="AC1081" s="342">
        <v>12.552432</v>
      </c>
      <c r="AD1081" s="342">
        <v>177.298281</v>
      </c>
      <c r="AE1081" s="342">
        <v>9.5624549999999999</v>
      </c>
      <c r="AF1081" s="342">
        <v>0</v>
      </c>
      <c r="AG1081" s="342">
        <v>4.8347000000000001E-2</v>
      </c>
    </row>
    <row r="1082" spans="1:33" x14ac:dyDescent="0.2">
      <c r="A1082" s="342">
        <v>1298.4812690000001</v>
      </c>
      <c r="B1082" s="342">
        <v>122.885049</v>
      </c>
      <c r="C1082" s="342">
        <v>74.656075999999999</v>
      </c>
      <c r="D1082" s="342">
        <v>75.583212000000003</v>
      </c>
      <c r="E1082" s="342">
        <v>72.894938999999994</v>
      </c>
      <c r="F1082" s="342">
        <v>72.810321000000002</v>
      </c>
      <c r="G1082" s="342">
        <v>72.977258000000006</v>
      </c>
      <c r="H1082" s="342">
        <v>74.705918999999994</v>
      </c>
      <c r="I1082" s="342">
        <v>6.8672009999999997</v>
      </c>
      <c r="J1082" s="342">
        <v>177.419175</v>
      </c>
      <c r="K1082" s="342">
        <v>52.5</v>
      </c>
      <c r="L1082" s="342">
        <v>6.9132730000000002</v>
      </c>
      <c r="M1082" s="342">
        <v>75</v>
      </c>
      <c r="N1082" s="342">
        <v>29.328676999999999</v>
      </c>
      <c r="O1082" s="342">
        <v>177.25587899999999</v>
      </c>
      <c r="P1082" s="342">
        <v>0</v>
      </c>
      <c r="Q1082" s="342">
        <v>120.3</v>
      </c>
      <c r="R1082" s="342">
        <v>0</v>
      </c>
      <c r="S1082" s="342">
        <v>4.4080000000000004</v>
      </c>
      <c r="T1082" s="342">
        <v>0</v>
      </c>
      <c r="U1082" s="342">
        <v>269</v>
      </c>
      <c r="V1082" s="342">
        <v>135.72300000000001</v>
      </c>
      <c r="W1082" s="342">
        <v>6.3179999999999996</v>
      </c>
      <c r="X1082" s="342">
        <v>4.4999999999999998E-2</v>
      </c>
      <c r="Y1082" s="342">
        <v>0</v>
      </c>
      <c r="Z1082" s="342">
        <v>73.400000000000006</v>
      </c>
      <c r="AA1082" s="342">
        <v>53.6</v>
      </c>
      <c r="AB1082" s="342">
        <v>11.036706000000001</v>
      </c>
      <c r="AC1082" s="342">
        <v>12.513348000000001</v>
      </c>
      <c r="AD1082" s="342">
        <v>177.304867</v>
      </c>
      <c r="AE1082" s="342">
        <v>9.5591340000000002</v>
      </c>
      <c r="AF1082" s="342">
        <v>0</v>
      </c>
      <c r="AG1082" s="342">
        <v>4.8987999999999997E-2</v>
      </c>
    </row>
    <row r="1083" spans="1:33" x14ac:dyDescent="0.2">
      <c r="A1083" s="342">
        <v>1299.6753369999999</v>
      </c>
      <c r="B1083" s="342">
        <v>123.19395900000001</v>
      </c>
      <c r="C1083" s="342">
        <v>74.620330999999993</v>
      </c>
      <c r="D1083" s="342">
        <v>75.544878999999995</v>
      </c>
      <c r="E1083" s="342">
        <v>72.872529999999998</v>
      </c>
      <c r="F1083" s="342">
        <v>72.773768000000004</v>
      </c>
      <c r="G1083" s="342">
        <v>72.914484000000002</v>
      </c>
      <c r="H1083" s="342">
        <v>74.578958999999998</v>
      </c>
      <c r="I1083" s="342">
        <v>7.0229549999999996</v>
      </c>
      <c r="J1083" s="342">
        <v>177.503942</v>
      </c>
      <c r="K1083" s="342">
        <v>52.5</v>
      </c>
      <c r="L1083" s="342">
        <v>6.9200650000000001</v>
      </c>
      <c r="M1083" s="342">
        <v>75</v>
      </c>
      <c r="N1083" s="342">
        <v>29.325644</v>
      </c>
      <c r="O1083" s="342">
        <v>177.23025200000001</v>
      </c>
      <c r="P1083" s="342">
        <v>0</v>
      </c>
      <c r="Q1083" s="342">
        <v>120.32</v>
      </c>
      <c r="R1083" s="342">
        <v>0</v>
      </c>
      <c r="S1083" s="342">
        <v>4.3970000000000002</v>
      </c>
      <c r="T1083" s="342">
        <v>0</v>
      </c>
      <c r="U1083" s="342">
        <v>263</v>
      </c>
      <c r="V1083" s="342">
        <v>135.834</v>
      </c>
      <c r="W1083" s="342">
        <v>6.234</v>
      </c>
      <c r="X1083" s="342">
        <v>5.0999999999999997E-2</v>
      </c>
      <c r="Y1083" s="342">
        <v>0</v>
      </c>
      <c r="Z1083" s="342">
        <v>73.400000000000006</v>
      </c>
      <c r="AA1083" s="342">
        <v>53.6</v>
      </c>
      <c r="AB1083" s="342">
        <v>10.990119</v>
      </c>
      <c r="AC1083" s="342">
        <v>12.472071</v>
      </c>
      <c r="AD1083" s="342">
        <v>177.279582</v>
      </c>
      <c r="AE1083" s="342">
        <v>9.5556269999999994</v>
      </c>
      <c r="AF1083" s="342">
        <v>0</v>
      </c>
      <c r="AG1083" s="342">
        <v>4.9328999999999998E-2</v>
      </c>
    </row>
    <row r="1084" spans="1:33" x14ac:dyDescent="0.2">
      <c r="A1084" s="342">
        <v>1300.893407</v>
      </c>
      <c r="B1084" s="342">
        <v>123.470827</v>
      </c>
      <c r="C1084" s="342">
        <v>74.675483</v>
      </c>
      <c r="D1084" s="342">
        <v>75.553483999999997</v>
      </c>
      <c r="E1084" s="342">
        <v>72.816638999999995</v>
      </c>
      <c r="F1084" s="342">
        <v>72.776334000000006</v>
      </c>
      <c r="G1084" s="342">
        <v>72.958742999999998</v>
      </c>
      <c r="H1084" s="342">
        <v>74.688196000000005</v>
      </c>
      <c r="I1084" s="342">
        <v>6.9710660000000004</v>
      </c>
      <c r="J1084" s="342">
        <v>177.400589</v>
      </c>
      <c r="K1084" s="342">
        <v>52.5</v>
      </c>
      <c r="L1084" s="342">
        <v>6.9281290000000002</v>
      </c>
      <c r="M1084" s="342">
        <v>75</v>
      </c>
      <c r="N1084" s="342">
        <v>29.326079</v>
      </c>
      <c r="O1084" s="342">
        <v>177.23206300000001</v>
      </c>
      <c r="P1084" s="342">
        <v>0</v>
      </c>
      <c r="Q1084" s="342">
        <v>120.33</v>
      </c>
      <c r="R1084" s="342">
        <v>0</v>
      </c>
      <c r="S1084" s="342">
        <v>4.3979999999999997</v>
      </c>
      <c r="T1084" s="342">
        <v>0</v>
      </c>
      <c r="U1084" s="342">
        <v>262</v>
      </c>
      <c r="V1084" s="342">
        <v>135.90799999999999</v>
      </c>
      <c r="W1084" s="342">
        <v>6.25</v>
      </c>
      <c r="X1084" s="342">
        <v>4.4999999999999998E-2</v>
      </c>
      <c r="Y1084" s="342">
        <v>0</v>
      </c>
      <c r="Z1084" s="342">
        <v>73.400000000000006</v>
      </c>
      <c r="AA1084" s="342">
        <v>53.7</v>
      </c>
      <c r="AB1084" s="342">
        <v>10.944400999999999</v>
      </c>
      <c r="AC1084" s="342">
        <v>12.427795</v>
      </c>
      <c r="AD1084" s="342">
        <v>177.281609</v>
      </c>
      <c r="AE1084" s="342">
        <v>9.5518649999999994</v>
      </c>
      <c r="AF1084" s="342">
        <v>0</v>
      </c>
      <c r="AG1084" s="342">
        <v>4.9544999999999999E-2</v>
      </c>
    </row>
    <row r="1085" spans="1:33" x14ac:dyDescent="0.2">
      <c r="A1085" s="342">
        <v>1302.088475</v>
      </c>
      <c r="B1085" s="342">
        <v>123.394594</v>
      </c>
      <c r="C1085" s="342">
        <v>74.638998999999998</v>
      </c>
      <c r="D1085" s="342">
        <v>75.519981000000001</v>
      </c>
      <c r="E1085" s="342">
        <v>72.852288000000001</v>
      </c>
      <c r="F1085" s="342">
        <v>72.759156000000004</v>
      </c>
      <c r="G1085" s="342">
        <v>72.900861000000006</v>
      </c>
      <c r="H1085" s="342">
        <v>74.637912</v>
      </c>
      <c r="I1085" s="342">
        <v>6.9814780000000001</v>
      </c>
      <c r="J1085" s="342">
        <v>177.444061</v>
      </c>
      <c r="K1085" s="342">
        <v>52.5</v>
      </c>
      <c r="L1085" s="342">
        <v>6.9317820000000001</v>
      </c>
      <c r="M1085" s="342">
        <v>75</v>
      </c>
      <c r="N1085" s="342">
        <v>29.326809999999998</v>
      </c>
      <c r="O1085" s="342">
        <v>177.219562</v>
      </c>
      <c r="P1085" s="342">
        <v>0</v>
      </c>
      <c r="Q1085" s="342">
        <v>120.32</v>
      </c>
      <c r="R1085" s="342">
        <v>0</v>
      </c>
      <c r="S1085" s="342">
        <v>4.4000000000000004</v>
      </c>
      <c r="T1085" s="342">
        <v>0</v>
      </c>
      <c r="U1085" s="342">
        <v>265</v>
      </c>
      <c r="V1085" s="342">
        <v>135.982</v>
      </c>
      <c r="W1085" s="342">
        <v>6.25</v>
      </c>
      <c r="X1085" s="342">
        <v>4.4999999999999998E-2</v>
      </c>
      <c r="Y1085" s="342">
        <v>0</v>
      </c>
      <c r="Z1085" s="342">
        <v>73.400000000000006</v>
      </c>
      <c r="AA1085" s="342">
        <v>53.7</v>
      </c>
      <c r="AB1085" s="342">
        <v>10.897463</v>
      </c>
      <c r="AC1085" s="342">
        <v>12.380817</v>
      </c>
      <c r="AD1085" s="342">
        <v>177.26907</v>
      </c>
      <c r="AE1085" s="342">
        <v>9.5478740000000002</v>
      </c>
      <c r="AF1085" s="342">
        <v>0</v>
      </c>
      <c r="AG1085" s="342">
        <v>4.9508000000000003E-2</v>
      </c>
    </row>
    <row r="1086" spans="1:33" x14ac:dyDescent="0.2">
      <c r="A1086" s="342">
        <v>1303.2835439999999</v>
      </c>
      <c r="B1086" s="342">
        <v>123.62057</v>
      </c>
      <c r="C1086" s="342">
        <v>74.697772999999998</v>
      </c>
      <c r="D1086" s="342">
        <v>75.561556999999993</v>
      </c>
      <c r="E1086" s="342">
        <v>72.870885000000001</v>
      </c>
      <c r="F1086" s="342">
        <v>72.796160999999998</v>
      </c>
      <c r="G1086" s="342">
        <v>72.953954999999993</v>
      </c>
      <c r="H1086" s="342">
        <v>74.682813999999993</v>
      </c>
      <c r="I1086" s="342">
        <v>6.8978770000000003</v>
      </c>
      <c r="J1086" s="342">
        <v>177.41476800000001</v>
      </c>
      <c r="K1086" s="342">
        <v>52.5</v>
      </c>
      <c r="L1086" s="342">
        <v>6.9376920000000002</v>
      </c>
      <c r="M1086" s="342">
        <v>75</v>
      </c>
      <c r="N1086" s="342">
        <v>29.326706000000001</v>
      </c>
      <c r="O1086" s="342">
        <v>177.24150700000001</v>
      </c>
      <c r="P1086" s="342">
        <v>0</v>
      </c>
      <c r="Q1086" s="342">
        <v>120.31</v>
      </c>
      <c r="R1086" s="342">
        <v>0</v>
      </c>
      <c r="S1086" s="342">
        <v>4.4130000000000003</v>
      </c>
      <c r="T1086" s="342">
        <v>0</v>
      </c>
      <c r="U1086" s="342">
        <v>271</v>
      </c>
      <c r="V1086" s="342">
        <v>136.09299999999999</v>
      </c>
      <c r="W1086" s="342">
        <v>6.2759999999999998</v>
      </c>
      <c r="X1086" s="342">
        <v>4.4999999999999998E-2</v>
      </c>
      <c r="Y1086" s="342">
        <v>0</v>
      </c>
      <c r="Z1086" s="342">
        <v>73.400000000000006</v>
      </c>
      <c r="AA1086" s="342">
        <v>53.7</v>
      </c>
      <c r="AB1086" s="342">
        <v>10.854186</v>
      </c>
      <c r="AC1086" s="342">
        <v>12.339152</v>
      </c>
      <c r="AD1086" s="342">
        <v>177.291178</v>
      </c>
      <c r="AE1086" s="342">
        <v>9.5443339999999992</v>
      </c>
      <c r="AF1086" s="342">
        <v>0</v>
      </c>
      <c r="AG1086" s="342">
        <v>4.9671E-2</v>
      </c>
    </row>
    <row r="1087" spans="1:33" x14ac:dyDescent="0.2">
      <c r="A1087" s="342">
        <v>1304.4786120000001</v>
      </c>
      <c r="B1087" s="342">
        <v>123.857012</v>
      </c>
      <c r="C1087" s="342">
        <v>74.667974999999998</v>
      </c>
      <c r="D1087" s="342">
        <v>75.521641000000002</v>
      </c>
      <c r="E1087" s="342">
        <v>72.892579999999995</v>
      </c>
      <c r="F1087" s="342">
        <v>72.803032000000002</v>
      </c>
      <c r="G1087" s="342">
        <v>72.942261999999999</v>
      </c>
      <c r="H1087" s="342">
        <v>74.650751999999997</v>
      </c>
      <c r="I1087" s="342">
        <v>6.9819100000000001</v>
      </c>
      <c r="J1087" s="342">
        <v>177.31626199999999</v>
      </c>
      <c r="K1087" s="342">
        <v>52.5</v>
      </c>
      <c r="L1087" s="342">
        <v>6.9455730000000004</v>
      </c>
      <c r="M1087" s="342">
        <v>75</v>
      </c>
      <c r="N1087" s="342">
        <v>29.329014000000001</v>
      </c>
      <c r="O1087" s="342">
        <v>177.21516199999999</v>
      </c>
      <c r="P1087" s="342">
        <v>0</v>
      </c>
      <c r="Q1087" s="342">
        <v>120.31</v>
      </c>
      <c r="R1087" s="342">
        <v>0</v>
      </c>
      <c r="S1087" s="342">
        <v>4.4089999999999998</v>
      </c>
      <c r="T1087" s="342">
        <v>0</v>
      </c>
      <c r="U1087" s="342">
        <v>269</v>
      </c>
      <c r="V1087" s="342">
        <v>136.166</v>
      </c>
      <c r="W1087" s="342">
        <v>6.2709999999999999</v>
      </c>
      <c r="X1087" s="342">
        <v>4.4999999999999998E-2</v>
      </c>
      <c r="Y1087" s="342">
        <v>0</v>
      </c>
      <c r="Z1087" s="342">
        <v>73.400000000000006</v>
      </c>
      <c r="AA1087" s="342">
        <v>53.7</v>
      </c>
      <c r="AB1087" s="342">
        <v>10.807657000000001</v>
      </c>
      <c r="AC1087" s="342">
        <v>12.29529</v>
      </c>
      <c r="AD1087" s="342">
        <v>177.26509899999999</v>
      </c>
      <c r="AE1087" s="342">
        <v>9.5406080000000006</v>
      </c>
      <c r="AF1087" s="342">
        <v>0</v>
      </c>
      <c r="AG1087" s="342">
        <v>4.9937000000000002E-2</v>
      </c>
    </row>
    <row r="1088" spans="1:33" x14ac:dyDescent="0.2">
      <c r="A1088" s="342">
        <v>1305.6746800000001</v>
      </c>
      <c r="B1088" s="342">
        <v>123.401583</v>
      </c>
      <c r="C1088" s="342">
        <v>74.663706000000005</v>
      </c>
      <c r="D1088" s="342">
        <v>75.571262000000004</v>
      </c>
      <c r="E1088" s="342">
        <v>72.904916999999998</v>
      </c>
      <c r="F1088" s="342">
        <v>72.783102999999997</v>
      </c>
      <c r="G1088" s="342">
        <v>72.975527999999997</v>
      </c>
      <c r="H1088" s="342">
        <v>74.642740000000003</v>
      </c>
      <c r="I1088" s="342">
        <v>7.1283750000000001</v>
      </c>
      <c r="J1088" s="342">
        <v>177.31159600000001</v>
      </c>
      <c r="K1088" s="342">
        <v>52.5</v>
      </c>
      <c r="L1088" s="342">
        <v>6.9534019999999996</v>
      </c>
      <c r="M1088" s="342">
        <v>75</v>
      </c>
      <c r="N1088" s="342">
        <v>29.331060999999998</v>
      </c>
      <c r="O1088" s="342">
        <v>177.19703200000001</v>
      </c>
      <c r="P1088" s="342">
        <v>0</v>
      </c>
      <c r="Q1088" s="342">
        <v>120.31</v>
      </c>
      <c r="R1088" s="342">
        <v>0</v>
      </c>
      <c r="S1088" s="342">
        <v>4.41</v>
      </c>
      <c r="T1088" s="342">
        <v>0</v>
      </c>
      <c r="U1088" s="342">
        <v>268</v>
      </c>
      <c r="V1088" s="342">
        <v>136.27699999999999</v>
      </c>
      <c r="W1088" s="342">
        <v>6.2809999999999997</v>
      </c>
      <c r="X1088" s="342">
        <v>4.4999999999999998E-2</v>
      </c>
      <c r="Y1088" s="342">
        <v>0</v>
      </c>
      <c r="Z1088" s="342">
        <v>73.400000000000006</v>
      </c>
      <c r="AA1088" s="342">
        <v>53.6</v>
      </c>
      <c r="AB1088" s="342">
        <v>10.759095</v>
      </c>
      <c r="AC1088" s="342">
        <v>12.245469</v>
      </c>
      <c r="AD1088" s="342">
        <v>177.246521</v>
      </c>
      <c r="AE1088" s="342">
        <v>9.5363749999999996</v>
      </c>
      <c r="AF1088" s="342">
        <v>0</v>
      </c>
      <c r="AG1088" s="342">
        <v>4.9488999999999998E-2</v>
      </c>
    </row>
    <row r="1089" spans="1:33" x14ac:dyDescent="0.2">
      <c r="A1089" s="342">
        <v>1306.8947499999999</v>
      </c>
      <c r="B1089" s="342">
        <v>123.12210399999999</v>
      </c>
      <c r="C1089" s="342">
        <v>74.630904999999998</v>
      </c>
      <c r="D1089" s="342">
        <v>75.487543000000002</v>
      </c>
      <c r="E1089" s="342">
        <v>72.888791999999995</v>
      </c>
      <c r="F1089" s="342">
        <v>72.783418999999995</v>
      </c>
      <c r="G1089" s="342">
        <v>72.930762000000001</v>
      </c>
      <c r="H1089" s="342">
        <v>74.558442999999997</v>
      </c>
      <c r="I1089" s="342">
        <v>6.9796849999999999</v>
      </c>
      <c r="J1089" s="342">
        <v>177.36340300000001</v>
      </c>
      <c r="K1089" s="342">
        <v>52.5</v>
      </c>
      <c r="L1089" s="342">
        <v>6.9618679999999999</v>
      </c>
      <c r="M1089" s="342">
        <v>75</v>
      </c>
      <c r="N1089" s="342">
        <v>29.329156999999999</v>
      </c>
      <c r="O1089" s="342">
        <v>177.21975900000001</v>
      </c>
      <c r="P1089" s="342">
        <v>0</v>
      </c>
      <c r="Q1089" s="342">
        <v>120.32</v>
      </c>
      <c r="R1089" s="342">
        <v>0</v>
      </c>
      <c r="S1089" s="342">
        <v>4.4029999999999996</v>
      </c>
      <c r="T1089" s="342">
        <v>0</v>
      </c>
      <c r="U1089" s="342">
        <v>267</v>
      </c>
      <c r="V1089" s="342">
        <v>136.351</v>
      </c>
      <c r="W1089" s="342">
        <v>6.26</v>
      </c>
      <c r="X1089" s="342">
        <v>4.4999999999999998E-2</v>
      </c>
      <c r="Y1089" s="342">
        <v>0</v>
      </c>
      <c r="Z1089" s="342">
        <v>73.400000000000006</v>
      </c>
      <c r="AA1089" s="342">
        <v>53.6</v>
      </c>
      <c r="AB1089" s="342">
        <v>10.714309999999999</v>
      </c>
      <c r="AC1089" s="342">
        <v>12.204369</v>
      </c>
      <c r="AD1089" s="342">
        <v>177.26900599999999</v>
      </c>
      <c r="AE1089" s="342">
        <v>9.532883</v>
      </c>
      <c r="AF1089" s="342">
        <v>0</v>
      </c>
      <c r="AG1089" s="342">
        <v>4.9246999999999999E-2</v>
      </c>
    </row>
    <row r="1090" spans="1:33" x14ac:dyDescent="0.2">
      <c r="A1090" s="342">
        <v>1308.0918180000001</v>
      </c>
      <c r="B1090" s="342">
        <v>123.147524</v>
      </c>
      <c r="C1090" s="342">
        <v>74.673081999999994</v>
      </c>
      <c r="D1090" s="342">
        <v>75.552835000000002</v>
      </c>
      <c r="E1090" s="342">
        <v>72.834678999999994</v>
      </c>
      <c r="F1090" s="342">
        <v>72.809629000000001</v>
      </c>
      <c r="G1090" s="342">
        <v>72.956372000000002</v>
      </c>
      <c r="H1090" s="342">
        <v>74.658861000000002</v>
      </c>
      <c r="I1090" s="342">
        <v>7.0151779999999997</v>
      </c>
      <c r="J1090" s="342">
        <v>177.21646000000001</v>
      </c>
      <c r="K1090" s="342">
        <v>52.5</v>
      </c>
      <c r="L1090" s="342">
        <v>6.9691109999999998</v>
      </c>
      <c r="M1090" s="342">
        <v>75</v>
      </c>
      <c r="N1090" s="342">
        <v>29.327380000000002</v>
      </c>
      <c r="O1090" s="342">
        <v>177.19446400000001</v>
      </c>
      <c r="P1090" s="342">
        <v>0</v>
      </c>
      <c r="Q1090" s="342">
        <v>120.3</v>
      </c>
      <c r="R1090" s="342">
        <v>0</v>
      </c>
      <c r="S1090" s="342">
        <v>4.4089999999999998</v>
      </c>
      <c r="T1090" s="342">
        <v>0</v>
      </c>
      <c r="U1090" s="342">
        <v>270</v>
      </c>
      <c r="V1090" s="342">
        <v>136.42400000000001</v>
      </c>
      <c r="W1090" s="342">
        <v>6.2809999999999997</v>
      </c>
      <c r="X1090" s="342">
        <v>4.4999999999999998E-2</v>
      </c>
      <c r="Y1090" s="342">
        <v>0</v>
      </c>
      <c r="Z1090" s="342">
        <v>73.400000000000006</v>
      </c>
      <c r="AA1090" s="342">
        <v>53.6</v>
      </c>
      <c r="AB1090" s="342">
        <v>10.666645000000001</v>
      </c>
      <c r="AC1090" s="342">
        <v>12.162791</v>
      </c>
      <c r="AD1090" s="342">
        <v>177.24369300000001</v>
      </c>
      <c r="AE1090" s="342">
        <v>9.5293510000000001</v>
      </c>
      <c r="AF1090" s="342">
        <v>0</v>
      </c>
      <c r="AG1090" s="342">
        <v>4.9228000000000001E-2</v>
      </c>
    </row>
    <row r="1091" spans="1:33" x14ac:dyDescent="0.2">
      <c r="A1091" s="342">
        <v>1309.286887</v>
      </c>
      <c r="B1091" s="342">
        <v>122.608006</v>
      </c>
      <c r="C1091" s="342">
        <v>74.634421000000003</v>
      </c>
      <c r="D1091" s="342">
        <v>75.535335000000003</v>
      </c>
      <c r="E1091" s="342">
        <v>72.896325000000004</v>
      </c>
      <c r="F1091" s="342">
        <v>72.780597</v>
      </c>
      <c r="G1091" s="342">
        <v>72.935238999999996</v>
      </c>
      <c r="H1091" s="342">
        <v>74.624283000000005</v>
      </c>
      <c r="I1091" s="342">
        <v>7.0447740000000003</v>
      </c>
      <c r="J1091" s="342">
        <v>177.313411</v>
      </c>
      <c r="K1091" s="342">
        <v>52.5</v>
      </c>
      <c r="L1091" s="342">
        <v>6.973725</v>
      </c>
      <c r="M1091" s="342">
        <v>75</v>
      </c>
      <c r="N1091" s="342">
        <v>29.327147</v>
      </c>
      <c r="O1091" s="342">
        <v>177.20606799999999</v>
      </c>
      <c r="P1091" s="342">
        <v>0</v>
      </c>
      <c r="Q1091" s="342">
        <v>120.33</v>
      </c>
      <c r="R1091" s="342">
        <v>0</v>
      </c>
      <c r="S1091" s="342">
        <v>4.4000000000000004</v>
      </c>
      <c r="T1091" s="342">
        <v>0</v>
      </c>
      <c r="U1091" s="342">
        <v>263</v>
      </c>
      <c r="V1091" s="342">
        <v>136.53399999999999</v>
      </c>
      <c r="W1091" s="342">
        <v>6.3019999999999996</v>
      </c>
      <c r="X1091" s="342">
        <v>4.4999999999999998E-2</v>
      </c>
      <c r="Y1091" s="342">
        <v>0</v>
      </c>
      <c r="Z1091" s="342">
        <v>73.400000000000006</v>
      </c>
      <c r="AA1091" s="342">
        <v>53.6</v>
      </c>
      <c r="AB1091" s="342">
        <v>10.621463</v>
      </c>
      <c r="AC1091" s="342">
        <v>12.116135999999999</v>
      </c>
      <c r="AD1091" s="342">
        <v>177.25480899999999</v>
      </c>
      <c r="AE1091" s="342">
        <v>9.5253870000000003</v>
      </c>
      <c r="AF1091" s="342">
        <v>0</v>
      </c>
      <c r="AG1091" s="342">
        <v>4.8739999999999999E-2</v>
      </c>
    </row>
    <row r="1092" spans="1:33" x14ac:dyDescent="0.2">
      <c r="A1092" s="342">
        <v>1310.481955</v>
      </c>
      <c r="B1092" s="342">
        <v>122.152838</v>
      </c>
      <c r="C1092" s="342">
        <v>74.646711999999994</v>
      </c>
      <c r="D1092" s="342">
        <v>75.565591999999995</v>
      </c>
      <c r="E1092" s="342">
        <v>72.860139000000004</v>
      </c>
      <c r="F1092" s="342">
        <v>72.763130000000004</v>
      </c>
      <c r="G1092" s="342">
        <v>72.956388000000004</v>
      </c>
      <c r="H1092" s="342">
        <v>74.655011999999999</v>
      </c>
      <c r="I1092" s="342">
        <v>6.989039</v>
      </c>
      <c r="J1092" s="342">
        <v>177.474909</v>
      </c>
      <c r="K1092" s="342">
        <v>52.5</v>
      </c>
      <c r="L1092" s="342">
        <v>6.98285</v>
      </c>
      <c r="M1092" s="342">
        <v>75</v>
      </c>
      <c r="N1092" s="342">
        <v>29.328572999999999</v>
      </c>
      <c r="O1092" s="342">
        <v>177.188804</v>
      </c>
      <c r="P1092" s="342">
        <v>0</v>
      </c>
      <c r="Q1092" s="342">
        <v>120.31</v>
      </c>
      <c r="R1092" s="342">
        <v>0</v>
      </c>
      <c r="S1092" s="342">
        <v>4.4080000000000004</v>
      </c>
      <c r="T1092" s="342">
        <v>0</v>
      </c>
      <c r="U1092" s="342">
        <v>268</v>
      </c>
      <c r="V1092" s="342">
        <v>136.608</v>
      </c>
      <c r="W1092" s="342">
        <v>6.2759999999999998</v>
      </c>
      <c r="X1092" s="342">
        <v>5.0999999999999997E-2</v>
      </c>
      <c r="Y1092" s="342">
        <v>0</v>
      </c>
      <c r="Z1092" s="342">
        <v>73.400000000000006</v>
      </c>
      <c r="AA1092" s="342">
        <v>53.6</v>
      </c>
      <c r="AB1092" s="342">
        <v>10.574064999999999</v>
      </c>
      <c r="AC1092" s="342">
        <v>12.070828000000001</v>
      </c>
      <c r="AD1092" s="342">
        <v>177.23709199999999</v>
      </c>
      <c r="AE1092" s="342">
        <v>9.5215379999999996</v>
      </c>
      <c r="AF1092" s="342">
        <v>0</v>
      </c>
      <c r="AG1092" s="342">
        <v>4.8286999999999997E-2</v>
      </c>
    </row>
    <row r="1093" spans="1:33" x14ac:dyDescent="0.2">
      <c r="A1093" s="342">
        <v>1311.6780240000001</v>
      </c>
      <c r="B1093" s="342">
        <v>122.40547599999999</v>
      </c>
      <c r="C1093" s="342">
        <v>74.631246000000004</v>
      </c>
      <c r="D1093" s="342">
        <v>75.527556000000004</v>
      </c>
      <c r="E1093" s="342">
        <v>72.933063000000004</v>
      </c>
      <c r="F1093" s="342">
        <v>72.813997999999998</v>
      </c>
      <c r="G1093" s="342">
        <v>72.981696999999997</v>
      </c>
      <c r="H1093" s="342">
        <v>74.619763000000006</v>
      </c>
      <c r="I1093" s="342">
        <v>6.8352300000000001</v>
      </c>
      <c r="J1093" s="342">
        <v>177.34970300000001</v>
      </c>
      <c r="K1093" s="342">
        <v>52.5</v>
      </c>
      <c r="L1093" s="342">
        <v>6.9864269999999999</v>
      </c>
      <c r="M1093" s="342">
        <v>75</v>
      </c>
      <c r="N1093" s="342">
        <v>29.328340000000001</v>
      </c>
      <c r="O1093" s="342">
        <v>177.184977</v>
      </c>
      <c r="P1093" s="342">
        <v>0</v>
      </c>
      <c r="Q1093" s="342">
        <v>120.31</v>
      </c>
      <c r="R1093" s="342">
        <v>0</v>
      </c>
      <c r="S1093" s="342">
        <v>4.399</v>
      </c>
      <c r="T1093" s="342">
        <v>0</v>
      </c>
      <c r="U1093" s="342">
        <v>264</v>
      </c>
      <c r="V1093" s="342">
        <v>136.72</v>
      </c>
      <c r="W1093" s="342">
        <v>6.26</v>
      </c>
      <c r="X1093" s="342">
        <v>4.4999999999999998E-2</v>
      </c>
      <c r="Y1093" s="342">
        <v>0</v>
      </c>
      <c r="Z1093" s="342">
        <v>73.400000000000006</v>
      </c>
      <c r="AA1093" s="342">
        <v>53.6</v>
      </c>
      <c r="AB1093" s="342">
        <v>10.526858000000001</v>
      </c>
      <c r="AC1093" s="342">
        <v>12.023911</v>
      </c>
      <c r="AD1093" s="342">
        <v>177.23352399999999</v>
      </c>
      <c r="AE1093" s="342">
        <v>9.5175520000000002</v>
      </c>
      <c r="AF1093" s="342">
        <v>0</v>
      </c>
      <c r="AG1093" s="342">
        <v>4.8547E-2</v>
      </c>
    </row>
    <row r="1094" spans="1:33" x14ac:dyDescent="0.2">
      <c r="A1094" s="342">
        <v>1312.8950930000001</v>
      </c>
      <c r="B1094" s="342">
        <v>122.580071</v>
      </c>
      <c r="C1094" s="342">
        <v>74.669017999999994</v>
      </c>
      <c r="D1094" s="342">
        <v>75.562365999999997</v>
      </c>
      <c r="E1094" s="342">
        <v>72.862864999999999</v>
      </c>
      <c r="F1094" s="342">
        <v>72.788385000000005</v>
      </c>
      <c r="G1094" s="342">
        <v>72.90625</v>
      </c>
      <c r="H1094" s="342">
        <v>74.618396000000004</v>
      </c>
      <c r="I1094" s="342">
        <v>7.0311959999999996</v>
      </c>
      <c r="J1094" s="342">
        <v>177.25652400000001</v>
      </c>
      <c r="K1094" s="342">
        <v>52.5</v>
      </c>
      <c r="L1094" s="342">
        <v>6.9966900000000001</v>
      </c>
      <c r="M1094" s="342">
        <v>75</v>
      </c>
      <c r="N1094" s="342">
        <v>29.325759000000001</v>
      </c>
      <c r="O1094" s="342">
        <v>177.200312</v>
      </c>
      <c r="P1094" s="342">
        <v>0</v>
      </c>
      <c r="Q1094" s="342">
        <v>120.31</v>
      </c>
      <c r="R1094" s="342">
        <v>0</v>
      </c>
      <c r="S1094" s="342">
        <v>4.3959999999999999</v>
      </c>
      <c r="T1094" s="342">
        <v>0</v>
      </c>
      <c r="U1094" s="342">
        <v>263</v>
      </c>
      <c r="V1094" s="342">
        <v>136.79300000000001</v>
      </c>
      <c r="W1094" s="342">
        <v>6.2549999999999999</v>
      </c>
      <c r="X1094" s="342">
        <v>5.0999999999999997E-2</v>
      </c>
      <c r="Y1094" s="342">
        <v>0</v>
      </c>
      <c r="Z1094" s="342">
        <v>73.400000000000006</v>
      </c>
      <c r="AA1094" s="342">
        <v>53.6</v>
      </c>
      <c r="AB1094" s="342">
        <v>10.482093000000001</v>
      </c>
      <c r="AC1094" s="342">
        <v>11.984863000000001</v>
      </c>
      <c r="AD1094" s="342">
        <v>177.24898899999999</v>
      </c>
      <c r="AE1094" s="342">
        <v>9.5142340000000001</v>
      </c>
      <c r="AF1094" s="342">
        <v>0</v>
      </c>
      <c r="AG1094" s="342">
        <v>4.8676999999999998E-2</v>
      </c>
    </row>
    <row r="1095" spans="1:33" x14ac:dyDescent="0.2">
      <c r="A1095" s="342">
        <v>1314.0911619999999</v>
      </c>
      <c r="B1095" s="342">
        <v>122.34471000000001</v>
      </c>
      <c r="C1095" s="342">
        <v>74.652967000000004</v>
      </c>
      <c r="D1095" s="342">
        <v>75.561798999999993</v>
      </c>
      <c r="E1095" s="342">
        <v>72.862052000000006</v>
      </c>
      <c r="F1095" s="342">
        <v>72.741465000000005</v>
      </c>
      <c r="G1095" s="342">
        <v>72.958461999999997</v>
      </c>
      <c r="H1095" s="342">
        <v>74.627555999999998</v>
      </c>
      <c r="I1095" s="342">
        <v>6.9538270000000004</v>
      </c>
      <c r="J1095" s="342">
        <v>177.18664899999999</v>
      </c>
      <c r="K1095" s="342">
        <v>52.5</v>
      </c>
      <c r="L1095" s="342">
        <v>7.0025000000000004</v>
      </c>
      <c r="M1095" s="342">
        <v>75</v>
      </c>
      <c r="N1095" s="342">
        <v>29.32694</v>
      </c>
      <c r="O1095" s="342">
        <v>177.163543</v>
      </c>
      <c r="P1095" s="342">
        <v>0</v>
      </c>
      <c r="Q1095" s="342">
        <v>120.31</v>
      </c>
      <c r="R1095" s="342">
        <v>0</v>
      </c>
      <c r="S1095" s="342">
        <v>4.3959999999999999</v>
      </c>
      <c r="T1095" s="342">
        <v>0</v>
      </c>
      <c r="U1095" s="342">
        <v>262</v>
      </c>
      <c r="V1095" s="342">
        <v>136.86699999999999</v>
      </c>
      <c r="W1095" s="342">
        <v>6.234</v>
      </c>
      <c r="X1095" s="342">
        <v>4.4999999999999998E-2</v>
      </c>
      <c r="Y1095" s="342">
        <v>0</v>
      </c>
      <c r="Z1095" s="342">
        <v>73.400000000000006</v>
      </c>
      <c r="AA1095" s="342">
        <v>53.6</v>
      </c>
      <c r="AB1095" s="342">
        <v>10.433081</v>
      </c>
      <c r="AC1095" s="342">
        <v>11.940246</v>
      </c>
      <c r="AD1095" s="342">
        <v>177.21200899999999</v>
      </c>
      <c r="AE1095" s="342">
        <v>9.5104430000000004</v>
      </c>
      <c r="AF1095" s="342">
        <v>0</v>
      </c>
      <c r="AG1095" s="342">
        <v>4.8466000000000002E-2</v>
      </c>
    </row>
    <row r="1096" spans="1:33" x14ac:dyDescent="0.2">
      <c r="A1096" s="342">
        <v>1315.2862299999999</v>
      </c>
      <c r="B1096" s="342">
        <v>121.979114</v>
      </c>
      <c r="C1096" s="342">
        <v>74.649610999999993</v>
      </c>
      <c r="D1096" s="342">
        <v>75.512628000000007</v>
      </c>
      <c r="E1096" s="342">
        <v>72.884502999999995</v>
      </c>
      <c r="F1096" s="342">
        <v>72.836716999999993</v>
      </c>
      <c r="G1096" s="342">
        <v>72.974491999999998</v>
      </c>
      <c r="H1096" s="342">
        <v>74.559811999999994</v>
      </c>
      <c r="I1096" s="342">
        <v>6.8713059999999997</v>
      </c>
      <c r="J1096" s="342">
        <v>177.454689</v>
      </c>
      <c r="K1096" s="342">
        <v>52.5</v>
      </c>
      <c r="L1096" s="342">
        <v>7.0064399999999996</v>
      </c>
      <c r="M1096" s="342">
        <v>75</v>
      </c>
      <c r="N1096" s="342">
        <v>29.327406</v>
      </c>
      <c r="O1096" s="342">
        <v>177.179295</v>
      </c>
      <c r="P1096" s="342">
        <v>0</v>
      </c>
      <c r="Q1096" s="342">
        <v>120.3</v>
      </c>
      <c r="R1096" s="342">
        <v>0</v>
      </c>
      <c r="S1096" s="342">
        <v>4.4050000000000002</v>
      </c>
      <c r="T1096" s="342">
        <v>0</v>
      </c>
      <c r="U1096" s="342">
        <v>267</v>
      </c>
      <c r="V1096" s="342">
        <v>136.97900000000001</v>
      </c>
      <c r="W1096" s="342">
        <v>6.2969999999999997</v>
      </c>
      <c r="X1096" s="342">
        <v>0.04</v>
      </c>
      <c r="Y1096" s="342">
        <v>0</v>
      </c>
      <c r="Z1096" s="342">
        <v>73.400000000000006</v>
      </c>
      <c r="AA1096" s="342">
        <v>53.6</v>
      </c>
      <c r="AB1096" s="342">
        <v>10.386437000000001</v>
      </c>
      <c r="AC1096" s="342">
        <v>11.89494</v>
      </c>
      <c r="AD1096" s="342">
        <v>177.22741300000001</v>
      </c>
      <c r="AE1096" s="342">
        <v>9.5065939999999998</v>
      </c>
      <c r="AF1096" s="342">
        <v>0</v>
      </c>
      <c r="AG1096" s="342">
        <v>4.8118000000000001E-2</v>
      </c>
    </row>
    <row r="1097" spans="1:33" x14ac:dyDescent="0.2">
      <c r="A1097" s="342">
        <v>1316.483299</v>
      </c>
      <c r="B1097" s="342">
        <v>121.82458699999999</v>
      </c>
      <c r="C1097" s="342">
        <v>74.649636999999998</v>
      </c>
      <c r="D1097" s="342">
        <v>75.551810000000003</v>
      </c>
      <c r="E1097" s="342">
        <v>72.881264999999999</v>
      </c>
      <c r="F1097" s="342">
        <v>72.779425000000003</v>
      </c>
      <c r="G1097" s="342">
        <v>72.931895999999995</v>
      </c>
      <c r="H1097" s="342">
        <v>74.584264000000005</v>
      </c>
      <c r="I1097" s="342">
        <v>6.916887</v>
      </c>
      <c r="J1097" s="342">
        <v>177.28074799999999</v>
      </c>
      <c r="K1097" s="342">
        <v>52.5</v>
      </c>
      <c r="L1097" s="342">
        <v>7.0110539999999997</v>
      </c>
      <c r="M1097" s="342">
        <v>75</v>
      </c>
      <c r="N1097" s="342">
        <v>29.326318000000001</v>
      </c>
      <c r="O1097" s="342">
        <v>177.16450800000001</v>
      </c>
      <c r="P1097" s="342">
        <v>0</v>
      </c>
      <c r="Q1097" s="342">
        <v>120.31</v>
      </c>
      <c r="R1097" s="342">
        <v>0</v>
      </c>
      <c r="S1097" s="342">
        <v>4.4029999999999996</v>
      </c>
      <c r="T1097" s="342">
        <v>0</v>
      </c>
      <c r="U1097" s="342">
        <v>267</v>
      </c>
      <c r="V1097" s="342">
        <v>137.053</v>
      </c>
      <c r="W1097" s="342">
        <v>6.266</v>
      </c>
      <c r="X1097" s="342">
        <v>5.0999999999999997E-2</v>
      </c>
      <c r="Y1097" s="342">
        <v>0</v>
      </c>
      <c r="Z1097" s="342">
        <v>73.400000000000006</v>
      </c>
      <c r="AA1097" s="342">
        <v>53.6</v>
      </c>
      <c r="AB1097" s="342">
        <v>10.338288</v>
      </c>
      <c r="AC1097" s="342">
        <v>11.849959</v>
      </c>
      <c r="AD1097" s="342">
        <v>177.212478</v>
      </c>
      <c r="AE1097" s="342">
        <v>9.5027720000000002</v>
      </c>
      <c r="AF1097" s="342">
        <v>0</v>
      </c>
      <c r="AG1097" s="342">
        <v>4.7971E-2</v>
      </c>
    </row>
    <row r="1098" spans="1:33" x14ac:dyDescent="0.2">
      <c r="A1098" s="342">
        <v>1317.678367</v>
      </c>
      <c r="B1098" s="342">
        <v>122.012699</v>
      </c>
      <c r="C1098" s="342">
        <v>74.660086000000007</v>
      </c>
      <c r="D1098" s="342">
        <v>75.516371000000007</v>
      </c>
      <c r="E1098" s="342">
        <v>72.889004999999997</v>
      </c>
      <c r="F1098" s="342">
        <v>72.805946000000006</v>
      </c>
      <c r="G1098" s="342">
        <v>73.005155999999999</v>
      </c>
      <c r="H1098" s="342">
        <v>74.632687000000004</v>
      </c>
      <c r="I1098" s="342">
        <v>6.8041219999999996</v>
      </c>
      <c r="J1098" s="342">
        <v>177.40569500000001</v>
      </c>
      <c r="K1098" s="342">
        <v>52.5</v>
      </c>
      <c r="L1098" s="342">
        <v>7.0158240000000003</v>
      </c>
      <c r="M1098" s="342">
        <v>75</v>
      </c>
      <c r="N1098" s="342">
        <v>29.329609999999999</v>
      </c>
      <c r="O1098" s="342">
        <v>177.14353800000001</v>
      </c>
      <c r="P1098" s="342">
        <v>0</v>
      </c>
      <c r="Q1098" s="342">
        <v>120.31</v>
      </c>
      <c r="R1098" s="342">
        <v>0</v>
      </c>
      <c r="S1098" s="342">
        <v>4.4029999999999996</v>
      </c>
      <c r="T1098" s="342">
        <v>0</v>
      </c>
      <c r="U1098" s="342">
        <v>267</v>
      </c>
      <c r="V1098" s="342">
        <v>137.16399999999999</v>
      </c>
      <c r="W1098" s="342">
        <v>6.2709999999999999</v>
      </c>
      <c r="X1098" s="342">
        <v>4.4999999999999998E-2</v>
      </c>
      <c r="Y1098" s="342">
        <v>0</v>
      </c>
      <c r="Z1098" s="342">
        <v>73.400000000000006</v>
      </c>
      <c r="AA1098" s="342">
        <v>53.6</v>
      </c>
      <c r="AB1098" s="342">
        <v>10.288202</v>
      </c>
      <c r="AC1098" s="342">
        <v>11.80312</v>
      </c>
      <c r="AD1098" s="342">
        <v>177.191677</v>
      </c>
      <c r="AE1098" s="342">
        <v>9.4987929999999992</v>
      </c>
      <c r="AF1098" s="342">
        <v>0</v>
      </c>
      <c r="AG1098" s="342">
        <v>4.8139000000000001E-2</v>
      </c>
    </row>
    <row r="1099" spans="1:33" x14ac:dyDescent="0.2">
      <c r="A1099" s="342">
        <v>1318.8984370000001</v>
      </c>
      <c r="B1099" s="342">
        <v>122.134224</v>
      </c>
      <c r="C1099" s="342">
        <v>74.650031999999996</v>
      </c>
      <c r="D1099" s="342">
        <v>75.570245999999997</v>
      </c>
      <c r="E1099" s="342">
        <v>72.887653</v>
      </c>
      <c r="F1099" s="342">
        <v>72.786465000000007</v>
      </c>
      <c r="G1099" s="342">
        <v>72.971709000000004</v>
      </c>
      <c r="H1099" s="342">
        <v>74.597063000000006</v>
      </c>
      <c r="I1099" s="342">
        <v>6.9940509999999998</v>
      </c>
      <c r="J1099" s="342">
        <v>177.45575199999999</v>
      </c>
      <c r="K1099" s="342">
        <v>52.5</v>
      </c>
      <c r="L1099" s="342">
        <v>7.0212680000000001</v>
      </c>
      <c r="M1099" s="342">
        <v>75</v>
      </c>
      <c r="N1099" s="342">
        <v>29.326916000000001</v>
      </c>
      <c r="O1099" s="342">
        <v>177.152457</v>
      </c>
      <c r="P1099" s="342">
        <v>0</v>
      </c>
      <c r="Q1099" s="342">
        <v>120.32</v>
      </c>
      <c r="R1099" s="342">
        <v>0</v>
      </c>
      <c r="S1099" s="342">
        <v>4.4050000000000002</v>
      </c>
      <c r="T1099" s="342">
        <v>0</v>
      </c>
      <c r="U1099" s="342">
        <v>267</v>
      </c>
      <c r="V1099" s="342">
        <v>137.238</v>
      </c>
      <c r="W1099" s="342">
        <v>6.2549999999999999</v>
      </c>
      <c r="X1099" s="342">
        <v>4.4999999999999998E-2</v>
      </c>
      <c r="Y1099" s="342">
        <v>0</v>
      </c>
      <c r="Z1099" s="342">
        <v>73.400000000000006</v>
      </c>
      <c r="AA1099" s="342">
        <v>53.5</v>
      </c>
      <c r="AB1099" s="342">
        <v>10.239868</v>
      </c>
      <c r="AC1099" s="342">
        <v>11.752876000000001</v>
      </c>
      <c r="AD1099" s="342">
        <v>177.20072300000001</v>
      </c>
      <c r="AE1099" s="342">
        <v>9.4945240000000002</v>
      </c>
      <c r="AF1099" s="342">
        <v>0</v>
      </c>
      <c r="AG1099" s="342">
        <v>4.8266000000000003E-2</v>
      </c>
    </row>
    <row r="1100" spans="1:33" x14ac:dyDescent="0.2">
      <c r="A1100" s="342">
        <v>1320.0915050000001</v>
      </c>
      <c r="B1100" s="342">
        <v>122.404016</v>
      </c>
      <c r="C1100" s="342">
        <v>74.602472000000006</v>
      </c>
      <c r="D1100" s="342">
        <v>75.540401000000003</v>
      </c>
      <c r="E1100" s="342">
        <v>72.892111999999997</v>
      </c>
      <c r="F1100" s="342">
        <v>72.764392999999998</v>
      </c>
      <c r="G1100" s="342">
        <v>72.938108</v>
      </c>
      <c r="H1100" s="342">
        <v>74.584282000000002</v>
      </c>
      <c r="I1100" s="342">
        <v>6.911486</v>
      </c>
      <c r="J1100" s="342">
        <v>177.35903500000001</v>
      </c>
      <c r="K1100" s="342">
        <v>52.5</v>
      </c>
      <c r="L1100" s="342">
        <v>7.0281630000000002</v>
      </c>
      <c r="M1100" s="342">
        <v>75</v>
      </c>
      <c r="N1100" s="342">
        <v>29.32948</v>
      </c>
      <c r="O1100" s="342">
        <v>177.13958600000001</v>
      </c>
      <c r="P1100" s="342">
        <v>0</v>
      </c>
      <c r="Q1100" s="342">
        <v>120.32</v>
      </c>
      <c r="R1100" s="342">
        <v>0</v>
      </c>
      <c r="S1100" s="342">
        <v>4.4009999999999998</v>
      </c>
      <c r="T1100" s="342">
        <v>0</v>
      </c>
      <c r="U1100" s="342">
        <v>265</v>
      </c>
      <c r="V1100" s="342">
        <v>137.31200000000001</v>
      </c>
      <c r="W1100" s="342">
        <v>6.266</v>
      </c>
      <c r="X1100" s="342">
        <v>4.4999999999999998E-2</v>
      </c>
      <c r="Y1100" s="342">
        <v>0</v>
      </c>
      <c r="Z1100" s="342">
        <v>73.400000000000006</v>
      </c>
      <c r="AA1100" s="342">
        <v>53.5</v>
      </c>
      <c r="AB1100" s="342">
        <v>10.190154</v>
      </c>
      <c r="AC1100" s="342">
        <v>11.702749000000001</v>
      </c>
      <c r="AD1100" s="342">
        <v>177.18816200000001</v>
      </c>
      <c r="AE1100" s="342">
        <v>9.4902660000000001</v>
      </c>
      <c r="AF1100" s="342">
        <v>0</v>
      </c>
      <c r="AG1100" s="342">
        <v>4.8576000000000001E-2</v>
      </c>
    </row>
    <row r="1101" spans="1:33" x14ac:dyDescent="0.2">
      <c r="A1101" s="342">
        <v>1321.2855730000001</v>
      </c>
      <c r="B1101" s="342">
        <v>122.990915</v>
      </c>
      <c r="C1101" s="342">
        <v>74.681010000000001</v>
      </c>
      <c r="D1101" s="342">
        <v>75.575597000000002</v>
      </c>
      <c r="E1101" s="342">
        <v>72.861930999999998</v>
      </c>
      <c r="F1101" s="342">
        <v>72.788484999999994</v>
      </c>
      <c r="G1101" s="342">
        <v>72.951395000000005</v>
      </c>
      <c r="H1101" s="342">
        <v>74.618448000000001</v>
      </c>
      <c r="I1101" s="342">
        <v>6.8978770000000003</v>
      </c>
      <c r="J1101" s="342">
        <v>177.325076</v>
      </c>
      <c r="K1101" s="342">
        <v>52.6</v>
      </c>
      <c r="L1101" s="342">
        <v>7.0356290000000001</v>
      </c>
      <c r="M1101" s="342">
        <v>75</v>
      </c>
      <c r="N1101" s="342">
        <v>29.326473</v>
      </c>
      <c r="O1101" s="342">
        <v>177.14852400000001</v>
      </c>
      <c r="P1101" s="342">
        <v>0</v>
      </c>
      <c r="Q1101" s="342">
        <v>120.31</v>
      </c>
      <c r="R1101" s="342">
        <v>0</v>
      </c>
      <c r="S1101" s="342">
        <v>4.4020000000000001</v>
      </c>
      <c r="T1101" s="342">
        <v>0</v>
      </c>
      <c r="U1101" s="342">
        <v>266</v>
      </c>
      <c r="V1101" s="342">
        <v>137.423</v>
      </c>
      <c r="W1101" s="342">
        <v>6.25</v>
      </c>
      <c r="X1101" s="342">
        <v>0.04</v>
      </c>
      <c r="Y1101" s="342">
        <v>0</v>
      </c>
      <c r="Z1101" s="342">
        <v>73.400000000000006</v>
      </c>
      <c r="AA1101" s="342">
        <v>53.5</v>
      </c>
      <c r="AB1101" s="342">
        <v>10.142196</v>
      </c>
      <c r="AC1101" s="342">
        <v>11.655313</v>
      </c>
      <c r="AD1101" s="342">
        <v>177.19758999999999</v>
      </c>
      <c r="AE1101" s="342">
        <v>9.4862350000000006</v>
      </c>
      <c r="AF1101" s="342">
        <v>0</v>
      </c>
      <c r="AG1101" s="342">
        <v>4.9065999999999999E-2</v>
      </c>
    </row>
    <row r="1102" spans="1:33" x14ac:dyDescent="0.2">
      <c r="A1102" s="342">
        <v>1322.4796409999999</v>
      </c>
      <c r="B1102" s="342">
        <v>122.90606200000001</v>
      </c>
      <c r="C1102" s="342">
        <v>74.674415999999994</v>
      </c>
      <c r="D1102" s="342">
        <v>75.550871999999998</v>
      </c>
      <c r="E1102" s="342">
        <v>72.917254999999997</v>
      </c>
      <c r="F1102" s="342">
        <v>72.797019000000006</v>
      </c>
      <c r="G1102" s="342">
        <v>72.922980999999993</v>
      </c>
      <c r="H1102" s="342">
        <v>74.602476999999993</v>
      </c>
      <c r="I1102" s="342">
        <v>6.7613500000000002</v>
      </c>
      <c r="J1102" s="342">
        <v>177.30796699999999</v>
      </c>
      <c r="K1102" s="342">
        <v>52.6</v>
      </c>
      <c r="L1102" s="342">
        <v>7.0401920000000002</v>
      </c>
      <c r="M1102" s="342">
        <v>75</v>
      </c>
      <c r="N1102" s="342">
        <v>29.326965999999999</v>
      </c>
      <c r="O1102" s="342">
        <v>177.132329</v>
      </c>
      <c r="P1102" s="342">
        <v>0</v>
      </c>
      <c r="Q1102" s="342">
        <v>120.32</v>
      </c>
      <c r="R1102" s="342">
        <v>0</v>
      </c>
      <c r="S1102" s="342">
        <v>4.4059999999999997</v>
      </c>
      <c r="T1102" s="342">
        <v>0</v>
      </c>
      <c r="U1102" s="342">
        <v>268</v>
      </c>
      <c r="V1102" s="342">
        <v>137.49600000000001</v>
      </c>
      <c r="W1102" s="342">
        <v>6.266</v>
      </c>
      <c r="X1102" s="342">
        <v>4.4999999999999998E-2</v>
      </c>
      <c r="Y1102" s="342">
        <v>0</v>
      </c>
      <c r="Z1102" s="342">
        <v>73.400000000000006</v>
      </c>
      <c r="AA1102" s="342">
        <v>53.5</v>
      </c>
      <c r="AB1102" s="342">
        <v>10.092781</v>
      </c>
      <c r="AC1102" s="342">
        <v>11.601190000000001</v>
      </c>
      <c r="AD1102" s="342">
        <v>177.181319</v>
      </c>
      <c r="AE1102" s="342">
        <v>9.4816369999999992</v>
      </c>
      <c r="AF1102" s="342">
        <v>0</v>
      </c>
      <c r="AG1102" s="342">
        <v>4.8989999999999999E-2</v>
      </c>
    </row>
    <row r="1103" spans="1:33" x14ac:dyDescent="0.2">
      <c r="A1103" s="342">
        <v>1323.6727100000001</v>
      </c>
      <c r="B1103" s="342">
        <v>122.668418</v>
      </c>
      <c r="C1103" s="342">
        <v>74.681327999999993</v>
      </c>
      <c r="D1103" s="342">
        <v>75.545117000000005</v>
      </c>
      <c r="E1103" s="342">
        <v>72.907122999999999</v>
      </c>
      <c r="F1103" s="342">
        <v>72.740931000000003</v>
      </c>
      <c r="G1103" s="342">
        <v>72.964274000000003</v>
      </c>
      <c r="H1103" s="342">
        <v>74.654148000000006</v>
      </c>
      <c r="I1103" s="342">
        <v>6.9060860000000002</v>
      </c>
      <c r="J1103" s="342">
        <v>177.17990900000001</v>
      </c>
      <c r="K1103" s="342">
        <v>52.6</v>
      </c>
      <c r="L1103" s="342">
        <v>7.0465689999999999</v>
      </c>
      <c r="M1103" s="342">
        <v>75</v>
      </c>
      <c r="N1103" s="342">
        <v>29.327380000000002</v>
      </c>
      <c r="O1103" s="342">
        <v>177.12217999999999</v>
      </c>
      <c r="P1103" s="342">
        <v>0</v>
      </c>
      <c r="Q1103" s="342">
        <v>120.31</v>
      </c>
      <c r="R1103" s="342">
        <v>0</v>
      </c>
      <c r="S1103" s="342">
        <v>4.3920000000000003</v>
      </c>
      <c r="T1103" s="342">
        <v>0</v>
      </c>
      <c r="U1103" s="342">
        <v>262</v>
      </c>
      <c r="V1103" s="342">
        <v>137.60599999999999</v>
      </c>
      <c r="W1103" s="342">
        <v>6.2450000000000001</v>
      </c>
      <c r="X1103" s="342">
        <v>5.0999999999999997E-2</v>
      </c>
      <c r="Y1103" s="342">
        <v>0</v>
      </c>
      <c r="Z1103" s="342">
        <v>73.400000000000006</v>
      </c>
      <c r="AA1103" s="342">
        <v>53.5</v>
      </c>
      <c r="AB1103" s="342">
        <v>10.042481</v>
      </c>
      <c r="AC1103" s="342">
        <v>11.547305</v>
      </c>
      <c r="AD1103" s="342">
        <v>177.170931</v>
      </c>
      <c r="AE1103" s="342">
        <v>9.4770590000000006</v>
      </c>
      <c r="AF1103" s="342">
        <v>0</v>
      </c>
      <c r="AG1103" s="342">
        <v>4.8750000000000002E-2</v>
      </c>
    </row>
    <row r="1104" spans="1:33" x14ac:dyDescent="0.2">
      <c r="A1104" s="342">
        <v>1324.8947800000001</v>
      </c>
      <c r="B1104" s="342">
        <v>122.369339</v>
      </c>
      <c r="C1104" s="342">
        <v>74.664927000000006</v>
      </c>
      <c r="D1104" s="342">
        <v>75.527874999999995</v>
      </c>
      <c r="E1104" s="342">
        <v>72.883852000000005</v>
      </c>
      <c r="F1104" s="342">
        <v>72.754676000000003</v>
      </c>
      <c r="G1104" s="342">
        <v>72.940731999999997</v>
      </c>
      <c r="H1104" s="342">
        <v>74.640459000000007</v>
      </c>
      <c r="I1104" s="342">
        <v>7.0203199999999999</v>
      </c>
      <c r="J1104" s="342">
        <v>177.26464999999999</v>
      </c>
      <c r="K1104" s="342">
        <v>52.6</v>
      </c>
      <c r="L1104" s="342">
        <v>7.0551050000000002</v>
      </c>
      <c r="M1104" s="342">
        <v>75</v>
      </c>
      <c r="N1104" s="342">
        <v>29.326201999999999</v>
      </c>
      <c r="O1104" s="342">
        <v>177.12765400000001</v>
      </c>
      <c r="P1104" s="342">
        <v>0</v>
      </c>
      <c r="Q1104" s="342">
        <v>120.33</v>
      </c>
      <c r="R1104" s="342">
        <v>0</v>
      </c>
      <c r="S1104" s="342">
        <v>4.3890000000000002</v>
      </c>
      <c r="T1104" s="342">
        <v>0</v>
      </c>
      <c r="U1104" s="342">
        <v>257</v>
      </c>
      <c r="V1104" s="342">
        <v>137.68</v>
      </c>
      <c r="W1104" s="342">
        <v>6.2450000000000001</v>
      </c>
      <c r="X1104" s="342">
        <v>4.4999999999999998E-2</v>
      </c>
      <c r="Y1104" s="342">
        <v>0</v>
      </c>
      <c r="Z1104" s="342">
        <v>73.400000000000006</v>
      </c>
      <c r="AA1104" s="342">
        <v>53.5</v>
      </c>
      <c r="AB1104" s="342">
        <v>9.9932759999999998</v>
      </c>
      <c r="AC1104" s="342">
        <v>11.494175</v>
      </c>
      <c r="AD1104" s="342">
        <v>177.176131</v>
      </c>
      <c r="AE1104" s="342">
        <v>9.4725450000000002</v>
      </c>
      <c r="AF1104" s="342">
        <v>0</v>
      </c>
      <c r="AG1104" s="342">
        <v>4.8476999999999999E-2</v>
      </c>
    </row>
    <row r="1105" spans="1:33" x14ac:dyDescent="0.2">
      <c r="A1105" s="342">
        <v>1326.0878479999999</v>
      </c>
      <c r="B1105" s="342">
        <v>122.32281399999999</v>
      </c>
      <c r="C1105" s="342">
        <v>74.661523000000003</v>
      </c>
      <c r="D1105" s="342">
        <v>75.537848999999994</v>
      </c>
      <c r="E1105" s="342">
        <v>72.848343</v>
      </c>
      <c r="F1105" s="342">
        <v>72.779607999999996</v>
      </c>
      <c r="G1105" s="342">
        <v>72.935057999999998</v>
      </c>
      <c r="H1105" s="342">
        <v>74.638536999999999</v>
      </c>
      <c r="I1105" s="342">
        <v>6.9324409999999999</v>
      </c>
      <c r="J1105" s="342">
        <v>177.285155</v>
      </c>
      <c r="K1105" s="342">
        <v>52.6</v>
      </c>
      <c r="L1105" s="342">
        <v>7.0626930000000003</v>
      </c>
      <c r="M1105" s="342">
        <v>75</v>
      </c>
      <c r="N1105" s="342">
        <v>29.328184</v>
      </c>
      <c r="O1105" s="342">
        <v>177.113204</v>
      </c>
      <c r="P1105" s="342">
        <v>0</v>
      </c>
      <c r="Q1105" s="342">
        <v>120.34</v>
      </c>
      <c r="R1105" s="342">
        <v>0</v>
      </c>
      <c r="S1105" s="342">
        <v>4.3899999999999997</v>
      </c>
      <c r="T1105" s="342">
        <v>0</v>
      </c>
      <c r="U1105" s="342">
        <v>259</v>
      </c>
      <c r="V1105" s="342">
        <v>137.75399999999999</v>
      </c>
      <c r="W1105" s="342">
        <v>6.2450000000000001</v>
      </c>
      <c r="X1105" s="342">
        <v>4.4999999999999998E-2</v>
      </c>
      <c r="Y1105" s="342">
        <v>0</v>
      </c>
      <c r="Z1105" s="342">
        <v>73.400000000000006</v>
      </c>
      <c r="AA1105" s="342">
        <v>53.5</v>
      </c>
      <c r="AB1105" s="342">
        <v>9.9430139999999998</v>
      </c>
      <c r="AC1105" s="342">
        <v>11.440353999999999</v>
      </c>
      <c r="AD1105" s="342">
        <v>177.16164000000001</v>
      </c>
      <c r="AE1105" s="342">
        <v>9.4679730000000006</v>
      </c>
      <c r="AF1105" s="342">
        <v>0</v>
      </c>
      <c r="AG1105" s="342">
        <v>4.8436E-2</v>
      </c>
    </row>
    <row r="1106" spans="1:33" x14ac:dyDescent="0.2">
      <c r="A1106" s="342">
        <v>1327.2819159999999</v>
      </c>
      <c r="B1106" s="342">
        <v>122.490956</v>
      </c>
      <c r="C1106" s="342">
        <v>74.648054000000002</v>
      </c>
      <c r="D1106" s="342">
        <v>75.527974999999998</v>
      </c>
      <c r="E1106" s="342">
        <v>72.873034000000004</v>
      </c>
      <c r="F1106" s="342">
        <v>72.770103000000006</v>
      </c>
      <c r="G1106" s="342">
        <v>72.951894999999993</v>
      </c>
      <c r="H1106" s="342">
        <v>74.643955000000005</v>
      </c>
      <c r="I1106" s="342">
        <v>6.9985439999999999</v>
      </c>
      <c r="J1106" s="342">
        <v>177.35618299999999</v>
      </c>
      <c r="K1106" s="342">
        <v>52.6</v>
      </c>
      <c r="L1106" s="342">
        <v>7.0695880000000004</v>
      </c>
      <c r="M1106" s="342">
        <v>75</v>
      </c>
      <c r="N1106" s="342">
        <v>29.329246999999999</v>
      </c>
      <c r="O1106" s="342">
        <v>177.10471000000001</v>
      </c>
      <c r="P1106" s="342">
        <v>0</v>
      </c>
      <c r="Q1106" s="342">
        <v>120.29</v>
      </c>
      <c r="R1106" s="342">
        <v>0</v>
      </c>
      <c r="S1106" s="342">
        <v>4.4089999999999998</v>
      </c>
      <c r="T1106" s="342">
        <v>0</v>
      </c>
      <c r="U1106" s="342">
        <v>270</v>
      </c>
      <c r="V1106" s="342">
        <v>137.86500000000001</v>
      </c>
      <c r="W1106" s="342">
        <v>6.3019999999999996</v>
      </c>
      <c r="X1106" s="342">
        <v>4.4999999999999998E-2</v>
      </c>
      <c r="Y1106" s="342">
        <v>0</v>
      </c>
      <c r="Z1106" s="342">
        <v>73.400000000000006</v>
      </c>
      <c r="AA1106" s="342">
        <v>53.5</v>
      </c>
      <c r="AB1106" s="342">
        <v>9.8921670000000006</v>
      </c>
      <c r="AC1106" s="342">
        <v>11.384587</v>
      </c>
      <c r="AD1106" s="342">
        <v>177.153323</v>
      </c>
      <c r="AE1106" s="342">
        <v>9.4632349999999992</v>
      </c>
      <c r="AF1106" s="342">
        <v>0</v>
      </c>
      <c r="AG1106" s="342">
        <v>4.8613000000000003E-2</v>
      </c>
    </row>
    <row r="1107" spans="1:33" x14ac:dyDescent="0.2">
      <c r="A1107" s="342">
        <v>1328.4799849999999</v>
      </c>
      <c r="B1107" s="342">
        <v>122.438289</v>
      </c>
      <c r="C1107" s="342">
        <v>74.67662</v>
      </c>
      <c r="D1107" s="342">
        <v>75.516552000000004</v>
      </c>
      <c r="E1107" s="342">
        <v>72.968830999999994</v>
      </c>
      <c r="F1107" s="342">
        <v>72.820178999999996</v>
      </c>
      <c r="G1107" s="342">
        <v>72.986067000000006</v>
      </c>
      <c r="H1107" s="342">
        <v>74.620417000000003</v>
      </c>
      <c r="I1107" s="342">
        <v>7.0045929999999998</v>
      </c>
      <c r="J1107" s="342">
        <v>177.29967199999999</v>
      </c>
      <c r="K1107" s="342">
        <v>52.6</v>
      </c>
      <c r="L1107" s="342">
        <v>7.0768459999999997</v>
      </c>
      <c r="M1107" s="342">
        <v>75</v>
      </c>
      <c r="N1107" s="342">
        <v>29.32808</v>
      </c>
      <c r="O1107" s="342">
        <v>177.12913599999999</v>
      </c>
      <c r="P1107" s="342">
        <v>0</v>
      </c>
      <c r="Q1107" s="342">
        <v>120.3</v>
      </c>
      <c r="R1107" s="342">
        <v>0</v>
      </c>
      <c r="S1107" s="342">
        <v>4.4020000000000001</v>
      </c>
      <c r="T1107" s="342">
        <v>0</v>
      </c>
      <c r="U1107" s="342">
        <v>264</v>
      </c>
      <c r="V1107" s="342">
        <v>137.93799999999999</v>
      </c>
      <c r="W1107" s="342">
        <v>6.3380000000000001</v>
      </c>
      <c r="X1107" s="342">
        <v>0.04</v>
      </c>
      <c r="Y1107" s="342">
        <v>0</v>
      </c>
      <c r="Z1107" s="342">
        <v>73.400000000000006</v>
      </c>
      <c r="AA1107" s="342">
        <v>53.6</v>
      </c>
      <c r="AB1107" s="342">
        <v>9.8449829999999992</v>
      </c>
      <c r="AC1107" s="342">
        <v>11.334436</v>
      </c>
      <c r="AD1107" s="342">
        <v>177.17766700000001</v>
      </c>
      <c r="AE1107" s="342">
        <v>9.4589739999999995</v>
      </c>
      <c r="AF1107" s="342">
        <v>0</v>
      </c>
      <c r="AG1107" s="342">
        <v>4.8531999999999999E-2</v>
      </c>
    </row>
    <row r="1108" spans="1:33" x14ac:dyDescent="0.2">
      <c r="A1108" s="342">
        <v>1329.673053</v>
      </c>
      <c r="B1108" s="342">
        <v>122.69482600000001</v>
      </c>
      <c r="C1108" s="342">
        <v>74.689751999999999</v>
      </c>
      <c r="D1108" s="342">
        <v>75.555256</v>
      </c>
      <c r="E1108" s="342">
        <v>72.952572000000004</v>
      </c>
      <c r="F1108" s="342">
        <v>72.809235999999999</v>
      </c>
      <c r="G1108" s="342">
        <v>72.973046999999994</v>
      </c>
      <c r="H1108" s="342">
        <v>74.662931999999998</v>
      </c>
      <c r="I1108" s="342">
        <v>6.8721699999999997</v>
      </c>
      <c r="J1108" s="342">
        <v>177.40517700000001</v>
      </c>
      <c r="K1108" s="342">
        <v>52.6</v>
      </c>
      <c r="L1108" s="342">
        <v>7.0817199999999998</v>
      </c>
      <c r="M1108" s="342">
        <v>75</v>
      </c>
      <c r="N1108" s="342">
        <v>29.329065</v>
      </c>
      <c r="O1108" s="342">
        <v>177.09252599999999</v>
      </c>
      <c r="P1108" s="342">
        <v>0</v>
      </c>
      <c r="Q1108" s="342">
        <v>120.31</v>
      </c>
      <c r="R1108" s="342">
        <v>0</v>
      </c>
      <c r="S1108" s="342">
        <v>4.41</v>
      </c>
      <c r="T1108" s="342">
        <v>0</v>
      </c>
      <c r="U1108" s="342">
        <v>269</v>
      </c>
      <c r="V1108" s="342">
        <v>138.05099999999999</v>
      </c>
      <c r="W1108" s="342">
        <v>6.2809999999999997</v>
      </c>
      <c r="X1108" s="342">
        <v>5.0999999999999997E-2</v>
      </c>
      <c r="Y1108" s="342">
        <v>0</v>
      </c>
      <c r="Z1108" s="342">
        <v>73.400000000000006</v>
      </c>
      <c r="AA1108" s="342">
        <v>53.6</v>
      </c>
      <c r="AB1108" s="342">
        <v>9.7936639999999997</v>
      </c>
      <c r="AC1108" s="342">
        <v>11.278290999999999</v>
      </c>
      <c r="AD1108" s="342">
        <v>177.14129299999999</v>
      </c>
      <c r="AE1108" s="342">
        <v>9.4542040000000007</v>
      </c>
      <c r="AF1108" s="342">
        <v>0</v>
      </c>
      <c r="AG1108" s="342">
        <v>4.8766999999999998E-2</v>
      </c>
    </row>
    <row r="1109" spans="1:33" x14ac:dyDescent="0.2">
      <c r="A1109" s="342">
        <v>1330.895123</v>
      </c>
      <c r="B1109" s="342">
        <v>123.321358</v>
      </c>
      <c r="C1109" s="342">
        <v>74.668993999999998</v>
      </c>
      <c r="D1109" s="342">
        <v>75.560621999999995</v>
      </c>
      <c r="E1109" s="342">
        <v>72.869995000000003</v>
      </c>
      <c r="F1109" s="342">
        <v>72.802150999999995</v>
      </c>
      <c r="G1109" s="342">
        <v>72.977123000000006</v>
      </c>
      <c r="H1109" s="342">
        <v>74.670286000000004</v>
      </c>
      <c r="I1109" s="342">
        <v>6.928585</v>
      </c>
      <c r="J1109" s="342">
        <v>177.390984</v>
      </c>
      <c r="K1109" s="342">
        <v>52.6</v>
      </c>
      <c r="L1109" s="342">
        <v>7.0915030000000003</v>
      </c>
      <c r="M1109" s="342">
        <v>75</v>
      </c>
      <c r="N1109" s="342">
        <v>29.325759000000001</v>
      </c>
      <c r="O1109" s="342">
        <v>177.082798</v>
      </c>
      <c r="P1109" s="342">
        <v>0</v>
      </c>
      <c r="Q1109" s="342">
        <v>120.3</v>
      </c>
      <c r="R1109" s="342">
        <v>0</v>
      </c>
      <c r="S1109" s="342">
        <v>4.41</v>
      </c>
      <c r="T1109" s="342">
        <v>0</v>
      </c>
      <c r="U1109" s="342">
        <v>270</v>
      </c>
      <c r="V1109" s="342">
        <v>138.125</v>
      </c>
      <c r="W1109" s="342">
        <v>6.2919999999999998</v>
      </c>
      <c r="X1109" s="342">
        <v>4.4999999999999998E-2</v>
      </c>
      <c r="Y1109" s="342">
        <v>0</v>
      </c>
      <c r="Z1109" s="342">
        <v>73.400000000000006</v>
      </c>
      <c r="AA1109" s="342">
        <v>53.6</v>
      </c>
      <c r="AB1109" s="342">
        <v>9.7424479999999996</v>
      </c>
      <c r="AC1109" s="342">
        <v>11.227565</v>
      </c>
      <c r="AD1109" s="342">
        <v>177.13220200000001</v>
      </c>
      <c r="AE1109" s="342">
        <v>9.4498940000000005</v>
      </c>
      <c r="AF1109" s="342">
        <v>0</v>
      </c>
      <c r="AG1109" s="342">
        <v>4.9404000000000003E-2</v>
      </c>
    </row>
    <row r="1110" spans="1:33" x14ac:dyDescent="0.2">
      <c r="A1110" s="342">
        <v>1332.0881910000001</v>
      </c>
      <c r="B1110" s="342">
        <v>124.09085899999999</v>
      </c>
      <c r="C1110" s="342">
        <v>74.672070000000005</v>
      </c>
      <c r="D1110" s="342">
        <v>75.55762</v>
      </c>
      <c r="E1110" s="342">
        <v>72.899741000000006</v>
      </c>
      <c r="F1110" s="342">
        <v>72.747451999999996</v>
      </c>
      <c r="G1110" s="342">
        <v>72.98706</v>
      </c>
      <c r="H1110" s="342">
        <v>74.651486000000006</v>
      </c>
      <c r="I1110" s="342">
        <v>6.9363289999999997</v>
      </c>
      <c r="J1110" s="342">
        <v>177.14880199999999</v>
      </c>
      <c r="K1110" s="342">
        <v>52.6</v>
      </c>
      <c r="L1110" s="342">
        <v>7.0954069999999998</v>
      </c>
      <c r="M1110" s="342">
        <v>75</v>
      </c>
      <c r="N1110" s="342">
        <v>29.326784</v>
      </c>
      <c r="O1110" s="342">
        <v>177.084431</v>
      </c>
      <c r="P1110" s="342">
        <v>0</v>
      </c>
      <c r="Q1110" s="342">
        <v>120.3</v>
      </c>
      <c r="R1110" s="342">
        <v>0</v>
      </c>
      <c r="S1110" s="342">
        <v>4.4000000000000004</v>
      </c>
      <c r="T1110" s="342">
        <v>0</v>
      </c>
      <c r="U1110" s="342">
        <v>265</v>
      </c>
      <c r="V1110" s="342">
        <v>138.19800000000001</v>
      </c>
      <c r="W1110" s="342">
        <v>6.2709999999999999</v>
      </c>
      <c r="X1110" s="342">
        <v>0.04</v>
      </c>
      <c r="Y1110" s="342">
        <v>0</v>
      </c>
      <c r="Z1110" s="342">
        <v>73.400000000000006</v>
      </c>
      <c r="AA1110" s="342">
        <v>53.6</v>
      </c>
      <c r="AB1110" s="342">
        <v>9.6916410000000006</v>
      </c>
      <c r="AC1110" s="342">
        <v>11.172321</v>
      </c>
      <c r="AD1110" s="342">
        <v>177.13459800000001</v>
      </c>
      <c r="AE1110" s="342">
        <v>9.4451999999999998</v>
      </c>
      <c r="AF1110" s="342">
        <v>0</v>
      </c>
      <c r="AG1110" s="342">
        <v>5.0167000000000003E-2</v>
      </c>
    </row>
    <row r="1111" spans="1:33" x14ac:dyDescent="0.2">
      <c r="A1111" s="342">
        <v>1333.283259</v>
      </c>
      <c r="B1111" s="342">
        <v>124.273043</v>
      </c>
      <c r="C1111" s="342">
        <v>74.669295000000005</v>
      </c>
      <c r="D1111" s="342">
        <v>75.553563999999994</v>
      </c>
      <c r="E1111" s="342">
        <v>72.855559999999997</v>
      </c>
      <c r="F1111" s="342">
        <v>72.785700000000006</v>
      </c>
      <c r="G1111" s="342">
        <v>72.987924000000007</v>
      </c>
      <c r="H1111" s="342">
        <v>74.635473000000005</v>
      </c>
      <c r="I1111" s="342">
        <v>6.844087</v>
      </c>
      <c r="J1111" s="342">
        <v>177.304079</v>
      </c>
      <c r="K1111" s="342">
        <v>52.6</v>
      </c>
      <c r="L1111" s="342">
        <v>7.1018359999999996</v>
      </c>
      <c r="M1111" s="342">
        <v>75</v>
      </c>
      <c r="N1111" s="342">
        <v>29.326602999999999</v>
      </c>
      <c r="O1111" s="342">
        <v>177.095302</v>
      </c>
      <c r="P1111" s="342">
        <v>0</v>
      </c>
      <c r="Q1111" s="342">
        <v>120.33</v>
      </c>
      <c r="R1111" s="342">
        <v>0</v>
      </c>
      <c r="S1111" s="342">
        <v>4.4050000000000002</v>
      </c>
      <c r="T1111" s="342">
        <v>0</v>
      </c>
      <c r="U1111" s="342">
        <v>266</v>
      </c>
      <c r="V1111" s="342">
        <v>138.309</v>
      </c>
      <c r="W1111" s="342">
        <v>6.2709999999999999</v>
      </c>
      <c r="X1111" s="342">
        <v>0.04</v>
      </c>
      <c r="Y1111" s="342">
        <v>0</v>
      </c>
      <c r="Z1111" s="342">
        <v>73.400000000000006</v>
      </c>
      <c r="AA1111" s="342">
        <v>53.7</v>
      </c>
      <c r="AB1111" s="342">
        <v>9.6425649999999994</v>
      </c>
      <c r="AC1111" s="342">
        <v>11.117205999999999</v>
      </c>
      <c r="AD1111" s="342">
        <v>177.145655</v>
      </c>
      <c r="AE1111" s="342">
        <v>9.4405180000000009</v>
      </c>
      <c r="AF1111" s="342">
        <v>0</v>
      </c>
      <c r="AG1111" s="342">
        <v>5.0353000000000002E-2</v>
      </c>
    </row>
    <row r="1112" spans="1:33" x14ac:dyDescent="0.2">
      <c r="A1112" s="342">
        <v>1334.4783279999999</v>
      </c>
      <c r="B1112" s="342">
        <v>124.42727499999999</v>
      </c>
      <c r="C1112" s="342">
        <v>74.655737000000002</v>
      </c>
      <c r="D1112" s="342">
        <v>75.618148000000005</v>
      </c>
      <c r="E1112" s="342">
        <v>72.887567000000004</v>
      </c>
      <c r="F1112" s="342">
        <v>72.766157000000007</v>
      </c>
      <c r="G1112" s="342">
        <v>72.958108999999993</v>
      </c>
      <c r="H1112" s="342">
        <v>74.586196000000001</v>
      </c>
      <c r="I1112" s="342">
        <v>6.920992</v>
      </c>
      <c r="J1112" s="342">
        <v>177.172132</v>
      </c>
      <c r="K1112" s="342">
        <v>52.6</v>
      </c>
      <c r="L1112" s="342">
        <v>7.10982</v>
      </c>
      <c r="M1112" s="342">
        <v>75</v>
      </c>
      <c r="N1112" s="342">
        <v>29.326784</v>
      </c>
      <c r="O1112" s="342">
        <v>177.08332200000001</v>
      </c>
      <c r="P1112" s="342">
        <v>0</v>
      </c>
      <c r="Q1112" s="342">
        <v>120.32</v>
      </c>
      <c r="R1112" s="342">
        <v>0</v>
      </c>
      <c r="S1112" s="342">
        <v>4.4029999999999996</v>
      </c>
      <c r="T1112" s="342">
        <v>0</v>
      </c>
      <c r="U1112" s="342">
        <v>266</v>
      </c>
      <c r="V1112" s="342">
        <v>138.38200000000001</v>
      </c>
      <c r="W1112" s="342">
        <v>6.2549999999999999</v>
      </c>
      <c r="X1112" s="342">
        <v>5.0999999999999997E-2</v>
      </c>
      <c r="Y1112" s="342">
        <v>0</v>
      </c>
      <c r="Z1112" s="342">
        <v>73.400000000000006</v>
      </c>
      <c r="AA1112" s="342">
        <v>53.7</v>
      </c>
      <c r="AB1112" s="342">
        <v>9.5920550000000002</v>
      </c>
      <c r="AC1112" s="342">
        <v>11.070069</v>
      </c>
      <c r="AD1112" s="342">
        <v>177.13384400000001</v>
      </c>
      <c r="AE1112" s="342">
        <v>9.4365129999999997</v>
      </c>
      <c r="AF1112" s="342">
        <v>0</v>
      </c>
      <c r="AG1112" s="342">
        <v>5.0521999999999997E-2</v>
      </c>
    </row>
    <row r="1113" spans="1:33" x14ac:dyDescent="0.2">
      <c r="A1113" s="342">
        <v>1335.6723959999999</v>
      </c>
      <c r="B1113" s="342">
        <v>124.16244</v>
      </c>
      <c r="C1113" s="342">
        <v>74.653417000000005</v>
      </c>
      <c r="D1113" s="342">
        <v>75.578744</v>
      </c>
      <c r="E1113" s="342">
        <v>72.892382999999995</v>
      </c>
      <c r="F1113" s="342">
        <v>72.788849999999996</v>
      </c>
      <c r="G1113" s="342">
        <v>72.911893000000006</v>
      </c>
      <c r="H1113" s="342">
        <v>74.581556000000006</v>
      </c>
      <c r="I1113" s="342">
        <v>7.0179869999999998</v>
      </c>
      <c r="J1113" s="342">
        <v>177.30045000000001</v>
      </c>
      <c r="K1113" s="342">
        <v>52.6</v>
      </c>
      <c r="L1113" s="342">
        <v>7.1152639999999998</v>
      </c>
      <c r="M1113" s="342">
        <v>75</v>
      </c>
      <c r="N1113" s="342">
        <v>29.32611</v>
      </c>
      <c r="O1113" s="342">
        <v>177.07717199999999</v>
      </c>
      <c r="P1113" s="342">
        <v>0</v>
      </c>
      <c r="Q1113" s="342">
        <v>120.31</v>
      </c>
      <c r="R1113" s="342">
        <v>0</v>
      </c>
      <c r="S1113" s="342">
        <v>4.3979999999999997</v>
      </c>
      <c r="T1113" s="342">
        <v>0</v>
      </c>
      <c r="U1113" s="342">
        <v>264</v>
      </c>
      <c r="V1113" s="342">
        <v>138.49299999999999</v>
      </c>
      <c r="W1113" s="342">
        <v>6.2450000000000001</v>
      </c>
      <c r="X1113" s="342">
        <v>4.4999999999999998E-2</v>
      </c>
      <c r="Y1113" s="342">
        <v>0</v>
      </c>
      <c r="Z1113" s="342">
        <v>73.400000000000006</v>
      </c>
      <c r="AA1113" s="342">
        <v>53.7</v>
      </c>
      <c r="AB1113" s="342">
        <v>9.5418500000000002</v>
      </c>
      <c r="AC1113" s="342">
        <v>11.013291000000001</v>
      </c>
      <c r="AD1113" s="342">
        <v>177.12743</v>
      </c>
      <c r="AE1113" s="342">
        <v>9.4316890000000004</v>
      </c>
      <c r="AF1113" s="342">
        <v>0</v>
      </c>
      <c r="AG1113" s="342">
        <v>5.0257999999999997E-2</v>
      </c>
    </row>
    <row r="1114" spans="1:33" x14ac:dyDescent="0.2">
      <c r="A1114" s="342">
        <v>1336.8954659999999</v>
      </c>
      <c r="B1114" s="342">
        <v>123.553996</v>
      </c>
      <c r="C1114" s="342">
        <v>74.649744999999996</v>
      </c>
      <c r="D1114" s="342">
        <v>75.549284999999998</v>
      </c>
      <c r="E1114" s="342">
        <v>72.943233000000006</v>
      </c>
      <c r="F1114" s="342">
        <v>72.797138000000004</v>
      </c>
      <c r="G1114" s="342">
        <v>72.961528000000001</v>
      </c>
      <c r="H1114" s="342">
        <v>74.608401999999998</v>
      </c>
      <c r="I1114" s="342">
        <v>6.890619</v>
      </c>
      <c r="J1114" s="342">
        <v>177.35429099999999</v>
      </c>
      <c r="K1114" s="342">
        <v>52.6</v>
      </c>
      <c r="L1114" s="342">
        <v>7.1188880000000001</v>
      </c>
      <c r="M1114" s="342">
        <v>75</v>
      </c>
      <c r="N1114" s="342">
        <v>29.328887000000002</v>
      </c>
      <c r="O1114" s="342">
        <v>177.10031699999999</v>
      </c>
      <c r="P1114" s="342">
        <v>0</v>
      </c>
      <c r="Q1114" s="342">
        <v>120.31</v>
      </c>
      <c r="R1114" s="342">
        <v>0</v>
      </c>
      <c r="S1114" s="342">
        <v>4.4009999999999998</v>
      </c>
      <c r="T1114" s="342">
        <v>0</v>
      </c>
      <c r="U1114" s="342">
        <v>266</v>
      </c>
      <c r="V1114" s="342">
        <v>138.56700000000001</v>
      </c>
      <c r="W1114" s="342">
        <v>6.2450000000000001</v>
      </c>
      <c r="X1114" s="342">
        <v>0.04</v>
      </c>
      <c r="Y1114" s="342">
        <v>0</v>
      </c>
      <c r="Z1114" s="342">
        <v>73.400000000000006</v>
      </c>
      <c r="AA1114" s="342">
        <v>53.7</v>
      </c>
      <c r="AB1114" s="342">
        <v>9.4948700000000006</v>
      </c>
      <c r="AC1114" s="342">
        <v>10.962443</v>
      </c>
      <c r="AD1114" s="342">
        <v>177.14997099999999</v>
      </c>
      <c r="AE1114" s="342">
        <v>9.4273690000000006</v>
      </c>
      <c r="AF1114" s="342">
        <v>0</v>
      </c>
      <c r="AG1114" s="342">
        <v>4.9654999999999998E-2</v>
      </c>
    </row>
    <row r="1115" spans="1:33" x14ac:dyDescent="0.2">
      <c r="A1115" s="342">
        <v>1338.089534</v>
      </c>
      <c r="B1115" s="342">
        <v>123.24586600000001</v>
      </c>
      <c r="C1115" s="342">
        <v>74.715822000000003</v>
      </c>
      <c r="D1115" s="342">
        <v>75.557732999999999</v>
      </c>
      <c r="E1115" s="342">
        <v>72.945340999999999</v>
      </c>
      <c r="F1115" s="342">
        <v>72.785480000000007</v>
      </c>
      <c r="G1115" s="342">
        <v>72.982219000000001</v>
      </c>
      <c r="H1115" s="342">
        <v>74.669526000000005</v>
      </c>
      <c r="I1115" s="342">
        <v>6.9527469999999996</v>
      </c>
      <c r="J1115" s="342">
        <v>177.24627100000001</v>
      </c>
      <c r="K1115" s="342">
        <v>52.6</v>
      </c>
      <c r="L1115" s="342">
        <v>7.1249079999999996</v>
      </c>
      <c r="M1115" s="342">
        <v>75</v>
      </c>
      <c r="N1115" s="342">
        <v>29.327873</v>
      </c>
      <c r="O1115" s="342">
        <v>177.08416600000001</v>
      </c>
      <c r="P1115" s="342">
        <v>0</v>
      </c>
      <c r="Q1115" s="342">
        <v>120.31</v>
      </c>
      <c r="R1115" s="342">
        <v>0</v>
      </c>
      <c r="S1115" s="342">
        <v>4.4119999999999999</v>
      </c>
      <c r="T1115" s="342">
        <v>0</v>
      </c>
      <c r="U1115" s="342">
        <v>270</v>
      </c>
      <c r="V1115" s="342">
        <v>138.64099999999999</v>
      </c>
      <c r="W1115" s="342">
        <v>6.2809999999999997</v>
      </c>
      <c r="X1115" s="342">
        <v>4.4999999999999998E-2</v>
      </c>
      <c r="Y1115" s="342">
        <v>0</v>
      </c>
      <c r="Z1115" s="342">
        <v>73.400000000000006</v>
      </c>
      <c r="AA1115" s="342">
        <v>53.7</v>
      </c>
      <c r="AB1115" s="342">
        <v>9.4460700000000006</v>
      </c>
      <c r="AC1115" s="342">
        <v>10.912665000000001</v>
      </c>
      <c r="AD1115" s="342">
        <v>177.13344699999999</v>
      </c>
      <c r="AE1115" s="342">
        <v>9.4231400000000001</v>
      </c>
      <c r="AF1115" s="342">
        <v>0</v>
      </c>
      <c r="AG1115" s="342">
        <v>4.9280999999999998E-2</v>
      </c>
    </row>
    <row r="1116" spans="1:33" x14ac:dyDescent="0.2">
      <c r="A1116" s="342">
        <v>1339.285603</v>
      </c>
      <c r="B1116" s="342">
        <v>122.86432600000001</v>
      </c>
      <c r="C1116" s="342">
        <v>74.634141999999997</v>
      </c>
      <c r="D1116" s="342">
        <v>75.530058999999994</v>
      </c>
      <c r="E1116" s="342">
        <v>72.868717000000004</v>
      </c>
      <c r="F1116" s="342">
        <v>72.826086000000004</v>
      </c>
      <c r="G1116" s="342">
        <v>72.961748999999998</v>
      </c>
      <c r="H1116" s="342">
        <v>74.582936000000004</v>
      </c>
      <c r="I1116" s="342">
        <v>6.8961490000000003</v>
      </c>
      <c r="J1116" s="342">
        <v>177.303042</v>
      </c>
      <c r="K1116" s="342">
        <v>52.6</v>
      </c>
      <c r="L1116" s="342">
        <v>7.1286399999999999</v>
      </c>
      <c r="M1116" s="342">
        <v>75</v>
      </c>
      <c r="N1116" s="342">
        <v>29.329739</v>
      </c>
      <c r="O1116" s="342">
        <v>177.081647</v>
      </c>
      <c r="P1116" s="342">
        <v>0</v>
      </c>
      <c r="Q1116" s="342">
        <v>120.31</v>
      </c>
      <c r="R1116" s="342">
        <v>0</v>
      </c>
      <c r="S1116" s="342">
        <v>4.399</v>
      </c>
      <c r="T1116" s="342">
        <v>0</v>
      </c>
      <c r="U1116" s="342">
        <v>264</v>
      </c>
      <c r="V1116" s="342">
        <v>138.75200000000001</v>
      </c>
      <c r="W1116" s="342">
        <v>6.2549999999999999</v>
      </c>
      <c r="X1116" s="342">
        <v>5.0999999999999997E-2</v>
      </c>
      <c r="Y1116" s="342">
        <v>0</v>
      </c>
      <c r="Z1116" s="342">
        <v>73.400000000000006</v>
      </c>
      <c r="AA1116" s="342">
        <v>53.7</v>
      </c>
      <c r="AB1116" s="342">
        <v>9.3976860000000002</v>
      </c>
      <c r="AC1116" s="342">
        <v>10.858881</v>
      </c>
      <c r="AD1116" s="342">
        <v>177.130638</v>
      </c>
      <c r="AE1116" s="342">
        <v>9.418571</v>
      </c>
      <c r="AF1116" s="342">
        <v>0</v>
      </c>
      <c r="AG1116" s="342">
        <v>4.8991E-2</v>
      </c>
    </row>
    <row r="1117" spans="1:33" x14ac:dyDescent="0.2">
      <c r="A1117" s="342">
        <v>1340.482671</v>
      </c>
      <c r="B1117" s="342">
        <v>123.008691</v>
      </c>
      <c r="C1117" s="342">
        <v>74.667456000000001</v>
      </c>
      <c r="D1117" s="342">
        <v>75.516803999999993</v>
      </c>
      <c r="E1117" s="342">
        <v>72.868088</v>
      </c>
      <c r="F1117" s="342">
        <v>72.814663999999993</v>
      </c>
      <c r="G1117" s="342">
        <v>72.986805000000004</v>
      </c>
      <c r="H1117" s="342">
        <v>74.538836000000003</v>
      </c>
      <c r="I1117" s="342">
        <v>6.8942050000000004</v>
      </c>
      <c r="J1117" s="342">
        <v>177.34866600000001</v>
      </c>
      <c r="K1117" s="342">
        <v>52.6</v>
      </c>
      <c r="L1117" s="342">
        <v>7.1376619999999997</v>
      </c>
      <c r="M1117" s="342">
        <v>75</v>
      </c>
      <c r="N1117" s="342">
        <v>29.326550999999998</v>
      </c>
      <c r="O1117" s="342">
        <v>177.09176600000001</v>
      </c>
      <c r="P1117" s="342">
        <v>0</v>
      </c>
      <c r="Q1117" s="342">
        <v>120.32</v>
      </c>
      <c r="R1117" s="342">
        <v>0</v>
      </c>
      <c r="S1117" s="342">
        <v>4.4009999999999998</v>
      </c>
      <c r="T1117" s="342">
        <v>0</v>
      </c>
      <c r="U1117" s="342">
        <v>266</v>
      </c>
      <c r="V1117" s="342">
        <v>138.82599999999999</v>
      </c>
      <c r="W1117" s="342">
        <v>6.266</v>
      </c>
      <c r="X1117" s="342">
        <v>5.0999999999999997E-2</v>
      </c>
      <c r="Y1117" s="342">
        <v>0</v>
      </c>
      <c r="Z1117" s="342">
        <v>73.400000000000006</v>
      </c>
      <c r="AA1117" s="342">
        <v>53.7</v>
      </c>
      <c r="AB1117" s="342">
        <v>9.3511229999999994</v>
      </c>
      <c r="AC1117" s="342">
        <v>10.808267000000001</v>
      </c>
      <c r="AD1117" s="342">
        <v>177.14086399999999</v>
      </c>
      <c r="AE1117" s="342">
        <v>9.4142700000000001</v>
      </c>
      <c r="AF1117" s="342">
        <v>0</v>
      </c>
      <c r="AG1117" s="342">
        <v>4.9098000000000003E-2</v>
      </c>
    </row>
    <row r="1118" spans="1:33" x14ac:dyDescent="0.2">
      <c r="A1118" s="342">
        <v>1341.6777400000001</v>
      </c>
      <c r="B1118" s="342">
        <v>122.873661</v>
      </c>
      <c r="C1118" s="342">
        <v>74.601088000000004</v>
      </c>
      <c r="D1118" s="342">
        <v>75.536485999999996</v>
      </c>
      <c r="E1118" s="342">
        <v>72.934269</v>
      </c>
      <c r="F1118" s="342">
        <v>72.812057999999993</v>
      </c>
      <c r="G1118" s="342">
        <v>72.954464999999999</v>
      </c>
      <c r="H1118" s="342">
        <v>74.550129999999996</v>
      </c>
      <c r="I1118" s="342">
        <v>7.0045929999999998</v>
      </c>
      <c r="J1118" s="342">
        <v>177.21386799999999</v>
      </c>
      <c r="K1118" s="342">
        <v>52.6</v>
      </c>
      <c r="L1118" s="342">
        <v>7.1443500000000002</v>
      </c>
      <c r="M1118" s="342">
        <v>75</v>
      </c>
      <c r="N1118" s="342">
        <v>29.325747</v>
      </c>
      <c r="O1118" s="342">
        <v>177.07630599999999</v>
      </c>
      <c r="P1118" s="342">
        <v>0</v>
      </c>
      <c r="Q1118" s="342">
        <v>120.31</v>
      </c>
      <c r="R1118" s="342">
        <v>0</v>
      </c>
      <c r="S1118" s="342">
        <v>4.407</v>
      </c>
      <c r="T1118" s="342">
        <v>0</v>
      </c>
      <c r="U1118" s="342">
        <v>269</v>
      </c>
      <c r="V1118" s="342">
        <v>138.93799999999999</v>
      </c>
      <c r="W1118" s="342">
        <v>6.266</v>
      </c>
      <c r="X1118" s="342">
        <v>0.04</v>
      </c>
      <c r="Y1118" s="342">
        <v>0</v>
      </c>
      <c r="Z1118" s="342">
        <v>73.400000000000006</v>
      </c>
      <c r="AA1118" s="342">
        <v>53.7</v>
      </c>
      <c r="AB1118" s="342">
        <v>9.303058</v>
      </c>
      <c r="AC1118" s="342">
        <v>10.758376999999999</v>
      </c>
      <c r="AD1118" s="342">
        <v>177.12533999999999</v>
      </c>
      <c r="AE1118" s="342">
        <v>9.4100319999999993</v>
      </c>
      <c r="AF1118" s="342">
        <v>0</v>
      </c>
      <c r="AG1118" s="342">
        <v>4.9034000000000001E-2</v>
      </c>
    </row>
    <row r="1119" spans="1:33" x14ac:dyDescent="0.2">
      <c r="A1119" s="342">
        <v>1342.8958090000001</v>
      </c>
      <c r="B1119" s="342">
        <v>123.179315</v>
      </c>
      <c r="C1119" s="342">
        <v>74.632256999999996</v>
      </c>
      <c r="D1119" s="342">
        <v>75.577363000000005</v>
      </c>
      <c r="E1119" s="342">
        <v>72.972136000000006</v>
      </c>
      <c r="F1119" s="342">
        <v>72.775372000000004</v>
      </c>
      <c r="G1119" s="342">
        <v>72.945694000000003</v>
      </c>
      <c r="H1119" s="342">
        <v>74.568924999999993</v>
      </c>
      <c r="I1119" s="342">
        <v>6.8676339999999998</v>
      </c>
      <c r="J1119" s="342">
        <v>177.193726</v>
      </c>
      <c r="K1119" s="342">
        <v>52.6</v>
      </c>
      <c r="L1119" s="342">
        <v>7.1511490000000002</v>
      </c>
      <c r="M1119" s="342">
        <v>75</v>
      </c>
      <c r="N1119" s="342">
        <v>29.326695000000001</v>
      </c>
      <c r="O1119" s="342">
        <v>177.07495399999999</v>
      </c>
      <c r="P1119" s="342">
        <v>0</v>
      </c>
      <c r="Q1119" s="342">
        <v>120.32</v>
      </c>
      <c r="R1119" s="342">
        <v>0</v>
      </c>
      <c r="S1119" s="342">
        <v>4.3979999999999997</v>
      </c>
      <c r="T1119" s="342">
        <v>0</v>
      </c>
      <c r="U1119" s="342">
        <v>264</v>
      </c>
      <c r="V1119" s="342">
        <v>139.011</v>
      </c>
      <c r="W1119" s="342">
        <v>6.25</v>
      </c>
      <c r="X1119" s="342">
        <v>4.4999999999999998E-2</v>
      </c>
      <c r="Y1119" s="342">
        <v>0</v>
      </c>
      <c r="Z1119" s="342">
        <v>73.400000000000006</v>
      </c>
      <c r="AA1119" s="342">
        <v>53.7</v>
      </c>
      <c r="AB1119" s="342">
        <v>9.2552489999999992</v>
      </c>
      <c r="AC1119" s="342">
        <v>10.707561</v>
      </c>
      <c r="AD1119" s="342">
        <v>177.124256</v>
      </c>
      <c r="AE1119" s="342">
        <v>9.4057139999999997</v>
      </c>
      <c r="AF1119" s="342">
        <v>0</v>
      </c>
      <c r="AG1119" s="342">
        <v>4.9301999999999999E-2</v>
      </c>
    </row>
    <row r="1120" spans="1:33" x14ac:dyDescent="0.2">
      <c r="A1120" s="342">
        <v>1344.089878</v>
      </c>
      <c r="B1120" s="342">
        <v>123.459457</v>
      </c>
      <c r="C1120" s="342">
        <v>74.619698999999997</v>
      </c>
      <c r="D1120" s="342">
        <v>75.512519999999995</v>
      </c>
      <c r="E1120" s="342">
        <v>72.937661000000006</v>
      </c>
      <c r="F1120" s="342">
        <v>72.783456999999999</v>
      </c>
      <c r="G1120" s="342">
        <v>72.966426999999996</v>
      </c>
      <c r="H1120" s="342">
        <v>74.578637000000001</v>
      </c>
      <c r="I1120" s="342">
        <v>6.8870760000000004</v>
      </c>
      <c r="J1120" s="342">
        <v>177.21775600000001</v>
      </c>
      <c r="K1120" s="342">
        <v>52.6</v>
      </c>
      <c r="L1120" s="342">
        <v>7.1578299999999997</v>
      </c>
      <c r="M1120" s="342">
        <v>75</v>
      </c>
      <c r="N1120" s="342">
        <v>29.326214</v>
      </c>
      <c r="O1120" s="342">
        <v>177.05856299999999</v>
      </c>
      <c r="P1120" s="342">
        <v>0</v>
      </c>
      <c r="Q1120" s="342">
        <v>120.31</v>
      </c>
      <c r="R1120" s="342">
        <v>0</v>
      </c>
      <c r="S1120" s="342">
        <v>4.3949999999999996</v>
      </c>
      <c r="T1120" s="342">
        <v>0</v>
      </c>
      <c r="U1120" s="342">
        <v>263</v>
      </c>
      <c r="V1120" s="342">
        <v>139.08500000000001</v>
      </c>
      <c r="W1120" s="342">
        <v>6.2450000000000001</v>
      </c>
      <c r="X1120" s="342">
        <v>0.04</v>
      </c>
      <c r="Y1120" s="342">
        <v>0</v>
      </c>
      <c r="Z1120" s="342">
        <v>73.400000000000006</v>
      </c>
      <c r="AA1120" s="342">
        <v>53.7</v>
      </c>
      <c r="AB1120" s="342">
        <v>9.2058090000000004</v>
      </c>
      <c r="AC1120" s="342">
        <v>10.654864999999999</v>
      </c>
      <c r="AD1120" s="342">
        <v>177.10815500000001</v>
      </c>
      <c r="AE1120" s="342">
        <v>9.4012370000000001</v>
      </c>
      <c r="AF1120" s="342">
        <v>0</v>
      </c>
      <c r="AG1120" s="342">
        <v>4.9591999999999997E-2</v>
      </c>
    </row>
    <row r="1121" spans="1:33" x14ac:dyDescent="0.2">
      <c r="A1121" s="342">
        <v>1345.283946</v>
      </c>
      <c r="B1121" s="342">
        <v>123.495436</v>
      </c>
      <c r="C1121" s="342">
        <v>74.652846999999994</v>
      </c>
      <c r="D1121" s="342">
        <v>75.557338000000001</v>
      </c>
      <c r="E1121" s="342">
        <v>72.909088999999994</v>
      </c>
      <c r="F1121" s="342">
        <v>72.788376999999997</v>
      </c>
      <c r="G1121" s="342">
        <v>72.958293999999995</v>
      </c>
      <c r="H1121" s="342">
        <v>74.629115999999996</v>
      </c>
      <c r="I1121" s="342">
        <v>6.992712</v>
      </c>
      <c r="J1121" s="342">
        <v>177.19468499999999</v>
      </c>
      <c r="K1121" s="342">
        <v>52.6</v>
      </c>
      <c r="L1121" s="342">
        <v>7.1694430000000002</v>
      </c>
      <c r="M1121" s="342">
        <v>75</v>
      </c>
      <c r="N1121" s="342">
        <v>29.328779999999998</v>
      </c>
      <c r="O1121" s="342">
        <v>177.06433100000001</v>
      </c>
      <c r="P1121" s="342">
        <v>0</v>
      </c>
      <c r="Q1121" s="342">
        <v>120.3</v>
      </c>
      <c r="R1121" s="342">
        <v>0</v>
      </c>
      <c r="S1121" s="342">
        <v>4.41</v>
      </c>
      <c r="T1121" s="342">
        <v>0</v>
      </c>
      <c r="U1121" s="342">
        <v>271</v>
      </c>
      <c r="V1121" s="342">
        <v>139.196</v>
      </c>
      <c r="W1121" s="342">
        <v>6.2919999999999998</v>
      </c>
      <c r="X1121" s="342">
        <v>0.04</v>
      </c>
      <c r="Y1121" s="342">
        <v>0</v>
      </c>
      <c r="Z1121" s="342">
        <v>73.400000000000006</v>
      </c>
      <c r="AA1121" s="342">
        <v>53.7</v>
      </c>
      <c r="AB1121" s="342">
        <v>9.1576389999999996</v>
      </c>
      <c r="AC1121" s="342">
        <v>10.597879000000001</v>
      </c>
      <c r="AD1121" s="342">
        <v>177.11392499999999</v>
      </c>
      <c r="AE1121" s="342">
        <v>9.3963959999999993</v>
      </c>
      <c r="AF1121" s="342">
        <v>0</v>
      </c>
      <c r="AG1121" s="342">
        <v>4.9592999999999998E-2</v>
      </c>
    </row>
    <row r="1122" spans="1:33" x14ac:dyDescent="0.2">
      <c r="A1122" s="342">
        <v>1346.480014</v>
      </c>
      <c r="B1122" s="342">
        <v>123.445752</v>
      </c>
      <c r="C1122" s="342">
        <v>74.718215000000001</v>
      </c>
      <c r="D1122" s="342">
        <v>75.550150000000002</v>
      </c>
      <c r="E1122" s="342">
        <v>72.933730999999995</v>
      </c>
      <c r="F1122" s="342">
        <v>72.758234000000002</v>
      </c>
      <c r="G1122" s="342">
        <v>72.914536999999996</v>
      </c>
      <c r="H1122" s="342">
        <v>74.634997999999996</v>
      </c>
      <c r="I1122" s="342">
        <v>6.8049860000000004</v>
      </c>
      <c r="J1122" s="342">
        <v>177.202721</v>
      </c>
      <c r="K1122" s="342">
        <v>52.6</v>
      </c>
      <c r="L1122" s="342">
        <v>7.1715689999999999</v>
      </c>
      <c r="M1122" s="342">
        <v>75</v>
      </c>
      <c r="N1122" s="342">
        <v>29.32948</v>
      </c>
      <c r="O1122" s="342">
        <v>177.072633</v>
      </c>
      <c r="P1122" s="342">
        <v>0</v>
      </c>
      <c r="Q1122" s="342">
        <v>120.29</v>
      </c>
      <c r="R1122" s="342">
        <v>0</v>
      </c>
      <c r="S1122" s="342">
        <v>4.4210000000000003</v>
      </c>
      <c r="T1122" s="342">
        <v>0</v>
      </c>
      <c r="U1122" s="342">
        <v>276</v>
      </c>
      <c r="V1122" s="342">
        <v>139.27099999999999</v>
      </c>
      <c r="W1122" s="342">
        <v>6.3019999999999996</v>
      </c>
      <c r="X1122" s="342">
        <v>4.4999999999999998E-2</v>
      </c>
      <c r="Y1122" s="342">
        <v>0</v>
      </c>
      <c r="Z1122" s="342">
        <v>73.400000000000006</v>
      </c>
      <c r="AA1122" s="342">
        <v>53.7</v>
      </c>
      <c r="AB1122" s="342">
        <v>9.1113250000000008</v>
      </c>
      <c r="AC1122" s="342">
        <v>10.543141</v>
      </c>
      <c r="AD1122" s="342">
        <v>177.12210899999999</v>
      </c>
      <c r="AE1122" s="342">
        <v>9.3917450000000002</v>
      </c>
      <c r="AF1122" s="342">
        <v>0</v>
      </c>
      <c r="AG1122" s="342">
        <v>4.9475999999999999E-2</v>
      </c>
    </row>
    <row r="1123" spans="1:33" x14ac:dyDescent="0.2">
      <c r="A1123" s="342">
        <v>1347.6750830000001</v>
      </c>
      <c r="B1123" s="342">
        <v>123.390507</v>
      </c>
      <c r="C1123" s="342">
        <v>74.729444000000001</v>
      </c>
      <c r="D1123" s="342">
        <v>75.586128000000002</v>
      </c>
      <c r="E1123" s="342">
        <v>72.888458999999997</v>
      </c>
      <c r="F1123" s="342">
        <v>72.820560999999998</v>
      </c>
      <c r="G1123" s="342">
        <v>72.984264999999994</v>
      </c>
      <c r="H1123" s="342">
        <v>74.684809999999999</v>
      </c>
      <c r="I1123" s="342">
        <v>6.91127</v>
      </c>
      <c r="J1123" s="342">
        <v>177.34944300000001</v>
      </c>
      <c r="K1123" s="342">
        <v>52.6</v>
      </c>
      <c r="L1123" s="342">
        <v>7.1770129999999996</v>
      </c>
      <c r="M1123" s="342">
        <v>75</v>
      </c>
      <c r="N1123" s="342">
        <v>29.329039999999999</v>
      </c>
      <c r="O1123" s="342">
        <v>177.07357200000001</v>
      </c>
      <c r="P1123" s="342">
        <v>0</v>
      </c>
      <c r="Q1123" s="342">
        <v>120.31</v>
      </c>
      <c r="R1123" s="342">
        <v>0</v>
      </c>
      <c r="S1123" s="342">
        <v>4.4039999999999999</v>
      </c>
      <c r="T1123" s="342">
        <v>0</v>
      </c>
      <c r="U1123" s="342">
        <v>267</v>
      </c>
      <c r="V1123" s="342">
        <v>139.38200000000001</v>
      </c>
      <c r="W1123" s="342">
        <v>6.3070000000000004</v>
      </c>
      <c r="X1123" s="342">
        <v>4.4999999999999998E-2</v>
      </c>
      <c r="Y1123" s="342">
        <v>0</v>
      </c>
      <c r="Z1123" s="342">
        <v>73.400000000000006</v>
      </c>
      <c r="AA1123" s="342">
        <v>53.8</v>
      </c>
      <c r="AB1123" s="342">
        <v>9.0657329999999998</v>
      </c>
      <c r="AC1123" s="342">
        <v>10.48855</v>
      </c>
      <c r="AD1123" s="342">
        <v>177.12298100000001</v>
      </c>
      <c r="AE1123" s="342">
        <v>9.3871070000000003</v>
      </c>
      <c r="AF1123" s="342">
        <v>0</v>
      </c>
      <c r="AG1123" s="342">
        <v>4.9409000000000002E-2</v>
      </c>
    </row>
    <row r="1124" spans="1:33" x14ac:dyDescent="0.2">
      <c r="A1124" s="342">
        <v>1348.896152</v>
      </c>
      <c r="B1124" s="342">
        <v>123.284904</v>
      </c>
      <c r="C1124" s="342">
        <v>74.631082000000006</v>
      </c>
      <c r="D1124" s="342">
        <v>75.572422000000003</v>
      </c>
      <c r="E1124" s="342">
        <v>72.902708000000004</v>
      </c>
      <c r="F1124" s="342">
        <v>72.813235000000006</v>
      </c>
      <c r="G1124" s="342">
        <v>72.944042999999994</v>
      </c>
      <c r="H1124" s="342">
        <v>74.621825000000001</v>
      </c>
      <c r="I1124" s="342">
        <v>7.060543</v>
      </c>
      <c r="J1124" s="342">
        <v>177.10137700000001</v>
      </c>
      <c r="K1124" s="342">
        <v>52.6</v>
      </c>
      <c r="L1124" s="342">
        <v>7.1852819999999999</v>
      </c>
      <c r="M1124" s="342">
        <v>75</v>
      </c>
      <c r="N1124" s="342">
        <v>29.327877000000001</v>
      </c>
      <c r="O1124" s="342">
        <v>177.05707200000001</v>
      </c>
      <c r="P1124" s="342">
        <v>0</v>
      </c>
      <c r="Q1124" s="342">
        <v>120.31</v>
      </c>
      <c r="R1124" s="342">
        <v>0</v>
      </c>
      <c r="S1124" s="342">
        <v>4.4039999999999999</v>
      </c>
      <c r="T1124" s="342">
        <v>0</v>
      </c>
      <c r="U1124" s="342">
        <v>267</v>
      </c>
      <c r="V1124" s="342">
        <v>139.45599999999999</v>
      </c>
      <c r="W1124" s="342">
        <v>6.2709999999999999</v>
      </c>
      <c r="X1124" s="342">
        <v>5.6000000000000001E-2</v>
      </c>
      <c r="Y1124" s="342">
        <v>0</v>
      </c>
      <c r="Z1124" s="342">
        <v>73.400000000000006</v>
      </c>
      <c r="AA1124" s="342">
        <v>53.8</v>
      </c>
      <c r="AB1124" s="342">
        <v>9.0183</v>
      </c>
      <c r="AC1124" s="342">
        <v>10.430075</v>
      </c>
      <c r="AD1124" s="342">
        <v>177.10648</v>
      </c>
      <c r="AE1124" s="342">
        <v>9.3821390000000005</v>
      </c>
      <c r="AF1124" s="342">
        <v>0</v>
      </c>
      <c r="AG1124" s="342">
        <v>4.9408000000000001E-2</v>
      </c>
    </row>
    <row r="1125" spans="1:33" x14ac:dyDescent="0.2">
      <c r="A1125" s="342">
        <v>1350.0932210000001</v>
      </c>
      <c r="B1125" s="342">
        <v>123.24105</v>
      </c>
      <c r="C1125" s="342">
        <v>74.725562999999994</v>
      </c>
      <c r="D1125" s="342">
        <v>75.621320999999995</v>
      </c>
      <c r="E1125" s="342">
        <v>72.909470999999996</v>
      </c>
      <c r="F1125" s="342">
        <v>72.785132000000004</v>
      </c>
      <c r="G1125" s="342">
        <v>72.990497000000005</v>
      </c>
      <c r="H1125" s="342">
        <v>74.656836999999996</v>
      </c>
      <c r="I1125" s="342">
        <v>7.0357010000000004</v>
      </c>
      <c r="J1125" s="342">
        <v>177.212053</v>
      </c>
      <c r="K1125" s="342">
        <v>52.6</v>
      </c>
      <c r="L1125" s="342">
        <v>7.1919959999999996</v>
      </c>
      <c r="M1125" s="342">
        <v>75</v>
      </c>
      <c r="N1125" s="342">
        <v>29.327355000000001</v>
      </c>
      <c r="O1125" s="342">
        <v>177.057119</v>
      </c>
      <c r="P1125" s="342">
        <v>0</v>
      </c>
      <c r="Q1125" s="342">
        <v>120.31</v>
      </c>
      <c r="R1125" s="342">
        <v>0</v>
      </c>
      <c r="S1125" s="342">
        <v>4.4000000000000004</v>
      </c>
      <c r="T1125" s="342">
        <v>0</v>
      </c>
      <c r="U1125" s="342">
        <v>266</v>
      </c>
      <c r="V1125" s="342">
        <v>139.529</v>
      </c>
      <c r="W1125" s="342">
        <v>6.26</v>
      </c>
      <c r="X1125" s="342">
        <v>5.6000000000000001E-2</v>
      </c>
      <c r="Y1125" s="342">
        <v>0</v>
      </c>
      <c r="Z1125" s="342">
        <v>73.400000000000006</v>
      </c>
      <c r="AA1125" s="342">
        <v>53.8</v>
      </c>
      <c r="AB1125" s="342">
        <v>8.9714159999999996</v>
      </c>
      <c r="AC1125" s="342">
        <v>10.375458</v>
      </c>
      <c r="AD1125" s="342">
        <v>177.10638499999999</v>
      </c>
      <c r="AE1125" s="342">
        <v>9.3774990000000003</v>
      </c>
      <c r="AF1125" s="342">
        <v>0</v>
      </c>
      <c r="AG1125" s="342">
        <v>4.9265999999999997E-2</v>
      </c>
    </row>
    <row r="1126" spans="1:33" x14ac:dyDescent="0.2">
      <c r="A1126" s="342">
        <v>1351.2892890000001</v>
      </c>
      <c r="B1126" s="342">
        <v>123.007284</v>
      </c>
      <c r="C1126" s="342">
        <v>74.692947000000004</v>
      </c>
      <c r="D1126" s="342">
        <v>75.526582000000005</v>
      </c>
      <c r="E1126" s="342">
        <v>72.901987000000005</v>
      </c>
      <c r="F1126" s="342">
        <v>72.812661000000006</v>
      </c>
      <c r="G1126" s="342">
        <v>72.948562999999993</v>
      </c>
      <c r="H1126" s="342">
        <v>74.573678000000001</v>
      </c>
      <c r="I1126" s="342">
        <v>6.9698130000000003</v>
      </c>
      <c r="J1126" s="342">
        <v>177.22657000000001</v>
      </c>
      <c r="K1126" s="342">
        <v>52.6</v>
      </c>
      <c r="L1126" s="342">
        <v>7.1987880000000004</v>
      </c>
      <c r="M1126" s="342">
        <v>75</v>
      </c>
      <c r="N1126" s="342">
        <v>29.326266</v>
      </c>
      <c r="O1126" s="342">
        <v>177.06706199999999</v>
      </c>
      <c r="P1126" s="342">
        <v>0</v>
      </c>
      <c r="Q1126" s="342">
        <v>120.32</v>
      </c>
      <c r="R1126" s="342">
        <v>0</v>
      </c>
      <c r="S1126" s="342">
        <v>4.38</v>
      </c>
      <c r="T1126" s="342">
        <v>0</v>
      </c>
      <c r="U1126" s="342">
        <v>256</v>
      </c>
      <c r="V1126" s="342">
        <v>139.63800000000001</v>
      </c>
      <c r="W1126" s="342">
        <v>6.234</v>
      </c>
      <c r="X1126" s="342">
        <v>4.4999999999999998E-2</v>
      </c>
      <c r="Y1126" s="342">
        <v>0</v>
      </c>
      <c r="Z1126" s="342">
        <v>73.400000000000006</v>
      </c>
      <c r="AA1126" s="342">
        <v>53.7</v>
      </c>
      <c r="AB1126" s="342">
        <v>8.9264799999999997</v>
      </c>
      <c r="AC1126" s="342">
        <v>10.320866000000001</v>
      </c>
      <c r="AD1126" s="342">
        <v>177.11613199999999</v>
      </c>
      <c r="AE1126" s="342">
        <v>9.3728610000000003</v>
      </c>
      <c r="AF1126" s="342">
        <v>0</v>
      </c>
      <c r="AG1126" s="342">
        <v>4.9070000000000003E-2</v>
      </c>
    </row>
    <row r="1127" spans="1:33" x14ac:dyDescent="0.2">
      <c r="A1127" s="342">
        <v>1352.4853579999999</v>
      </c>
      <c r="B1127" s="342">
        <v>122.596369</v>
      </c>
      <c r="C1127" s="342">
        <v>74.732084999999998</v>
      </c>
      <c r="D1127" s="342">
        <v>75.564577999999997</v>
      </c>
      <c r="E1127" s="342">
        <v>72.905764000000005</v>
      </c>
      <c r="F1127" s="342">
        <v>72.841295000000002</v>
      </c>
      <c r="G1127" s="342">
        <v>72.993516999999997</v>
      </c>
      <c r="H1127" s="342">
        <v>74.645088000000001</v>
      </c>
      <c r="I1127" s="342">
        <v>6.8728179999999996</v>
      </c>
      <c r="J1127" s="342">
        <v>177.22527400000001</v>
      </c>
      <c r="K1127" s="342">
        <v>52.6</v>
      </c>
      <c r="L1127" s="342">
        <v>7.2019500000000001</v>
      </c>
      <c r="M1127" s="342">
        <v>75</v>
      </c>
      <c r="N1127" s="342">
        <v>29.326836</v>
      </c>
      <c r="O1127" s="342">
        <v>177.046639</v>
      </c>
      <c r="P1127" s="342">
        <v>0</v>
      </c>
      <c r="Q1127" s="342">
        <v>120.34</v>
      </c>
      <c r="R1127" s="342">
        <v>0</v>
      </c>
      <c r="S1127" s="342">
        <v>4.3849999999999998</v>
      </c>
      <c r="T1127" s="342">
        <v>0</v>
      </c>
      <c r="U1127" s="342">
        <v>256</v>
      </c>
      <c r="V1127" s="342">
        <v>139.71199999999999</v>
      </c>
      <c r="W1127" s="342">
        <v>6.2450000000000001</v>
      </c>
      <c r="X1127" s="342">
        <v>4.4999999999999998E-2</v>
      </c>
      <c r="Y1127" s="342">
        <v>0</v>
      </c>
      <c r="Z1127" s="342">
        <v>73.400000000000006</v>
      </c>
      <c r="AA1127" s="342">
        <v>53.7</v>
      </c>
      <c r="AB1127" s="342">
        <v>8.8793389999999999</v>
      </c>
      <c r="AC1127" s="342">
        <v>10.261813999999999</v>
      </c>
      <c r="AD1127" s="342">
        <v>177.09526600000001</v>
      </c>
      <c r="AE1127" s="342">
        <v>9.3678439999999998</v>
      </c>
      <c r="AF1127" s="342">
        <v>0</v>
      </c>
      <c r="AG1127" s="342">
        <v>4.8626999999999997E-2</v>
      </c>
    </row>
    <row r="1128" spans="1:33" x14ac:dyDescent="0.2">
      <c r="A1128" s="342">
        <v>1353.6834260000001</v>
      </c>
      <c r="B1128" s="342">
        <v>122.493374</v>
      </c>
      <c r="C1128" s="342">
        <v>74.676568000000003</v>
      </c>
      <c r="D1128" s="342">
        <v>75.570548000000002</v>
      </c>
      <c r="E1128" s="342">
        <v>72.904750000000007</v>
      </c>
      <c r="F1128" s="342">
        <v>72.771297000000004</v>
      </c>
      <c r="G1128" s="342">
        <v>73.009092999999993</v>
      </c>
      <c r="H1128" s="342">
        <v>74.695882999999995</v>
      </c>
      <c r="I1128" s="342">
        <v>6.9665730000000003</v>
      </c>
      <c r="J1128" s="342">
        <v>177.28204400000001</v>
      </c>
      <c r="K1128" s="342">
        <v>52.5</v>
      </c>
      <c r="L1128" s="342">
        <v>7.2106089999999998</v>
      </c>
      <c r="M1128" s="342">
        <v>75</v>
      </c>
      <c r="N1128" s="342">
        <v>29.328651000000001</v>
      </c>
      <c r="O1128" s="342">
        <v>177.04110499999999</v>
      </c>
      <c r="P1128" s="342">
        <v>0</v>
      </c>
      <c r="Q1128" s="342">
        <v>120.32</v>
      </c>
      <c r="R1128" s="342">
        <v>0</v>
      </c>
      <c r="S1128" s="342">
        <v>4.4089999999999998</v>
      </c>
      <c r="T1128" s="342">
        <v>0</v>
      </c>
      <c r="U1128" s="342">
        <v>269</v>
      </c>
      <c r="V1128" s="342">
        <v>139.82300000000001</v>
      </c>
      <c r="W1128" s="342">
        <v>6.266</v>
      </c>
      <c r="X1128" s="342">
        <v>4.4999999999999998E-2</v>
      </c>
      <c r="Y1128" s="342">
        <v>0</v>
      </c>
      <c r="Z1128" s="342">
        <v>73.400000000000006</v>
      </c>
      <c r="AA1128" s="342">
        <v>53.7</v>
      </c>
      <c r="AB1128" s="342">
        <v>8.8319899999999993</v>
      </c>
      <c r="AC1128" s="342">
        <v>10.2049</v>
      </c>
      <c r="AD1128" s="342">
        <v>177.08968999999999</v>
      </c>
      <c r="AE1128" s="342">
        <v>9.3630080000000007</v>
      </c>
      <c r="AF1128" s="342">
        <v>0</v>
      </c>
      <c r="AG1128" s="342">
        <v>4.8585000000000003E-2</v>
      </c>
    </row>
    <row r="1129" spans="1:33" x14ac:dyDescent="0.2">
      <c r="A1129" s="342">
        <v>1354.897496</v>
      </c>
      <c r="B1129" s="342">
        <v>122.89623</v>
      </c>
      <c r="C1129" s="342">
        <v>74.695777000000007</v>
      </c>
      <c r="D1129" s="342">
        <v>75.618465</v>
      </c>
      <c r="E1129" s="342">
        <v>72.912611999999996</v>
      </c>
      <c r="F1129" s="342">
        <v>72.780450000000002</v>
      </c>
      <c r="G1129" s="342">
        <v>72.967329000000007</v>
      </c>
      <c r="H1129" s="342">
        <v>74.657246999999998</v>
      </c>
      <c r="I1129" s="342">
        <v>6.964499</v>
      </c>
      <c r="J1129" s="342">
        <v>177.27302299999999</v>
      </c>
      <c r="K1129" s="342">
        <v>52.5</v>
      </c>
      <c r="L1129" s="342">
        <v>7.2185280000000001</v>
      </c>
      <c r="M1129" s="342">
        <v>75</v>
      </c>
      <c r="N1129" s="342">
        <v>29.326252</v>
      </c>
      <c r="O1129" s="342">
        <v>177.04674399999999</v>
      </c>
      <c r="P1129" s="342">
        <v>0</v>
      </c>
      <c r="Q1129" s="342">
        <v>120.31</v>
      </c>
      <c r="R1129" s="342">
        <v>0</v>
      </c>
      <c r="S1129" s="342">
        <v>4.399</v>
      </c>
      <c r="T1129" s="342">
        <v>0</v>
      </c>
      <c r="U1129" s="342">
        <v>265</v>
      </c>
      <c r="V1129" s="342">
        <v>139.89699999999999</v>
      </c>
      <c r="W1129" s="342">
        <v>6.2549999999999999</v>
      </c>
      <c r="X1129" s="342">
        <v>4.4999999999999998E-2</v>
      </c>
      <c r="Y1129" s="342">
        <v>0</v>
      </c>
      <c r="Z1129" s="342">
        <v>73.400000000000006</v>
      </c>
      <c r="AA1129" s="342">
        <v>53.7</v>
      </c>
      <c r="AB1129" s="342">
        <v>8.7857079999999996</v>
      </c>
      <c r="AC1129" s="342">
        <v>10.14772</v>
      </c>
      <c r="AD1129" s="342">
        <v>177.09570199999999</v>
      </c>
      <c r="AE1129" s="342">
        <v>9.3581500000000002</v>
      </c>
      <c r="AF1129" s="342">
        <v>0</v>
      </c>
      <c r="AG1129" s="342">
        <v>4.8958000000000002E-2</v>
      </c>
    </row>
    <row r="1130" spans="1:33" x14ac:dyDescent="0.2">
      <c r="A1130" s="342">
        <v>1356.093564</v>
      </c>
      <c r="B1130" s="342">
        <v>123.16301199999999</v>
      </c>
      <c r="C1130" s="342">
        <v>74.685226</v>
      </c>
      <c r="D1130" s="342">
        <v>75.545518000000001</v>
      </c>
      <c r="E1130" s="342">
        <v>72.890338</v>
      </c>
      <c r="F1130" s="342">
        <v>72.749274</v>
      </c>
      <c r="G1130" s="342">
        <v>72.946389999999994</v>
      </c>
      <c r="H1130" s="342">
        <v>74.633832999999996</v>
      </c>
      <c r="I1130" s="342">
        <v>6.8045540000000004</v>
      </c>
      <c r="J1130" s="342">
        <v>177.35618299999999</v>
      </c>
      <c r="K1130" s="342">
        <v>52.5</v>
      </c>
      <c r="L1130" s="342">
        <v>7.2250740000000002</v>
      </c>
      <c r="M1130" s="342">
        <v>75</v>
      </c>
      <c r="N1130" s="342">
        <v>29.327873</v>
      </c>
      <c r="O1130" s="342">
        <v>177.04155499999999</v>
      </c>
      <c r="P1130" s="342">
        <v>0</v>
      </c>
      <c r="Q1130" s="342">
        <v>120.32</v>
      </c>
      <c r="R1130" s="342">
        <v>0</v>
      </c>
      <c r="S1130" s="342">
        <v>4.3979999999999997</v>
      </c>
      <c r="T1130" s="342">
        <v>0</v>
      </c>
      <c r="U1130" s="342">
        <v>265</v>
      </c>
      <c r="V1130" s="342">
        <v>139.97</v>
      </c>
      <c r="W1130" s="342">
        <v>6.266</v>
      </c>
      <c r="X1130" s="342">
        <v>4.4999999999999998E-2</v>
      </c>
      <c r="Y1130" s="342">
        <v>0</v>
      </c>
      <c r="Z1130" s="342">
        <v>73.400000000000006</v>
      </c>
      <c r="AA1130" s="342">
        <v>53.7</v>
      </c>
      <c r="AB1130" s="342">
        <v>8.7395750000000003</v>
      </c>
      <c r="AC1130" s="342">
        <v>10.093871</v>
      </c>
      <c r="AD1130" s="342">
        <v>177.09078600000001</v>
      </c>
      <c r="AE1130" s="342">
        <v>9.3535749999999993</v>
      </c>
      <c r="AF1130" s="342">
        <v>0</v>
      </c>
      <c r="AG1130" s="342">
        <v>4.9230999999999997E-2</v>
      </c>
    </row>
    <row r="1131" spans="1:33" x14ac:dyDescent="0.2">
      <c r="A1131" s="342">
        <v>1357.289632</v>
      </c>
      <c r="B1131" s="342">
        <v>123.26590400000001</v>
      </c>
      <c r="C1131" s="342">
        <v>74.715827000000004</v>
      </c>
      <c r="D1131" s="342">
        <v>75.567555999999996</v>
      </c>
      <c r="E1131" s="342">
        <v>72.872609999999995</v>
      </c>
      <c r="F1131" s="342">
        <v>72.812360999999996</v>
      </c>
      <c r="G1131" s="342">
        <v>72.973028999999997</v>
      </c>
      <c r="H1131" s="342">
        <v>74.637185000000002</v>
      </c>
      <c r="I1131" s="342">
        <v>6.9495069999999997</v>
      </c>
      <c r="J1131" s="342">
        <v>177.200647</v>
      </c>
      <c r="K1131" s="342">
        <v>52.5</v>
      </c>
      <c r="L1131" s="342">
        <v>7.2287030000000003</v>
      </c>
      <c r="M1131" s="342">
        <v>75</v>
      </c>
      <c r="N1131" s="342">
        <v>29.327458</v>
      </c>
      <c r="O1131" s="342">
        <v>177.03632300000001</v>
      </c>
      <c r="P1131" s="342">
        <v>0</v>
      </c>
      <c r="Q1131" s="342">
        <v>120.33</v>
      </c>
      <c r="R1131" s="342">
        <v>0</v>
      </c>
      <c r="S1131" s="342">
        <v>4.391</v>
      </c>
      <c r="T1131" s="342">
        <v>0</v>
      </c>
      <c r="U1131" s="342">
        <v>261</v>
      </c>
      <c r="V1131" s="342">
        <v>140.08000000000001</v>
      </c>
      <c r="W1131" s="342">
        <v>6.25</v>
      </c>
      <c r="X1131" s="342">
        <v>5.0999999999999997E-2</v>
      </c>
      <c r="Y1131" s="342">
        <v>0</v>
      </c>
      <c r="Z1131" s="342">
        <v>73.400000000000006</v>
      </c>
      <c r="AA1131" s="342">
        <v>53.7</v>
      </c>
      <c r="AB1131" s="342">
        <v>8.6931320000000003</v>
      </c>
      <c r="AC1131" s="342">
        <v>10.036180999999999</v>
      </c>
      <c r="AD1131" s="342">
        <v>177.085624</v>
      </c>
      <c r="AE1131" s="342">
        <v>9.3486740000000008</v>
      </c>
      <c r="AF1131" s="342">
        <v>0</v>
      </c>
      <c r="AG1131" s="342">
        <v>4.9299999999999997E-2</v>
      </c>
    </row>
    <row r="1132" spans="1:33" x14ac:dyDescent="0.2">
      <c r="A1132" s="342">
        <v>1358.487701</v>
      </c>
      <c r="B1132" s="342">
        <v>123.179039</v>
      </c>
      <c r="C1132" s="342">
        <v>74.674045000000007</v>
      </c>
      <c r="D1132" s="342">
        <v>75.52028</v>
      </c>
      <c r="E1132" s="342">
        <v>72.939948999999999</v>
      </c>
      <c r="F1132" s="342">
        <v>72.820263999999995</v>
      </c>
      <c r="G1132" s="342">
        <v>72.973269000000002</v>
      </c>
      <c r="H1132" s="342">
        <v>74.597848999999997</v>
      </c>
      <c r="I1132" s="342">
        <v>6.9540430000000004</v>
      </c>
      <c r="J1132" s="342">
        <v>177.15061700000001</v>
      </c>
      <c r="K1132" s="342">
        <v>52.5</v>
      </c>
      <c r="L1132" s="342">
        <v>7.232799</v>
      </c>
      <c r="M1132" s="342">
        <v>75</v>
      </c>
      <c r="N1132" s="342">
        <v>29.327769</v>
      </c>
      <c r="O1132" s="342">
        <v>177.054665</v>
      </c>
      <c r="P1132" s="342">
        <v>0</v>
      </c>
      <c r="Q1132" s="342">
        <v>120.32</v>
      </c>
      <c r="R1132" s="342">
        <v>0</v>
      </c>
      <c r="S1132" s="342">
        <v>4.4189999999999996</v>
      </c>
      <c r="T1132" s="342">
        <v>0</v>
      </c>
      <c r="U1132" s="342">
        <v>273</v>
      </c>
      <c r="V1132" s="342">
        <v>140.155</v>
      </c>
      <c r="W1132" s="342">
        <v>6.3019999999999996</v>
      </c>
      <c r="X1132" s="342">
        <v>5.0999999999999997E-2</v>
      </c>
      <c r="Y1132" s="342">
        <v>0</v>
      </c>
      <c r="Z1132" s="342">
        <v>73.400000000000006</v>
      </c>
      <c r="AA1132" s="342">
        <v>53.7</v>
      </c>
      <c r="AB1132" s="342">
        <v>8.6495259999999998</v>
      </c>
      <c r="AC1132" s="342">
        <v>9.9848560000000006</v>
      </c>
      <c r="AD1132" s="342">
        <v>177.10392300000001</v>
      </c>
      <c r="AE1132" s="342">
        <v>9.3443129999999996</v>
      </c>
      <c r="AF1132" s="342">
        <v>0</v>
      </c>
      <c r="AG1132" s="342">
        <v>4.9258000000000003E-2</v>
      </c>
    </row>
    <row r="1133" spans="1:33" x14ac:dyDescent="0.2">
      <c r="A1133" s="342">
        <v>1359.68577</v>
      </c>
      <c r="B1133" s="342">
        <v>123.397588</v>
      </c>
      <c r="C1133" s="342">
        <v>74.730197000000004</v>
      </c>
      <c r="D1133" s="342">
        <v>75.621736999999996</v>
      </c>
      <c r="E1133" s="342">
        <v>72.889740000000003</v>
      </c>
      <c r="F1133" s="342">
        <v>72.745825999999994</v>
      </c>
      <c r="G1133" s="342">
        <v>72.943729000000005</v>
      </c>
      <c r="H1133" s="342">
        <v>74.720082000000005</v>
      </c>
      <c r="I1133" s="342">
        <v>6.8123310000000004</v>
      </c>
      <c r="J1133" s="342">
        <v>177.33389</v>
      </c>
      <c r="K1133" s="342">
        <v>52.5</v>
      </c>
      <c r="L1133" s="342">
        <v>7.2366869999999999</v>
      </c>
      <c r="M1133" s="342">
        <v>75</v>
      </c>
      <c r="N1133" s="342">
        <v>29.327925</v>
      </c>
      <c r="O1133" s="342">
        <v>177.041459</v>
      </c>
      <c r="P1133" s="342">
        <v>0</v>
      </c>
      <c r="Q1133" s="342">
        <v>120.31</v>
      </c>
      <c r="R1133" s="342">
        <v>0</v>
      </c>
      <c r="S1133" s="342">
        <v>4.3970000000000002</v>
      </c>
      <c r="T1133" s="342">
        <v>0</v>
      </c>
      <c r="U1133" s="342">
        <v>263</v>
      </c>
      <c r="V1133" s="342">
        <v>140.26400000000001</v>
      </c>
      <c r="W1133" s="342">
        <v>6.234</v>
      </c>
      <c r="X1133" s="342">
        <v>4.4999999999999998E-2</v>
      </c>
      <c r="Y1133" s="342">
        <v>0</v>
      </c>
      <c r="Z1133" s="342">
        <v>73.400000000000006</v>
      </c>
      <c r="AA1133" s="342">
        <v>53.7</v>
      </c>
      <c r="AB1133" s="342">
        <v>8.604673</v>
      </c>
      <c r="AC1133" s="342">
        <v>9.9341919999999995</v>
      </c>
      <c r="AD1133" s="342">
        <v>177.09087400000001</v>
      </c>
      <c r="AE1133" s="342">
        <v>9.3400090000000002</v>
      </c>
      <c r="AF1133" s="342">
        <v>0</v>
      </c>
      <c r="AG1133" s="342">
        <v>4.9416000000000002E-2</v>
      </c>
    </row>
    <row r="1134" spans="1:33" x14ac:dyDescent="0.2">
      <c r="A1134" s="342">
        <v>1360.896839</v>
      </c>
      <c r="B1134" s="342">
        <v>123.640128</v>
      </c>
      <c r="C1134" s="342">
        <v>74.633151999999995</v>
      </c>
      <c r="D1134" s="342">
        <v>75.547815</v>
      </c>
      <c r="E1134" s="342">
        <v>72.893866000000003</v>
      </c>
      <c r="F1134" s="342">
        <v>72.828494000000006</v>
      </c>
      <c r="G1134" s="342">
        <v>72.995078000000007</v>
      </c>
      <c r="H1134" s="342">
        <v>74.597862000000006</v>
      </c>
      <c r="I1134" s="342">
        <v>6.9577270000000002</v>
      </c>
      <c r="J1134" s="342">
        <v>177.15161499999999</v>
      </c>
      <c r="K1134" s="342">
        <v>52.5</v>
      </c>
      <c r="L1134" s="342">
        <v>7.2436970000000001</v>
      </c>
      <c r="M1134" s="342">
        <v>75</v>
      </c>
      <c r="N1134" s="342">
        <v>29.327458</v>
      </c>
      <c r="O1134" s="342">
        <v>177.04859300000001</v>
      </c>
      <c r="P1134" s="342">
        <v>0</v>
      </c>
      <c r="Q1134" s="342">
        <v>120.33</v>
      </c>
      <c r="R1134" s="342">
        <v>0</v>
      </c>
      <c r="S1134" s="342">
        <v>4.4029999999999996</v>
      </c>
      <c r="T1134" s="342">
        <v>0</v>
      </c>
      <c r="U1134" s="342">
        <v>267</v>
      </c>
      <c r="V1134" s="342">
        <v>140.339</v>
      </c>
      <c r="W1134" s="342">
        <v>6.2759999999999998</v>
      </c>
      <c r="X1134" s="342">
        <v>4.4999999999999998E-2</v>
      </c>
      <c r="Y1134" s="342">
        <v>0</v>
      </c>
      <c r="Z1134" s="342">
        <v>73.400000000000006</v>
      </c>
      <c r="AA1134" s="342">
        <v>53.7</v>
      </c>
      <c r="AB1134" s="342">
        <v>8.5611510000000006</v>
      </c>
      <c r="AC1134" s="342">
        <v>9.8854070000000007</v>
      </c>
      <c r="AD1134" s="342">
        <v>177.09835000000001</v>
      </c>
      <c r="AE1134" s="342">
        <v>9.3358640000000008</v>
      </c>
      <c r="AF1134" s="342">
        <v>0</v>
      </c>
      <c r="AG1134" s="342">
        <v>4.9757999999999997E-2</v>
      </c>
    </row>
    <row r="1135" spans="1:33" x14ac:dyDescent="0.2">
      <c r="A1135" s="342">
        <v>1362.1009079999999</v>
      </c>
      <c r="B1135" s="342">
        <v>123.675748</v>
      </c>
      <c r="C1135" s="342">
        <v>74.710181000000006</v>
      </c>
      <c r="D1135" s="342">
        <v>75.617227999999997</v>
      </c>
      <c r="E1135" s="342">
        <v>72.880617999999998</v>
      </c>
      <c r="F1135" s="342">
        <v>72.823025999999999</v>
      </c>
      <c r="G1135" s="342">
        <v>72.978651999999997</v>
      </c>
      <c r="H1135" s="342">
        <v>74.686535000000006</v>
      </c>
      <c r="I1135" s="342">
        <v>6.8010979999999996</v>
      </c>
      <c r="J1135" s="342">
        <v>177.26545400000001</v>
      </c>
      <c r="K1135" s="342">
        <v>52.5</v>
      </c>
      <c r="L1135" s="342">
        <v>7.2511000000000001</v>
      </c>
      <c r="M1135" s="342">
        <v>75</v>
      </c>
      <c r="N1135" s="342">
        <v>29.328728000000002</v>
      </c>
      <c r="O1135" s="342">
        <v>177.01546099999999</v>
      </c>
      <c r="P1135" s="342">
        <v>0</v>
      </c>
      <c r="Q1135" s="342">
        <v>120.31</v>
      </c>
      <c r="R1135" s="342">
        <v>0</v>
      </c>
      <c r="S1135" s="342">
        <v>4.4039999999999999</v>
      </c>
      <c r="T1135" s="342">
        <v>0</v>
      </c>
      <c r="U1135" s="342">
        <v>267</v>
      </c>
      <c r="V1135" s="342">
        <v>140.41300000000001</v>
      </c>
      <c r="W1135" s="342">
        <v>6.25</v>
      </c>
      <c r="X1135" s="342">
        <v>5.0999999999999997E-2</v>
      </c>
      <c r="Y1135" s="342">
        <v>0</v>
      </c>
      <c r="Z1135" s="342">
        <v>73.400000000000006</v>
      </c>
      <c r="AA1135" s="342">
        <v>53.6</v>
      </c>
      <c r="AB1135" s="342">
        <v>8.5140429999999991</v>
      </c>
      <c r="AC1135" s="342">
        <v>9.8343690000000006</v>
      </c>
      <c r="AD1135" s="342">
        <v>177.06517400000001</v>
      </c>
      <c r="AE1135" s="342">
        <v>9.3315280000000005</v>
      </c>
      <c r="AF1135" s="342">
        <v>0</v>
      </c>
      <c r="AG1135" s="342">
        <v>4.9713E-2</v>
      </c>
    </row>
    <row r="1136" spans="1:33" x14ac:dyDescent="0.2">
      <c r="A1136" s="342">
        <v>1363.298976</v>
      </c>
      <c r="B1136" s="342">
        <v>123.514501</v>
      </c>
      <c r="C1136" s="342">
        <v>74.668301999999997</v>
      </c>
      <c r="D1136" s="342">
        <v>75.565438999999998</v>
      </c>
      <c r="E1136" s="342">
        <v>72.885717999999997</v>
      </c>
      <c r="F1136" s="342">
        <v>72.806841000000006</v>
      </c>
      <c r="G1136" s="342">
        <v>72.989773</v>
      </c>
      <c r="H1136" s="342">
        <v>74.594735</v>
      </c>
      <c r="I1136" s="342">
        <v>6.9780220000000002</v>
      </c>
      <c r="J1136" s="342">
        <v>177.155024</v>
      </c>
      <c r="K1136" s="342">
        <v>52.4</v>
      </c>
      <c r="L1136" s="342">
        <v>7.2574249999999996</v>
      </c>
      <c r="M1136" s="342">
        <v>75</v>
      </c>
      <c r="N1136" s="342">
        <v>29.326136000000002</v>
      </c>
      <c r="O1136" s="342">
        <v>177.03587999999999</v>
      </c>
      <c r="P1136" s="342">
        <v>0</v>
      </c>
      <c r="Q1136" s="342">
        <v>120.3</v>
      </c>
      <c r="R1136" s="342">
        <v>0</v>
      </c>
      <c r="S1136" s="342">
        <v>4.399</v>
      </c>
      <c r="T1136" s="342">
        <v>0</v>
      </c>
      <c r="U1136" s="342">
        <v>265</v>
      </c>
      <c r="V1136" s="342">
        <v>140.523</v>
      </c>
      <c r="W1136" s="342">
        <v>6.2549999999999999</v>
      </c>
      <c r="X1136" s="342">
        <v>4.4999999999999998E-2</v>
      </c>
      <c r="Y1136" s="342">
        <v>0</v>
      </c>
      <c r="Z1136" s="342">
        <v>73.400000000000006</v>
      </c>
      <c r="AA1136" s="342">
        <v>53.6</v>
      </c>
      <c r="AB1136" s="342">
        <v>8.4702610000000007</v>
      </c>
      <c r="AC1136" s="342">
        <v>9.7829479999999993</v>
      </c>
      <c r="AD1136" s="342">
        <v>177.085476</v>
      </c>
      <c r="AE1136" s="342">
        <v>9.327159</v>
      </c>
      <c r="AF1136" s="342">
        <v>0</v>
      </c>
      <c r="AG1136" s="342">
        <v>4.9596000000000001E-2</v>
      </c>
    </row>
    <row r="1137" spans="1:33" x14ac:dyDescent="0.2">
      <c r="A1137" s="342">
        <v>1364.4950449999999</v>
      </c>
      <c r="B1137" s="342">
        <v>123.7039</v>
      </c>
      <c r="C1137" s="342">
        <v>74.645195999999999</v>
      </c>
      <c r="D1137" s="342">
        <v>75.586579999999998</v>
      </c>
      <c r="E1137" s="342">
        <v>72.848434999999995</v>
      </c>
      <c r="F1137" s="342">
        <v>72.847925000000004</v>
      </c>
      <c r="G1137" s="342">
        <v>72.944995000000006</v>
      </c>
      <c r="H1137" s="342">
        <v>74.584317999999996</v>
      </c>
      <c r="I1137" s="342">
        <v>6.9665730000000003</v>
      </c>
      <c r="J1137" s="342">
        <v>177.11588</v>
      </c>
      <c r="K1137" s="342">
        <v>52.4</v>
      </c>
      <c r="L1137" s="342">
        <v>7.2638540000000003</v>
      </c>
      <c r="M1137" s="342">
        <v>75</v>
      </c>
      <c r="N1137" s="342">
        <v>29.324217999999998</v>
      </c>
      <c r="O1137" s="342">
        <v>177.04020299999999</v>
      </c>
      <c r="P1137" s="342">
        <v>0</v>
      </c>
      <c r="Q1137" s="342">
        <v>120.31</v>
      </c>
      <c r="R1137" s="342">
        <v>0</v>
      </c>
      <c r="S1137" s="342">
        <v>4.3949999999999996</v>
      </c>
      <c r="T1137" s="342">
        <v>0</v>
      </c>
      <c r="U1137" s="342">
        <v>263</v>
      </c>
      <c r="V1137" s="342">
        <v>140.596</v>
      </c>
      <c r="W1137" s="342">
        <v>6.25</v>
      </c>
      <c r="X1137" s="342">
        <v>4.4999999999999998E-2</v>
      </c>
      <c r="Y1137" s="342">
        <v>0</v>
      </c>
      <c r="Z1137" s="342">
        <v>73.400000000000006</v>
      </c>
      <c r="AA1137" s="342">
        <v>53.6</v>
      </c>
      <c r="AB1137" s="342">
        <v>8.42713</v>
      </c>
      <c r="AC1137" s="342">
        <v>9.7330249999999996</v>
      </c>
      <c r="AD1137" s="342">
        <v>177.090011</v>
      </c>
      <c r="AE1137" s="342">
        <v>9.3229179999999996</v>
      </c>
      <c r="AF1137" s="342">
        <v>0</v>
      </c>
      <c r="AG1137" s="342">
        <v>4.9808999999999999E-2</v>
      </c>
    </row>
    <row r="1138" spans="1:33" x14ac:dyDescent="0.2">
      <c r="A1138" s="342">
        <v>1365.694113</v>
      </c>
      <c r="B1138" s="342">
        <v>123.897398</v>
      </c>
      <c r="C1138" s="342">
        <v>74.656650999999997</v>
      </c>
      <c r="D1138" s="342">
        <v>75.601512999999997</v>
      </c>
      <c r="E1138" s="342">
        <v>72.923669000000004</v>
      </c>
      <c r="F1138" s="342">
        <v>72.835998000000004</v>
      </c>
      <c r="G1138" s="342">
        <v>72.991546999999997</v>
      </c>
      <c r="H1138" s="342">
        <v>74.613608999999997</v>
      </c>
      <c r="I1138" s="342">
        <v>7.0629200000000001</v>
      </c>
      <c r="J1138" s="342">
        <v>177.10110399999999</v>
      </c>
      <c r="K1138" s="342">
        <v>52.4</v>
      </c>
      <c r="L1138" s="342">
        <v>7.2734459999999999</v>
      </c>
      <c r="M1138" s="342">
        <v>75</v>
      </c>
      <c r="N1138" s="342">
        <v>29.328132</v>
      </c>
      <c r="O1138" s="342">
        <v>177.01594499999999</v>
      </c>
      <c r="P1138" s="342">
        <v>0</v>
      </c>
      <c r="Q1138" s="342">
        <v>120.3</v>
      </c>
      <c r="R1138" s="342">
        <v>0</v>
      </c>
      <c r="S1138" s="342">
        <v>4.4119999999999999</v>
      </c>
      <c r="T1138" s="342">
        <v>0</v>
      </c>
      <c r="U1138" s="342">
        <v>271</v>
      </c>
      <c r="V1138" s="342">
        <v>140.70699999999999</v>
      </c>
      <c r="W1138" s="342">
        <v>6.2859999999999996</v>
      </c>
      <c r="X1138" s="342">
        <v>4.4999999999999998E-2</v>
      </c>
      <c r="Y1138" s="342">
        <v>0</v>
      </c>
      <c r="Z1138" s="342">
        <v>73.400000000000006</v>
      </c>
      <c r="AA1138" s="342">
        <v>53.5</v>
      </c>
      <c r="AB1138" s="342">
        <v>8.3817160000000008</v>
      </c>
      <c r="AC1138" s="342">
        <v>9.6823910000000009</v>
      </c>
      <c r="AD1138" s="342">
        <v>177.065934</v>
      </c>
      <c r="AE1138" s="342">
        <v>9.3186160000000005</v>
      </c>
      <c r="AF1138" s="342">
        <v>0</v>
      </c>
      <c r="AG1138" s="342">
        <v>4.999E-2</v>
      </c>
    </row>
    <row r="1139" spans="1:33" x14ac:dyDescent="0.2">
      <c r="A1139" s="342">
        <v>1366.8971819999999</v>
      </c>
      <c r="B1139" s="342">
        <v>124.081411</v>
      </c>
      <c r="C1139" s="342">
        <v>74.711855</v>
      </c>
      <c r="D1139" s="342">
        <v>75.619933000000003</v>
      </c>
      <c r="E1139" s="342">
        <v>72.884491999999995</v>
      </c>
      <c r="F1139" s="342">
        <v>72.810137999999995</v>
      </c>
      <c r="G1139" s="342">
        <v>72.997647000000001</v>
      </c>
      <c r="H1139" s="342">
        <v>74.676715000000002</v>
      </c>
      <c r="I1139" s="342">
        <v>6.8161230000000002</v>
      </c>
      <c r="J1139" s="342">
        <v>177.33237299999999</v>
      </c>
      <c r="K1139" s="342">
        <v>52.4</v>
      </c>
      <c r="L1139" s="342">
        <v>7.2779769999999999</v>
      </c>
      <c r="M1139" s="342">
        <v>75</v>
      </c>
      <c r="N1139" s="342">
        <v>29.327999999999999</v>
      </c>
      <c r="O1139" s="342">
        <v>177.03978699999999</v>
      </c>
      <c r="P1139" s="342">
        <v>0</v>
      </c>
      <c r="Q1139" s="342">
        <v>120.3</v>
      </c>
      <c r="R1139" s="342">
        <v>0</v>
      </c>
      <c r="S1139" s="342">
        <v>4.3949999999999996</v>
      </c>
      <c r="T1139" s="342">
        <v>0</v>
      </c>
      <c r="U1139" s="342">
        <v>264</v>
      </c>
      <c r="V1139" s="342">
        <v>140.78</v>
      </c>
      <c r="W1139" s="342">
        <v>6.24</v>
      </c>
      <c r="X1139" s="342">
        <v>4.4999999999999998E-2</v>
      </c>
      <c r="Y1139" s="342">
        <v>0</v>
      </c>
      <c r="Z1139" s="342">
        <v>73.400000000000006</v>
      </c>
      <c r="AA1139" s="342">
        <v>53.5</v>
      </c>
      <c r="AB1139" s="342">
        <v>8.3394720000000007</v>
      </c>
      <c r="AC1139" s="342">
        <v>9.6360109999999999</v>
      </c>
      <c r="AD1139" s="342">
        <v>177.08990299999999</v>
      </c>
      <c r="AE1139" s="342">
        <v>9.3146749999999994</v>
      </c>
      <c r="AF1139" s="342">
        <v>0</v>
      </c>
      <c r="AG1139" s="342">
        <v>5.0116000000000001E-2</v>
      </c>
    </row>
    <row r="1140" spans="1:33" x14ac:dyDescent="0.2">
      <c r="A1140" s="342">
        <v>1368.094251</v>
      </c>
      <c r="B1140" s="342">
        <v>124.16856</v>
      </c>
      <c r="C1140" s="342">
        <v>74.656790999999998</v>
      </c>
      <c r="D1140" s="342">
        <v>75.573708999999994</v>
      </c>
      <c r="E1140" s="342">
        <v>72.889422999999994</v>
      </c>
      <c r="F1140" s="342">
        <v>72.790492</v>
      </c>
      <c r="G1140" s="342">
        <v>72.994615999999994</v>
      </c>
      <c r="H1140" s="342">
        <v>74.680888999999993</v>
      </c>
      <c r="I1140" s="342">
        <v>6.9683010000000003</v>
      </c>
      <c r="J1140" s="342">
        <v>177.155024</v>
      </c>
      <c r="K1140" s="342">
        <v>52.4</v>
      </c>
      <c r="L1140" s="342">
        <v>7.28226</v>
      </c>
      <c r="M1140" s="342">
        <v>75</v>
      </c>
      <c r="N1140" s="342">
        <v>29.329325000000001</v>
      </c>
      <c r="O1140" s="342">
        <v>177.03648899999999</v>
      </c>
      <c r="P1140" s="342">
        <v>0</v>
      </c>
      <c r="Q1140" s="342">
        <v>120.31</v>
      </c>
      <c r="R1140" s="342">
        <v>0</v>
      </c>
      <c r="S1140" s="342">
        <v>4.399</v>
      </c>
      <c r="T1140" s="342">
        <v>0</v>
      </c>
      <c r="U1140" s="342">
        <v>264</v>
      </c>
      <c r="V1140" s="342">
        <v>140.85400000000001</v>
      </c>
      <c r="W1140" s="342">
        <v>6.26</v>
      </c>
      <c r="X1140" s="342">
        <v>5.0999999999999997E-2</v>
      </c>
      <c r="Y1140" s="342">
        <v>0</v>
      </c>
      <c r="Z1140" s="342">
        <v>73.400000000000006</v>
      </c>
      <c r="AA1140" s="342">
        <v>53.5</v>
      </c>
      <c r="AB1140" s="342">
        <v>8.2972599999999996</v>
      </c>
      <c r="AC1140" s="342">
        <v>9.594614</v>
      </c>
      <c r="AD1140" s="342">
        <v>177.08674999999999</v>
      </c>
      <c r="AE1140" s="342">
        <v>9.3111580000000007</v>
      </c>
      <c r="AF1140" s="342">
        <v>0</v>
      </c>
      <c r="AG1140" s="342">
        <v>5.0261E-2</v>
      </c>
    </row>
    <row r="1141" spans="1:33" x14ac:dyDescent="0.2">
      <c r="A1141" s="342">
        <v>1369.289319</v>
      </c>
      <c r="B1141" s="342">
        <v>124.635463</v>
      </c>
      <c r="C1141" s="342">
        <v>74.688171999999994</v>
      </c>
      <c r="D1141" s="342">
        <v>75.524240000000006</v>
      </c>
      <c r="E1141" s="342">
        <v>72.917305999999996</v>
      </c>
      <c r="F1141" s="342">
        <v>72.828124000000003</v>
      </c>
      <c r="G1141" s="342">
        <v>73.002020000000002</v>
      </c>
      <c r="H1141" s="342">
        <v>74.588386</v>
      </c>
      <c r="I1141" s="342">
        <v>6.9523149999999996</v>
      </c>
      <c r="J1141" s="342">
        <v>177.322225</v>
      </c>
      <c r="K1141" s="342">
        <v>52.4</v>
      </c>
      <c r="L1141" s="342">
        <v>7.2896739999999998</v>
      </c>
      <c r="M1141" s="342">
        <v>75</v>
      </c>
      <c r="N1141" s="342">
        <v>29.329221</v>
      </c>
      <c r="O1141" s="342">
        <v>177.01767100000001</v>
      </c>
      <c r="P1141" s="342">
        <v>0</v>
      </c>
      <c r="Q1141" s="342">
        <v>120.32</v>
      </c>
      <c r="R1141" s="342">
        <v>0</v>
      </c>
      <c r="S1141" s="342">
        <v>4.399</v>
      </c>
      <c r="T1141" s="342">
        <v>0</v>
      </c>
      <c r="U1141" s="342">
        <v>264</v>
      </c>
      <c r="V1141" s="342">
        <v>140.965</v>
      </c>
      <c r="W1141" s="342">
        <v>6.2549999999999999</v>
      </c>
      <c r="X1141" s="342">
        <v>4.4999999999999998E-2</v>
      </c>
      <c r="Y1141" s="342">
        <v>0</v>
      </c>
      <c r="Z1141" s="342">
        <v>73.400000000000006</v>
      </c>
      <c r="AA1141" s="342">
        <v>53.5</v>
      </c>
      <c r="AB1141" s="342">
        <v>8.2538680000000006</v>
      </c>
      <c r="AC1141" s="342">
        <v>9.549512</v>
      </c>
      <c r="AD1141" s="342">
        <v>177.06836899999999</v>
      </c>
      <c r="AE1141" s="342">
        <v>9.3073259999999998</v>
      </c>
      <c r="AF1141" s="342">
        <v>0</v>
      </c>
      <c r="AG1141" s="342">
        <v>5.0698E-2</v>
      </c>
    </row>
    <row r="1142" spans="1:33" x14ac:dyDescent="0.2">
      <c r="A1142" s="342">
        <v>1370.4853869999999</v>
      </c>
      <c r="B1142" s="342">
        <v>124.803787</v>
      </c>
      <c r="C1142" s="342">
        <v>74.577392000000003</v>
      </c>
      <c r="D1142" s="342">
        <v>75.526596999999995</v>
      </c>
      <c r="E1142" s="342">
        <v>72.944317999999996</v>
      </c>
      <c r="F1142" s="342">
        <v>72.808899999999994</v>
      </c>
      <c r="G1142" s="342">
        <v>72.989304000000004</v>
      </c>
      <c r="H1142" s="342">
        <v>74.584847999999994</v>
      </c>
      <c r="I1142" s="342">
        <v>6.9142950000000001</v>
      </c>
      <c r="J1142" s="342">
        <v>177.32092800000001</v>
      </c>
      <c r="K1142" s="342">
        <v>52.4</v>
      </c>
      <c r="L1142" s="342">
        <v>7.2979690000000002</v>
      </c>
      <c r="M1142" s="342">
        <v>75</v>
      </c>
      <c r="N1142" s="342">
        <v>29.32891</v>
      </c>
      <c r="O1142" s="342">
        <v>177.02211600000001</v>
      </c>
      <c r="P1142" s="342">
        <v>0</v>
      </c>
      <c r="Q1142" s="342">
        <v>120.32</v>
      </c>
      <c r="R1142" s="342">
        <v>0</v>
      </c>
      <c r="S1142" s="342">
        <v>4.4000000000000004</v>
      </c>
      <c r="T1142" s="342">
        <v>0</v>
      </c>
      <c r="U1142" s="342">
        <v>266</v>
      </c>
      <c r="V1142" s="342">
        <v>141.03899999999999</v>
      </c>
      <c r="W1142" s="342">
        <v>6.26</v>
      </c>
      <c r="X1142" s="342">
        <v>4.4999999999999998E-2</v>
      </c>
      <c r="Y1142" s="342">
        <v>0</v>
      </c>
      <c r="Z1142" s="342">
        <v>73.400000000000006</v>
      </c>
      <c r="AA1142" s="342">
        <v>53.5</v>
      </c>
      <c r="AB1142" s="342">
        <v>8.2113130000000005</v>
      </c>
      <c r="AC1142" s="342">
        <v>9.5040449999999996</v>
      </c>
      <c r="AD1142" s="342">
        <v>177.07309900000001</v>
      </c>
      <c r="AE1142" s="342">
        <v>9.303464</v>
      </c>
      <c r="AF1142" s="342">
        <v>0</v>
      </c>
      <c r="AG1142" s="342">
        <v>5.0983000000000001E-2</v>
      </c>
    </row>
    <row r="1143" spans="1:33" x14ac:dyDescent="0.2">
      <c r="A1143" s="342">
        <v>1371.684456</v>
      </c>
      <c r="B1143" s="342">
        <v>124.53484400000001</v>
      </c>
      <c r="C1143" s="342">
        <v>74.688732999999999</v>
      </c>
      <c r="D1143" s="342">
        <v>75.588150999999996</v>
      </c>
      <c r="E1143" s="342">
        <v>72.943476000000004</v>
      </c>
      <c r="F1143" s="342">
        <v>72.806550999999999</v>
      </c>
      <c r="G1143" s="342">
        <v>72.973881000000006</v>
      </c>
      <c r="H1143" s="342">
        <v>74.574414000000004</v>
      </c>
      <c r="I1143" s="342">
        <v>6.9421619999999997</v>
      </c>
      <c r="J1143" s="342">
        <v>177.16072700000001</v>
      </c>
      <c r="K1143" s="342">
        <v>52.4</v>
      </c>
      <c r="L1143" s="342">
        <v>7.3041900000000002</v>
      </c>
      <c r="M1143" s="342">
        <v>75</v>
      </c>
      <c r="N1143" s="342">
        <v>29.326965999999999</v>
      </c>
      <c r="O1143" s="342">
        <v>177.014511</v>
      </c>
      <c r="P1143" s="342">
        <v>0</v>
      </c>
      <c r="Q1143" s="342">
        <v>120.33</v>
      </c>
      <c r="R1143" s="342">
        <v>0</v>
      </c>
      <c r="S1143" s="342">
        <v>4.391</v>
      </c>
      <c r="T1143" s="342">
        <v>0</v>
      </c>
      <c r="U1143" s="342">
        <v>261</v>
      </c>
      <c r="V1143" s="342">
        <v>141.149</v>
      </c>
      <c r="W1143" s="342">
        <v>6.24</v>
      </c>
      <c r="X1143" s="342">
        <v>0.04</v>
      </c>
      <c r="Y1143" s="342">
        <v>0</v>
      </c>
      <c r="Z1143" s="342">
        <v>73.400000000000006</v>
      </c>
      <c r="AA1143" s="342">
        <v>53.5</v>
      </c>
      <c r="AB1143" s="342">
        <v>8.1693879999999996</v>
      </c>
      <c r="AC1143" s="342">
        <v>9.4619719999999994</v>
      </c>
      <c r="AD1143" s="342">
        <v>177.06510700000001</v>
      </c>
      <c r="AE1143" s="342">
        <v>9.2998890000000003</v>
      </c>
      <c r="AF1143" s="342">
        <v>0</v>
      </c>
      <c r="AG1143" s="342">
        <v>5.0596000000000002E-2</v>
      </c>
    </row>
    <row r="1144" spans="1:33" x14ac:dyDescent="0.2">
      <c r="A1144" s="342">
        <v>1372.8975250000001</v>
      </c>
      <c r="B1144" s="342">
        <v>124.511748</v>
      </c>
      <c r="C1144" s="342">
        <v>74.681056999999996</v>
      </c>
      <c r="D1144" s="342">
        <v>75.568543000000005</v>
      </c>
      <c r="E1144" s="342">
        <v>72.907869000000005</v>
      </c>
      <c r="F1144" s="342">
        <v>72.792175</v>
      </c>
      <c r="G1144" s="342">
        <v>72.985405</v>
      </c>
      <c r="H1144" s="342">
        <v>74.645431000000002</v>
      </c>
      <c r="I1144" s="342">
        <v>6.8657870000000001</v>
      </c>
      <c r="J1144" s="342">
        <v>177.207517</v>
      </c>
      <c r="K1144" s="342">
        <v>52.4</v>
      </c>
      <c r="L1144" s="342">
        <v>7.3089079999999997</v>
      </c>
      <c r="M1144" s="342">
        <v>75</v>
      </c>
      <c r="N1144" s="342">
        <v>29.326695000000001</v>
      </c>
      <c r="O1144" s="342">
        <v>177.021637</v>
      </c>
      <c r="P1144" s="342">
        <v>0</v>
      </c>
      <c r="Q1144" s="342">
        <v>120.33</v>
      </c>
      <c r="R1144" s="342">
        <v>0</v>
      </c>
      <c r="S1144" s="342">
        <v>4.3970000000000002</v>
      </c>
      <c r="T1144" s="342">
        <v>0</v>
      </c>
      <c r="U1144" s="342">
        <v>263</v>
      </c>
      <c r="V1144" s="342">
        <v>141.22300000000001</v>
      </c>
      <c r="W1144" s="342">
        <v>6.26</v>
      </c>
      <c r="X1144" s="342">
        <v>4.4999999999999998E-2</v>
      </c>
      <c r="Y1144" s="342">
        <v>0</v>
      </c>
      <c r="Z1144" s="342">
        <v>73.400000000000006</v>
      </c>
      <c r="AA1144" s="342">
        <v>53.5</v>
      </c>
      <c r="AB1144" s="342">
        <v>8.1289420000000003</v>
      </c>
      <c r="AC1144" s="342">
        <v>9.4208949999999998</v>
      </c>
      <c r="AD1144" s="342">
        <v>177.07221799999999</v>
      </c>
      <c r="AE1144" s="342">
        <v>9.2963989999999992</v>
      </c>
      <c r="AF1144" s="342">
        <v>0</v>
      </c>
      <c r="AG1144" s="342">
        <v>5.058E-2</v>
      </c>
    </row>
    <row r="1145" spans="1:33" x14ac:dyDescent="0.2">
      <c r="A1145" s="342">
        <v>1374.0945939999999</v>
      </c>
      <c r="B1145" s="342">
        <v>124.315803</v>
      </c>
      <c r="C1145" s="342">
        <v>74.676845999999998</v>
      </c>
      <c r="D1145" s="342">
        <v>75.514628999999999</v>
      </c>
      <c r="E1145" s="342">
        <v>72.917364000000006</v>
      </c>
      <c r="F1145" s="342">
        <v>72.794027999999997</v>
      </c>
      <c r="G1145" s="342">
        <v>72.952411999999995</v>
      </c>
      <c r="H1145" s="342">
        <v>74.581192999999999</v>
      </c>
      <c r="I1145" s="342">
        <v>6.8730339999999996</v>
      </c>
      <c r="J1145" s="342">
        <v>177.14880199999999</v>
      </c>
      <c r="K1145" s="342">
        <v>52.5</v>
      </c>
      <c r="L1145" s="342">
        <v>7.3180329999999998</v>
      </c>
      <c r="M1145" s="342">
        <v>75</v>
      </c>
      <c r="N1145" s="342">
        <v>29.326784</v>
      </c>
      <c r="O1145" s="342">
        <v>176.98738</v>
      </c>
      <c r="P1145" s="342">
        <v>0</v>
      </c>
      <c r="Q1145" s="342">
        <v>120.33</v>
      </c>
      <c r="R1145" s="342">
        <v>0</v>
      </c>
      <c r="S1145" s="342">
        <v>4.4020000000000001</v>
      </c>
      <c r="T1145" s="342">
        <v>0</v>
      </c>
      <c r="U1145" s="342">
        <v>265</v>
      </c>
      <c r="V1145" s="342">
        <v>141.29599999999999</v>
      </c>
      <c r="W1145" s="342">
        <v>6.26</v>
      </c>
      <c r="X1145" s="342">
        <v>4.4999999999999998E-2</v>
      </c>
      <c r="Y1145" s="342">
        <v>0</v>
      </c>
      <c r="Z1145" s="342">
        <v>73.400000000000006</v>
      </c>
      <c r="AA1145" s="342">
        <v>53.5</v>
      </c>
      <c r="AB1145" s="342">
        <v>8.0836220000000001</v>
      </c>
      <c r="AC1145" s="342">
        <v>9.3755199999999999</v>
      </c>
      <c r="AD1145" s="342">
        <v>177.037768</v>
      </c>
      <c r="AE1145" s="342">
        <v>9.2925439999999995</v>
      </c>
      <c r="AF1145" s="342">
        <v>0</v>
      </c>
      <c r="AG1145" s="342">
        <v>5.0388000000000002E-2</v>
      </c>
    </row>
    <row r="1146" spans="1:33" x14ac:dyDescent="0.2">
      <c r="A1146" s="342">
        <v>1375.2896619999999</v>
      </c>
      <c r="B1146" s="342">
        <v>124.147295</v>
      </c>
      <c r="C1146" s="342">
        <v>74.671542000000002</v>
      </c>
      <c r="D1146" s="342">
        <v>75.537329</v>
      </c>
      <c r="E1146" s="342">
        <v>72.898643000000007</v>
      </c>
      <c r="F1146" s="342">
        <v>72.846912000000003</v>
      </c>
      <c r="G1146" s="342">
        <v>72.985551000000001</v>
      </c>
      <c r="H1146" s="342">
        <v>74.617610999999997</v>
      </c>
      <c r="I1146" s="342">
        <v>6.9298489999999999</v>
      </c>
      <c r="J1146" s="342">
        <v>177.17679899999999</v>
      </c>
      <c r="K1146" s="342">
        <v>52.5</v>
      </c>
      <c r="L1146" s="342">
        <v>7.3251879999999998</v>
      </c>
      <c r="M1146" s="342">
        <v>75</v>
      </c>
      <c r="N1146" s="342">
        <v>29.327535999999998</v>
      </c>
      <c r="O1146" s="342">
        <v>177.001622</v>
      </c>
      <c r="P1146" s="342">
        <v>0</v>
      </c>
      <c r="Q1146" s="342">
        <v>120.32</v>
      </c>
      <c r="R1146" s="342">
        <v>0</v>
      </c>
      <c r="S1146" s="342">
        <v>4.3890000000000002</v>
      </c>
      <c r="T1146" s="342">
        <v>0</v>
      </c>
      <c r="U1146" s="342">
        <v>259</v>
      </c>
      <c r="V1146" s="342">
        <v>141.40600000000001</v>
      </c>
      <c r="W1146" s="342">
        <v>6.234</v>
      </c>
      <c r="X1146" s="342">
        <v>5.0999999999999997E-2</v>
      </c>
      <c r="Y1146" s="342">
        <v>0</v>
      </c>
      <c r="Z1146" s="342">
        <v>73.400000000000006</v>
      </c>
      <c r="AA1146" s="342">
        <v>53.5</v>
      </c>
      <c r="AB1146" s="342">
        <v>8.0406720000000007</v>
      </c>
      <c r="AC1146" s="342">
        <v>9.3285710000000002</v>
      </c>
      <c r="AD1146" s="342">
        <v>177.05184600000001</v>
      </c>
      <c r="AE1146" s="342">
        <v>9.2885550000000006</v>
      </c>
      <c r="AF1146" s="342">
        <v>0</v>
      </c>
      <c r="AG1146" s="342">
        <v>5.0223999999999998E-2</v>
      </c>
    </row>
    <row r="1147" spans="1:33" x14ac:dyDescent="0.2">
      <c r="A1147" s="342">
        <v>1376.4877309999999</v>
      </c>
      <c r="B1147" s="342">
        <v>124.123183</v>
      </c>
      <c r="C1147" s="342">
        <v>74.688839999999999</v>
      </c>
      <c r="D1147" s="342">
        <v>75.557967000000005</v>
      </c>
      <c r="E1147" s="342">
        <v>72.884989000000004</v>
      </c>
      <c r="F1147" s="342">
        <v>72.807939000000005</v>
      </c>
      <c r="G1147" s="342">
        <v>73.031216999999998</v>
      </c>
      <c r="H1147" s="342">
        <v>74.596338000000003</v>
      </c>
      <c r="I1147" s="342">
        <v>6.9469139999999996</v>
      </c>
      <c r="J1147" s="342">
        <v>177.163837</v>
      </c>
      <c r="K1147" s="342">
        <v>52.5</v>
      </c>
      <c r="L1147" s="342">
        <v>7.3307869999999999</v>
      </c>
      <c r="M1147" s="342">
        <v>75</v>
      </c>
      <c r="N1147" s="342">
        <v>29.328132</v>
      </c>
      <c r="O1147" s="342">
        <v>177.010178</v>
      </c>
      <c r="P1147" s="342">
        <v>0</v>
      </c>
      <c r="Q1147" s="342">
        <v>120.31</v>
      </c>
      <c r="R1147" s="342">
        <v>0</v>
      </c>
      <c r="S1147" s="342">
        <v>4.4020000000000001</v>
      </c>
      <c r="T1147" s="342">
        <v>0</v>
      </c>
      <c r="U1147" s="342">
        <v>267</v>
      </c>
      <c r="V1147" s="342">
        <v>141.47999999999999</v>
      </c>
      <c r="W1147" s="342">
        <v>6.25</v>
      </c>
      <c r="X1147" s="342">
        <v>0.04</v>
      </c>
      <c r="Y1147" s="342">
        <v>0</v>
      </c>
      <c r="Z1147" s="342">
        <v>73.400000000000006</v>
      </c>
      <c r="AA1147" s="342">
        <v>53.6</v>
      </c>
      <c r="AB1147" s="342">
        <v>7.9991979999999998</v>
      </c>
      <c r="AC1147" s="342">
        <v>9.2884069999999994</v>
      </c>
      <c r="AD1147" s="342">
        <v>177.06036</v>
      </c>
      <c r="AE1147" s="342">
        <v>9.2851429999999997</v>
      </c>
      <c r="AF1147" s="342">
        <v>0</v>
      </c>
      <c r="AG1147" s="342">
        <v>5.0181999999999997E-2</v>
      </c>
    </row>
    <row r="1148" spans="1:33" x14ac:dyDescent="0.2">
      <c r="A1148" s="342">
        <v>1377.6837989999999</v>
      </c>
      <c r="B1148" s="342">
        <v>123.900991</v>
      </c>
      <c r="C1148" s="342">
        <v>74.715457000000001</v>
      </c>
      <c r="D1148" s="342">
        <v>75.572884999999999</v>
      </c>
      <c r="E1148" s="342">
        <v>72.936469000000002</v>
      </c>
      <c r="F1148" s="342">
        <v>72.833804999999998</v>
      </c>
      <c r="G1148" s="342">
        <v>72.971727000000001</v>
      </c>
      <c r="H1148" s="342">
        <v>74.615791000000002</v>
      </c>
      <c r="I1148" s="342">
        <v>6.9032780000000002</v>
      </c>
      <c r="J1148" s="342">
        <v>177.09592000000001</v>
      </c>
      <c r="K1148" s="342">
        <v>52.5</v>
      </c>
      <c r="L1148" s="342">
        <v>7.3347280000000001</v>
      </c>
      <c r="M1148" s="342">
        <v>75</v>
      </c>
      <c r="N1148" s="342">
        <v>29.329350999999999</v>
      </c>
      <c r="O1148" s="342">
        <v>176.995577</v>
      </c>
      <c r="P1148" s="342">
        <v>0</v>
      </c>
      <c r="Q1148" s="342">
        <v>120.31</v>
      </c>
      <c r="R1148" s="342">
        <v>0</v>
      </c>
      <c r="S1148" s="342">
        <v>4.4000000000000004</v>
      </c>
      <c r="T1148" s="342">
        <v>0</v>
      </c>
      <c r="U1148" s="342">
        <v>266</v>
      </c>
      <c r="V1148" s="342">
        <v>141.59</v>
      </c>
      <c r="W1148" s="342">
        <v>6.2809999999999997</v>
      </c>
      <c r="X1148" s="342">
        <v>5.0999999999999997E-2</v>
      </c>
      <c r="Y1148" s="342">
        <v>0</v>
      </c>
      <c r="Z1148" s="342">
        <v>73.400000000000006</v>
      </c>
      <c r="AA1148" s="342">
        <v>53.6</v>
      </c>
      <c r="AB1148" s="342">
        <v>7.9560339999999998</v>
      </c>
      <c r="AC1148" s="342">
        <v>9.2489740000000005</v>
      </c>
      <c r="AD1148" s="342">
        <v>177.04550800000001</v>
      </c>
      <c r="AE1148" s="342">
        <v>9.2817930000000004</v>
      </c>
      <c r="AF1148" s="342">
        <v>0</v>
      </c>
      <c r="AG1148" s="342">
        <v>4.9931999999999997E-2</v>
      </c>
    </row>
    <row r="1149" spans="1:33" x14ac:dyDescent="0.2">
      <c r="A1149" s="342">
        <v>1378.8988690000001</v>
      </c>
      <c r="B1149" s="342">
        <v>123.51953399999999</v>
      </c>
      <c r="C1149" s="342">
        <v>74.663416999999995</v>
      </c>
      <c r="D1149" s="342">
        <v>75.542851999999996</v>
      </c>
      <c r="E1149" s="342">
        <v>72.970001999999994</v>
      </c>
      <c r="F1149" s="342">
        <v>72.781541000000004</v>
      </c>
      <c r="G1149" s="342">
        <v>72.940552999999994</v>
      </c>
      <c r="H1149" s="342">
        <v>74.587681000000003</v>
      </c>
      <c r="I1149" s="342">
        <v>6.7873910000000004</v>
      </c>
      <c r="J1149" s="342">
        <v>177.403051</v>
      </c>
      <c r="K1149" s="342">
        <v>52.5</v>
      </c>
      <c r="L1149" s="342">
        <v>7.3409230000000001</v>
      </c>
      <c r="M1149" s="342">
        <v>75</v>
      </c>
      <c r="N1149" s="342">
        <v>29.32901</v>
      </c>
      <c r="O1149" s="342">
        <v>177.00004100000001</v>
      </c>
      <c r="P1149" s="342">
        <v>0</v>
      </c>
      <c r="Q1149" s="342">
        <v>120.33</v>
      </c>
      <c r="R1149" s="342">
        <v>0</v>
      </c>
      <c r="S1149" s="342">
        <v>4.4039999999999999</v>
      </c>
      <c r="T1149" s="342">
        <v>0</v>
      </c>
      <c r="U1149" s="342">
        <v>266</v>
      </c>
      <c r="V1149" s="342">
        <v>141.66399999999999</v>
      </c>
      <c r="W1149" s="342">
        <v>6.2969999999999997</v>
      </c>
      <c r="X1149" s="342">
        <v>4.4999999999999998E-2</v>
      </c>
      <c r="Y1149" s="342">
        <v>0</v>
      </c>
      <c r="Z1149" s="342">
        <v>73.400000000000006</v>
      </c>
      <c r="AA1149" s="342">
        <v>53.6</v>
      </c>
      <c r="AB1149" s="342">
        <v>7.9149240000000001</v>
      </c>
      <c r="AC1149" s="342">
        <v>9.2059420000000003</v>
      </c>
      <c r="AD1149" s="342">
        <v>177.04964799999999</v>
      </c>
      <c r="AE1149" s="342">
        <v>9.2781369999999992</v>
      </c>
      <c r="AF1149" s="342">
        <v>0</v>
      </c>
      <c r="AG1149" s="342">
        <v>4.9605999999999997E-2</v>
      </c>
    </row>
    <row r="1150" spans="1:33" x14ac:dyDescent="0.2">
      <c r="A1150" s="342">
        <v>1380.0939370000001</v>
      </c>
      <c r="B1150" s="342">
        <v>123.556251</v>
      </c>
      <c r="C1150" s="342">
        <v>74.708658999999997</v>
      </c>
      <c r="D1150" s="342">
        <v>75.583185</v>
      </c>
      <c r="E1150" s="342">
        <v>72.905894000000004</v>
      </c>
      <c r="F1150" s="342">
        <v>72.789116000000007</v>
      </c>
      <c r="G1150" s="342">
        <v>72.950607000000005</v>
      </c>
      <c r="H1150" s="342">
        <v>74.694879</v>
      </c>
      <c r="I1150" s="342">
        <v>6.8538079999999999</v>
      </c>
      <c r="J1150" s="342">
        <v>177.14102500000001</v>
      </c>
      <c r="K1150" s="342">
        <v>52.5</v>
      </c>
      <c r="L1150" s="342">
        <v>7.3439560000000004</v>
      </c>
      <c r="M1150" s="342">
        <v>75</v>
      </c>
      <c r="N1150" s="342">
        <v>29.32694</v>
      </c>
      <c r="O1150" s="342">
        <v>176.991142</v>
      </c>
      <c r="P1150" s="342">
        <v>0</v>
      </c>
      <c r="Q1150" s="342">
        <v>120.31</v>
      </c>
      <c r="R1150" s="342">
        <v>0</v>
      </c>
      <c r="S1150" s="342">
        <v>4.4139999999999997</v>
      </c>
      <c r="T1150" s="342">
        <v>0</v>
      </c>
      <c r="U1150" s="342">
        <v>272</v>
      </c>
      <c r="V1150" s="342">
        <v>141.738</v>
      </c>
      <c r="W1150" s="342">
        <v>6.2809999999999997</v>
      </c>
      <c r="X1150" s="342">
        <v>4.4999999999999998E-2</v>
      </c>
      <c r="Y1150" s="342">
        <v>0</v>
      </c>
      <c r="Z1150" s="342">
        <v>73.400000000000006</v>
      </c>
      <c r="AA1150" s="342">
        <v>53.6</v>
      </c>
      <c r="AB1150" s="342">
        <v>7.8737830000000004</v>
      </c>
      <c r="AC1150" s="342">
        <v>9.1661280000000005</v>
      </c>
      <c r="AD1150" s="342">
        <v>177.040738</v>
      </c>
      <c r="AE1150" s="342">
        <v>9.2747539999999997</v>
      </c>
      <c r="AF1150" s="342">
        <v>0</v>
      </c>
      <c r="AG1150" s="342">
        <v>4.9595E-2</v>
      </c>
    </row>
    <row r="1151" spans="1:33" x14ac:dyDescent="0.2">
      <c r="A1151" s="342">
        <v>1381.2900050000001</v>
      </c>
      <c r="B1151" s="342">
        <v>123.805409</v>
      </c>
      <c r="C1151" s="342">
        <v>74.635399000000007</v>
      </c>
      <c r="D1151" s="342">
        <v>75.526420000000002</v>
      </c>
      <c r="E1151" s="342">
        <v>72.922792999999999</v>
      </c>
      <c r="F1151" s="342">
        <v>72.813260999999997</v>
      </c>
      <c r="G1151" s="342">
        <v>73.006422000000001</v>
      </c>
      <c r="H1151" s="342">
        <v>74.642549000000002</v>
      </c>
      <c r="I1151" s="342">
        <v>6.9322249999999999</v>
      </c>
      <c r="J1151" s="342">
        <v>177.16668899999999</v>
      </c>
      <c r="K1151" s="342">
        <v>52.5</v>
      </c>
      <c r="L1151" s="342">
        <v>7.3537030000000003</v>
      </c>
      <c r="M1151" s="342">
        <v>75</v>
      </c>
      <c r="N1151" s="342">
        <v>29.329972999999999</v>
      </c>
      <c r="O1151" s="342">
        <v>176.98716200000001</v>
      </c>
      <c r="P1151" s="342">
        <v>0</v>
      </c>
      <c r="Q1151" s="342">
        <v>120.3</v>
      </c>
      <c r="R1151" s="342">
        <v>0</v>
      </c>
      <c r="S1151" s="342">
        <v>4.4050000000000002</v>
      </c>
      <c r="T1151" s="342">
        <v>0</v>
      </c>
      <c r="U1151" s="342">
        <v>268</v>
      </c>
      <c r="V1151" s="342">
        <v>141.84800000000001</v>
      </c>
      <c r="W1151" s="342">
        <v>6.266</v>
      </c>
      <c r="X1151" s="342">
        <v>4.4999999999999998E-2</v>
      </c>
      <c r="Y1151" s="342">
        <v>0</v>
      </c>
      <c r="Z1151" s="342">
        <v>73.400000000000006</v>
      </c>
      <c r="AA1151" s="342">
        <v>53.6</v>
      </c>
      <c r="AB1151" s="342">
        <v>7.831512</v>
      </c>
      <c r="AC1151" s="342">
        <v>9.1234169999999999</v>
      </c>
      <c r="AD1151" s="342">
        <v>177.037082</v>
      </c>
      <c r="AE1151" s="342">
        <v>9.2711249999999996</v>
      </c>
      <c r="AF1151" s="342">
        <v>0</v>
      </c>
      <c r="AG1151" s="342">
        <v>4.9919999999999999E-2</v>
      </c>
    </row>
    <row r="1152" spans="1:33" x14ac:dyDescent="0.2">
      <c r="A1152" s="342">
        <v>1382.484074</v>
      </c>
      <c r="B1152" s="342">
        <v>124.24219600000001</v>
      </c>
      <c r="C1152" s="342">
        <v>74.705224999999999</v>
      </c>
      <c r="D1152" s="342">
        <v>75.550738999999993</v>
      </c>
      <c r="E1152" s="342">
        <v>72.979179000000002</v>
      </c>
      <c r="F1152" s="342">
        <v>72.887291000000005</v>
      </c>
      <c r="G1152" s="342">
        <v>72.974354000000005</v>
      </c>
      <c r="H1152" s="342">
        <v>74.661080999999996</v>
      </c>
      <c r="I1152" s="342">
        <v>6.9659250000000004</v>
      </c>
      <c r="J1152" s="342">
        <v>177.069479</v>
      </c>
      <c r="K1152" s="342">
        <v>52.5</v>
      </c>
      <c r="L1152" s="342">
        <v>7.3583689999999997</v>
      </c>
      <c r="M1152" s="342">
        <v>75</v>
      </c>
      <c r="N1152" s="342">
        <v>29.329377000000001</v>
      </c>
      <c r="O1152" s="342">
        <v>176.98918800000001</v>
      </c>
      <c r="P1152" s="342">
        <v>0</v>
      </c>
      <c r="Q1152" s="342">
        <v>120.3</v>
      </c>
      <c r="R1152" s="342">
        <v>0</v>
      </c>
      <c r="S1152" s="342">
        <v>4.4020000000000001</v>
      </c>
      <c r="T1152" s="342">
        <v>0</v>
      </c>
      <c r="U1152" s="342">
        <v>268</v>
      </c>
      <c r="V1152" s="342">
        <v>141.923</v>
      </c>
      <c r="W1152" s="342">
        <v>6.2919999999999998</v>
      </c>
      <c r="X1152" s="342">
        <v>4.4999999999999998E-2</v>
      </c>
      <c r="Y1152" s="342">
        <v>0</v>
      </c>
      <c r="Z1152" s="342">
        <v>73.400000000000006</v>
      </c>
      <c r="AA1152" s="342">
        <v>53.6</v>
      </c>
      <c r="AB1152" s="342">
        <v>7.7908650000000002</v>
      </c>
      <c r="AC1152" s="342">
        <v>9.0846499999999999</v>
      </c>
      <c r="AD1152" s="342">
        <v>177.03947199999999</v>
      </c>
      <c r="AE1152" s="342">
        <v>9.2678320000000003</v>
      </c>
      <c r="AF1152" s="342">
        <v>0</v>
      </c>
      <c r="AG1152" s="342">
        <v>5.0284000000000002E-2</v>
      </c>
    </row>
    <row r="1153" spans="1:33" x14ac:dyDescent="0.2">
      <c r="A1153" s="342">
        <v>1383.678142</v>
      </c>
      <c r="B1153" s="342">
        <v>123.90656300000001</v>
      </c>
      <c r="C1153" s="342">
        <v>74.662571999999997</v>
      </c>
      <c r="D1153" s="342">
        <v>75.498551000000006</v>
      </c>
      <c r="E1153" s="342">
        <v>72.836608999999996</v>
      </c>
      <c r="F1153" s="342">
        <v>72.802362000000002</v>
      </c>
      <c r="G1153" s="342">
        <v>72.974902</v>
      </c>
      <c r="H1153" s="342">
        <v>74.593242000000004</v>
      </c>
      <c r="I1153" s="342">
        <v>6.9717570000000002</v>
      </c>
      <c r="J1153" s="342">
        <v>177.16176300000001</v>
      </c>
      <c r="K1153" s="342">
        <v>52.5</v>
      </c>
      <c r="L1153" s="342">
        <v>7.3654200000000003</v>
      </c>
      <c r="M1153" s="342">
        <v>75</v>
      </c>
      <c r="N1153" s="342">
        <v>29.326239999999999</v>
      </c>
      <c r="O1153" s="342">
        <v>176.97955200000001</v>
      </c>
      <c r="P1153" s="342">
        <v>0</v>
      </c>
      <c r="Q1153" s="342">
        <v>120.31</v>
      </c>
      <c r="R1153" s="342">
        <v>0</v>
      </c>
      <c r="S1153" s="342">
        <v>4.4000000000000004</v>
      </c>
      <c r="T1153" s="342">
        <v>0</v>
      </c>
      <c r="U1153" s="342">
        <v>266</v>
      </c>
      <c r="V1153" s="342">
        <v>142.03299999999999</v>
      </c>
      <c r="W1153" s="342">
        <v>6.2859999999999996</v>
      </c>
      <c r="X1153" s="342">
        <v>5.0999999999999997E-2</v>
      </c>
      <c r="Y1153" s="342">
        <v>0</v>
      </c>
      <c r="Z1153" s="342">
        <v>73.400000000000006</v>
      </c>
      <c r="AA1153" s="342">
        <v>53.6</v>
      </c>
      <c r="AB1153" s="342">
        <v>7.7491409999999998</v>
      </c>
      <c r="AC1153" s="342">
        <v>9.0446349999999995</v>
      </c>
      <c r="AD1153" s="342">
        <v>177.02954399999999</v>
      </c>
      <c r="AE1153" s="342">
        <v>9.2644319999999993</v>
      </c>
      <c r="AF1153" s="342">
        <v>0</v>
      </c>
      <c r="AG1153" s="342">
        <v>4.9993000000000003E-2</v>
      </c>
    </row>
    <row r="1154" spans="1:33" x14ac:dyDescent="0.2">
      <c r="A1154" s="342">
        <v>1384.899212</v>
      </c>
      <c r="B1154" s="342">
        <v>123.979877</v>
      </c>
      <c r="C1154" s="342">
        <v>74.649118000000001</v>
      </c>
      <c r="D1154" s="342">
        <v>75.555109999999999</v>
      </c>
      <c r="E1154" s="342">
        <v>72.892223999999999</v>
      </c>
      <c r="F1154" s="342">
        <v>72.821915000000004</v>
      </c>
      <c r="G1154" s="342">
        <v>72.939144999999996</v>
      </c>
      <c r="H1154" s="342">
        <v>74.549226000000004</v>
      </c>
      <c r="I1154" s="342">
        <v>6.9571110000000003</v>
      </c>
      <c r="J1154" s="342">
        <v>177.10113000000001</v>
      </c>
      <c r="K1154" s="342">
        <v>52.4</v>
      </c>
      <c r="L1154" s="342">
        <v>7.3709680000000004</v>
      </c>
      <c r="M1154" s="342">
        <v>75</v>
      </c>
      <c r="N1154" s="342">
        <v>29.327802999999999</v>
      </c>
      <c r="O1154" s="342">
        <v>176.98250100000001</v>
      </c>
      <c r="P1154" s="342">
        <v>0</v>
      </c>
      <c r="Q1154" s="342">
        <v>120.28</v>
      </c>
      <c r="R1154" s="342">
        <v>0</v>
      </c>
      <c r="S1154" s="342">
        <v>4.4000000000000004</v>
      </c>
      <c r="T1154" s="342">
        <v>0</v>
      </c>
      <c r="U1154" s="342">
        <v>266</v>
      </c>
      <c r="V1154" s="342">
        <v>142.107</v>
      </c>
      <c r="W1154" s="342">
        <v>6.2709999999999999</v>
      </c>
      <c r="X1154" s="342">
        <v>4.4999999999999998E-2</v>
      </c>
      <c r="Y1154" s="342">
        <v>0</v>
      </c>
      <c r="Z1154" s="342">
        <v>73.400000000000006</v>
      </c>
      <c r="AA1154" s="342">
        <v>53.7</v>
      </c>
      <c r="AB1154" s="342">
        <v>7.7081580000000001</v>
      </c>
      <c r="AC1154" s="342">
        <v>9.0021819999999995</v>
      </c>
      <c r="AD1154" s="342">
        <v>177.03258099999999</v>
      </c>
      <c r="AE1154" s="342">
        <v>9.2608250000000005</v>
      </c>
      <c r="AF1154" s="342">
        <v>0</v>
      </c>
      <c r="AG1154" s="342">
        <v>5.008E-2</v>
      </c>
    </row>
    <row r="1155" spans="1:33" x14ac:dyDescent="0.2">
      <c r="A1155" s="342">
        <v>1386.0922800000001</v>
      </c>
      <c r="B1155" s="342">
        <v>124.162499</v>
      </c>
      <c r="C1155" s="342">
        <v>74.696641</v>
      </c>
      <c r="D1155" s="342">
        <v>75.613810999999998</v>
      </c>
      <c r="E1155" s="342">
        <v>72.917906000000002</v>
      </c>
      <c r="F1155" s="342">
        <v>72.784970999999999</v>
      </c>
      <c r="G1155" s="342">
        <v>72.943994000000004</v>
      </c>
      <c r="H1155" s="342">
        <v>74.599891</v>
      </c>
      <c r="I1155" s="342">
        <v>6.8494869999999999</v>
      </c>
      <c r="J1155" s="342">
        <v>177.163837</v>
      </c>
      <c r="K1155" s="342">
        <v>52.4</v>
      </c>
      <c r="L1155" s="342">
        <v>7.3764120000000002</v>
      </c>
      <c r="M1155" s="342">
        <v>75</v>
      </c>
      <c r="N1155" s="342">
        <v>29.329843</v>
      </c>
      <c r="O1155" s="342">
        <v>176.973782</v>
      </c>
      <c r="P1155" s="342">
        <v>0</v>
      </c>
      <c r="Q1155" s="342">
        <v>120.32</v>
      </c>
      <c r="R1155" s="342">
        <v>0</v>
      </c>
      <c r="S1155" s="342">
        <v>4.3879999999999999</v>
      </c>
      <c r="T1155" s="342">
        <v>0</v>
      </c>
      <c r="U1155" s="342">
        <v>260</v>
      </c>
      <c r="V1155" s="342">
        <v>142.18</v>
      </c>
      <c r="W1155" s="342">
        <v>6.24</v>
      </c>
      <c r="X1155" s="342">
        <v>4.4999999999999998E-2</v>
      </c>
      <c r="Y1155" s="342">
        <v>0</v>
      </c>
      <c r="Z1155" s="342">
        <v>73.400000000000006</v>
      </c>
      <c r="AA1155" s="342">
        <v>53.7</v>
      </c>
      <c r="AB1155" s="342">
        <v>7.6664260000000004</v>
      </c>
      <c r="AC1155" s="342">
        <v>8.9652989999999999</v>
      </c>
      <c r="AD1155" s="342">
        <v>177.02399500000001</v>
      </c>
      <c r="AE1155" s="342">
        <v>9.2576920000000005</v>
      </c>
      <c r="AF1155" s="342">
        <v>0</v>
      </c>
      <c r="AG1155" s="342">
        <v>5.0213000000000001E-2</v>
      </c>
    </row>
    <row r="1156" spans="1:33" x14ac:dyDescent="0.2">
      <c r="A1156" s="342">
        <v>1387.288348</v>
      </c>
      <c r="B1156" s="342">
        <v>124.644441</v>
      </c>
      <c r="C1156" s="342">
        <v>74.712894000000006</v>
      </c>
      <c r="D1156" s="342">
        <v>75.638344000000004</v>
      </c>
      <c r="E1156" s="342">
        <v>72.936351000000002</v>
      </c>
      <c r="F1156" s="342">
        <v>72.827376999999998</v>
      </c>
      <c r="G1156" s="342">
        <v>73.028406000000004</v>
      </c>
      <c r="H1156" s="342">
        <v>74.677595999999994</v>
      </c>
      <c r="I1156" s="342">
        <v>6.7753909999999999</v>
      </c>
      <c r="J1156" s="342">
        <v>177.06714600000001</v>
      </c>
      <c r="K1156" s="342">
        <v>52.4</v>
      </c>
      <c r="L1156" s="342">
        <v>7.3823220000000003</v>
      </c>
      <c r="M1156" s="342">
        <v>75</v>
      </c>
      <c r="N1156" s="342">
        <v>29.329169</v>
      </c>
      <c r="O1156" s="342">
        <v>176.95961800000001</v>
      </c>
      <c r="P1156" s="342">
        <v>0</v>
      </c>
      <c r="Q1156" s="342">
        <v>120.33</v>
      </c>
      <c r="R1156" s="342">
        <v>0</v>
      </c>
      <c r="S1156" s="342">
        <v>4.3949999999999996</v>
      </c>
      <c r="T1156" s="342">
        <v>0</v>
      </c>
      <c r="U1156" s="342">
        <v>263</v>
      </c>
      <c r="V1156" s="342">
        <v>142.29</v>
      </c>
      <c r="W1156" s="342">
        <v>6.24</v>
      </c>
      <c r="X1156" s="342">
        <v>5.6000000000000001E-2</v>
      </c>
      <c r="Y1156" s="342">
        <v>0</v>
      </c>
      <c r="Z1156" s="342">
        <v>73.400000000000006</v>
      </c>
      <c r="AA1156" s="342">
        <v>53.7</v>
      </c>
      <c r="AB1156" s="342">
        <v>7.6234000000000002</v>
      </c>
      <c r="AC1156" s="342">
        <v>8.9227070000000008</v>
      </c>
      <c r="AD1156" s="342">
        <v>177.01029800000001</v>
      </c>
      <c r="AE1156" s="342">
        <v>9.254073</v>
      </c>
      <c r="AF1156" s="342">
        <v>0</v>
      </c>
      <c r="AG1156" s="342">
        <v>5.0680999999999997E-2</v>
      </c>
    </row>
    <row r="1157" spans="1:33" x14ac:dyDescent="0.2">
      <c r="A1157" s="342">
        <v>1388.4844169999999</v>
      </c>
      <c r="B1157" s="342">
        <v>124.709857</v>
      </c>
      <c r="C1157" s="342">
        <v>74.664490000000001</v>
      </c>
      <c r="D1157" s="342">
        <v>75.585590999999994</v>
      </c>
      <c r="E1157" s="342">
        <v>72.925740000000005</v>
      </c>
      <c r="F1157" s="342">
        <v>72.869719000000003</v>
      </c>
      <c r="G1157" s="342">
        <v>73.013838000000007</v>
      </c>
      <c r="H1157" s="342">
        <v>74.657989999999998</v>
      </c>
      <c r="I1157" s="342">
        <v>6.9719730000000002</v>
      </c>
      <c r="J1157" s="342">
        <v>177.07596000000001</v>
      </c>
      <c r="K1157" s="342">
        <v>52.4</v>
      </c>
      <c r="L1157" s="342">
        <v>7.3889060000000004</v>
      </c>
      <c r="M1157" s="342">
        <v>75</v>
      </c>
      <c r="N1157" s="342">
        <v>29.328468999999998</v>
      </c>
      <c r="O1157" s="342">
        <v>176.97819200000001</v>
      </c>
      <c r="P1157" s="342">
        <v>0</v>
      </c>
      <c r="Q1157" s="342">
        <v>120.32</v>
      </c>
      <c r="R1157" s="342">
        <v>0</v>
      </c>
      <c r="S1157" s="342">
        <v>4.391</v>
      </c>
      <c r="T1157" s="342">
        <v>0</v>
      </c>
      <c r="U1157" s="342">
        <v>261</v>
      </c>
      <c r="V1157" s="342">
        <v>142.363</v>
      </c>
      <c r="W1157" s="342">
        <v>6.2549999999999999</v>
      </c>
      <c r="X1157" s="342">
        <v>4.4999999999999998E-2</v>
      </c>
      <c r="Y1157" s="342">
        <v>0</v>
      </c>
      <c r="Z1157" s="342">
        <v>73.400000000000006</v>
      </c>
      <c r="AA1157" s="342">
        <v>53.7</v>
      </c>
      <c r="AB1157" s="342">
        <v>7.5836009999999998</v>
      </c>
      <c r="AC1157" s="342">
        <v>8.8867119999999993</v>
      </c>
      <c r="AD1157" s="342">
        <v>177.02898999999999</v>
      </c>
      <c r="AE1157" s="342">
        <v>9.2510150000000007</v>
      </c>
      <c r="AF1157" s="342">
        <v>0</v>
      </c>
      <c r="AG1157" s="342">
        <v>5.0797000000000002E-2</v>
      </c>
    </row>
    <row r="1158" spans="1:33" x14ac:dyDescent="0.2">
      <c r="A1158" s="342">
        <v>1389.6784849999999</v>
      </c>
      <c r="B1158" s="342">
        <v>124.809653</v>
      </c>
      <c r="C1158" s="342">
        <v>74.726768000000007</v>
      </c>
      <c r="D1158" s="342">
        <v>75.629379</v>
      </c>
      <c r="E1158" s="342">
        <v>72.881696000000005</v>
      </c>
      <c r="F1158" s="342">
        <v>72.866829999999993</v>
      </c>
      <c r="G1158" s="342">
        <v>73.007756000000001</v>
      </c>
      <c r="H1158" s="342">
        <v>74.646951000000001</v>
      </c>
      <c r="I1158" s="342">
        <v>6.911486</v>
      </c>
      <c r="J1158" s="342">
        <v>177.145173</v>
      </c>
      <c r="K1158" s="342">
        <v>52.4</v>
      </c>
      <c r="L1158" s="342">
        <v>7.3972540000000002</v>
      </c>
      <c r="M1158" s="342">
        <v>75</v>
      </c>
      <c r="N1158" s="342">
        <v>29.329453999999998</v>
      </c>
      <c r="O1158" s="342">
        <v>176.95892599999999</v>
      </c>
      <c r="P1158" s="342">
        <v>0</v>
      </c>
      <c r="Q1158" s="342">
        <v>120.31</v>
      </c>
      <c r="R1158" s="342">
        <v>0</v>
      </c>
      <c r="S1158" s="342">
        <v>4.3970000000000002</v>
      </c>
      <c r="T1158" s="342">
        <v>0</v>
      </c>
      <c r="U1158" s="342">
        <v>264</v>
      </c>
      <c r="V1158" s="342">
        <v>142.47399999999999</v>
      </c>
      <c r="W1158" s="342">
        <v>6.26</v>
      </c>
      <c r="X1158" s="342">
        <v>5.0999999999999997E-2</v>
      </c>
      <c r="Y1158" s="342">
        <v>0</v>
      </c>
      <c r="Z1158" s="342">
        <v>73.400000000000006</v>
      </c>
      <c r="AA1158" s="342">
        <v>53.7</v>
      </c>
      <c r="AB1158" s="342">
        <v>7.5422849999999997</v>
      </c>
      <c r="AC1158" s="342">
        <v>8.8510249999999999</v>
      </c>
      <c r="AD1158" s="342">
        <v>177.009759</v>
      </c>
      <c r="AE1158" s="342">
        <v>9.2479829999999996</v>
      </c>
      <c r="AF1158" s="342">
        <v>0</v>
      </c>
      <c r="AG1158" s="342">
        <v>5.0833000000000003E-2</v>
      </c>
    </row>
    <row r="1159" spans="1:33" x14ac:dyDescent="0.2">
      <c r="A1159" s="342">
        <v>1390.898555</v>
      </c>
      <c r="B1159" s="342">
        <v>124.806556</v>
      </c>
      <c r="C1159" s="342">
        <v>74.626542999999998</v>
      </c>
      <c r="D1159" s="342">
        <v>75.575299000000001</v>
      </c>
      <c r="E1159" s="342">
        <v>72.932736000000006</v>
      </c>
      <c r="F1159" s="342">
        <v>72.885022000000006</v>
      </c>
      <c r="G1159" s="342">
        <v>73.012619999999998</v>
      </c>
      <c r="H1159" s="342">
        <v>74.555843999999993</v>
      </c>
      <c r="I1159" s="342">
        <v>6.8194600000000003</v>
      </c>
      <c r="J1159" s="342">
        <v>177.17731699999999</v>
      </c>
      <c r="K1159" s="342">
        <v>52.4</v>
      </c>
      <c r="L1159" s="342">
        <v>7.40503</v>
      </c>
      <c r="M1159" s="342">
        <v>75</v>
      </c>
      <c r="N1159" s="342">
        <v>29.328340000000001</v>
      </c>
      <c r="O1159" s="342">
        <v>176.96986000000001</v>
      </c>
      <c r="P1159" s="342">
        <v>0</v>
      </c>
      <c r="Q1159" s="342">
        <v>120.31</v>
      </c>
      <c r="R1159" s="342">
        <v>0</v>
      </c>
      <c r="S1159" s="342">
        <v>4.4039999999999999</v>
      </c>
      <c r="T1159" s="342">
        <v>0</v>
      </c>
      <c r="U1159" s="342">
        <v>267</v>
      </c>
      <c r="V1159" s="342">
        <v>142.547</v>
      </c>
      <c r="W1159" s="342">
        <v>6.2549999999999999</v>
      </c>
      <c r="X1159" s="342">
        <v>4.4999999999999998E-2</v>
      </c>
      <c r="Y1159" s="342">
        <v>0</v>
      </c>
      <c r="Z1159" s="342">
        <v>73.400000000000006</v>
      </c>
      <c r="AA1159" s="342">
        <v>53.6</v>
      </c>
      <c r="AB1159" s="342">
        <v>7.5024600000000001</v>
      </c>
      <c r="AC1159" s="342">
        <v>8.8157289999999993</v>
      </c>
      <c r="AD1159" s="342">
        <v>177.020794</v>
      </c>
      <c r="AE1159" s="342">
        <v>9.2449840000000005</v>
      </c>
      <c r="AF1159" s="342">
        <v>0</v>
      </c>
      <c r="AG1159" s="342">
        <v>5.0935000000000001E-2</v>
      </c>
    </row>
    <row r="1160" spans="1:33" x14ac:dyDescent="0.2">
      <c r="A1160" s="342">
        <v>1392.093623</v>
      </c>
      <c r="B1160" s="342">
        <v>124.779746</v>
      </c>
      <c r="C1160" s="342">
        <v>74.718726000000004</v>
      </c>
      <c r="D1160" s="342">
        <v>75.578913999999997</v>
      </c>
      <c r="E1160" s="342">
        <v>72.938163000000003</v>
      </c>
      <c r="F1160" s="342">
        <v>72.868864000000002</v>
      </c>
      <c r="G1160" s="342">
        <v>72.986510999999993</v>
      </c>
      <c r="H1160" s="342">
        <v>74.650121999999996</v>
      </c>
      <c r="I1160" s="342">
        <v>6.9686029999999999</v>
      </c>
      <c r="J1160" s="342">
        <v>177.09719000000001</v>
      </c>
      <c r="K1160" s="342">
        <v>52.4</v>
      </c>
      <c r="L1160" s="342">
        <v>7.4200239999999997</v>
      </c>
      <c r="M1160" s="342">
        <v>75</v>
      </c>
      <c r="N1160" s="342">
        <v>29.328296000000002</v>
      </c>
      <c r="O1160" s="342">
        <v>176.94506100000001</v>
      </c>
      <c r="P1160" s="342">
        <v>0</v>
      </c>
      <c r="Q1160" s="342">
        <v>120.31</v>
      </c>
      <c r="R1160" s="342">
        <v>0</v>
      </c>
      <c r="S1160" s="342">
        <v>4.3879999999999999</v>
      </c>
      <c r="T1160" s="342">
        <v>0</v>
      </c>
      <c r="U1160" s="342">
        <v>260</v>
      </c>
      <c r="V1160" s="342">
        <v>142.62</v>
      </c>
      <c r="W1160" s="342">
        <v>6.2290000000000001</v>
      </c>
      <c r="X1160" s="342">
        <v>4.4999999999999998E-2</v>
      </c>
      <c r="Y1160" s="342">
        <v>0</v>
      </c>
      <c r="Z1160" s="342">
        <v>73.400000000000006</v>
      </c>
      <c r="AA1160" s="342">
        <v>53.6</v>
      </c>
      <c r="AB1160" s="342">
        <v>7.4603429999999999</v>
      </c>
      <c r="AC1160" s="342">
        <v>8.7780070000000006</v>
      </c>
      <c r="AD1160" s="342">
        <v>176.99587199999999</v>
      </c>
      <c r="AE1160" s="342">
        <v>9.2417789999999993</v>
      </c>
      <c r="AF1160" s="342">
        <v>0</v>
      </c>
      <c r="AG1160" s="342">
        <v>5.0811000000000002E-2</v>
      </c>
    </row>
    <row r="1161" spans="1:33" x14ac:dyDescent="0.2">
      <c r="A1161" s="342">
        <v>1393.2886920000001</v>
      </c>
      <c r="B1161" s="342">
        <v>124.67082000000001</v>
      </c>
      <c r="C1161" s="342">
        <v>74.685934000000003</v>
      </c>
      <c r="D1161" s="342">
        <v>75.604491999999993</v>
      </c>
      <c r="E1161" s="342">
        <v>72.940133000000003</v>
      </c>
      <c r="F1161" s="342">
        <v>72.831339999999997</v>
      </c>
      <c r="G1161" s="342">
        <v>73.000207000000003</v>
      </c>
      <c r="H1161" s="342">
        <v>74.601709999999997</v>
      </c>
      <c r="I1161" s="342">
        <v>6.8756259999999996</v>
      </c>
      <c r="J1161" s="342">
        <v>177.16824399999999</v>
      </c>
      <c r="K1161" s="342">
        <v>52.4</v>
      </c>
      <c r="L1161" s="342">
        <v>7.416696</v>
      </c>
      <c r="M1161" s="342">
        <v>75</v>
      </c>
      <c r="N1161" s="342">
        <v>29.326913999999999</v>
      </c>
      <c r="O1161" s="342">
        <v>176.93861699999999</v>
      </c>
      <c r="P1161" s="342">
        <v>0</v>
      </c>
      <c r="Q1161" s="342">
        <v>120.31</v>
      </c>
      <c r="R1161" s="342">
        <v>0</v>
      </c>
      <c r="S1161" s="342">
        <v>4.3929999999999998</v>
      </c>
      <c r="T1161" s="342">
        <v>0</v>
      </c>
      <c r="U1161" s="342">
        <v>263</v>
      </c>
      <c r="V1161" s="342">
        <v>142.72999999999999</v>
      </c>
      <c r="W1161" s="342">
        <v>6.25</v>
      </c>
      <c r="X1161" s="342">
        <v>0.04</v>
      </c>
      <c r="Y1161" s="342">
        <v>0</v>
      </c>
      <c r="Z1161" s="342">
        <v>73.400000000000006</v>
      </c>
      <c r="AA1161" s="342">
        <v>53.6</v>
      </c>
      <c r="AB1161" s="342">
        <v>7.4178160000000002</v>
      </c>
      <c r="AC1161" s="342">
        <v>8.7371569999999998</v>
      </c>
      <c r="AD1161" s="342">
        <v>176.98935299999999</v>
      </c>
      <c r="AE1161" s="342">
        <v>9.2383089999999992</v>
      </c>
      <c r="AF1161" s="342">
        <v>0</v>
      </c>
      <c r="AG1161" s="342">
        <v>5.0736000000000003E-2</v>
      </c>
    </row>
    <row r="1162" spans="1:33" x14ac:dyDescent="0.2">
      <c r="A1162" s="342">
        <v>1394.48676</v>
      </c>
      <c r="B1162" s="342">
        <v>124.418432</v>
      </c>
      <c r="C1162" s="342">
        <v>74.708777999999995</v>
      </c>
      <c r="D1162" s="342">
        <v>75.617126999999996</v>
      </c>
      <c r="E1162" s="342">
        <v>72.885786999999993</v>
      </c>
      <c r="F1162" s="342">
        <v>72.841120000000004</v>
      </c>
      <c r="G1162" s="342">
        <v>73.008795000000006</v>
      </c>
      <c r="H1162" s="342">
        <v>74.676682999999997</v>
      </c>
      <c r="I1162" s="342">
        <v>6.8674179999999998</v>
      </c>
      <c r="J1162" s="342">
        <v>177.15606</v>
      </c>
      <c r="K1162" s="342">
        <v>52.5</v>
      </c>
      <c r="L1162" s="342">
        <v>7.4265460000000001</v>
      </c>
      <c r="M1162" s="342">
        <v>75</v>
      </c>
      <c r="N1162" s="342">
        <v>29.327614000000001</v>
      </c>
      <c r="O1162" s="342">
        <v>176.95476099999999</v>
      </c>
      <c r="P1162" s="342">
        <v>0</v>
      </c>
      <c r="Q1162" s="342">
        <v>120.32</v>
      </c>
      <c r="R1162" s="342">
        <v>0</v>
      </c>
      <c r="S1162" s="342">
        <v>4.399</v>
      </c>
      <c r="T1162" s="342">
        <v>0</v>
      </c>
      <c r="U1162" s="342">
        <v>265</v>
      </c>
      <c r="V1162" s="342">
        <v>142.804</v>
      </c>
      <c r="W1162" s="342">
        <v>6.2549999999999999</v>
      </c>
      <c r="X1162" s="342">
        <v>0.04</v>
      </c>
      <c r="Y1162" s="342">
        <v>0</v>
      </c>
      <c r="Z1162" s="342">
        <v>73.400000000000006</v>
      </c>
      <c r="AA1162" s="342">
        <v>53.6</v>
      </c>
      <c r="AB1162" s="342">
        <v>7.3774470000000001</v>
      </c>
      <c r="AC1162" s="342">
        <v>8.7026109999999992</v>
      </c>
      <c r="AD1162" s="342">
        <v>177.00521900000001</v>
      </c>
      <c r="AE1162" s="342">
        <v>9.2353740000000002</v>
      </c>
      <c r="AF1162" s="342">
        <v>0</v>
      </c>
      <c r="AG1162" s="342">
        <v>5.0457000000000002E-2</v>
      </c>
    </row>
    <row r="1163" spans="1:33" x14ac:dyDescent="0.2">
      <c r="A1163" s="342">
        <v>1395.6808289999999</v>
      </c>
      <c r="B1163" s="342">
        <v>124.28779299999999</v>
      </c>
      <c r="C1163" s="342">
        <v>74.692999</v>
      </c>
      <c r="D1163" s="342">
        <v>75.557022000000003</v>
      </c>
      <c r="E1163" s="342">
        <v>72.902946</v>
      </c>
      <c r="F1163" s="342">
        <v>72.807702000000006</v>
      </c>
      <c r="G1163" s="342">
        <v>72.958865000000003</v>
      </c>
      <c r="H1163" s="342">
        <v>74.639809999999997</v>
      </c>
      <c r="I1163" s="342">
        <v>6.8635289999999998</v>
      </c>
      <c r="J1163" s="342">
        <v>177.22605200000001</v>
      </c>
      <c r="K1163" s="342">
        <v>52.5</v>
      </c>
      <c r="L1163" s="342">
        <v>7.4276350000000004</v>
      </c>
      <c r="M1163" s="342">
        <v>75</v>
      </c>
      <c r="N1163" s="342">
        <v>29.331347000000001</v>
      </c>
      <c r="O1163" s="342">
        <v>176.94528299999999</v>
      </c>
      <c r="P1163" s="342">
        <v>0</v>
      </c>
      <c r="Q1163" s="342">
        <v>120.33</v>
      </c>
      <c r="R1163" s="342">
        <v>0</v>
      </c>
      <c r="S1163" s="342">
        <v>4.4029999999999996</v>
      </c>
      <c r="T1163" s="342">
        <v>0</v>
      </c>
      <c r="U1163" s="342">
        <v>267</v>
      </c>
      <c r="V1163" s="342">
        <v>142.91399999999999</v>
      </c>
      <c r="W1163" s="342">
        <v>6.25</v>
      </c>
      <c r="X1163" s="342">
        <v>4.4999999999999998E-2</v>
      </c>
      <c r="Y1163" s="342">
        <v>0</v>
      </c>
      <c r="Z1163" s="342">
        <v>73.400000000000006</v>
      </c>
      <c r="AA1163" s="342">
        <v>53.6</v>
      </c>
      <c r="AB1163" s="342">
        <v>7.3363389999999997</v>
      </c>
      <c r="AC1163" s="342">
        <v>8.6682210000000008</v>
      </c>
      <c r="AD1163" s="342">
        <v>176.99562499999999</v>
      </c>
      <c r="AE1163" s="342">
        <v>9.2324520000000003</v>
      </c>
      <c r="AF1163" s="342">
        <v>0</v>
      </c>
      <c r="AG1163" s="342">
        <v>5.0342999999999999E-2</v>
      </c>
    </row>
    <row r="1164" spans="1:33" x14ac:dyDescent="0.2">
      <c r="A1164" s="342">
        <v>1396.9058990000001</v>
      </c>
      <c r="B1164" s="342">
        <v>124.01016199999999</v>
      </c>
      <c r="C1164" s="342">
        <v>74.661005000000003</v>
      </c>
      <c r="D1164" s="342">
        <v>75.534003999999996</v>
      </c>
      <c r="E1164" s="342">
        <v>72.914670999999998</v>
      </c>
      <c r="F1164" s="342">
        <v>72.83793</v>
      </c>
      <c r="G1164" s="342">
        <v>72.975729000000001</v>
      </c>
      <c r="H1164" s="342">
        <v>74.597416999999993</v>
      </c>
      <c r="I1164" s="342">
        <v>6.8978010000000003</v>
      </c>
      <c r="J1164" s="342">
        <v>177.08758599999999</v>
      </c>
      <c r="K1164" s="342">
        <v>52.5</v>
      </c>
      <c r="L1164" s="342">
        <v>7.4346030000000001</v>
      </c>
      <c r="M1164" s="342">
        <v>75</v>
      </c>
      <c r="N1164" s="342">
        <v>29.327261</v>
      </c>
      <c r="O1164" s="342">
        <v>176.95591999999999</v>
      </c>
      <c r="P1164" s="342">
        <v>0</v>
      </c>
      <c r="Q1164" s="342">
        <v>120.31</v>
      </c>
      <c r="R1164" s="342">
        <v>0</v>
      </c>
      <c r="S1164" s="342">
        <v>4.4009999999999998</v>
      </c>
      <c r="T1164" s="342">
        <v>0</v>
      </c>
      <c r="U1164" s="342">
        <v>265</v>
      </c>
      <c r="V1164" s="342">
        <v>142.98699999999999</v>
      </c>
      <c r="W1164" s="342">
        <v>6.26</v>
      </c>
      <c r="X1164" s="342">
        <v>4.4999999999999998E-2</v>
      </c>
      <c r="Y1164" s="342">
        <v>0</v>
      </c>
      <c r="Z1164" s="342">
        <v>73.400000000000006</v>
      </c>
      <c r="AA1164" s="342">
        <v>53.6</v>
      </c>
      <c r="AB1164" s="342">
        <v>7.2961710000000002</v>
      </c>
      <c r="AC1164" s="342">
        <v>8.6348500000000001</v>
      </c>
      <c r="AD1164" s="342">
        <v>177.00601800000001</v>
      </c>
      <c r="AE1164" s="342">
        <v>9.2296169999999993</v>
      </c>
      <c r="AF1164" s="342">
        <v>0</v>
      </c>
      <c r="AG1164" s="342">
        <v>5.0097999999999997E-2</v>
      </c>
    </row>
    <row r="1165" spans="1:33" x14ac:dyDescent="0.2">
      <c r="A1165" s="342">
        <v>1398.0999670000001</v>
      </c>
      <c r="B1165" s="342">
        <v>124.165727</v>
      </c>
      <c r="C1165" s="342">
        <v>74.689977999999996</v>
      </c>
      <c r="D1165" s="342">
        <v>75.614187000000001</v>
      </c>
      <c r="E1165" s="342">
        <v>72.885690999999994</v>
      </c>
      <c r="F1165" s="342">
        <v>72.805698000000007</v>
      </c>
      <c r="G1165" s="342">
        <v>72.976982000000007</v>
      </c>
      <c r="H1165" s="342">
        <v>74.666400999999993</v>
      </c>
      <c r="I1165" s="342">
        <v>7.0071849999999998</v>
      </c>
      <c r="J1165" s="342">
        <v>177.145691</v>
      </c>
      <c r="K1165" s="342">
        <v>52.5</v>
      </c>
      <c r="L1165" s="342">
        <v>7.4425670000000004</v>
      </c>
      <c r="M1165" s="342">
        <v>75</v>
      </c>
      <c r="N1165" s="342">
        <v>29.326343999999999</v>
      </c>
      <c r="O1165" s="342">
        <v>176.944005</v>
      </c>
      <c r="P1165" s="342">
        <v>0</v>
      </c>
      <c r="Q1165" s="342">
        <v>120.33</v>
      </c>
      <c r="R1165" s="342">
        <v>0</v>
      </c>
      <c r="S1165" s="342">
        <v>4.3929999999999998</v>
      </c>
      <c r="T1165" s="342">
        <v>0</v>
      </c>
      <c r="U1165" s="342">
        <v>263</v>
      </c>
      <c r="V1165" s="342">
        <v>143.06100000000001</v>
      </c>
      <c r="W1165" s="342">
        <v>6.2549999999999999</v>
      </c>
      <c r="X1165" s="342">
        <v>4.4999999999999998E-2</v>
      </c>
      <c r="Y1165" s="342">
        <v>0</v>
      </c>
      <c r="Z1165" s="342">
        <v>73.400000000000006</v>
      </c>
      <c r="AA1165" s="342">
        <v>53.6</v>
      </c>
      <c r="AB1165" s="342">
        <v>7.2555839999999998</v>
      </c>
      <c r="AC1165" s="342">
        <v>8.6020090000000007</v>
      </c>
      <c r="AD1165" s="342">
        <v>176.99422799999999</v>
      </c>
      <c r="AE1165" s="342">
        <v>9.2268270000000001</v>
      </c>
      <c r="AF1165" s="342">
        <v>0</v>
      </c>
      <c r="AG1165" s="342">
        <v>5.0222999999999997E-2</v>
      </c>
    </row>
    <row r="1166" spans="1:33" x14ac:dyDescent="0.2">
      <c r="A1166" s="342">
        <v>1399.2950350000001</v>
      </c>
      <c r="B1166" s="342">
        <v>124.15773299999999</v>
      </c>
      <c r="C1166" s="342">
        <v>74.679631999999998</v>
      </c>
      <c r="D1166" s="342">
        <v>75.608598999999998</v>
      </c>
      <c r="E1166" s="342">
        <v>72.908590000000004</v>
      </c>
      <c r="F1166" s="342">
        <v>72.822179000000006</v>
      </c>
      <c r="G1166" s="342">
        <v>72.941120999999995</v>
      </c>
      <c r="H1166" s="342">
        <v>74.612680999999995</v>
      </c>
      <c r="I1166" s="342">
        <v>6.843439</v>
      </c>
      <c r="J1166" s="342">
        <v>177.08114399999999</v>
      </c>
      <c r="K1166" s="342">
        <v>52.5</v>
      </c>
      <c r="L1166" s="342">
        <v>7.4528840000000001</v>
      </c>
      <c r="M1166" s="342">
        <v>75</v>
      </c>
      <c r="N1166" s="342">
        <v>29.329843</v>
      </c>
      <c r="O1166" s="342">
        <v>176.932796</v>
      </c>
      <c r="P1166" s="342">
        <v>0</v>
      </c>
      <c r="Q1166" s="342">
        <v>120.32</v>
      </c>
      <c r="R1166" s="342">
        <v>0</v>
      </c>
      <c r="S1166" s="342">
        <v>4.4029999999999996</v>
      </c>
      <c r="T1166" s="342">
        <v>0</v>
      </c>
      <c r="U1166" s="342">
        <v>267</v>
      </c>
      <c r="V1166" s="342">
        <v>143.17099999999999</v>
      </c>
      <c r="W1166" s="342">
        <v>6.2759999999999998</v>
      </c>
      <c r="X1166" s="342">
        <v>4.4999999999999998E-2</v>
      </c>
      <c r="Y1166" s="342">
        <v>0</v>
      </c>
      <c r="Z1166" s="342">
        <v>73.400000000000006</v>
      </c>
      <c r="AA1166" s="342">
        <v>53.6</v>
      </c>
      <c r="AB1166" s="342">
        <v>7.2144089999999998</v>
      </c>
      <c r="AC1166" s="342">
        <v>8.5686009999999992</v>
      </c>
      <c r="AD1166" s="342">
        <v>176.98302200000001</v>
      </c>
      <c r="AE1166" s="342">
        <v>9.2239880000000003</v>
      </c>
      <c r="AF1166" s="342">
        <v>0</v>
      </c>
      <c r="AG1166" s="342">
        <v>5.0226E-2</v>
      </c>
    </row>
    <row r="1167" spans="1:33" x14ac:dyDescent="0.2">
      <c r="A1167" s="342">
        <v>1400.491104</v>
      </c>
      <c r="B1167" s="342">
        <v>124.59638</v>
      </c>
      <c r="C1167" s="342">
        <v>74.695863000000003</v>
      </c>
      <c r="D1167" s="342">
        <v>75.582801000000003</v>
      </c>
      <c r="E1167" s="342">
        <v>72.975573999999995</v>
      </c>
      <c r="F1167" s="342">
        <v>72.851577000000006</v>
      </c>
      <c r="G1167" s="342">
        <v>72.978831999999997</v>
      </c>
      <c r="H1167" s="342">
        <v>74.538546999999994</v>
      </c>
      <c r="I1167" s="342">
        <v>6.9568519999999996</v>
      </c>
      <c r="J1167" s="342">
        <v>177.14258100000001</v>
      </c>
      <c r="K1167" s="342">
        <v>52.5</v>
      </c>
      <c r="L1167" s="342">
        <v>7.4558910000000003</v>
      </c>
      <c r="M1167" s="342">
        <v>75</v>
      </c>
      <c r="N1167" s="342">
        <v>29.326706000000001</v>
      </c>
      <c r="O1167" s="342">
        <v>176.91929099999999</v>
      </c>
      <c r="P1167" s="342">
        <v>0</v>
      </c>
      <c r="Q1167" s="342">
        <v>120.31</v>
      </c>
      <c r="R1167" s="342">
        <v>0</v>
      </c>
      <c r="S1167" s="342">
        <v>4.3979999999999997</v>
      </c>
      <c r="T1167" s="342">
        <v>0</v>
      </c>
      <c r="U1167" s="342">
        <v>265</v>
      </c>
      <c r="V1167" s="342">
        <v>143.244</v>
      </c>
      <c r="W1167" s="342">
        <v>6.2450000000000001</v>
      </c>
      <c r="X1167" s="342">
        <v>0.04</v>
      </c>
      <c r="Y1167" s="342">
        <v>0</v>
      </c>
      <c r="Z1167" s="342">
        <v>73.400000000000006</v>
      </c>
      <c r="AA1167" s="342">
        <v>53.6</v>
      </c>
      <c r="AB1167" s="342">
        <v>7.1722939999999999</v>
      </c>
      <c r="AC1167" s="342">
        <v>8.5278510000000001</v>
      </c>
      <c r="AD1167" s="342">
        <v>176.96994100000001</v>
      </c>
      <c r="AE1167" s="342">
        <v>9.2205259999999996</v>
      </c>
      <c r="AF1167" s="342">
        <v>0</v>
      </c>
      <c r="AG1167" s="342">
        <v>5.0650000000000001E-2</v>
      </c>
    </row>
    <row r="1168" spans="1:33" x14ac:dyDescent="0.2">
      <c r="A1168" s="342">
        <v>1401.685172</v>
      </c>
      <c r="B1168" s="342">
        <v>125.257982</v>
      </c>
      <c r="C1168" s="342">
        <v>74.734656000000001</v>
      </c>
      <c r="D1168" s="342">
        <v>75.611388000000005</v>
      </c>
      <c r="E1168" s="342">
        <v>72.951566999999997</v>
      </c>
      <c r="F1168" s="342">
        <v>72.810907</v>
      </c>
      <c r="G1168" s="342">
        <v>72.972489999999993</v>
      </c>
      <c r="H1168" s="342">
        <v>74.662541000000004</v>
      </c>
      <c r="I1168" s="342">
        <v>6.9147270000000001</v>
      </c>
      <c r="J1168" s="342">
        <v>177.16591099999999</v>
      </c>
      <c r="K1168" s="342">
        <v>52.5</v>
      </c>
      <c r="L1168" s="342">
        <v>7.4671419999999999</v>
      </c>
      <c r="M1168" s="342">
        <v>75</v>
      </c>
      <c r="N1168" s="342">
        <v>29.328599000000001</v>
      </c>
      <c r="O1168" s="342">
        <v>176.92949200000001</v>
      </c>
      <c r="P1168" s="342">
        <v>0</v>
      </c>
      <c r="Q1168" s="342">
        <v>120.3</v>
      </c>
      <c r="R1168" s="342">
        <v>0</v>
      </c>
      <c r="S1168" s="342">
        <v>4.4020000000000001</v>
      </c>
      <c r="T1168" s="342">
        <v>0</v>
      </c>
      <c r="U1168" s="342">
        <v>266</v>
      </c>
      <c r="V1168" s="342">
        <v>143.35400000000001</v>
      </c>
      <c r="W1168" s="342">
        <v>6.2919999999999998</v>
      </c>
      <c r="X1168" s="342">
        <v>4.4999999999999998E-2</v>
      </c>
      <c r="Y1168" s="342">
        <v>0</v>
      </c>
      <c r="Z1168" s="342">
        <v>73.400000000000006</v>
      </c>
      <c r="AA1168" s="342">
        <v>53.6</v>
      </c>
      <c r="AB1168" s="342">
        <v>7.1318659999999996</v>
      </c>
      <c r="AC1168" s="342">
        <v>8.4963610000000003</v>
      </c>
      <c r="AD1168" s="342">
        <v>176.98077000000001</v>
      </c>
      <c r="AE1168" s="342">
        <v>9.2178509999999996</v>
      </c>
      <c r="AF1168" s="342">
        <v>0</v>
      </c>
      <c r="AG1168" s="342">
        <v>5.1278999999999998E-2</v>
      </c>
    </row>
    <row r="1169" spans="1:33" x14ac:dyDescent="0.2">
      <c r="A1169" s="342">
        <v>1402.8982410000001</v>
      </c>
      <c r="B1169" s="342">
        <v>125.355062</v>
      </c>
      <c r="C1169" s="342">
        <v>74.682570999999996</v>
      </c>
      <c r="D1169" s="342">
        <v>75.591177999999999</v>
      </c>
      <c r="E1169" s="342">
        <v>72.905777</v>
      </c>
      <c r="F1169" s="342">
        <v>72.795637999999997</v>
      </c>
      <c r="G1169" s="342">
        <v>72.993290000000002</v>
      </c>
      <c r="H1169" s="342">
        <v>74.645398999999998</v>
      </c>
      <c r="I1169" s="342">
        <v>7.0864659999999997</v>
      </c>
      <c r="J1169" s="342">
        <v>176.99119300000001</v>
      </c>
      <c r="K1169" s="342">
        <v>52.5</v>
      </c>
      <c r="L1169" s="342">
        <v>7.4629940000000001</v>
      </c>
      <c r="M1169" s="342">
        <v>75</v>
      </c>
      <c r="N1169" s="342">
        <v>29.330801999999998</v>
      </c>
      <c r="O1169" s="342">
        <v>176.93090000000001</v>
      </c>
      <c r="P1169" s="342">
        <v>0</v>
      </c>
      <c r="Q1169" s="342">
        <v>120.31</v>
      </c>
      <c r="R1169" s="342">
        <v>0</v>
      </c>
      <c r="S1169" s="342">
        <v>4.3940000000000001</v>
      </c>
      <c r="T1169" s="342">
        <v>0</v>
      </c>
      <c r="U1169" s="342">
        <v>263</v>
      </c>
      <c r="V1169" s="342">
        <v>143.428</v>
      </c>
      <c r="W1169" s="342">
        <v>6.25</v>
      </c>
      <c r="X1169" s="342">
        <v>4.4999999999999998E-2</v>
      </c>
      <c r="Y1169" s="342">
        <v>0</v>
      </c>
      <c r="Z1169" s="342">
        <v>73.400000000000006</v>
      </c>
      <c r="AA1169" s="342">
        <v>53.6</v>
      </c>
      <c r="AB1169" s="342">
        <v>7.0916880000000004</v>
      </c>
      <c r="AC1169" s="342">
        <v>8.4669609999999995</v>
      </c>
      <c r="AD1169" s="342">
        <v>176.98233200000001</v>
      </c>
      <c r="AE1169" s="342">
        <v>9.2153530000000003</v>
      </c>
      <c r="AF1169" s="342">
        <v>0</v>
      </c>
      <c r="AG1169" s="342">
        <v>5.1431999999999999E-2</v>
      </c>
    </row>
    <row r="1170" spans="1:33" x14ac:dyDescent="0.2">
      <c r="A1170" s="342">
        <v>1404.09131</v>
      </c>
      <c r="B1170" s="342">
        <v>125.22233300000001</v>
      </c>
      <c r="C1170" s="342">
        <v>74.694695999999993</v>
      </c>
      <c r="D1170" s="342">
        <v>75.588179999999994</v>
      </c>
      <c r="E1170" s="342">
        <v>72.907352000000003</v>
      </c>
      <c r="F1170" s="342">
        <v>72.835655000000003</v>
      </c>
      <c r="G1170" s="342">
        <v>72.959592000000001</v>
      </c>
      <c r="H1170" s="342">
        <v>74.665912000000006</v>
      </c>
      <c r="I1170" s="342">
        <v>6.9263269999999997</v>
      </c>
      <c r="J1170" s="342">
        <v>177.147921</v>
      </c>
      <c r="K1170" s="342">
        <v>52.5</v>
      </c>
      <c r="L1170" s="342">
        <v>7.4700170000000004</v>
      </c>
      <c r="M1170" s="342">
        <v>75</v>
      </c>
      <c r="N1170" s="342">
        <v>29.332014000000001</v>
      </c>
      <c r="O1170" s="342">
        <v>176.89752799999999</v>
      </c>
      <c r="P1170" s="342">
        <v>0</v>
      </c>
      <c r="Q1170" s="342">
        <v>120.31</v>
      </c>
      <c r="R1170" s="342">
        <v>0</v>
      </c>
      <c r="S1170" s="342">
        <v>4.3899999999999997</v>
      </c>
      <c r="T1170" s="342">
        <v>0</v>
      </c>
      <c r="U1170" s="342">
        <v>261</v>
      </c>
      <c r="V1170" s="342">
        <v>143.501</v>
      </c>
      <c r="W1170" s="342">
        <v>6.234</v>
      </c>
      <c r="X1170" s="342">
        <v>4.4999999999999998E-2</v>
      </c>
      <c r="Y1170" s="342">
        <v>0</v>
      </c>
      <c r="Z1170" s="342">
        <v>73.400000000000006</v>
      </c>
      <c r="AA1170" s="342">
        <v>53.6</v>
      </c>
      <c r="AB1170" s="342">
        <v>7.0482639999999996</v>
      </c>
      <c r="AC1170" s="342">
        <v>8.4305149999999998</v>
      </c>
      <c r="AD1170" s="342">
        <v>176.948812</v>
      </c>
      <c r="AE1170" s="342">
        <v>9.2122569999999993</v>
      </c>
      <c r="AF1170" s="342">
        <v>0</v>
      </c>
      <c r="AG1170" s="342">
        <v>5.1284000000000003E-2</v>
      </c>
    </row>
    <row r="1171" spans="1:33" x14ac:dyDescent="0.2">
      <c r="A1171" s="342">
        <v>1405.285378</v>
      </c>
      <c r="B1171" s="342">
        <v>125.43548199999999</v>
      </c>
      <c r="C1171" s="342">
        <v>74.640606000000005</v>
      </c>
      <c r="D1171" s="342">
        <v>75.595166000000006</v>
      </c>
      <c r="E1171" s="342">
        <v>72.885645999999994</v>
      </c>
      <c r="F1171" s="342">
        <v>72.860001999999994</v>
      </c>
      <c r="G1171" s="342">
        <v>73.023610000000005</v>
      </c>
      <c r="H1171" s="342">
        <v>74.625350999999995</v>
      </c>
      <c r="I1171" s="342">
        <v>6.9095420000000001</v>
      </c>
      <c r="J1171" s="342">
        <v>177.04900000000001</v>
      </c>
      <c r="K1171" s="342">
        <v>52.5</v>
      </c>
      <c r="L1171" s="342">
        <v>7.4788069999999998</v>
      </c>
      <c r="M1171" s="342">
        <v>75</v>
      </c>
      <c r="N1171" s="342">
        <v>29.329764999999998</v>
      </c>
      <c r="O1171" s="342">
        <v>176.88943900000001</v>
      </c>
      <c r="P1171" s="342">
        <v>0</v>
      </c>
      <c r="Q1171" s="342">
        <v>120.32</v>
      </c>
      <c r="R1171" s="342">
        <v>0</v>
      </c>
      <c r="S1171" s="342">
        <v>4.3810000000000002</v>
      </c>
      <c r="T1171" s="342">
        <v>0</v>
      </c>
      <c r="U1171" s="342">
        <v>256</v>
      </c>
      <c r="V1171" s="342">
        <v>143.61000000000001</v>
      </c>
      <c r="W1171" s="342">
        <v>6.2190000000000003</v>
      </c>
      <c r="X1171" s="342">
        <v>5.6000000000000001E-2</v>
      </c>
      <c r="Y1171" s="342">
        <v>0</v>
      </c>
      <c r="Z1171" s="342">
        <v>73.400000000000006</v>
      </c>
      <c r="AA1171" s="342">
        <v>53.7</v>
      </c>
      <c r="AB1171" s="342">
        <v>7.0042609999999996</v>
      </c>
      <c r="AC1171" s="342">
        <v>8.3903669999999995</v>
      </c>
      <c r="AD1171" s="342">
        <v>176.94099600000001</v>
      </c>
      <c r="AE1171" s="342">
        <v>9.2088459999999994</v>
      </c>
      <c r="AF1171" s="342">
        <v>0</v>
      </c>
      <c r="AG1171" s="342">
        <v>5.1556999999999999E-2</v>
      </c>
    </row>
    <row r="1172" spans="1:33" x14ac:dyDescent="0.2">
      <c r="A1172" s="342">
        <v>1406.4794460000001</v>
      </c>
      <c r="B1172" s="342">
        <v>125.269442</v>
      </c>
      <c r="C1172" s="342">
        <v>74.748264000000006</v>
      </c>
      <c r="D1172" s="342">
        <v>75.643101999999999</v>
      </c>
      <c r="E1172" s="342">
        <v>72.939380999999997</v>
      </c>
      <c r="F1172" s="342">
        <v>72.854493000000005</v>
      </c>
      <c r="G1172" s="342">
        <v>73.002616000000003</v>
      </c>
      <c r="H1172" s="342">
        <v>74.702288999999993</v>
      </c>
      <c r="I1172" s="342">
        <v>6.8652569999999997</v>
      </c>
      <c r="J1172" s="342">
        <v>177.06455399999999</v>
      </c>
      <c r="K1172" s="342">
        <v>52.5</v>
      </c>
      <c r="L1172" s="342">
        <v>7.4841470000000001</v>
      </c>
      <c r="M1172" s="342">
        <v>75</v>
      </c>
      <c r="N1172" s="342">
        <v>29.328209999999999</v>
      </c>
      <c r="O1172" s="342">
        <v>176.90028599999999</v>
      </c>
      <c r="P1172" s="342">
        <v>0</v>
      </c>
      <c r="Q1172" s="342">
        <v>120.34</v>
      </c>
      <c r="R1172" s="342">
        <v>0</v>
      </c>
      <c r="S1172" s="342">
        <v>4.3879999999999999</v>
      </c>
      <c r="T1172" s="342">
        <v>0</v>
      </c>
      <c r="U1172" s="342">
        <v>258</v>
      </c>
      <c r="V1172" s="342">
        <v>143.68299999999999</v>
      </c>
      <c r="W1172" s="342">
        <v>6.2450000000000001</v>
      </c>
      <c r="X1172" s="342">
        <v>5.0999999999999997E-2</v>
      </c>
      <c r="Y1172" s="342">
        <v>0</v>
      </c>
      <c r="Z1172" s="342">
        <v>73.400000000000006</v>
      </c>
      <c r="AA1172" s="342">
        <v>53.6</v>
      </c>
      <c r="AB1172" s="342">
        <v>6.9618370000000001</v>
      </c>
      <c r="AC1172" s="342">
        <v>8.354609</v>
      </c>
      <c r="AD1172" s="342">
        <v>176.951562</v>
      </c>
      <c r="AE1172" s="342">
        <v>9.2058079999999993</v>
      </c>
      <c r="AF1172" s="342">
        <v>0</v>
      </c>
      <c r="AG1172" s="342">
        <v>5.1276000000000002E-2</v>
      </c>
    </row>
    <row r="1173" spans="1:33" x14ac:dyDescent="0.2">
      <c r="A1173" s="342">
        <v>1407.6735140000001</v>
      </c>
      <c r="B1173" s="342">
        <v>125.21821300000001</v>
      </c>
      <c r="C1173" s="342">
        <v>74.739767000000001</v>
      </c>
      <c r="D1173" s="342">
        <v>75.602463</v>
      </c>
      <c r="E1173" s="342">
        <v>72.951294000000004</v>
      </c>
      <c r="F1173" s="342">
        <v>72.847188000000003</v>
      </c>
      <c r="G1173" s="342">
        <v>72.970161000000004</v>
      </c>
      <c r="H1173" s="342">
        <v>74.617368999999997</v>
      </c>
      <c r="I1173" s="342">
        <v>6.9592280000000004</v>
      </c>
      <c r="J1173" s="342">
        <v>177.05237</v>
      </c>
      <c r="K1173" s="342">
        <v>52.5</v>
      </c>
      <c r="L1173" s="342">
        <v>7.4876209999999999</v>
      </c>
      <c r="M1173" s="342">
        <v>75</v>
      </c>
      <c r="N1173" s="342">
        <v>29.328858</v>
      </c>
      <c r="O1173" s="342">
        <v>176.885952</v>
      </c>
      <c r="P1173" s="342">
        <v>0</v>
      </c>
      <c r="Q1173" s="342">
        <v>120.31</v>
      </c>
      <c r="R1173" s="342">
        <v>0</v>
      </c>
      <c r="S1173" s="342">
        <v>4.391</v>
      </c>
      <c r="T1173" s="342">
        <v>0</v>
      </c>
      <c r="U1173" s="342">
        <v>262</v>
      </c>
      <c r="V1173" s="342">
        <v>143.79300000000001</v>
      </c>
      <c r="W1173" s="342">
        <v>6.2549999999999999</v>
      </c>
      <c r="X1173" s="342">
        <v>5.6000000000000001E-2</v>
      </c>
      <c r="Y1173" s="342">
        <v>0</v>
      </c>
      <c r="Z1173" s="342">
        <v>73.400000000000006</v>
      </c>
      <c r="AA1173" s="342">
        <v>53.6</v>
      </c>
      <c r="AB1173" s="342">
        <v>6.9180590000000004</v>
      </c>
      <c r="AC1173" s="342">
        <v>8.3172879999999996</v>
      </c>
      <c r="AD1173" s="342">
        <v>176.937185</v>
      </c>
      <c r="AE1173" s="342">
        <v>9.2026369999999993</v>
      </c>
      <c r="AF1173" s="342">
        <v>0</v>
      </c>
      <c r="AG1173" s="342">
        <v>5.1233000000000001E-2</v>
      </c>
    </row>
    <row r="1174" spans="1:33" x14ac:dyDescent="0.2">
      <c r="A1174" s="342">
        <v>1408.898584</v>
      </c>
      <c r="B1174" s="342">
        <v>125.550318</v>
      </c>
      <c r="C1174" s="342">
        <v>74.690372999999994</v>
      </c>
      <c r="D1174" s="342">
        <v>75.573071999999996</v>
      </c>
      <c r="E1174" s="342">
        <v>72.867175000000003</v>
      </c>
      <c r="F1174" s="342">
        <v>72.854913999999994</v>
      </c>
      <c r="G1174" s="342">
        <v>72.984255000000005</v>
      </c>
      <c r="H1174" s="342">
        <v>74.597330999999997</v>
      </c>
      <c r="I1174" s="342">
        <v>6.8151400000000004</v>
      </c>
      <c r="J1174" s="342">
        <v>177.144136</v>
      </c>
      <c r="K1174" s="342">
        <v>52.5</v>
      </c>
      <c r="L1174" s="342">
        <v>7.4999079999999996</v>
      </c>
      <c r="M1174" s="342">
        <v>75</v>
      </c>
      <c r="N1174" s="342">
        <v>29.328572999999999</v>
      </c>
      <c r="O1174" s="342">
        <v>176.891299</v>
      </c>
      <c r="P1174" s="342">
        <v>0</v>
      </c>
      <c r="Q1174" s="342">
        <v>120.32</v>
      </c>
      <c r="R1174" s="342">
        <v>0</v>
      </c>
      <c r="S1174" s="342">
        <v>4.3929999999999998</v>
      </c>
      <c r="T1174" s="342">
        <v>0</v>
      </c>
      <c r="U1174" s="342">
        <v>261</v>
      </c>
      <c r="V1174" s="342">
        <v>143.86699999999999</v>
      </c>
      <c r="W1174" s="342">
        <v>6.2549999999999999</v>
      </c>
      <c r="X1174" s="342">
        <v>4.4999999999999998E-2</v>
      </c>
      <c r="Y1174" s="342">
        <v>0</v>
      </c>
      <c r="Z1174" s="342">
        <v>73.400000000000006</v>
      </c>
      <c r="AA1174" s="342">
        <v>53.6</v>
      </c>
      <c r="AB1174" s="342">
        <v>6.8753320000000002</v>
      </c>
      <c r="AC1174" s="342">
        <v>8.2766710000000003</v>
      </c>
      <c r="AD1174" s="342">
        <v>176.94292100000001</v>
      </c>
      <c r="AE1174" s="342">
        <v>9.1991859999999992</v>
      </c>
      <c r="AF1174" s="342">
        <v>0</v>
      </c>
      <c r="AG1174" s="342">
        <v>5.1622000000000001E-2</v>
      </c>
    </row>
    <row r="1175" spans="1:33" x14ac:dyDescent="0.2">
      <c r="A1175" s="342">
        <v>1410.0926529999999</v>
      </c>
      <c r="B1175" s="342">
        <v>125.86779300000001</v>
      </c>
      <c r="C1175" s="342">
        <v>74.700697000000005</v>
      </c>
      <c r="D1175" s="342">
        <v>75.550392000000002</v>
      </c>
      <c r="E1175" s="342">
        <v>72.913663999999997</v>
      </c>
      <c r="F1175" s="342">
        <v>72.802008000000001</v>
      </c>
      <c r="G1175" s="342">
        <v>72.966156999999995</v>
      </c>
      <c r="H1175" s="342">
        <v>74.561457000000004</v>
      </c>
      <c r="I1175" s="342">
        <v>6.8516260000000004</v>
      </c>
      <c r="J1175" s="342">
        <v>177.102362</v>
      </c>
      <c r="K1175" s="342">
        <v>52.5</v>
      </c>
      <c r="L1175" s="342">
        <v>7.5031150000000002</v>
      </c>
      <c r="M1175" s="342">
        <v>75</v>
      </c>
      <c r="N1175" s="342">
        <v>29.330143</v>
      </c>
      <c r="O1175" s="342">
        <v>176.87727899999999</v>
      </c>
      <c r="P1175" s="342">
        <v>0</v>
      </c>
      <c r="Q1175" s="342">
        <v>120.33</v>
      </c>
      <c r="R1175" s="342">
        <v>0</v>
      </c>
      <c r="S1175" s="342">
        <v>4.3970000000000002</v>
      </c>
      <c r="T1175" s="342">
        <v>0</v>
      </c>
      <c r="U1175" s="342">
        <v>264</v>
      </c>
      <c r="V1175" s="342">
        <v>143.94</v>
      </c>
      <c r="W1175" s="342">
        <v>6.2919999999999998</v>
      </c>
      <c r="X1175" s="342">
        <v>5.0999999999999997E-2</v>
      </c>
      <c r="Y1175" s="342">
        <v>0</v>
      </c>
      <c r="Z1175" s="342">
        <v>73.400000000000006</v>
      </c>
      <c r="AA1175" s="342">
        <v>53.6</v>
      </c>
      <c r="AB1175" s="342">
        <v>6.8313329999999999</v>
      </c>
      <c r="AC1175" s="342">
        <v>8.2366060000000001</v>
      </c>
      <c r="AD1175" s="342">
        <v>176.929213</v>
      </c>
      <c r="AE1175" s="342">
        <v>9.1957819999999995</v>
      </c>
      <c r="AF1175" s="342">
        <v>0</v>
      </c>
      <c r="AG1175" s="342">
        <v>5.1934000000000001E-2</v>
      </c>
    </row>
    <row r="1176" spans="1:33" x14ac:dyDescent="0.2">
      <c r="A1176" s="342">
        <v>1411.2867209999999</v>
      </c>
      <c r="B1176" s="342">
        <v>126.325419</v>
      </c>
      <c r="C1176" s="342">
        <v>74.730581999999998</v>
      </c>
      <c r="D1176" s="342">
        <v>75.623687000000004</v>
      </c>
      <c r="E1176" s="342">
        <v>72.927374</v>
      </c>
      <c r="F1176" s="342">
        <v>72.838294000000005</v>
      </c>
      <c r="G1176" s="342">
        <v>72.982067999999998</v>
      </c>
      <c r="H1176" s="342">
        <v>74.681610000000006</v>
      </c>
      <c r="I1176" s="342">
        <v>6.9687330000000003</v>
      </c>
      <c r="J1176" s="342">
        <v>177.02800300000001</v>
      </c>
      <c r="K1176" s="342">
        <v>52.5</v>
      </c>
      <c r="L1176" s="342">
        <v>7.5089810000000003</v>
      </c>
      <c r="M1176" s="342">
        <v>75</v>
      </c>
      <c r="N1176" s="342">
        <v>29.332097999999998</v>
      </c>
      <c r="O1176" s="342">
        <v>176.870181</v>
      </c>
      <c r="P1176" s="342">
        <v>0</v>
      </c>
      <c r="Q1176" s="342">
        <v>120.31</v>
      </c>
      <c r="R1176" s="342">
        <v>0</v>
      </c>
      <c r="S1176" s="342">
        <v>4.4080000000000004</v>
      </c>
      <c r="T1176" s="342">
        <v>0</v>
      </c>
      <c r="U1176" s="342">
        <v>271</v>
      </c>
      <c r="V1176" s="342">
        <v>144.05199999999999</v>
      </c>
      <c r="W1176" s="342">
        <v>6.266</v>
      </c>
      <c r="X1176" s="342">
        <v>0.04</v>
      </c>
      <c r="Y1176" s="342">
        <v>0</v>
      </c>
      <c r="Z1176" s="342">
        <v>73.400000000000006</v>
      </c>
      <c r="AA1176" s="342">
        <v>53.7</v>
      </c>
      <c r="AB1176" s="342">
        <v>6.7869190000000001</v>
      </c>
      <c r="AC1176" s="342">
        <v>8.1957850000000008</v>
      </c>
      <c r="AD1176" s="342">
        <v>176.92254800000001</v>
      </c>
      <c r="AE1176" s="342">
        <v>9.1923139999999997</v>
      </c>
      <c r="AF1176" s="342">
        <v>0</v>
      </c>
      <c r="AG1176" s="342">
        <v>5.2367999999999998E-2</v>
      </c>
    </row>
    <row r="1177" spans="1:33" x14ac:dyDescent="0.2">
      <c r="A1177" s="342">
        <v>1412.7808070000001</v>
      </c>
      <c r="B1177" s="342">
        <v>126.528683</v>
      </c>
      <c r="C1177" s="342">
        <v>74.714365000000001</v>
      </c>
      <c r="D1177" s="342">
        <v>75.604084</v>
      </c>
      <c r="E1177" s="342">
        <v>72.872145000000003</v>
      </c>
      <c r="F1177" s="342">
        <v>72.843047999999996</v>
      </c>
      <c r="G1177" s="342">
        <v>72.995052999999999</v>
      </c>
      <c r="H1177" s="342">
        <v>74.602142999999998</v>
      </c>
      <c r="I1177" s="342">
        <v>6.9921360000000004</v>
      </c>
      <c r="J1177" s="342">
        <v>177.04908599999999</v>
      </c>
      <c r="K1177" s="342">
        <v>52.5</v>
      </c>
      <c r="L1177" s="342">
        <v>7.5181950000000004</v>
      </c>
      <c r="M1177" s="342">
        <v>75</v>
      </c>
      <c r="N1177" s="342">
        <v>29.330023000000001</v>
      </c>
      <c r="O1177" s="342">
        <v>176.85612599999999</v>
      </c>
      <c r="P1177" s="342">
        <v>0</v>
      </c>
      <c r="Q1177" s="342">
        <v>120.3</v>
      </c>
      <c r="R1177" s="342">
        <v>0</v>
      </c>
      <c r="S1177" s="342">
        <v>4.3940000000000001</v>
      </c>
      <c r="T1177" s="342">
        <v>0</v>
      </c>
      <c r="U1177" s="342">
        <v>264</v>
      </c>
      <c r="V1177" s="342">
        <v>144.161</v>
      </c>
      <c r="W1177" s="342">
        <v>6.25</v>
      </c>
      <c r="X1177" s="342">
        <v>4.4999999999999998E-2</v>
      </c>
      <c r="Y1177" s="342">
        <v>0</v>
      </c>
      <c r="Z1177" s="342">
        <v>73.400000000000006</v>
      </c>
      <c r="AA1177" s="342">
        <v>53.7</v>
      </c>
      <c r="AB1177" s="342">
        <v>6.7411479999999999</v>
      </c>
      <c r="AC1177" s="342">
        <v>8.150245</v>
      </c>
      <c r="AD1177" s="342">
        <v>176.908717</v>
      </c>
      <c r="AE1177" s="342">
        <v>9.1884449999999998</v>
      </c>
      <c r="AF1177" s="342">
        <v>0</v>
      </c>
      <c r="AG1177" s="342">
        <v>5.2592E-2</v>
      </c>
    </row>
    <row r="1178" spans="1:33" x14ac:dyDescent="0.2">
      <c r="A1178" s="342">
        <v>1413.9758750000001</v>
      </c>
      <c r="B1178" s="342">
        <v>127.00640799999999</v>
      </c>
      <c r="C1178" s="342">
        <v>74.679212000000007</v>
      </c>
      <c r="D1178" s="342">
        <v>75.629947999999999</v>
      </c>
      <c r="E1178" s="342">
        <v>72.911721</v>
      </c>
      <c r="F1178" s="342">
        <v>72.862999000000002</v>
      </c>
      <c r="G1178" s="342">
        <v>73.008313000000001</v>
      </c>
      <c r="H1178" s="342">
        <v>74.637512999999998</v>
      </c>
      <c r="I1178" s="342">
        <v>7.0158259999999997</v>
      </c>
      <c r="J1178" s="342">
        <v>176.94997599999999</v>
      </c>
      <c r="K1178" s="342">
        <v>52.5</v>
      </c>
      <c r="L1178" s="342">
        <v>7.5257269999999998</v>
      </c>
      <c r="M1178" s="342">
        <v>75</v>
      </c>
      <c r="N1178" s="342">
        <v>29.327794999999998</v>
      </c>
      <c r="O1178" s="342">
        <v>176.85464899999999</v>
      </c>
      <c r="P1178" s="342">
        <v>0</v>
      </c>
      <c r="Q1178" s="342">
        <v>120.32</v>
      </c>
      <c r="R1178" s="342">
        <v>0</v>
      </c>
      <c r="S1178" s="342">
        <v>4.407</v>
      </c>
      <c r="T1178" s="342">
        <v>0</v>
      </c>
      <c r="U1178" s="342">
        <v>269</v>
      </c>
      <c r="V1178" s="342">
        <v>144.23599999999999</v>
      </c>
      <c r="W1178" s="342">
        <v>6.2759999999999998</v>
      </c>
      <c r="X1178" s="342">
        <v>4.4999999999999998E-2</v>
      </c>
      <c r="Y1178" s="342">
        <v>0</v>
      </c>
      <c r="Z1178" s="342">
        <v>73.400000000000006</v>
      </c>
      <c r="AA1178" s="342">
        <v>53.7</v>
      </c>
      <c r="AB1178" s="342">
        <v>6.6959629999999999</v>
      </c>
      <c r="AC1178" s="342">
        <v>8.1075630000000007</v>
      </c>
      <c r="AD1178" s="342">
        <v>176.90776299999999</v>
      </c>
      <c r="AE1178" s="342">
        <v>9.1848189999999992</v>
      </c>
      <c r="AF1178" s="342">
        <v>0</v>
      </c>
      <c r="AG1178" s="342">
        <v>5.3114000000000001E-2</v>
      </c>
    </row>
    <row r="1179" spans="1:33" x14ac:dyDescent="0.2">
      <c r="A1179" s="342">
        <v>1415.1689429999999</v>
      </c>
      <c r="B1179" s="342">
        <v>127.193033</v>
      </c>
      <c r="C1179" s="342">
        <v>74.669764999999998</v>
      </c>
      <c r="D1179" s="342">
        <v>75.576019000000002</v>
      </c>
      <c r="E1179" s="342">
        <v>72.947321000000002</v>
      </c>
      <c r="F1179" s="342">
        <v>72.853076000000001</v>
      </c>
      <c r="G1179" s="342">
        <v>73.013717999999997</v>
      </c>
      <c r="H1179" s="342">
        <v>74.581930999999997</v>
      </c>
      <c r="I1179" s="342">
        <v>6.9574999999999996</v>
      </c>
      <c r="J1179" s="342">
        <v>177.023855</v>
      </c>
      <c r="K1179" s="342">
        <v>52.5</v>
      </c>
      <c r="L1179" s="342">
        <v>7.5360969999999998</v>
      </c>
      <c r="M1179" s="342">
        <v>75</v>
      </c>
      <c r="N1179" s="342">
        <v>29.328029000000001</v>
      </c>
      <c r="O1179" s="342">
        <v>176.860366</v>
      </c>
      <c r="P1179" s="342">
        <v>0</v>
      </c>
      <c r="Q1179" s="342">
        <v>120.32</v>
      </c>
      <c r="R1179" s="342">
        <v>0</v>
      </c>
      <c r="S1179" s="342">
        <v>4.3920000000000003</v>
      </c>
      <c r="T1179" s="342">
        <v>0</v>
      </c>
      <c r="U1179" s="342">
        <v>260</v>
      </c>
      <c r="V1179" s="342">
        <v>144.345</v>
      </c>
      <c r="W1179" s="342">
        <v>6.26</v>
      </c>
      <c r="X1179" s="342">
        <v>4.4999999999999998E-2</v>
      </c>
      <c r="Y1179" s="342">
        <v>0</v>
      </c>
      <c r="Z1179" s="342">
        <v>73.400000000000006</v>
      </c>
      <c r="AA1179" s="342">
        <v>53.7</v>
      </c>
      <c r="AB1179" s="342">
        <v>6.6518670000000002</v>
      </c>
      <c r="AC1179" s="342">
        <v>8.0662540000000007</v>
      </c>
      <c r="AD1179" s="342">
        <v>176.91368</v>
      </c>
      <c r="AE1179" s="342">
        <v>9.1813090000000006</v>
      </c>
      <c r="AF1179" s="342">
        <v>0</v>
      </c>
      <c r="AG1179" s="342">
        <v>5.3312999999999999E-2</v>
      </c>
    </row>
    <row r="1180" spans="1:33" x14ac:dyDescent="0.2">
      <c r="A1180" s="342">
        <v>1416.411014</v>
      </c>
      <c r="B1180" s="342">
        <v>127.29701</v>
      </c>
      <c r="C1180" s="342">
        <v>74.698700000000002</v>
      </c>
      <c r="D1180" s="342">
        <v>75.562737999999996</v>
      </c>
      <c r="E1180" s="342">
        <v>72.941029999999998</v>
      </c>
      <c r="F1180" s="342">
        <v>72.869439</v>
      </c>
      <c r="G1180" s="342">
        <v>72.936086000000003</v>
      </c>
      <c r="H1180" s="342">
        <v>74.566104999999993</v>
      </c>
      <c r="I1180" s="342">
        <v>6.9008799999999999</v>
      </c>
      <c r="J1180" s="342">
        <v>177.11886100000001</v>
      </c>
      <c r="K1180" s="342">
        <v>52.5</v>
      </c>
      <c r="L1180" s="342">
        <v>7.5381830000000001</v>
      </c>
      <c r="M1180" s="342">
        <v>75</v>
      </c>
      <c r="N1180" s="342">
        <v>29.328171999999999</v>
      </c>
      <c r="O1180" s="342">
        <v>176.86685</v>
      </c>
      <c r="P1180" s="342">
        <v>0</v>
      </c>
      <c r="Q1180" s="342">
        <v>120.33</v>
      </c>
      <c r="R1180" s="342">
        <v>0</v>
      </c>
      <c r="S1180" s="342">
        <v>4.3929999999999998</v>
      </c>
      <c r="T1180" s="342">
        <v>0</v>
      </c>
      <c r="U1180" s="342">
        <v>262</v>
      </c>
      <c r="V1180" s="342">
        <v>144.41800000000001</v>
      </c>
      <c r="W1180" s="342">
        <v>6.26</v>
      </c>
      <c r="X1180" s="342">
        <v>4.4999999999999998E-2</v>
      </c>
      <c r="Y1180" s="342">
        <v>0</v>
      </c>
      <c r="Z1180" s="342">
        <v>73.400000000000006</v>
      </c>
      <c r="AA1180" s="342">
        <v>53.7</v>
      </c>
      <c r="AB1180" s="342">
        <v>6.6096510000000004</v>
      </c>
      <c r="AC1180" s="342">
        <v>8.0293899999999994</v>
      </c>
      <c r="AD1180" s="342">
        <v>176.92023800000001</v>
      </c>
      <c r="AE1180" s="342">
        <v>9.1781769999999998</v>
      </c>
      <c r="AF1180" s="342">
        <v>0</v>
      </c>
      <c r="AG1180" s="342">
        <v>5.3387999999999998E-2</v>
      </c>
    </row>
    <row r="1181" spans="1:33" x14ac:dyDescent="0.2">
      <c r="A1181" s="342">
        <v>1417.6050829999999</v>
      </c>
      <c r="B1181" s="342">
        <v>127.15428</v>
      </c>
      <c r="C1181" s="342">
        <v>74.775578999999993</v>
      </c>
      <c r="D1181" s="342">
        <v>75.638597000000004</v>
      </c>
      <c r="E1181" s="342">
        <v>72.899792000000005</v>
      </c>
      <c r="F1181" s="342">
        <v>72.833492000000007</v>
      </c>
      <c r="G1181" s="342">
        <v>72.953711999999996</v>
      </c>
      <c r="H1181" s="342">
        <v>74.680915999999996</v>
      </c>
      <c r="I1181" s="342">
        <v>6.8885880000000004</v>
      </c>
      <c r="J1181" s="342">
        <v>177.183798</v>
      </c>
      <c r="K1181" s="342">
        <v>52.5</v>
      </c>
      <c r="L1181" s="342">
        <v>7.5434070000000002</v>
      </c>
      <c r="M1181" s="342">
        <v>75</v>
      </c>
      <c r="N1181" s="342">
        <v>29.327458</v>
      </c>
      <c r="O1181" s="342">
        <v>176.83854400000001</v>
      </c>
      <c r="P1181" s="342">
        <v>0</v>
      </c>
      <c r="Q1181" s="342">
        <v>120.31</v>
      </c>
      <c r="R1181" s="342">
        <v>0</v>
      </c>
      <c r="S1181" s="342">
        <v>4.4050000000000002</v>
      </c>
      <c r="T1181" s="342">
        <v>0</v>
      </c>
      <c r="U1181" s="342">
        <v>269</v>
      </c>
      <c r="V1181" s="342">
        <v>144.49199999999999</v>
      </c>
      <c r="W1181" s="342">
        <v>6.2709999999999999</v>
      </c>
      <c r="X1181" s="342">
        <v>4.4999999999999998E-2</v>
      </c>
      <c r="Y1181" s="342">
        <v>0</v>
      </c>
      <c r="Z1181" s="342">
        <v>73.400000000000006</v>
      </c>
      <c r="AA1181" s="342">
        <v>53.7</v>
      </c>
      <c r="AB1181" s="342">
        <v>6.5643099999999999</v>
      </c>
      <c r="AC1181" s="342">
        <v>7.9857969999999998</v>
      </c>
      <c r="AD1181" s="342">
        <v>176.891707</v>
      </c>
      <c r="AE1181" s="342">
        <v>9.1744730000000008</v>
      </c>
      <c r="AF1181" s="342">
        <v>0</v>
      </c>
      <c r="AG1181" s="342">
        <v>5.3163000000000002E-2</v>
      </c>
    </row>
    <row r="1182" spans="1:33" x14ac:dyDescent="0.2">
      <c r="A1182" s="342">
        <v>1418.8001509999999</v>
      </c>
      <c r="B1182" s="342">
        <v>127.119902</v>
      </c>
      <c r="C1182" s="342">
        <v>74.698936000000003</v>
      </c>
      <c r="D1182" s="342">
        <v>75.594040000000007</v>
      </c>
      <c r="E1182" s="342">
        <v>72.932282999999998</v>
      </c>
      <c r="F1182" s="342">
        <v>72.867542999999998</v>
      </c>
      <c r="G1182" s="342">
        <v>72.980692000000005</v>
      </c>
      <c r="H1182" s="342">
        <v>74.598786000000004</v>
      </c>
      <c r="I1182" s="342">
        <v>6.7589730000000001</v>
      </c>
      <c r="J1182" s="342">
        <v>177.134545</v>
      </c>
      <c r="K1182" s="342">
        <v>52.5</v>
      </c>
      <c r="L1182" s="342">
        <v>7.5491619999999999</v>
      </c>
      <c r="M1182" s="342">
        <v>75</v>
      </c>
      <c r="N1182" s="342">
        <v>29.329117</v>
      </c>
      <c r="O1182" s="342">
        <v>176.835058</v>
      </c>
      <c r="P1182" s="342">
        <v>0</v>
      </c>
      <c r="Q1182" s="342">
        <v>120.32</v>
      </c>
      <c r="R1182" s="342">
        <v>0</v>
      </c>
      <c r="S1182" s="342">
        <v>4.3979999999999997</v>
      </c>
      <c r="T1182" s="342">
        <v>0</v>
      </c>
      <c r="U1182" s="342">
        <v>266</v>
      </c>
      <c r="V1182" s="342">
        <v>144.60300000000001</v>
      </c>
      <c r="W1182" s="342">
        <v>6.2549999999999999</v>
      </c>
      <c r="X1182" s="342">
        <v>4.4999999999999998E-2</v>
      </c>
      <c r="Y1182" s="342">
        <v>0</v>
      </c>
      <c r="Z1182" s="342">
        <v>73.400000000000006</v>
      </c>
      <c r="AA1182" s="342">
        <v>53.7</v>
      </c>
      <c r="AB1182" s="342">
        <v>6.5190260000000002</v>
      </c>
      <c r="AC1182" s="342">
        <v>7.9399240000000004</v>
      </c>
      <c r="AD1182" s="342">
        <v>176.88826599999999</v>
      </c>
      <c r="AE1182" s="342">
        <v>9.1705760000000005</v>
      </c>
      <c r="AF1182" s="342">
        <v>0</v>
      </c>
      <c r="AG1182" s="342">
        <v>5.3208999999999999E-2</v>
      </c>
    </row>
    <row r="1183" spans="1:33" x14ac:dyDescent="0.2">
      <c r="A1183" s="342">
        <v>1419.9962190000001</v>
      </c>
      <c r="B1183" s="342">
        <v>126.79302300000001</v>
      </c>
      <c r="C1183" s="342">
        <v>74.730512000000004</v>
      </c>
      <c r="D1183" s="342">
        <v>75.621577000000002</v>
      </c>
      <c r="E1183" s="342">
        <v>72.978693000000007</v>
      </c>
      <c r="F1183" s="342">
        <v>72.863298</v>
      </c>
      <c r="G1183" s="342">
        <v>72.986681000000004</v>
      </c>
      <c r="H1183" s="342">
        <v>74.650329999999997</v>
      </c>
      <c r="I1183" s="342">
        <v>6.9695970000000003</v>
      </c>
      <c r="J1183" s="342">
        <v>177.08269899999999</v>
      </c>
      <c r="K1183" s="342">
        <v>52.5</v>
      </c>
      <c r="L1183" s="342">
        <v>7.5578719999999997</v>
      </c>
      <c r="M1183" s="342">
        <v>75</v>
      </c>
      <c r="N1183" s="342">
        <v>29.330075999999998</v>
      </c>
      <c r="O1183" s="342">
        <v>176.842163</v>
      </c>
      <c r="P1183" s="342">
        <v>0</v>
      </c>
      <c r="Q1183" s="342">
        <v>120.31</v>
      </c>
      <c r="R1183" s="342">
        <v>0</v>
      </c>
      <c r="S1183" s="342">
        <v>4.391</v>
      </c>
      <c r="T1183" s="342">
        <v>0</v>
      </c>
      <c r="U1183" s="342">
        <v>261</v>
      </c>
      <c r="V1183" s="342">
        <v>144.67500000000001</v>
      </c>
      <c r="W1183" s="342">
        <v>6.234</v>
      </c>
      <c r="X1183" s="342">
        <v>5.0999999999999997E-2</v>
      </c>
      <c r="Y1183" s="342">
        <v>0</v>
      </c>
      <c r="Z1183" s="342">
        <v>73.400000000000006</v>
      </c>
      <c r="AA1183" s="342">
        <v>53.8</v>
      </c>
      <c r="AB1183" s="342">
        <v>6.4748549999999998</v>
      </c>
      <c r="AC1183" s="342">
        <v>7.8952020000000003</v>
      </c>
      <c r="AD1183" s="342">
        <v>176.89500699999999</v>
      </c>
      <c r="AE1183" s="342">
        <v>9.1667760000000005</v>
      </c>
      <c r="AF1183" s="342">
        <v>0</v>
      </c>
      <c r="AG1183" s="342">
        <v>5.2843000000000001E-2</v>
      </c>
    </row>
    <row r="1184" spans="1:33" x14ac:dyDescent="0.2">
      <c r="A1184" s="342">
        <v>1421.1922870000001</v>
      </c>
      <c r="B1184" s="342">
        <v>126.37207600000001</v>
      </c>
      <c r="C1184" s="342">
        <v>74.697835999999995</v>
      </c>
      <c r="D1184" s="342">
        <v>75.564359999999994</v>
      </c>
      <c r="E1184" s="342">
        <v>72.920136999999997</v>
      </c>
      <c r="F1184" s="342">
        <v>72.854398000000003</v>
      </c>
      <c r="G1184" s="342">
        <v>72.950337000000005</v>
      </c>
      <c r="H1184" s="342">
        <v>74.621718000000001</v>
      </c>
      <c r="I1184" s="342">
        <v>6.9432419999999997</v>
      </c>
      <c r="J1184" s="342">
        <v>177.00545</v>
      </c>
      <c r="K1184" s="342">
        <v>52.5</v>
      </c>
      <c r="L1184" s="342">
        <v>7.5603090000000002</v>
      </c>
      <c r="M1184" s="342">
        <v>75</v>
      </c>
      <c r="N1184" s="342">
        <v>29.328728000000002</v>
      </c>
      <c r="O1184" s="342">
        <v>176.825087</v>
      </c>
      <c r="P1184" s="342">
        <v>0</v>
      </c>
      <c r="Q1184" s="342">
        <v>120.3</v>
      </c>
      <c r="R1184" s="342">
        <v>0</v>
      </c>
      <c r="S1184" s="342">
        <v>4.407</v>
      </c>
      <c r="T1184" s="342">
        <v>0</v>
      </c>
      <c r="U1184" s="342">
        <v>269</v>
      </c>
      <c r="V1184" s="342">
        <v>144.786</v>
      </c>
      <c r="W1184" s="342">
        <v>6.266</v>
      </c>
      <c r="X1184" s="342">
        <v>5.0999999999999997E-2</v>
      </c>
      <c r="Y1184" s="342">
        <v>0</v>
      </c>
      <c r="Z1184" s="342">
        <v>73.400000000000006</v>
      </c>
      <c r="AA1184" s="342">
        <v>53.8</v>
      </c>
      <c r="AB1184" s="342">
        <v>6.4286519999999996</v>
      </c>
      <c r="AC1184" s="342">
        <v>7.8502900000000002</v>
      </c>
      <c r="AD1184" s="342">
        <v>176.87753699999999</v>
      </c>
      <c r="AE1184" s="342">
        <v>9.1629609999999992</v>
      </c>
      <c r="AF1184" s="342">
        <v>0</v>
      </c>
      <c r="AG1184" s="342">
        <v>5.2449999999999997E-2</v>
      </c>
    </row>
    <row r="1185" spans="1:33" x14ac:dyDescent="0.2">
      <c r="A1185" s="342">
        <v>1422.4123569999999</v>
      </c>
      <c r="B1185" s="342">
        <v>126.11677899999999</v>
      </c>
      <c r="C1185" s="342">
        <v>74.708393000000001</v>
      </c>
      <c r="D1185" s="342">
        <v>75.602503999999996</v>
      </c>
      <c r="E1185" s="342">
        <v>72.962354000000005</v>
      </c>
      <c r="F1185" s="342">
        <v>72.893056000000001</v>
      </c>
      <c r="G1185" s="342">
        <v>72.994893000000005</v>
      </c>
      <c r="H1185" s="342">
        <v>74.559820000000002</v>
      </c>
      <c r="I1185" s="342">
        <v>6.9257119999999999</v>
      </c>
      <c r="J1185" s="342">
        <v>177.009027</v>
      </c>
      <c r="K1185" s="342">
        <v>52.5</v>
      </c>
      <c r="L1185" s="342">
        <v>7.5708880000000001</v>
      </c>
      <c r="M1185" s="342">
        <v>75</v>
      </c>
      <c r="N1185" s="342">
        <v>29.326843</v>
      </c>
      <c r="O1185" s="342">
        <v>176.83038300000001</v>
      </c>
      <c r="P1185" s="342">
        <v>0</v>
      </c>
      <c r="Q1185" s="342">
        <v>120.29</v>
      </c>
      <c r="R1185" s="342">
        <v>0</v>
      </c>
      <c r="S1185" s="342">
        <v>4.4029999999999996</v>
      </c>
      <c r="T1185" s="342">
        <v>0</v>
      </c>
      <c r="U1185" s="342">
        <v>268</v>
      </c>
      <c r="V1185" s="342">
        <v>144.86000000000001</v>
      </c>
      <c r="W1185" s="342">
        <v>6.3019999999999996</v>
      </c>
      <c r="X1185" s="342">
        <v>4.4999999999999998E-2</v>
      </c>
      <c r="Y1185" s="342">
        <v>0</v>
      </c>
      <c r="Z1185" s="342">
        <v>73.400000000000006</v>
      </c>
      <c r="AA1185" s="342">
        <v>53.8</v>
      </c>
      <c r="AB1185" s="342">
        <v>6.3839199999999998</v>
      </c>
      <c r="AC1185" s="342">
        <v>7.8063830000000003</v>
      </c>
      <c r="AD1185" s="342">
        <v>176.88256200000001</v>
      </c>
      <c r="AE1185" s="342">
        <v>9.1592300000000009</v>
      </c>
      <c r="AF1185" s="342">
        <v>0</v>
      </c>
      <c r="AG1185" s="342">
        <v>5.2179000000000003E-2</v>
      </c>
    </row>
    <row r="1186" spans="1:33" x14ac:dyDescent="0.2">
      <c r="A1186" s="342">
        <v>1423.608426</v>
      </c>
      <c r="B1186" s="342">
        <v>126.096684</v>
      </c>
      <c r="C1186" s="342">
        <v>74.695863000000003</v>
      </c>
      <c r="D1186" s="342">
        <v>75.585364999999996</v>
      </c>
      <c r="E1186" s="342">
        <v>72.914195000000007</v>
      </c>
      <c r="F1186" s="342">
        <v>72.836411999999996</v>
      </c>
      <c r="G1186" s="342">
        <v>73.015525999999994</v>
      </c>
      <c r="H1186" s="342">
        <v>74.625792000000004</v>
      </c>
      <c r="I1186" s="342">
        <v>7.1277270000000001</v>
      </c>
      <c r="J1186" s="342">
        <v>176.910314</v>
      </c>
      <c r="K1186" s="342">
        <v>52.5</v>
      </c>
      <c r="L1186" s="342">
        <v>7.5731149999999996</v>
      </c>
      <c r="M1186" s="342">
        <v>75</v>
      </c>
      <c r="N1186" s="342">
        <v>29.327432000000002</v>
      </c>
      <c r="O1186" s="342">
        <v>176.84210899999999</v>
      </c>
      <c r="P1186" s="342">
        <v>0</v>
      </c>
      <c r="Q1186" s="342">
        <v>120.3</v>
      </c>
      <c r="R1186" s="342">
        <v>0</v>
      </c>
      <c r="S1186" s="342">
        <v>4.3860000000000001</v>
      </c>
      <c r="T1186" s="342">
        <v>0</v>
      </c>
      <c r="U1186" s="342">
        <v>260</v>
      </c>
      <c r="V1186" s="342">
        <v>144.93299999999999</v>
      </c>
      <c r="W1186" s="342">
        <v>6.266</v>
      </c>
      <c r="X1186" s="342">
        <v>5.0999999999999997E-2</v>
      </c>
      <c r="Y1186" s="342">
        <v>0</v>
      </c>
      <c r="Z1186" s="342">
        <v>73.400000000000006</v>
      </c>
      <c r="AA1186" s="342">
        <v>53.8</v>
      </c>
      <c r="AB1186" s="342">
        <v>6.340808</v>
      </c>
      <c r="AC1186" s="342">
        <v>7.7628620000000002</v>
      </c>
      <c r="AD1186" s="342">
        <v>176.89428000000001</v>
      </c>
      <c r="AE1186" s="342">
        <v>9.1555330000000001</v>
      </c>
      <c r="AF1186" s="342">
        <v>0</v>
      </c>
      <c r="AG1186" s="342">
        <v>5.2172000000000003E-2</v>
      </c>
    </row>
    <row r="1187" spans="1:33" x14ac:dyDescent="0.2">
      <c r="A1187" s="342">
        <v>1424.8124949999999</v>
      </c>
      <c r="B1187" s="342">
        <v>126.15339299999999</v>
      </c>
      <c r="C1187" s="342">
        <v>74.699335000000005</v>
      </c>
      <c r="D1187" s="342">
        <v>75.523776999999995</v>
      </c>
      <c r="E1187" s="342">
        <v>72.953646000000006</v>
      </c>
      <c r="F1187" s="342">
        <v>72.890332000000001</v>
      </c>
      <c r="G1187" s="342">
        <v>72.994868999999994</v>
      </c>
      <c r="H1187" s="342">
        <v>74.554309000000003</v>
      </c>
      <c r="I1187" s="342">
        <v>6.7328340000000004</v>
      </c>
      <c r="J1187" s="342">
        <v>177.05237</v>
      </c>
      <c r="K1187" s="342">
        <v>52.5</v>
      </c>
      <c r="L1187" s="342">
        <v>7.5785580000000001</v>
      </c>
      <c r="M1187" s="342">
        <v>75</v>
      </c>
      <c r="N1187" s="342">
        <v>29.326395000000002</v>
      </c>
      <c r="O1187" s="342">
        <v>176.81135</v>
      </c>
      <c r="P1187" s="342">
        <v>0</v>
      </c>
      <c r="Q1187" s="342">
        <v>120.31</v>
      </c>
      <c r="R1187" s="342">
        <v>0</v>
      </c>
      <c r="S1187" s="342">
        <v>4.3869999999999996</v>
      </c>
      <c r="T1187" s="342">
        <v>0</v>
      </c>
      <c r="U1187" s="342">
        <v>259</v>
      </c>
      <c r="V1187" s="342">
        <v>145.042</v>
      </c>
      <c r="W1187" s="342">
        <v>6.2450000000000001</v>
      </c>
      <c r="X1187" s="342">
        <v>5.6000000000000001E-2</v>
      </c>
      <c r="Y1187" s="342">
        <v>0</v>
      </c>
      <c r="Z1187" s="342">
        <v>73.400000000000006</v>
      </c>
      <c r="AA1187" s="342">
        <v>53.7</v>
      </c>
      <c r="AB1187" s="342">
        <v>6.2942130000000001</v>
      </c>
      <c r="AC1187" s="342">
        <v>7.7174110000000002</v>
      </c>
      <c r="AD1187" s="342">
        <v>176.863575</v>
      </c>
      <c r="AE1187" s="342">
        <v>9.1516710000000003</v>
      </c>
      <c r="AF1187" s="342">
        <v>0</v>
      </c>
      <c r="AG1187" s="342">
        <v>5.2226000000000002E-2</v>
      </c>
    </row>
    <row r="1188" spans="1:33" x14ac:dyDescent="0.2">
      <c r="A1188" s="342">
        <v>1426.0075629999999</v>
      </c>
      <c r="B1188" s="342">
        <v>126.37143399999999</v>
      </c>
      <c r="C1188" s="342">
        <v>74.775375999999994</v>
      </c>
      <c r="D1188" s="342">
        <v>75.627847000000003</v>
      </c>
      <c r="E1188" s="342">
        <v>72.976033000000001</v>
      </c>
      <c r="F1188" s="342">
        <v>72.888656999999995</v>
      </c>
      <c r="G1188" s="342">
        <v>73.006439</v>
      </c>
      <c r="H1188" s="342">
        <v>74.690798999999998</v>
      </c>
      <c r="I1188" s="342">
        <v>6.9438899999999997</v>
      </c>
      <c r="J1188" s="342">
        <v>176.965011</v>
      </c>
      <c r="K1188" s="342">
        <v>52.5</v>
      </c>
      <c r="L1188" s="342">
        <v>7.5858689999999998</v>
      </c>
      <c r="M1188" s="342">
        <v>75</v>
      </c>
      <c r="N1188" s="342">
        <v>29.32948</v>
      </c>
      <c r="O1188" s="342">
        <v>176.83214599999999</v>
      </c>
      <c r="P1188" s="342">
        <v>0</v>
      </c>
      <c r="Q1188" s="342">
        <v>120.33</v>
      </c>
      <c r="R1188" s="342">
        <v>0</v>
      </c>
      <c r="S1188" s="342">
        <v>4.391</v>
      </c>
      <c r="T1188" s="342">
        <v>0</v>
      </c>
      <c r="U1188" s="342">
        <v>260</v>
      </c>
      <c r="V1188" s="342">
        <v>145.11600000000001</v>
      </c>
      <c r="W1188" s="342">
        <v>6.234</v>
      </c>
      <c r="X1188" s="342">
        <v>4.4999999999999998E-2</v>
      </c>
      <c r="Y1188" s="342">
        <v>0</v>
      </c>
      <c r="Z1188" s="342">
        <v>73.400000000000006</v>
      </c>
      <c r="AA1188" s="342">
        <v>53.7</v>
      </c>
      <c r="AB1188" s="342">
        <v>6.25136</v>
      </c>
      <c r="AC1188" s="342">
        <v>7.677162</v>
      </c>
      <c r="AD1188" s="342">
        <v>176.884514</v>
      </c>
      <c r="AE1188" s="342">
        <v>9.1482519999999994</v>
      </c>
      <c r="AF1188" s="342">
        <v>0</v>
      </c>
      <c r="AG1188" s="342">
        <v>5.2367999999999998E-2</v>
      </c>
    </row>
    <row r="1189" spans="1:33" x14ac:dyDescent="0.2">
      <c r="A1189" s="342">
        <v>1427.2026310000001</v>
      </c>
      <c r="B1189" s="342">
        <v>126.650237</v>
      </c>
      <c r="C1189" s="342">
        <v>74.757002999999997</v>
      </c>
      <c r="D1189" s="342">
        <v>75.636280999999997</v>
      </c>
      <c r="E1189" s="342">
        <v>72.988508999999993</v>
      </c>
      <c r="F1189" s="342">
        <v>72.830765</v>
      </c>
      <c r="G1189" s="342">
        <v>72.969446000000005</v>
      </c>
      <c r="H1189" s="342">
        <v>74.683055999999993</v>
      </c>
      <c r="I1189" s="342">
        <v>6.9706770000000002</v>
      </c>
      <c r="J1189" s="342">
        <v>176.983934</v>
      </c>
      <c r="K1189" s="342">
        <v>52.5</v>
      </c>
      <c r="L1189" s="342">
        <v>7.5911569999999999</v>
      </c>
      <c r="M1189" s="342">
        <v>75</v>
      </c>
      <c r="N1189" s="342">
        <v>29.328365999999999</v>
      </c>
      <c r="O1189" s="342">
        <v>176.825232</v>
      </c>
      <c r="P1189" s="342">
        <v>0</v>
      </c>
      <c r="Q1189" s="342">
        <v>120.32</v>
      </c>
      <c r="R1189" s="342">
        <v>0</v>
      </c>
      <c r="S1189" s="342">
        <v>4.3869999999999996</v>
      </c>
      <c r="T1189" s="342">
        <v>0</v>
      </c>
      <c r="U1189" s="342">
        <v>258</v>
      </c>
      <c r="V1189" s="342">
        <v>145.226</v>
      </c>
      <c r="W1189" s="342">
        <v>6.2190000000000003</v>
      </c>
      <c r="X1189" s="342">
        <v>4.4999999999999998E-2</v>
      </c>
      <c r="Y1189" s="342">
        <v>0</v>
      </c>
      <c r="Z1189" s="342">
        <v>73.400000000000006</v>
      </c>
      <c r="AA1189" s="342">
        <v>53.7</v>
      </c>
      <c r="AB1189" s="342">
        <v>6.2070740000000004</v>
      </c>
      <c r="AC1189" s="342">
        <v>7.634436</v>
      </c>
      <c r="AD1189" s="342">
        <v>176.87790200000001</v>
      </c>
      <c r="AE1189" s="342">
        <v>9.144622</v>
      </c>
      <c r="AF1189" s="342">
        <v>0</v>
      </c>
      <c r="AG1189" s="342">
        <v>5.2670000000000002E-2</v>
      </c>
    </row>
    <row r="1190" spans="1:33" x14ac:dyDescent="0.2">
      <c r="A1190" s="342">
        <v>1428.412701</v>
      </c>
      <c r="B1190" s="342">
        <v>126.38463299999999</v>
      </c>
      <c r="C1190" s="342">
        <v>74.777347000000006</v>
      </c>
      <c r="D1190" s="342">
        <v>75.635413</v>
      </c>
      <c r="E1190" s="342">
        <v>72.986265000000003</v>
      </c>
      <c r="F1190" s="342">
        <v>72.871350000000007</v>
      </c>
      <c r="G1190" s="342">
        <v>73.017150999999998</v>
      </c>
      <c r="H1190" s="342">
        <v>74.671927999999994</v>
      </c>
      <c r="I1190" s="342">
        <v>6.9517749999999996</v>
      </c>
      <c r="J1190" s="342">
        <v>176.93613300000001</v>
      </c>
      <c r="K1190" s="342">
        <v>52.5</v>
      </c>
      <c r="L1190" s="342">
        <v>7.5958589999999999</v>
      </c>
      <c r="M1190" s="342">
        <v>75</v>
      </c>
      <c r="N1190" s="342">
        <v>29.330266000000002</v>
      </c>
      <c r="O1190" s="342">
        <v>176.815663</v>
      </c>
      <c r="P1190" s="342">
        <v>0</v>
      </c>
      <c r="Q1190" s="342">
        <v>120.32</v>
      </c>
      <c r="R1190" s="342">
        <v>0</v>
      </c>
      <c r="S1190" s="342">
        <v>4.3899999999999997</v>
      </c>
      <c r="T1190" s="342">
        <v>0</v>
      </c>
      <c r="U1190" s="342">
        <v>261</v>
      </c>
      <c r="V1190" s="342">
        <v>145.29900000000001</v>
      </c>
      <c r="W1190" s="342">
        <v>6.2450000000000001</v>
      </c>
      <c r="X1190" s="342">
        <v>4.4999999999999998E-2</v>
      </c>
      <c r="Y1190" s="342">
        <v>0</v>
      </c>
      <c r="Z1190" s="342">
        <v>73.400000000000006</v>
      </c>
      <c r="AA1190" s="342">
        <v>53.6</v>
      </c>
      <c r="AB1190" s="342">
        <v>6.1615320000000002</v>
      </c>
      <c r="AC1190" s="342">
        <v>7.5907400000000003</v>
      </c>
      <c r="AD1190" s="342">
        <v>176.868042</v>
      </c>
      <c r="AE1190" s="342">
        <v>9.1409090000000006</v>
      </c>
      <c r="AF1190" s="342">
        <v>0</v>
      </c>
      <c r="AG1190" s="342">
        <v>5.2379000000000002E-2</v>
      </c>
    </row>
    <row r="1191" spans="1:33" x14ac:dyDescent="0.2">
      <c r="A1191" s="342">
        <v>1429.6097689999999</v>
      </c>
      <c r="B1191" s="342">
        <v>126.407228</v>
      </c>
      <c r="C1191" s="342">
        <v>74.713588000000001</v>
      </c>
      <c r="D1191" s="342">
        <v>75.648229000000001</v>
      </c>
      <c r="E1191" s="342">
        <v>72.919849999999997</v>
      </c>
      <c r="F1191" s="342">
        <v>72.901797000000002</v>
      </c>
      <c r="G1191" s="342">
        <v>73.030724000000006</v>
      </c>
      <c r="H1191" s="342">
        <v>74.635114000000002</v>
      </c>
      <c r="I1191" s="342">
        <v>6.8888040000000004</v>
      </c>
      <c r="J1191" s="342">
        <v>176.95360500000001</v>
      </c>
      <c r="K1191" s="342">
        <v>52.5</v>
      </c>
      <c r="L1191" s="342">
        <v>7.6041699999999999</v>
      </c>
      <c r="M1191" s="342">
        <v>75</v>
      </c>
      <c r="N1191" s="342">
        <v>29.329713000000002</v>
      </c>
      <c r="O1191" s="342">
        <v>176.83049099999999</v>
      </c>
      <c r="P1191" s="342">
        <v>0</v>
      </c>
      <c r="Q1191" s="342">
        <v>120.31</v>
      </c>
      <c r="R1191" s="342">
        <v>0</v>
      </c>
      <c r="S1191" s="342">
        <v>4.3849999999999998</v>
      </c>
      <c r="T1191" s="342">
        <v>0</v>
      </c>
      <c r="U1191" s="342">
        <v>259</v>
      </c>
      <c r="V1191" s="342">
        <v>145.40799999999999</v>
      </c>
      <c r="W1191" s="342">
        <v>6.2240000000000002</v>
      </c>
      <c r="X1191" s="342">
        <v>5.6000000000000001E-2</v>
      </c>
      <c r="Y1191" s="342">
        <v>0</v>
      </c>
      <c r="Z1191" s="342">
        <v>73.400000000000006</v>
      </c>
      <c r="AA1191" s="342">
        <v>53.6</v>
      </c>
      <c r="AB1191" s="342">
        <v>6.1199409999999999</v>
      </c>
      <c r="AC1191" s="342">
        <v>7.5509829999999996</v>
      </c>
      <c r="AD1191" s="342">
        <v>176.882959</v>
      </c>
      <c r="AE1191" s="342">
        <v>9.1375320000000002</v>
      </c>
      <c r="AF1191" s="342">
        <v>0</v>
      </c>
      <c r="AG1191" s="342">
        <v>5.2469000000000002E-2</v>
      </c>
    </row>
    <row r="1192" spans="1:33" x14ac:dyDescent="0.2">
      <c r="A1192" s="342">
        <v>1430.8248390000001</v>
      </c>
      <c r="B1192" s="342">
        <v>126.809955</v>
      </c>
      <c r="C1192" s="342">
        <v>74.728440000000006</v>
      </c>
      <c r="D1192" s="342">
        <v>75.628906000000001</v>
      </c>
      <c r="E1192" s="342">
        <v>72.950018</v>
      </c>
      <c r="F1192" s="342">
        <v>72.869476000000006</v>
      </c>
      <c r="G1192" s="342">
        <v>73.036004000000005</v>
      </c>
      <c r="H1192" s="342">
        <v>74.647773000000001</v>
      </c>
      <c r="I1192" s="342">
        <v>7.0024329999999999</v>
      </c>
      <c r="J1192" s="342">
        <v>176.94505000000001</v>
      </c>
      <c r="K1192" s="342">
        <v>52.5</v>
      </c>
      <c r="L1192" s="342">
        <v>7.6137620000000004</v>
      </c>
      <c r="M1192" s="342">
        <v>75</v>
      </c>
      <c r="N1192" s="342">
        <v>29.327355000000001</v>
      </c>
      <c r="O1192" s="342">
        <v>176.82668799999999</v>
      </c>
      <c r="P1192" s="342">
        <v>0</v>
      </c>
      <c r="Q1192" s="342">
        <v>120.33</v>
      </c>
      <c r="R1192" s="342">
        <v>0</v>
      </c>
      <c r="S1192" s="342">
        <v>4.3899999999999997</v>
      </c>
      <c r="T1192" s="342">
        <v>0</v>
      </c>
      <c r="U1192" s="342">
        <v>262</v>
      </c>
      <c r="V1192" s="342">
        <v>145.482</v>
      </c>
      <c r="W1192" s="342">
        <v>6.2290000000000001</v>
      </c>
      <c r="X1192" s="342">
        <v>4.4999999999999998E-2</v>
      </c>
      <c r="Y1192" s="342">
        <v>0</v>
      </c>
      <c r="Z1192" s="342">
        <v>73.400000000000006</v>
      </c>
      <c r="AA1192" s="342">
        <v>53.6</v>
      </c>
      <c r="AB1192" s="342">
        <v>6.0779690000000004</v>
      </c>
      <c r="AC1192" s="342">
        <v>7.5069679999999996</v>
      </c>
      <c r="AD1192" s="342">
        <v>176.87955099999999</v>
      </c>
      <c r="AE1192" s="342">
        <v>9.1337919999999997</v>
      </c>
      <c r="AF1192" s="342">
        <v>0</v>
      </c>
      <c r="AG1192" s="342">
        <v>5.2863E-2</v>
      </c>
    </row>
    <row r="1193" spans="1:33" x14ac:dyDescent="0.2">
      <c r="A1193" s="342">
        <v>1432.0299070000001</v>
      </c>
      <c r="B1193" s="342">
        <v>127.383105</v>
      </c>
      <c r="C1193" s="342">
        <v>74.751650999999995</v>
      </c>
      <c r="D1193" s="342">
        <v>75.579695000000001</v>
      </c>
      <c r="E1193" s="342">
        <v>72.994827999999998</v>
      </c>
      <c r="F1193" s="342">
        <v>72.816068999999999</v>
      </c>
      <c r="G1193" s="342">
        <v>72.996105</v>
      </c>
      <c r="H1193" s="342">
        <v>74.634420000000006</v>
      </c>
      <c r="I1193" s="342">
        <v>6.9967189999999997</v>
      </c>
      <c r="J1193" s="342">
        <v>176.999177</v>
      </c>
      <c r="K1193" s="342">
        <v>52.5</v>
      </c>
      <c r="L1193" s="342">
        <v>7.6237370000000002</v>
      </c>
      <c r="M1193" s="342">
        <v>75</v>
      </c>
      <c r="N1193" s="342">
        <v>29.327729000000001</v>
      </c>
      <c r="O1193" s="342">
        <v>176.816576</v>
      </c>
      <c r="P1193" s="342">
        <v>0</v>
      </c>
      <c r="Q1193" s="342">
        <v>120.31</v>
      </c>
      <c r="R1193" s="342">
        <v>0</v>
      </c>
      <c r="S1193" s="342">
        <v>4.3949999999999996</v>
      </c>
      <c r="T1193" s="342">
        <v>0</v>
      </c>
      <c r="U1193" s="342">
        <v>262</v>
      </c>
      <c r="V1193" s="342">
        <v>145.55500000000001</v>
      </c>
      <c r="W1193" s="342">
        <v>6.2450000000000001</v>
      </c>
      <c r="X1193" s="342">
        <v>4.4999999999999998E-2</v>
      </c>
      <c r="Y1193" s="342">
        <v>0</v>
      </c>
      <c r="Z1193" s="342">
        <v>73.400000000000006</v>
      </c>
      <c r="AA1193" s="342">
        <v>53.6</v>
      </c>
      <c r="AB1193" s="342">
        <v>6.0355549999999996</v>
      </c>
      <c r="AC1193" s="342">
        <v>7.4636380000000004</v>
      </c>
      <c r="AD1193" s="342">
        <v>176.86999599999999</v>
      </c>
      <c r="AE1193" s="342">
        <v>9.1301109999999994</v>
      </c>
      <c r="AF1193" s="342">
        <v>0</v>
      </c>
      <c r="AG1193" s="342">
        <v>5.3420000000000002E-2</v>
      </c>
    </row>
    <row r="1194" spans="1:33" x14ac:dyDescent="0.2">
      <c r="A1194" s="342">
        <v>1433.224976</v>
      </c>
      <c r="B1194" s="342">
        <v>127.55928400000001</v>
      </c>
      <c r="C1194" s="342">
        <v>74.694657000000007</v>
      </c>
      <c r="D1194" s="342">
        <v>75.619643999999994</v>
      </c>
      <c r="E1194" s="342">
        <v>72.988710999999995</v>
      </c>
      <c r="F1194" s="342">
        <v>72.829117999999994</v>
      </c>
      <c r="G1194" s="342">
        <v>72.976045999999997</v>
      </c>
      <c r="H1194" s="342">
        <v>74.597026999999997</v>
      </c>
      <c r="I1194" s="342">
        <v>6.8672009999999997</v>
      </c>
      <c r="J1194" s="342">
        <v>177.080366</v>
      </c>
      <c r="K1194" s="342">
        <v>52.5</v>
      </c>
      <c r="L1194" s="342">
        <v>7.6271899999999997</v>
      </c>
      <c r="M1194" s="342">
        <v>75</v>
      </c>
      <c r="N1194" s="342">
        <v>29.328599000000001</v>
      </c>
      <c r="O1194" s="342">
        <v>176.80896200000001</v>
      </c>
      <c r="P1194" s="342">
        <v>0</v>
      </c>
      <c r="Q1194" s="342">
        <v>120.31</v>
      </c>
      <c r="R1194" s="342">
        <v>0</v>
      </c>
      <c r="S1194" s="342">
        <v>4.3879999999999999</v>
      </c>
      <c r="T1194" s="342">
        <v>0</v>
      </c>
      <c r="U1194" s="342">
        <v>259</v>
      </c>
      <c r="V1194" s="342">
        <v>145.66499999999999</v>
      </c>
      <c r="W1194" s="342">
        <v>6.234</v>
      </c>
      <c r="X1194" s="342">
        <v>4.4999999999999998E-2</v>
      </c>
      <c r="Y1194" s="342">
        <v>0</v>
      </c>
      <c r="Z1194" s="342">
        <v>73.400000000000006</v>
      </c>
      <c r="AA1194" s="342">
        <v>53.6</v>
      </c>
      <c r="AB1194" s="342">
        <v>5.9920900000000001</v>
      </c>
      <c r="AC1194" s="342">
        <v>7.417395</v>
      </c>
      <c r="AD1194" s="342">
        <v>176.86262099999999</v>
      </c>
      <c r="AE1194" s="342">
        <v>9.126182</v>
      </c>
      <c r="AF1194" s="342">
        <v>0</v>
      </c>
      <c r="AG1194" s="342">
        <v>5.3657999999999997E-2</v>
      </c>
    </row>
    <row r="1195" spans="1:33" x14ac:dyDescent="0.2">
      <c r="A1195" s="342">
        <v>1434.4220439999999</v>
      </c>
      <c r="B1195" s="342">
        <v>127.626165</v>
      </c>
      <c r="C1195" s="342">
        <v>74.694317999999996</v>
      </c>
      <c r="D1195" s="342">
        <v>75.554158999999999</v>
      </c>
      <c r="E1195" s="342">
        <v>72.958022999999997</v>
      </c>
      <c r="F1195" s="342">
        <v>72.891838000000007</v>
      </c>
      <c r="G1195" s="342">
        <v>73.023196999999996</v>
      </c>
      <c r="H1195" s="342">
        <v>74.611307999999994</v>
      </c>
      <c r="I1195" s="342">
        <v>6.9542590000000004</v>
      </c>
      <c r="J1195" s="342">
        <v>177.06610900000001</v>
      </c>
      <c r="K1195" s="342">
        <v>52.5</v>
      </c>
      <c r="L1195" s="342">
        <v>7.6313370000000003</v>
      </c>
      <c r="M1195" s="342">
        <v>75</v>
      </c>
      <c r="N1195" s="342">
        <v>29.331243000000001</v>
      </c>
      <c r="O1195" s="342">
        <v>176.82384200000001</v>
      </c>
      <c r="P1195" s="342">
        <v>0</v>
      </c>
      <c r="Q1195" s="342">
        <v>120.32</v>
      </c>
      <c r="R1195" s="342">
        <v>0</v>
      </c>
      <c r="S1195" s="342">
        <v>4.3929999999999998</v>
      </c>
      <c r="T1195" s="342">
        <v>0</v>
      </c>
      <c r="U1195" s="342">
        <v>262</v>
      </c>
      <c r="V1195" s="342">
        <v>145.738</v>
      </c>
      <c r="W1195" s="342">
        <v>6.25</v>
      </c>
      <c r="X1195" s="342">
        <v>5.0999999999999997E-2</v>
      </c>
      <c r="Y1195" s="342">
        <v>0</v>
      </c>
      <c r="Z1195" s="342">
        <v>73.400000000000006</v>
      </c>
      <c r="AA1195" s="342">
        <v>53.6</v>
      </c>
      <c r="AB1195" s="342">
        <v>5.9511859999999999</v>
      </c>
      <c r="AC1195" s="342">
        <v>7.380592</v>
      </c>
      <c r="AD1195" s="342">
        <v>176.87756899999999</v>
      </c>
      <c r="AE1195" s="342">
        <v>9.1230550000000008</v>
      </c>
      <c r="AF1195" s="342">
        <v>0</v>
      </c>
      <c r="AG1195" s="342">
        <v>5.3726000000000003E-2</v>
      </c>
    </row>
    <row r="1196" spans="1:33" x14ac:dyDescent="0.2">
      <c r="A1196" s="342">
        <v>1435.619113</v>
      </c>
      <c r="B1196" s="342">
        <v>127.964197</v>
      </c>
      <c r="C1196" s="342">
        <v>74.714664999999997</v>
      </c>
      <c r="D1196" s="342">
        <v>75.541135999999995</v>
      </c>
      <c r="E1196" s="342">
        <v>72.995759000000007</v>
      </c>
      <c r="F1196" s="342">
        <v>72.897659000000004</v>
      </c>
      <c r="G1196" s="342">
        <v>73.003308000000004</v>
      </c>
      <c r="H1196" s="342">
        <v>74.609915999999998</v>
      </c>
      <c r="I1196" s="342">
        <v>6.8907480000000003</v>
      </c>
      <c r="J1196" s="342">
        <v>176.976157</v>
      </c>
      <c r="K1196" s="342">
        <v>52.5</v>
      </c>
      <c r="L1196" s="342">
        <v>7.6398400000000004</v>
      </c>
      <c r="M1196" s="342">
        <v>75</v>
      </c>
      <c r="N1196" s="342">
        <v>29.329584000000001</v>
      </c>
      <c r="O1196" s="342">
        <v>176.799845</v>
      </c>
      <c r="P1196" s="342">
        <v>0</v>
      </c>
      <c r="Q1196" s="342">
        <v>120.32</v>
      </c>
      <c r="R1196" s="342">
        <v>0</v>
      </c>
      <c r="S1196" s="342">
        <v>4.3920000000000003</v>
      </c>
      <c r="T1196" s="342">
        <v>0</v>
      </c>
      <c r="U1196" s="342">
        <v>262</v>
      </c>
      <c r="V1196" s="342">
        <v>145.84800000000001</v>
      </c>
      <c r="W1196" s="342">
        <v>6.2290000000000001</v>
      </c>
      <c r="X1196" s="342">
        <v>4.4999999999999998E-2</v>
      </c>
      <c r="Y1196" s="342">
        <v>0</v>
      </c>
      <c r="Z1196" s="342">
        <v>73.400000000000006</v>
      </c>
      <c r="AA1196" s="342">
        <v>53.6</v>
      </c>
      <c r="AB1196" s="342">
        <v>5.9080409999999999</v>
      </c>
      <c r="AC1196" s="342">
        <v>7.3351620000000004</v>
      </c>
      <c r="AD1196" s="342">
        <v>176.85389000000001</v>
      </c>
      <c r="AE1196" s="342">
        <v>9.1191949999999995</v>
      </c>
      <c r="AF1196" s="342">
        <v>0</v>
      </c>
      <c r="AG1196" s="342">
        <v>5.4045999999999997E-2</v>
      </c>
    </row>
    <row r="1197" spans="1:33" x14ac:dyDescent="0.2">
      <c r="A1197" s="342">
        <v>1436.8221820000001</v>
      </c>
      <c r="B1197" s="342">
        <v>128.65566200000001</v>
      </c>
      <c r="C1197" s="342">
        <v>74.722268999999997</v>
      </c>
      <c r="D1197" s="342">
        <v>75.595703</v>
      </c>
      <c r="E1197" s="342">
        <v>72.960323000000002</v>
      </c>
      <c r="F1197" s="342">
        <v>72.886589000000001</v>
      </c>
      <c r="G1197" s="342">
        <v>73.030873</v>
      </c>
      <c r="H1197" s="342">
        <v>74.567212999999995</v>
      </c>
      <c r="I1197" s="342">
        <v>6.8881560000000004</v>
      </c>
      <c r="J1197" s="342">
        <v>177.07362599999999</v>
      </c>
      <c r="K1197" s="342">
        <v>52.5</v>
      </c>
      <c r="L1197" s="342">
        <v>7.6449210000000001</v>
      </c>
      <c r="M1197" s="342">
        <v>75</v>
      </c>
      <c r="N1197" s="342">
        <v>29.330517</v>
      </c>
      <c r="O1197" s="342">
        <v>176.8135</v>
      </c>
      <c r="P1197" s="342">
        <v>0</v>
      </c>
      <c r="Q1197" s="342">
        <v>120.32</v>
      </c>
      <c r="R1197" s="342">
        <v>0</v>
      </c>
      <c r="S1197" s="342">
        <v>4.4009999999999998</v>
      </c>
      <c r="T1197" s="342">
        <v>0</v>
      </c>
      <c r="U1197" s="342">
        <v>266</v>
      </c>
      <c r="V1197" s="342">
        <v>145.922</v>
      </c>
      <c r="W1197" s="342">
        <v>6.2809999999999997</v>
      </c>
      <c r="X1197" s="342">
        <v>4.4999999999999998E-2</v>
      </c>
      <c r="Y1197" s="342">
        <v>0</v>
      </c>
      <c r="Z1197" s="342">
        <v>73.400000000000006</v>
      </c>
      <c r="AA1197" s="342">
        <v>53.6</v>
      </c>
      <c r="AB1197" s="342">
        <v>5.8667429999999996</v>
      </c>
      <c r="AC1197" s="342">
        <v>7.2916550000000004</v>
      </c>
      <c r="AD1197" s="342">
        <v>176.86823100000001</v>
      </c>
      <c r="AE1197" s="342">
        <v>9.1154989999999998</v>
      </c>
      <c r="AF1197" s="342">
        <v>0</v>
      </c>
      <c r="AG1197" s="342">
        <v>5.4731000000000002E-2</v>
      </c>
    </row>
    <row r="1198" spans="1:33" x14ac:dyDescent="0.2">
      <c r="A1198" s="342">
        <v>1438.0172500000001</v>
      </c>
      <c r="B1198" s="342">
        <v>129.31939</v>
      </c>
      <c r="C1198" s="342">
        <v>74.718012999999999</v>
      </c>
      <c r="D1198" s="342">
        <v>75.572946000000002</v>
      </c>
      <c r="E1198" s="342">
        <v>72.962211999999994</v>
      </c>
      <c r="F1198" s="342">
        <v>72.867580000000004</v>
      </c>
      <c r="G1198" s="342">
        <v>73.021685000000005</v>
      </c>
      <c r="H1198" s="342">
        <v>74.652264000000002</v>
      </c>
      <c r="I1198" s="342">
        <v>7.0037289999999999</v>
      </c>
      <c r="J1198" s="342">
        <v>176.890353</v>
      </c>
      <c r="K1198" s="342">
        <v>52.5</v>
      </c>
      <c r="L1198" s="342">
        <v>7.6491720000000001</v>
      </c>
      <c r="M1198" s="342">
        <v>75</v>
      </c>
      <c r="N1198" s="342">
        <v>29.330024999999999</v>
      </c>
      <c r="O1198" s="342">
        <v>176.81773100000001</v>
      </c>
      <c r="P1198" s="342">
        <v>0</v>
      </c>
      <c r="Q1198" s="342">
        <v>120.32</v>
      </c>
      <c r="R1198" s="342">
        <v>0</v>
      </c>
      <c r="S1198" s="342">
        <v>4.3970000000000002</v>
      </c>
      <c r="T1198" s="342">
        <v>0</v>
      </c>
      <c r="U1198" s="342">
        <v>264</v>
      </c>
      <c r="V1198" s="342">
        <v>145.995</v>
      </c>
      <c r="W1198" s="342">
        <v>6.24</v>
      </c>
      <c r="X1198" s="342">
        <v>5.0999999999999997E-2</v>
      </c>
      <c r="Y1198" s="342">
        <v>0</v>
      </c>
      <c r="Z1198" s="342">
        <v>73.400000000000006</v>
      </c>
      <c r="AA1198" s="342">
        <v>53.6</v>
      </c>
      <c r="AB1198" s="342">
        <v>5.826238</v>
      </c>
      <c r="AC1198" s="342">
        <v>7.2538309999999999</v>
      </c>
      <c r="AD1198" s="342">
        <v>176.87312499999999</v>
      </c>
      <c r="AE1198" s="342">
        <v>9.1122859999999992</v>
      </c>
      <c r="AF1198" s="342">
        <v>0</v>
      </c>
      <c r="AG1198" s="342">
        <v>5.5393999999999999E-2</v>
      </c>
    </row>
    <row r="1199" spans="1:33" x14ac:dyDescent="0.2">
      <c r="A1199" s="342">
        <v>1439.214318</v>
      </c>
      <c r="B1199" s="342">
        <v>129.49970300000001</v>
      </c>
      <c r="C1199" s="342">
        <v>74.68083</v>
      </c>
      <c r="D1199" s="342">
        <v>75.594250000000002</v>
      </c>
      <c r="E1199" s="342">
        <v>72.980487999999994</v>
      </c>
      <c r="F1199" s="342">
        <v>72.835503000000003</v>
      </c>
      <c r="G1199" s="342">
        <v>72.972814</v>
      </c>
      <c r="H1199" s="342">
        <v>74.621118999999993</v>
      </c>
      <c r="I1199" s="342">
        <v>6.8604510000000003</v>
      </c>
      <c r="J1199" s="342">
        <v>176.98587800000001</v>
      </c>
      <c r="K1199" s="342">
        <v>52.5</v>
      </c>
      <c r="L1199" s="342">
        <v>7.6572779999999998</v>
      </c>
      <c r="M1199" s="342">
        <v>75</v>
      </c>
      <c r="N1199" s="342">
        <v>29.327162999999999</v>
      </c>
      <c r="O1199" s="342">
        <v>176.81263799999999</v>
      </c>
      <c r="P1199" s="342">
        <v>0</v>
      </c>
      <c r="Q1199" s="342">
        <v>120.31</v>
      </c>
      <c r="R1199" s="342">
        <v>0</v>
      </c>
      <c r="S1199" s="342">
        <v>4.3920000000000003</v>
      </c>
      <c r="T1199" s="342">
        <v>0</v>
      </c>
      <c r="U1199" s="342">
        <v>262</v>
      </c>
      <c r="V1199" s="342">
        <v>146.10400000000001</v>
      </c>
      <c r="W1199" s="342">
        <v>6.2450000000000001</v>
      </c>
      <c r="X1199" s="342">
        <v>5.0999999999999997E-2</v>
      </c>
      <c r="Y1199" s="342">
        <v>0</v>
      </c>
      <c r="Z1199" s="342">
        <v>73.400000000000006</v>
      </c>
      <c r="AA1199" s="342">
        <v>53.6</v>
      </c>
      <c r="AB1199" s="342">
        <v>5.7852800000000002</v>
      </c>
      <c r="AC1199" s="342">
        <v>7.2103489999999999</v>
      </c>
      <c r="AD1199" s="342">
        <v>176.86824799999999</v>
      </c>
      <c r="AE1199" s="342">
        <v>9.1085910000000005</v>
      </c>
      <c r="AF1199" s="342">
        <v>0</v>
      </c>
      <c r="AG1199" s="342">
        <v>5.561E-2</v>
      </c>
    </row>
    <row r="1200" spans="1:33" x14ac:dyDescent="0.2">
      <c r="A1200" s="342">
        <v>1440.4133870000001</v>
      </c>
      <c r="B1200" s="342">
        <v>129.56275600000001</v>
      </c>
      <c r="C1200" s="342">
        <v>74.676406999999998</v>
      </c>
      <c r="D1200" s="342">
        <v>75.569917000000004</v>
      </c>
      <c r="E1200" s="342">
        <v>72.990267000000003</v>
      </c>
      <c r="F1200" s="342">
        <v>72.849484000000004</v>
      </c>
      <c r="G1200" s="342">
        <v>72.950671999999997</v>
      </c>
      <c r="H1200" s="342">
        <v>74.585323000000002</v>
      </c>
      <c r="I1200" s="342">
        <v>6.7393150000000004</v>
      </c>
      <c r="J1200" s="342">
        <v>177.058851</v>
      </c>
      <c r="K1200" s="342">
        <v>52.5</v>
      </c>
      <c r="L1200" s="342">
        <v>7.6691330000000004</v>
      </c>
      <c r="M1200" s="342">
        <v>75</v>
      </c>
      <c r="N1200" s="342">
        <v>29.326758000000002</v>
      </c>
      <c r="O1200" s="342">
        <v>176.81333599999999</v>
      </c>
      <c r="P1200" s="342">
        <v>0</v>
      </c>
      <c r="Q1200" s="342">
        <v>120.32</v>
      </c>
      <c r="R1200" s="342">
        <v>0</v>
      </c>
      <c r="S1200" s="342">
        <v>4.3890000000000002</v>
      </c>
      <c r="T1200" s="342">
        <v>0</v>
      </c>
      <c r="U1200" s="342">
        <v>260</v>
      </c>
      <c r="V1200" s="342">
        <v>146.17699999999999</v>
      </c>
      <c r="W1200" s="342">
        <v>6.24</v>
      </c>
      <c r="X1200" s="342">
        <v>5.0999999999999997E-2</v>
      </c>
      <c r="Y1200" s="342">
        <v>0</v>
      </c>
      <c r="Z1200" s="342">
        <v>73.400000000000006</v>
      </c>
      <c r="AA1200" s="342">
        <v>53.6</v>
      </c>
      <c r="AB1200" s="342">
        <v>5.7446390000000003</v>
      </c>
      <c r="AC1200" s="342">
        <v>7.1676359999999999</v>
      </c>
      <c r="AD1200" s="342">
        <v>176.869013</v>
      </c>
      <c r="AE1200" s="342">
        <v>9.1049620000000004</v>
      </c>
      <c r="AF1200" s="342">
        <v>0</v>
      </c>
      <c r="AG1200" s="342">
        <v>5.5676999999999997E-2</v>
      </c>
    </row>
    <row r="1201" spans="1:33" x14ac:dyDescent="0.2">
      <c r="A1201" s="342">
        <v>1441.6104560000001</v>
      </c>
      <c r="B1201" s="342">
        <v>129.52404799999999</v>
      </c>
      <c r="C1201" s="342">
        <v>74.701983999999996</v>
      </c>
      <c r="D1201" s="342">
        <v>75.620827000000006</v>
      </c>
      <c r="E1201" s="342">
        <v>72.991535999999996</v>
      </c>
      <c r="F1201" s="342">
        <v>72.889437999999998</v>
      </c>
      <c r="G1201" s="342">
        <v>72.986243000000002</v>
      </c>
      <c r="H1201" s="342">
        <v>74.650694999999999</v>
      </c>
      <c r="I1201" s="342">
        <v>6.844735</v>
      </c>
      <c r="J1201" s="342">
        <v>177.00026500000001</v>
      </c>
      <c r="K1201" s="342">
        <v>52.5</v>
      </c>
      <c r="L1201" s="342">
        <v>7.6740579999999996</v>
      </c>
      <c r="M1201" s="342">
        <v>75</v>
      </c>
      <c r="N1201" s="342">
        <v>29.327328999999999</v>
      </c>
      <c r="O1201" s="342">
        <v>176.81735900000001</v>
      </c>
      <c r="P1201" s="342">
        <v>0</v>
      </c>
      <c r="Q1201" s="342">
        <v>120.31</v>
      </c>
      <c r="R1201" s="342">
        <v>0</v>
      </c>
      <c r="S1201" s="342">
        <v>4.4080000000000004</v>
      </c>
      <c r="T1201" s="342">
        <v>0</v>
      </c>
      <c r="U1201" s="342">
        <v>270</v>
      </c>
      <c r="V1201" s="342">
        <v>146.28700000000001</v>
      </c>
      <c r="W1201" s="342">
        <v>6.266</v>
      </c>
      <c r="X1201" s="342">
        <v>5.0999999999999997E-2</v>
      </c>
      <c r="Y1201" s="342">
        <v>0</v>
      </c>
      <c r="Z1201" s="342">
        <v>73.400000000000006</v>
      </c>
      <c r="AA1201" s="342">
        <v>53.6</v>
      </c>
      <c r="AB1201" s="342">
        <v>5.7049570000000003</v>
      </c>
      <c r="AC1201" s="342">
        <v>7.1293040000000003</v>
      </c>
      <c r="AD1201" s="342">
        <v>176.87297100000001</v>
      </c>
      <c r="AE1201" s="342">
        <v>9.1017060000000001</v>
      </c>
      <c r="AF1201" s="342">
        <v>0</v>
      </c>
      <c r="AG1201" s="342">
        <v>5.5612000000000002E-2</v>
      </c>
    </row>
    <row r="1202" spans="1:33" x14ac:dyDescent="0.2">
      <c r="A1202" s="342">
        <v>1442.8135239999999</v>
      </c>
      <c r="B1202" s="342">
        <v>129.385727</v>
      </c>
      <c r="C1202" s="342">
        <v>74.750833</v>
      </c>
      <c r="D1202" s="342">
        <v>75.649685000000005</v>
      </c>
      <c r="E1202" s="342">
        <v>73.02216</v>
      </c>
      <c r="F1202" s="342">
        <v>72.881456999999997</v>
      </c>
      <c r="G1202" s="342">
        <v>72.983681000000004</v>
      </c>
      <c r="H1202" s="342">
        <v>74.749979999999994</v>
      </c>
      <c r="I1202" s="342">
        <v>6.8358780000000001</v>
      </c>
      <c r="J1202" s="342">
        <v>177.14802399999999</v>
      </c>
      <c r="K1202" s="342">
        <v>52.5</v>
      </c>
      <c r="L1202" s="342">
        <v>7.676132</v>
      </c>
      <c r="M1202" s="342">
        <v>75</v>
      </c>
      <c r="N1202" s="342">
        <v>29.331087</v>
      </c>
      <c r="O1202" s="342">
        <v>176.80095900000001</v>
      </c>
      <c r="P1202" s="342">
        <v>0</v>
      </c>
      <c r="Q1202" s="342">
        <v>120.3</v>
      </c>
      <c r="R1202" s="342">
        <v>0</v>
      </c>
      <c r="S1202" s="342">
        <v>4.3949999999999996</v>
      </c>
      <c r="T1202" s="342">
        <v>0</v>
      </c>
      <c r="U1202" s="342">
        <v>265</v>
      </c>
      <c r="V1202" s="342">
        <v>146.36000000000001</v>
      </c>
      <c r="W1202" s="342">
        <v>6.2549999999999999</v>
      </c>
      <c r="X1202" s="342">
        <v>4.4999999999999998E-2</v>
      </c>
      <c r="Y1202" s="342">
        <v>0</v>
      </c>
      <c r="Z1202" s="342">
        <v>73.400000000000006</v>
      </c>
      <c r="AA1202" s="342">
        <v>53.6</v>
      </c>
      <c r="AB1202" s="342">
        <v>5.6639679999999997</v>
      </c>
      <c r="AC1202" s="342">
        <v>7.0867909999999998</v>
      </c>
      <c r="AD1202" s="342">
        <v>176.85638399999999</v>
      </c>
      <c r="AE1202" s="342">
        <v>9.0980939999999997</v>
      </c>
      <c r="AF1202" s="342">
        <v>0</v>
      </c>
      <c r="AG1202" s="342">
        <v>5.5425000000000002E-2</v>
      </c>
    </row>
    <row r="1203" spans="1:33" x14ac:dyDescent="0.2">
      <c r="A1203" s="342">
        <v>1444.009593</v>
      </c>
      <c r="B1203" s="342">
        <v>129.37389300000001</v>
      </c>
      <c r="C1203" s="342">
        <v>74.728646999999995</v>
      </c>
      <c r="D1203" s="342">
        <v>75.554027000000005</v>
      </c>
      <c r="E1203" s="342">
        <v>72.942980000000006</v>
      </c>
      <c r="F1203" s="342">
        <v>72.904222000000004</v>
      </c>
      <c r="G1203" s="342">
        <v>72.978959000000003</v>
      </c>
      <c r="H1203" s="342">
        <v>74.619511000000003</v>
      </c>
      <c r="I1203" s="342">
        <v>6.8743299999999996</v>
      </c>
      <c r="J1203" s="342">
        <v>177.01944800000001</v>
      </c>
      <c r="K1203" s="342">
        <v>52.5</v>
      </c>
      <c r="L1203" s="342">
        <v>7.681991</v>
      </c>
      <c r="M1203" s="342">
        <v>75</v>
      </c>
      <c r="N1203" s="342">
        <v>29.329532</v>
      </c>
      <c r="O1203" s="342">
        <v>176.79660699999999</v>
      </c>
      <c r="P1203" s="342">
        <v>0</v>
      </c>
      <c r="Q1203" s="342">
        <v>120.32</v>
      </c>
      <c r="R1203" s="342">
        <v>0</v>
      </c>
      <c r="S1203" s="342">
        <v>4.391</v>
      </c>
      <c r="T1203" s="342">
        <v>0</v>
      </c>
      <c r="U1203" s="342">
        <v>261</v>
      </c>
      <c r="V1203" s="342">
        <v>146.434</v>
      </c>
      <c r="W1203" s="342">
        <v>6.25</v>
      </c>
      <c r="X1203" s="342">
        <v>4.4999999999999998E-2</v>
      </c>
      <c r="Y1203" s="342">
        <v>0</v>
      </c>
      <c r="Z1203" s="342">
        <v>73.400000000000006</v>
      </c>
      <c r="AA1203" s="342">
        <v>53.6</v>
      </c>
      <c r="AB1203" s="342">
        <v>5.6233139999999997</v>
      </c>
      <c r="AC1203" s="342">
        <v>7.0449950000000001</v>
      </c>
      <c r="AD1203" s="342">
        <v>176.85204400000001</v>
      </c>
      <c r="AE1203" s="342">
        <v>9.0945429999999998</v>
      </c>
      <c r="AF1203" s="342">
        <v>0</v>
      </c>
      <c r="AG1203" s="342">
        <v>5.5437E-2</v>
      </c>
    </row>
    <row r="1204" spans="1:33" x14ac:dyDescent="0.2">
      <c r="A1204" s="342">
        <v>1445.2066609999999</v>
      </c>
      <c r="B1204" s="342">
        <v>129.77938800000001</v>
      </c>
      <c r="C1204" s="342">
        <v>74.677408</v>
      </c>
      <c r="D1204" s="342">
        <v>75.586342000000002</v>
      </c>
      <c r="E1204" s="342">
        <v>73.037024000000002</v>
      </c>
      <c r="F1204" s="342">
        <v>72.890911000000003</v>
      </c>
      <c r="G1204" s="342">
        <v>72.993746999999999</v>
      </c>
      <c r="H1204" s="342">
        <v>74.616339999999994</v>
      </c>
      <c r="I1204" s="342">
        <v>6.9451859999999996</v>
      </c>
      <c r="J1204" s="342">
        <v>176.99015600000001</v>
      </c>
      <c r="K1204" s="342">
        <v>52.5</v>
      </c>
      <c r="L1204" s="342">
        <v>7.6840130000000002</v>
      </c>
      <c r="M1204" s="342">
        <v>75</v>
      </c>
      <c r="N1204" s="342">
        <v>29.330853999999999</v>
      </c>
      <c r="O1204" s="342">
        <v>176.78902199999999</v>
      </c>
      <c r="P1204" s="342">
        <v>0</v>
      </c>
      <c r="Q1204" s="342">
        <v>120.32</v>
      </c>
      <c r="R1204" s="342">
        <v>0</v>
      </c>
      <c r="S1204" s="342">
        <v>4.4020000000000001</v>
      </c>
      <c r="T1204" s="342">
        <v>0</v>
      </c>
      <c r="U1204" s="342">
        <v>266</v>
      </c>
      <c r="V1204" s="342">
        <v>146.54400000000001</v>
      </c>
      <c r="W1204" s="342">
        <v>6.2549999999999999</v>
      </c>
      <c r="X1204" s="342">
        <v>4.4999999999999998E-2</v>
      </c>
      <c r="Y1204" s="342">
        <v>0</v>
      </c>
      <c r="Z1204" s="342">
        <v>73.400000000000006</v>
      </c>
      <c r="AA1204" s="342">
        <v>53.6</v>
      </c>
      <c r="AB1204" s="342">
        <v>5.581671</v>
      </c>
      <c r="AC1204" s="342">
        <v>7.0004030000000004</v>
      </c>
      <c r="AD1204" s="342">
        <v>176.844909</v>
      </c>
      <c r="AE1204" s="342">
        <v>9.0907540000000004</v>
      </c>
      <c r="AF1204" s="342">
        <v>0</v>
      </c>
      <c r="AG1204" s="342">
        <v>5.5886999999999999E-2</v>
      </c>
    </row>
    <row r="1205" spans="1:33" x14ac:dyDescent="0.2">
      <c r="A1205" s="342">
        <v>1446.41373</v>
      </c>
      <c r="B1205" s="342">
        <v>130.585646</v>
      </c>
      <c r="C1205" s="342">
        <v>74.728938999999997</v>
      </c>
      <c r="D1205" s="342">
        <v>75.582015999999996</v>
      </c>
      <c r="E1205" s="342">
        <v>72.999775999999997</v>
      </c>
      <c r="F1205" s="342">
        <v>72.906542000000002</v>
      </c>
      <c r="G1205" s="342">
        <v>72.966275999999993</v>
      </c>
      <c r="H1205" s="342">
        <v>74.640147999999996</v>
      </c>
      <c r="I1205" s="342">
        <v>6.8101710000000004</v>
      </c>
      <c r="J1205" s="342">
        <v>177.010997</v>
      </c>
      <c r="K1205" s="342">
        <v>52.5</v>
      </c>
      <c r="L1205" s="342">
        <v>7.6921010000000001</v>
      </c>
      <c r="M1205" s="342">
        <v>75</v>
      </c>
      <c r="N1205" s="342">
        <v>29.330783</v>
      </c>
      <c r="O1205" s="342">
        <v>176.785957</v>
      </c>
      <c r="P1205" s="342">
        <v>0</v>
      </c>
      <c r="Q1205" s="342">
        <v>120.32</v>
      </c>
      <c r="R1205" s="342">
        <v>0</v>
      </c>
      <c r="S1205" s="342">
        <v>4.3920000000000003</v>
      </c>
      <c r="T1205" s="342">
        <v>0</v>
      </c>
      <c r="U1205" s="342">
        <v>262</v>
      </c>
      <c r="V1205" s="342">
        <v>146.61699999999999</v>
      </c>
      <c r="W1205" s="342">
        <v>6.25</v>
      </c>
      <c r="X1205" s="342">
        <v>4.4999999999999998E-2</v>
      </c>
      <c r="Y1205" s="342">
        <v>0</v>
      </c>
      <c r="Z1205" s="342">
        <v>73.400000000000006</v>
      </c>
      <c r="AA1205" s="342">
        <v>53.6</v>
      </c>
      <c r="AB1205" s="342">
        <v>5.5411400000000004</v>
      </c>
      <c r="AC1205" s="342">
        <v>6.9621110000000002</v>
      </c>
      <c r="AD1205" s="342">
        <v>176.842568</v>
      </c>
      <c r="AE1205" s="342">
        <v>9.0875009999999996</v>
      </c>
      <c r="AF1205" s="342">
        <v>0</v>
      </c>
      <c r="AG1205" s="342">
        <v>5.6612000000000003E-2</v>
      </c>
    </row>
    <row r="1206" spans="1:33" x14ac:dyDescent="0.2">
      <c r="A1206" s="342">
        <v>1447.609798</v>
      </c>
      <c r="B1206" s="342">
        <v>131.14227199999999</v>
      </c>
      <c r="C1206" s="342">
        <v>74.776319000000001</v>
      </c>
      <c r="D1206" s="342">
        <v>75.651284000000004</v>
      </c>
      <c r="E1206" s="342">
        <v>73.005629999999996</v>
      </c>
      <c r="F1206" s="342">
        <v>72.883611999999999</v>
      </c>
      <c r="G1206" s="342">
        <v>72.996930000000006</v>
      </c>
      <c r="H1206" s="342">
        <v>74.620236000000006</v>
      </c>
      <c r="I1206" s="342">
        <v>6.8609369999999998</v>
      </c>
      <c r="J1206" s="342">
        <v>177.06455399999999</v>
      </c>
      <c r="K1206" s="342">
        <v>52.4</v>
      </c>
      <c r="L1206" s="342">
        <v>7.6982699999999999</v>
      </c>
      <c r="M1206" s="342">
        <v>75.2</v>
      </c>
      <c r="N1206" s="342">
        <v>29.328651000000001</v>
      </c>
      <c r="O1206" s="342">
        <v>176.78428600000001</v>
      </c>
      <c r="P1206" s="342">
        <v>0</v>
      </c>
      <c r="Q1206" s="342">
        <v>120.32</v>
      </c>
      <c r="R1206" s="342">
        <v>0</v>
      </c>
      <c r="S1206" s="342">
        <v>4.383</v>
      </c>
      <c r="T1206" s="342">
        <v>0</v>
      </c>
      <c r="U1206" s="342">
        <v>256</v>
      </c>
      <c r="V1206" s="342">
        <v>146.726</v>
      </c>
      <c r="W1206" s="342">
        <v>6.2190000000000003</v>
      </c>
      <c r="X1206" s="342">
        <v>5.0999999999999997E-2</v>
      </c>
      <c r="Y1206" s="342">
        <v>0</v>
      </c>
      <c r="Z1206" s="342">
        <v>73.400000000000006</v>
      </c>
      <c r="AA1206" s="342">
        <v>53.6</v>
      </c>
      <c r="AB1206" s="342">
        <v>5.5003789999999997</v>
      </c>
      <c r="AC1206" s="342">
        <v>6.9208230000000004</v>
      </c>
      <c r="AD1206" s="342">
        <v>176.841376</v>
      </c>
      <c r="AE1206" s="342">
        <v>9.0839929999999995</v>
      </c>
      <c r="AF1206" s="342">
        <v>0</v>
      </c>
      <c r="AG1206" s="342">
        <v>5.7090000000000002E-2</v>
      </c>
    </row>
    <row r="1207" spans="1:33" x14ac:dyDescent="0.2">
      <c r="A1207" s="342">
        <v>1448.813868</v>
      </c>
      <c r="B1207" s="342">
        <v>131.44417899999999</v>
      </c>
      <c r="C1207" s="342">
        <v>74.765294999999995</v>
      </c>
      <c r="D1207" s="342">
        <v>75.653745000000001</v>
      </c>
      <c r="E1207" s="342">
        <v>73.005128999999997</v>
      </c>
      <c r="F1207" s="342">
        <v>72.881174000000001</v>
      </c>
      <c r="G1207" s="342">
        <v>73.003659999999996</v>
      </c>
      <c r="H1207" s="342">
        <v>74.696147999999994</v>
      </c>
      <c r="I1207" s="342">
        <v>6.8672009999999997</v>
      </c>
      <c r="J1207" s="342">
        <v>176.98782299999999</v>
      </c>
      <c r="K1207" s="342">
        <v>52.4</v>
      </c>
      <c r="L1207" s="342">
        <v>7.7020030000000004</v>
      </c>
      <c r="M1207" s="342">
        <v>75.2</v>
      </c>
      <c r="N1207" s="342">
        <v>29.328962000000001</v>
      </c>
      <c r="O1207" s="342">
        <v>176.742873</v>
      </c>
      <c r="P1207" s="342">
        <v>0</v>
      </c>
      <c r="Q1207" s="342">
        <v>120.32</v>
      </c>
      <c r="R1207" s="342">
        <v>0</v>
      </c>
      <c r="S1207" s="342">
        <v>4.399</v>
      </c>
      <c r="T1207" s="342">
        <v>0</v>
      </c>
      <c r="U1207" s="342">
        <v>266</v>
      </c>
      <c r="V1207" s="342">
        <v>146.80000000000001</v>
      </c>
      <c r="W1207" s="342">
        <v>6.26</v>
      </c>
      <c r="X1207" s="342">
        <v>5.0999999999999997E-2</v>
      </c>
      <c r="Y1207" s="342">
        <v>0</v>
      </c>
      <c r="Z1207" s="342">
        <v>73.400000000000006</v>
      </c>
      <c r="AA1207" s="342">
        <v>53.5</v>
      </c>
      <c r="AB1207" s="342">
        <v>5.4543670000000004</v>
      </c>
      <c r="AC1207" s="342">
        <v>6.8697980000000003</v>
      </c>
      <c r="AD1207" s="342">
        <v>176.80025800000001</v>
      </c>
      <c r="AE1207" s="342">
        <v>9.0796580000000002</v>
      </c>
      <c r="AF1207" s="342">
        <v>0</v>
      </c>
      <c r="AG1207" s="342">
        <v>5.7384999999999999E-2</v>
      </c>
    </row>
    <row r="1208" spans="1:33" x14ac:dyDescent="0.2">
      <c r="A1208" s="342">
        <v>1450.0109359999999</v>
      </c>
      <c r="B1208" s="342">
        <v>131.78916100000001</v>
      </c>
      <c r="C1208" s="342">
        <v>74.673384999999996</v>
      </c>
      <c r="D1208" s="342">
        <v>75.586541999999994</v>
      </c>
      <c r="E1208" s="342">
        <v>72.920179000000005</v>
      </c>
      <c r="F1208" s="342">
        <v>72.900441999999998</v>
      </c>
      <c r="G1208" s="342">
        <v>72.985543000000007</v>
      </c>
      <c r="H1208" s="342">
        <v>74.592117000000002</v>
      </c>
      <c r="I1208" s="342">
        <v>7.0322440000000004</v>
      </c>
      <c r="J1208" s="342">
        <v>176.92846</v>
      </c>
      <c r="K1208" s="342">
        <v>52.4</v>
      </c>
      <c r="L1208" s="342">
        <v>7.7131499999999997</v>
      </c>
      <c r="M1208" s="342">
        <v>75.2</v>
      </c>
      <c r="N1208" s="342">
        <v>29.329947000000001</v>
      </c>
      <c r="O1208" s="342">
        <v>176.779731</v>
      </c>
      <c r="P1208" s="342">
        <v>0</v>
      </c>
      <c r="Q1208" s="342">
        <v>120.3</v>
      </c>
      <c r="R1208" s="342">
        <v>0</v>
      </c>
      <c r="S1208" s="342">
        <v>4.4020000000000001</v>
      </c>
      <c r="T1208" s="342">
        <v>0</v>
      </c>
      <c r="U1208" s="342">
        <v>268</v>
      </c>
      <c r="V1208" s="342">
        <v>146.87299999999999</v>
      </c>
      <c r="W1208" s="342">
        <v>6.2549999999999999</v>
      </c>
      <c r="X1208" s="342">
        <v>5.0999999999999997E-2</v>
      </c>
      <c r="Y1208" s="342">
        <v>0</v>
      </c>
      <c r="Z1208" s="342">
        <v>73.400000000000006</v>
      </c>
      <c r="AA1208" s="342">
        <v>53.5</v>
      </c>
      <c r="AB1208" s="342">
        <v>5.4136949999999997</v>
      </c>
      <c r="AC1208" s="342">
        <v>6.8289999999999997</v>
      </c>
      <c r="AD1208" s="342">
        <v>176.837535</v>
      </c>
      <c r="AE1208" s="342">
        <v>9.0761920000000007</v>
      </c>
      <c r="AF1208" s="342">
        <v>0</v>
      </c>
      <c r="AG1208" s="342">
        <v>5.7804000000000001E-2</v>
      </c>
    </row>
    <row r="1209" spans="1:33" x14ac:dyDescent="0.2">
      <c r="A1209" s="342">
        <v>1451.2080040000001</v>
      </c>
      <c r="B1209" s="342">
        <v>132.30571900000001</v>
      </c>
      <c r="C1209" s="342">
        <v>74.721468999999999</v>
      </c>
      <c r="D1209" s="342">
        <v>75.655444000000003</v>
      </c>
      <c r="E1209" s="342">
        <v>72.960887999999997</v>
      </c>
      <c r="F1209" s="342">
        <v>72.938687999999999</v>
      </c>
      <c r="G1209" s="342">
        <v>73.017439999999993</v>
      </c>
      <c r="H1209" s="342">
        <v>74.680065999999997</v>
      </c>
      <c r="I1209" s="342">
        <v>6.9134310000000001</v>
      </c>
      <c r="J1209" s="342">
        <v>176.90694400000001</v>
      </c>
      <c r="K1209" s="342">
        <v>52.4</v>
      </c>
      <c r="L1209" s="342">
        <v>7.7199939999999998</v>
      </c>
      <c r="M1209" s="342">
        <v>75.2</v>
      </c>
      <c r="N1209" s="342">
        <v>29.327666000000001</v>
      </c>
      <c r="O1209" s="342">
        <v>176.78168500000001</v>
      </c>
      <c r="P1209" s="342">
        <v>0</v>
      </c>
      <c r="Q1209" s="342">
        <v>120.32</v>
      </c>
      <c r="R1209" s="342">
        <v>0</v>
      </c>
      <c r="S1209" s="342">
        <v>4.3879999999999999</v>
      </c>
      <c r="T1209" s="342">
        <v>0</v>
      </c>
      <c r="U1209" s="342">
        <v>259</v>
      </c>
      <c r="V1209" s="342">
        <v>146.982</v>
      </c>
      <c r="W1209" s="342">
        <v>6.2450000000000001</v>
      </c>
      <c r="X1209" s="342">
        <v>4.4999999999999998E-2</v>
      </c>
      <c r="Y1209" s="342">
        <v>0</v>
      </c>
      <c r="Z1209" s="342">
        <v>73.400000000000006</v>
      </c>
      <c r="AA1209" s="342">
        <v>53.5</v>
      </c>
      <c r="AB1209" s="342">
        <v>5.3728660000000001</v>
      </c>
      <c r="AC1209" s="342">
        <v>6.7878569999999998</v>
      </c>
      <c r="AD1209" s="342">
        <v>176.83991599999999</v>
      </c>
      <c r="AE1209" s="342">
        <v>9.0726960000000005</v>
      </c>
      <c r="AF1209" s="342">
        <v>0</v>
      </c>
      <c r="AG1209" s="342">
        <v>5.8230999999999998E-2</v>
      </c>
    </row>
    <row r="1210" spans="1:33" x14ac:dyDescent="0.2">
      <c r="A1210" s="342">
        <v>1452.4140729999999</v>
      </c>
      <c r="B1210" s="342">
        <v>132.23948799999999</v>
      </c>
      <c r="C1210" s="342">
        <v>74.715498999999994</v>
      </c>
      <c r="D1210" s="342">
        <v>75.632131999999999</v>
      </c>
      <c r="E1210" s="342">
        <v>73.024681999999999</v>
      </c>
      <c r="F1210" s="342">
        <v>72.904674999999997</v>
      </c>
      <c r="G1210" s="342">
        <v>72.987245000000001</v>
      </c>
      <c r="H1210" s="342">
        <v>74.639117999999996</v>
      </c>
      <c r="I1210" s="342">
        <v>6.8448539999999998</v>
      </c>
      <c r="J1210" s="342">
        <v>176.98366200000001</v>
      </c>
      <c r="K1210" s="342">
        <v>52.4</v>
      </c>
      <c r="L1210" s="342">
        <v>7.72973</v>
      </c>
      <c r="M1210" s="342">
        <v>75.2</v>
      </c>
      <c r="N1210" s="342">
        <v>29.328368999999999</v>
      </c>
      <c r="O1210" s="342">
        <v>176.735795</v>
      </c>
      <c r="P1210" s="342">
        <v>0</v>
      </c>
      <c r="Q1210" s="342">
        <v>120.32</v>
      </c>
      <c r="R1210" s="342">
        <v>0</v>
      </c>
      <c r="S1210" s="342">
        <v>4.3949999999999996</v>
      </c>
      <c r="T1210" s="342">
        <v>0</v>
      </c>
      <c r="U1210" s="342">
        <v>263</v>
      </c>
      <c r="V1210" s="342">
        <v>147.05600000000001</v>
      </c>
      <c r="W1210" s="342">
        <v>6.2709999999999999</v>
      </c>
      <c r="X1210" s="342">
        <v>4.4999999999999998E-2</v>
      </c>
      <c r="Y1210" s="342">
        <v>0</v>
      </c>
      <c r="Z1210" s="342">
        <v>73.400000000000006</v>
      </c>
      <c r="AA1210" s="342">
        <v>53.5</v>
      </c>
      <c r="AB1210" s="342">
        <v>5.3275810000000003</v>
      </c>
      <c r="AC1210" s="342">
        <v>6.7394489999999996</v>
      </c>
      <c r="AD1210" s="342">
        <v>176.793971</v>
      </c>
      <c r="AE1210" s="342">
        <v>9.0685839999999995</v>
      </c>
      <c r="AF1210" s="342">
        <v>0</v>
      </c>
      <c r="AG1210" s="342">
        <v>5.8175999999999999E-2</v>
      </c>
    </row>
    <row r="1211" spans="1:33" x14ac:dyDescent="0.2">
      <c r="A1211" s="342">
        <v>1453.611142</v>
      </c>
      <c r="B1211" s="342">
        <v>132.017188</v>
      </c>
      <c r="C1211" s="342">
        <v>74.707787999999994</v>
      </c>
      <c r="D1211" s="342">
        <v>75.606848999999997</v>
      </c>
      <c r="E1211" s="342">
        <v>72.950232999999997</v>
      </c>
      <c r="F1211" s="342">
        <v>72.870761000000002</v>
      </c>
      <c r="G1211" s="342">
        <v>72.990556999999995</v>
      </c>
      <c r="H1211" s="342">
        <v>74.625793000000002</v>
      </c>
      <c r="I1211" s="342">
        <v>6.8859959999999996</v>
      </c>
      <c r="J1211" s="342">
        <v>176.91679500000001</v>
      </c>
      <c r="K1211" s="342">
        <v>52.4</v>
      </c>
      <c r="L1211" s="342">
        <v>7.7317109999999998</v>
      </c>
      <c r="M1211" s="342">
        <v>75.2</v>
      </c>
      <c r="N1211" s="342">
        <v>29.330335999999999</v>
      </c>
      <c r="O1211" s="342">
        <v>176.77952099999999</v>
      </c>
      <c r="P1211" s="342">
        <v>0</v>
      </c>
      <c r="Q1211" s="342">
        <v>120.32</v>
      </c>
      <c r="R1211" s="342">
        <v>0</v>
      </c>
      <c r="S1211" s="342">
        <v>4.399</v>
      </c>
      <c r="T1211" s="342">
        <v>0</v>
      </c>
      <c r="U1211" s="342">
        <v>265</v>
      </c>
      <c r="V1211" s="342">
        <v>147.166</v>
      </c>
      <c r="W1211" s="342">
        <v>6.2549999999999999</v>
      </c>
      <c r="X1211" s="342">
        <v>0.04</v>
      </c>
      <c r="Y1211" s="342">
        <v>0</v>
      </c>
      <c r="Z1211" s="342">
        <v>73.400000000000006</v>
      </c>
      <c r="AA1211" s="342">
        <v>53.5</v>
      </c>
      <c r="AB1211" s="342">
        <v>5.2872219999999999</v>
      </c>
      <c r="AC1211" s="342">
        <v>6.7002959999999998</v>
      </c>
      <c r="AD1211" s="342">
        <v>176.83750000000001</v>
      </c>
      <c r="AE1211" s="342">
        <v>9.0652570000000008</v>
      </c>
      <c r="AF1211" s="342">
        <v>0</v>
      </c>
      <c r="AG1211" s="342">
        <v>5.7979000000000003E-2</v>
      </c>
    </row>
    <row r="1212" spans="1:33" x14ac:dyDescent="0.2">
      <c r="A1212" s="342">
        <v>1454.827211</v>
      </c>
      <c r="B1212" s="342">
        <v>131.59132199999999</v>
      </c>
      <c r="C1212" s="342">
        <v>74.659970000000001</v>
      </c>
      <c r="D1212" s="342">
        <v>75.560858999999994</v>
      </c>
      <c r="E1212" s="342">
        <v>73.030366999999998</v>
      </c>
      <c r="F1212" s="342">
        <v>72.909823000000003</v>
      </c>
      <c r="G1212" s="342">
        <v>73.013957000000005</v>
      </c>
      <c r="H1212" s="342">
        <v>74.587880999999996</v>
      </c>
      <c r="I1212" s="342">
        <v>6.7987219999999997</v>
      </c>
      <c r="J1212" s="342">
        <v>176.872726</v>
      </c>
      <c r="K1212" s="342">
        <v>52.4</v>
      </c>
      <c r="L1212" s="342">
        <v>7.7386059999999999</v>
      </c>
      <c r="M1212" s="342">
        <v>75.2</v>
      </c>
      <c r="N1212" s="342">
        <v>29.329325000000001</v>
      </c>
      <c r="O1212" s="342">
        <v>176.75427500000001</v>
      </c>
      <c r="P1212" s="342">
        <v>0</v>
      </c>
      <c r="Q1212" s="342">
        <v>120.31</v>
      </c>
      <c r="R1212" s="342">
        <v>0</v>
      </c>
      <c r="S1212" s="342">
        <v>4.399</v>
      </c>
      <c r="T1212" s="342">
        <v>0</v>
      </c>
      <c r="U1212" s="342">
        <v>266</v>
      </c>
      <c r="V1212" s="342">
        <v>147.239</v>
      </c>
      <c r="W1212" s="342">
        <v>6.26</v>
      </c>
      <c r="X1212" s="342">
        <v>5.0999999999999997E-2</v>
      </c>
      <c r="Y1212" s="342">
        <v>0</v>
      </c>
      <c r="Z1212" s="342">
        <v>73.400000000000006</v>
      </c>
      <c r="AA1212" s="342">
        <v>53.5</v>
      </c>
      <c r="AB1212" s="342">
        <v>5.244929</v>
      </c>
      <c r="AC1212" s="342">
        <v>6.6556550000000003</v>
      </c>
      <c r="AD1212" s="342">
        <v>176.81190799999999</v>
      </c>
      <c r="AE1212" s="342">
        <v>9.0614640000000009</v>
      </c>
      <c r="AF1212" s="342">
        <v>0</v>
      </c>
      <c r="AG1212" s="342">
        <v>5.7632999999999997E-2</v>
      </c>
    </row>
    <row r="1213" spans="1:33" x14ac:dyDescent="0.2">
      <c r="A1213" s="342">
        <v>1456.0222799999999</v>
      </c>
      <c r="B1213" s="342">
        <v>131.410259</v>
      </c>
      <c r="C1213" s="342">
        <v>74.774540000000002</v>
      </c>
      <c r="D1213" s="342">
        <v>75.654838999999996</v>
      </c>
      <c r="E1213" s="342">
        <v>72.984577000000002</v>
      </c>
      <c r="F1213" s="342">
        <v>72.869444000000001</v>
      </c>
      <c r="G1213" s="342">
        <v>72.986762999999996</v>
      </c>
      <c r="H1213" s="342">
        <v>74.668501000000006</v>
      </c>
      <c r="I1213" s="342">
        <v>6.9514509999999996</v>
      </c>
      <c r="J1213" s="342">
        <v>176.90772200000001</v>
      </c>
      <c r="K1213" s="342">
        <v>52.4</v>
      </c>
      <c r="L1213" s="342">
        <v>7.7467980000000001</v>
      </c>
      <c r="M1213" s="342">
        <v>75.2</v>
      </c>
      <c r="N1213" s="342">
        <v>29.330127999999998</v>
      </c>
      <c r="O1213" s="342">
        <v>176.776048</v>
      </c>
      <c r="P1213" s="342">
        <v>0</v>
      </c>
      <c r="Q1213" s="342">
        <v>120.32</v>
      </c>
      <c r="R1213" s="342">
        <v>0</v>
      </c>
      <c r="S1213" s="342">
        <v>4.3959999999999999</v>
      </c>
      <c r="T1213" s="342">
        <v>0</v>
      </c>
      <c r="U1213" s="342">
        <v>264</v>
      </c>
      <c r="V1213" s="342">
        <v>147.31299999999999</v>
      </c>
      <c r="W1213" s="342">
        <v>6.25</v>
      </c>
      <c r="X1213" s="342">
        <v>4.4999999999999998E-2</v>
      </c>
      <c r="Y1213" s="342">
        <v>0</v>
      </c>
      <c r="Z1213" s="342">
        <v>73.400000000000006</v>
      </c>
      <c r="AA1213" s="342">
        <v>53.5</v>
      </c>
      <c r="AB1213" s="342">
        <v>5.2050340000000004</v>
      </c>
      <c r="AC1213" s="342">
        <v>6.6171759999999997</v>
      </c>
      <c r="AD1213" s="342">
        <v>176.833392</v>
      </c>
      <c r="AE1213" s="342">
        <v>9.0581949999999996</v>
      </c>
      <c r="AF1213" s="342">
        <v>0</v>
      </c>
      <c r="AG1213" s="342">
        <v>5.7343999999999999E-2</v>
      </c>
    </row>
    <row r="1214" spans="1:33" x14ac:dyDescent="0.2">
      <c r="A1214" s="342" t="s">
        <v>307</v>
      </c>
      <c r="B1214" s="342"/>
      <c r="C1214" s="342"/>
      <c r="D1214" s="342"/>
      <c r="E1214" s="342"/>
      <c r="F1214" s="342"/>
      <c r="G1214" s="342"/>
      <c r="H1214" s="342"/>
      <c r="I1214" s="342"/>
      <c r="J1214" s="342"/>
      <c r="K1214" s="342"/>
      <c r="L1214" s="342"/>
      <c r="M1214" s="342"/>
      <c r="N1214" s="342"/>
      <c r="O1214" s="342"/>
      <c r="P1214" s="342"/>
      <c r="Q1214" s="342"/>
      <c r="R1214" s="342"/>
      <c r="S1214" s="342"/>
      <c r="T1214" s="342"/>
      <c r="U1214" s="342"/>
      <c r="V1214" s="342"/>
      <c r="W1214" s="342"/>
      <c r="X1214" s="342"/>
      <c r="Y1214" s="342"/>
      <c r="Z1214" s="342"/>
      <c r="AA1214" s="342"/>
      <c r="AB1214" s="342"/>
      <c r="AC1214" s="342"/>
      <c r="AD1214" s="342"/>
      <c r="AE1214" s="342"/>
      <c r="AF1214" s="342"/>
      <c r="AG1214" s="342"/>
    </row>
    <row r="1215" spans="1:33" x14ac:dyDescent="0.2">
      <c r="A1215" s="342" t="s">
        <v>308</v>
      </c>
      <c r="B1215" s="342"/>
      <c r="C1215" s="342"/>
      <c r="D1215" s="342"/>
      <c r="E1215" s="342"/>
      <c r="F1215" s="342"/>
      <c r="G1215" s="342"/>
      <c r="H1215" s="342"/>
      <c r="I1215" s="342"/>
      <c r="J1215" s="342"/>
      <c r="K1215" s="342"/>
      <c r="L1215" s="342"/>
      <c r="M1215" s="342"/>
      <c r="N1215" s="342"/>
      <c r="O1215" s="342"/>
      <c r="P1215" s="342"/>
      <c r="Q1215" s="342"/>
      <c r="R1215" s="342"/>
      <c r="S1215" s="342"/>
      <c r="T1215" s="342"/>
      <c r="U1215" s="342"/>
      <c r="V1215" s="342"/>
      <c r="W1215" s="342"/>
      <c r="X1215" s="342"/>
      <c r="Y1215" s="342"/>
      <c r="Z1215" s="342"/>
      <c r="AA1215" s="342"/>
      <c r="AB1215" s="342"/>
      <c r="AC1215" s="342"/>
      <c r="AD1215" s="342"/>
      <c r="AE1215" s="342"/>
      <c r="AF1215" s="342"/>
      <c r="AG1215" s="342"/>
    </row>
    <row r="1216" spans="1:33" x14ac:dyDescent="0.2">
      <c r="A1216" s="342" t="s">
        <v>309</v>
      </c>
      <c r="B1216" s="342"/>
      <c r="C1216" s="342"/>
      <c r="D1216" s="342"/>
      <c r="E1216" s="342"/>
      <c r="F1216" s="342"/>
      <c r="G1216" s="342"/>
      <c r="H1216" s="342"/>
      <c r="I1216" s="342"/>
      <c r="J1216" s="342"/>
      <c r="K1216" s="342"/>
      <c r="L1216" s="342"/>
      <c r="M1216" s="342"/>
      <c r="N1216" s="342"/>
      <c r="O1216" s="342"/>
      <c r="P1216" s="342"/>
      <c r="Q1216" s="342"/>
      <c r="R1216" s="342"/>
      <c r="S1216" s="342"/>
      <c r="T1216" s="342"/>
      <c r="U1216" s="342"/>
      <c r="V1216" s="342"/>
      <c r="W1216" s="342"/>
      <c r="X1216" s="342"/>
      <c r="Y1216" s="342"/>
      <c r="Z1216" s="342"/>
      <c r="AA1216" s="342"/>
      <c r="AB1216" s="342"/>
      <c r="AC1216" s="342"/>
      <c r="AD1216" s="342"/>
      <c r="AE1216" s="342"/>
      <c r="AF1216" s="342"/>
      <c r="AG1216" s="342"/>
    </row>
    <row r="1217" spans="1:33" x14ac:dyDescent="0.2">
      <c r="A1217" s="342" t="s">
        <v>310</v>
      </c>
      <c r="B1217" s="342"/>
      <c r="C1217" s="342"/>
      <c r="D1217" s="342"/>
      <c r="E1217" s="342"/>
      <c r="F1217" s="342"/>
      <c r="G1217" s="342"/>
      <c r="H1217" s="342"/>
      <c r="I1217" s="342"/>
      <c r="J1217" s="342"/>
      <c r="K1217" s="342"/>
      <c r="L1217" s="342"/>
      <c r="M1217" s="342"/>
      <c r="N1217" s="342"/>
      <c r="O1217" s="342"/>
      <c r="P1217" s="342"/>
      <c r="Q1217" s="342"/>
      <c r="R1217" s="342"/>
      <c r="S1217" s="342"/>
      <c r="T1217" s="342"/>
      <c r="U1217" s="342"/>
      <c r="V1217" s="342"/>
      <c r="W1217" s="342"/>
      <c r="X1217" s="342"/>
      <c r="Y1217" s="342"/>
      <c r="Z1217" s="342"/>
      <c r="AA1217" s="342"/>
      <c r="AB1217" s="342"/>
      <c r="AC1217" s="342"/>
      <c r="AD1217" s="342"/>
      <c r="AE1217" s="342"/>
      <c r="AF1217" s="342"/>
      <c r="AG1217" s="342"/>
    </row>
    <row r="1218" spans="1:33" x14ac:dyDescent="0.2">
      <c r="A1218" s="342" t="s">
        <v>311</v>
      </c>
      <c r="B1218" s="342"/>
      <c r="C1218" s="342"/>
      <c r="D1218" s="342"/>
      <c r="E1218" s="342"/>
      <c r="F1218" s="342"/>
      <c r="G1218" s="342"/>
      <c r="H1218" s="342"/>
      <c r="I1218" s="342"/>
      <c r="J1218" s="342"/>
      <c r="K1218" s="342"/>
      <c r="L1218" s="342"/>
      <c r="M1218" s="342"/>
      <c r="N1218" s="342"/>
      <c r="O1218" s="342"/>
      <c r="P1218" s="342"/>
      <c r="Q1218" s="342"/>
      <c r="R1218" s="342"/>
      <c r="S1218" s="342"/>
      <c r="T1218" s="342"/>
      <c r="U1218" s="342"/>
      <c r="V1218" s="342"/>
      <c r="W1218" s="342"/>
      <c r="X1218" s="342"/>
      <c r="Y1218" s="342"/>
      <c r="Z1218" s="342"/>
      <c r="AA1218" s="342"/>
      <c r="AB1218" s="342"/>
      <c r="AC1218" s="342"/>
      <c r="AD1218" s="342"/>
      <c r="AE1218" s="342"/>
      <c r="AF1218" s="342"/>
      <c r="AG1218" s="342"/>
    </row>
    <row r="1219" spans="1:33" x14ac:dyDescent="0.2">
      <c r="A1219" s="342" t="s">
        <v>312</v>
      </c>
      <c r="B1219" s="342"/>
      <c r="C1219" s="342"/>
      <c r="D1219" s="342"/>
      <c r="E1219" s="342"/>
      <c r="F1219" s="342"/>
      <c r="G1219" s="342"/>
      <c r="H1219" s="342"/>
      <c r="I1219" s="342"/>
      <c r="J1219" s="342"/>
      <c r="K1219" s="342"/>
      <c r="L1219" s="342"/>
      <c r="M1219" s="342"/>
      <c r="N1219" s="342"/>
      <c r="O1219" s="342"/>
      <c r="P1219" s="342"/>
      <c r="Q1219" s="342"/>
      <c r="R1219" s="342"/>
      <c r="S1219" s="342"/>
      <c r="T1219" s="342"/>
      <c r="U1219" s="342"/>
      <c r="V1219" s="342"/>
      <c r="W1219" s="342"/>
      <c r="X1219" s="342"/>
      <c r="Y1219" s="342"/>
      <c r="Z1219" s="342"/>
      <c r="AA1219" s="342"/>
      <c r="AB1219" s="342"/>
      <c r="AC1219" s="342"/>
      <c r="AD1219" s="342"/>
      <c r="AE1219" s="342"/>
      <c r="AF1219" s="342"/>
      <c r="AG1219" s="342"/>
    </row>
    <row r="1220" spans="1:33" x14ac:dyDescent="0.2">
      <c r="A1220" s="343"/>
      <c r="B1220" s="343"/>
      <c r="C1220" s="343"/>
      <c r="D1220" s="343"/>
      <c r="E1220" s="343"/>
      <c r="F1220" s="343"/>
      <c r="G1220" s="343"/>
      <c r="H1220" s="343"/>
      <c r="I1220" s="343"/>
      <c r="J1220" s="343"/>
      <c r="K1220" s="343"/>
      <c r="L1220" s="343"/>
      <c r="M1220" s="343"/>
      <c r="N1220" s="343"/>
      <c r="O1220" s="343"/>
      <c r="P1220" s="343"/>
      <c r="Q1220" s="343"/>
      <c r="R1220" s="343"/>
      <c r="S1220" s="343"/>
      <c r="T1220" s="343"/>
      <c r="U1220" s="343"/>
      <c r="V1220" s="343"/>
      <c r="W1220" s="343"/>
      <c r="X1220" s="343"/>
      <c r="Y1220" s="343"/>
      <c r="Z1220" s="343"/>
      <c r="AA1220" s="343"/>
      <c r="AB1220" s="343"/>
      <c r="AC1220" s="343"/>
    </row>
    <row r="1221" spans="1:33" x14ac:dyDescent="0.2">
      <c r="A1221" s="343"/>
      <c r="B1221" s="343"/>
      <c r="C1221" s="343"/>
      <c r="D1221" s="343"/>
      <c r="E1221" s="343"/>
      <c r="F1221" s="343"/>
      <c r="G1221" s="343"/>
      <c r="H1221" s="343"/>
      <c r="I1221" s="343"/>
      <c r="J1221" s="343"/>
      <c r="K1221" s="343"/>
      <c r="L1221" s="343"/>
      <c r="M1221" s="343"/>
      <c r="N1221" s="343"/>
      <c r="O1221" s="343"/>
      <c r="P1221" s="343"/>
      <c r="Q1221" s="343"/>
      <c r="R1221" s="343"/>
      <c r="S1221" s="343"/>
      <c r="T1221" s="343"/>
      <c r="U1221" s="343"/>
      <c r="V1221" s="343"/>
      <c r="W1221" s="343"/>
      <c r="X1221" s="343"/>
      <c r="Y1221" s="343"/>
      <c r="Z1221" s="343"/>
      <c r="AA1221" s="343"/>
      <c r="AB1221" s="343"/>
      <c r="AC1221" s="343"/>
    </row>
    <row r="1222" spans="1:33" x14ac:dyDescent="0.2">
      <c r="A1222" s="343"/>
      <c r="B1222" s="343"/>
      <c r="C1222" s="343"/>
      <c r="D1222" s="343"/>
      <c r="E1222" s="343"/>
      <c r="F1222" s="343"/>
      <c r="G1222" s="343"/>
      <c r="H1222" s="343"/>
      <c r="I1222" s="343"/>
      <c r="J1222" s="343"/>
      <c r="K1222" s="343"/>
      <c r="L1222" s="343"/>
      <c r="M1222" s="343"/>
      <c r="N1222" s="343"/>
      <c r="O1222" s="343"/>
      <c r="P1222" s="343"/>
      <c r="Q1222" s="343"/>
      <c r="R1222" s="343"/>
      <c r="S1222" s="343"/>
      <c r="T1222" s="343"/>
      <c r="U1222" s="343"/>
      <c r="V1222" s="343"/>
      <c r="W1222" s="343"/>
      <c r="X1222" s="343"/>
      <c r="Y1222" s="343"/>
      <c r="Z1222" s="343"/>
      <c r="AA1222" s="343"/>
      <c r="AB1222" s="343"/>
      <c r="AC1222" s="343"/>
    </row>
    <row r="1223" spans="1:33" x14ac:dyDescent="0.2">
      <c r="A1223" s="343"/>
      <c r="B1223" s="343"/>
      <c r="C1223" s="343"/>
      <c r="D1223" s="343"/>
      <c r="E1223" s="343"/>
      <c r="F1223" s="343"/>
      <c r="G1223" s="343"/>
      <c r="H1223" s="343"/>
      <c r="I1223" s="343"/>
      <c r="J1223" s="343"/>
      <c r="K1223" s="343"/>
      <c r="L1223" s="343"/>
      <c r="M1223" s="343"/>
      <c r="N1223" s="343"/>
      <c r="O1223" s="343"/>
      <c r="P1223" s="343"/>
      <c r="Q1223" s="343"/>
      <c r="R1223" s="343"/>
      <c r="S1223" s="343"/>
      <c r="T1223" s="343"/>
      <c r="U1223" s="343"/>
      <c r="V1223" s="343"/>
      <c r="W1223" s="343"/>
      <c r="X1223" s="343"/>
      <c r="Y1223" s="343"/>
      <c r="Z1223" s="343"/>
      <c r="AA1223" s="343"/>
      <c r="AB1223" s="343"/>
      <c r="AC1223" s="343"/>
    </row>
    <row r="1224" spans="1:33" x14ac:dyDescent="0.2">
      <c r="A1224" s="343"/>
      <c r="B1224" s="343"/>
      <c r="C1224" s="343"/>
      <c r="D1224" s="343"/>
      <c r="E1224" s="343"/>
      <c r="F1224" s="343"/>
      <c r="G1224" s="343"/>
      <c r="H1224" s="343"/>
      <c r="I1224" s="343"/>
      <c r="J1224" s="343"/>
      <c r="K1224" s="343"/>
      <c r="L1224" s="343"/>
      <c r="M1224" s="343"/>
      <c r="N1224" s="343"/>
      <c r="O1224" s="343"/>
      <c r="P1224" s="343"/>
      <c r="Q1224" s="343"/>
      <c r="R1224" s="343"/>
      <c r="S1224" s="343"/>
      <c r="T1224" s="343"/>
      <c r="U1224" s="343"/>
      <c r="V1224" s="343"/>
      <c r="W1224" s="343"/>
      <c r="X1224" s="343"/>
      <c r="Y1224" s="343"/>
      <c r="Z1224" s="343"/>
      <c r="AA1224" s="343"/>
      <c r="AB1224" s="343"/>
      <c r="AC1224" s="343"/>
    </row>
    <row r="1225" spans="1:33" x14ac:dyDescent="0.2">
      <c r="A1225" s="343"/>
      <c r="B1225" s="343"/>
      <c r="C1225" s="343"/>
      <c r="D1225" s="343"/>
      <c r="E1225" s="343"/>
      <c r="F1225" s="343"/>
      <c r="G1225" s="343"/>
      <c r="H1225" s="343"/>
      <c r="I1225" s="343"/>
      <c r="J1225" s="343"/>
      <c r="K1225" s="343"/>
      <c r="L1225" s="343"/>
      <c r="M1225" s="343"/>
      <c r="N1225" s="343"/>
      <c r="O1225" s="343"/>
      <c r="P1225" s="343"/>
      <c r="Q1225" s="343"/>
      <c r="R1225" s="343"/>
      <c r="S1225" s="343"/>
      <c r="T1225" s="343"/>
      <c r="U1225" s="343"/>
      <c r="V1225" s="343"/>
      <c r="W1225" s="343"/>
      <c r="X1225" s="343"/>
      <c r="Y1225" s="343"/>
      <c r="Z1225" s="343"/>
      <c r="AA1225" s="343"/>
      <c r="AB1225" s="343"/>
      <c r="AC1225" s="343"/>
    </row>
    <row r="1226" spans="1:33" x14ac:dyDescent="0.2">
      <c r="A1226" s="343"/>
      <c r="B1226" s="343"/>
      <c r="C1226" s="343"/>
      <c r="D1226" s="343"/>
      <c r="E1226" s="343"/>
      <c r="F1226" s="343"/>
      <c r="G1226" s="343"/>
      <c r="H1226" s="343"/>
      <c r="I1226" s="343"/>
      <c r="J1226" s="343"/>
      <c r="K1226" s="343"/>
      <c r="L1226" s="343"/>
      <c r="M1226" s="343"/>
      <c r="N1226" s="343"/>
      <c r="O1226" s="343"/>
      <c r="P1226" s="343"/>
      <c r="Q1226" s="343"/>
      <c r="R1226" s="343"/>
      <c r="S1226" s="343"/>
      <c r="T1226" s="343"/>
      <c r="U1226" s="343"/>
      <c r="V1226" s="343"/>
      <c r="W1226" s="343"/>
      <c r="X1226" s="343"/>
      <c r="Y1226" s="343"/>
      <c r="Z1226" s="343"/>
      <c r="AA1226" s="343"/>
      <c r="AB1226" s="343"/>
      <c r="AC1226" s="343"/>
    </row>
    <row r="1227" spans="1:33" x14ac:dyDescent="0.2">
      <c r="A1227" s="343"/>
      <c r="B1227" s="343"/>
      <c r="C1227" s="343"/>
      <c r="D1227" s="343"/>
      <c r="E1227" s="343"/>
      <c r="F1227" s="343"/>
      <c r="G1227" s="343"/>
      <c r="H1227" s="343"/>
      <c r="I1227" s="343"/>
      <c r="J1227" s="343"/>
      <c r="K1227" s="343"/>
      <c r="L1227" s="343"/>
      <c r="M1227" s="343"/>
      <c r="N1227" s="343"/>
      <c r="O1227" s="343"/>
      <c r="P1227" s="343"/>
      <c r="Q1227" s="343"/>
      <c r="R1227" s="343"/>
      <c r="S1227" s="343"/>
      <c r="T1227" s="343"/>
      <c r="U1227" s="343"/>
      <c r="V1227" s="343"/>
      <c r="W1227" s="343"/>
      <c r="X1227" s="343"/>
      <c r="Y1227" s="343"/>
      <c r="Z1227" s="343"/>
      <c r="AA1227" s="343"/>
      <c r="AB1227" s="343"/>
      <c r="AC1227" s="343"/>
    </row>
    <row r="1228" spans="1:33" x14ac:dyDescent="0.2">
      <c r="A1228" s="343"/>
      <c r="B1228" s="343"/>
      <c r="C1228" s="343"/>
      <c r="D1228" s="343"/>
      <c r="E1228" s="343"/>
      <c r="F1228" s="343"/>
      <c r="G1228" s="343"/>
      <c r="H1228" s="343"/>
      <c r="I1228" s="343"/>
      <c r="J1228" s="343"/>
      <c r="K1228" s="343"/>
      <c r="L1228" s="343"/>
      <c r="M1228" s="343"/>
      <c r="N1228" s="343"/>
      <c r="O1228" s="343"/>
      <c r="P1228" s="343"/>
      <c r="Q1228" s="343"/>
      <c r="R1228" s="343"/>
      <c r="S1228" s="343"/>
      <c r="T1228" s="343"/>
      <c r="U1228" s="343"/>
      <c r="V1228" s="343"/>
      <c r="W1228" s="343"/>
      <c r="X1228" s="343"/>
      <c r="Y1228" s="343"/>
      <c r="Z1228" s="343"/>
      <c r="AA1228" s="343"/>
      <c r="AB1228" s="343"/>
      <c r="AC1228" s="343"/>
    </row>
    <row r="1229" spans="1:33" x14ac:dyDescent="0.2">
      <c r="A1229" s="343"/>
      <c r="B1229" s="343"/>
      <c r="C1229" s="343"/>
      <c r="D1229" s="343"/>
      <c r="E1229" s="343"/>
      <c r="F1229" s="343"/>
      <c r="G1229" s="343"/>
      <c r="H1229" s="343"/>
      <c r="I1229" s="343"/>
      <c r="J1229" s="343"/>
      <c r="K1229" s="343"/>
      <c r="L1229" s="343"/>
      <c r="M1229" s="343"/>
      <c r="N1229" s="343"/>
      <c r="O1229" s="343"/>
      <c r="P1229" s="343"/>
      <c r="Q1229" s="343"/>
      <c r="R1229" s="343"/>
      <c r="S1229" s="343"/>
      <c r="T1229" s="343"/>
      <c r="U1229" s="343"/>
      <c r="V1229" s="343"/>
      <c r="W1229" s="343"/>
      <c r="X1229" s="343"/>
      <c r="Y1229" s="343"/>
      <c r="Z1229" s="343"/>
      <c r="AA1229" s="343"/>
      <c r="AB1229" s="343"/>
      <c r="AC1229" s="343"/>
    </row>
    <row r="1230" spans="1:33" x14ac:dyDescent="0.2">
      <c r="A1230" s="343"/>
      <c r="B1230" s="343"/>
      <c r="C1230" s="343"/>
      <c r="D1230" s="343"/>
      <c r="E1230" s="343"/>
      <c r="F1230" s="343"/>
      <c r="G1230" s="343"/>
      <c r="H1230" s="343"/>
      <c r="I1230" s="343"/>
      <c r="J1230" s="343"/>
      <c r="K1230" s="343"/>
      <c r="L1230" s="343"/>
      <c r="M1230" s="343"/>
      <c r="N1230" s="343"/>
      <c r="O1230" s="343"/>
      <c r="P1230" s="343"/>
      <c r="Q1230" s="343"/>
      <c r="R1230" s="343"/>
      <c r="S1230" s="343"/>
      <c r="T1230" s="343"/>
      <c r="U1230" s="343"/>
      <c r="V1230" s="343"/>
      <c r="W1230" s="343"/>
      <c r="X1230" s="343"/>
      <c r="Y1230" s="343"/>
      <c r="Z1230" s="343"/>
      <c r="AA1230" s="343"/>
      <c r="AB1230" s="343"/>
      <c r="AC1230" s="343"/>
    </row>
    <row r="1231" spans="1:33" x14ac:dyDescent="0.2">
      <c r="A1231" s="343"/>
      <c r="B1231" s="343"/>
      <c r="C1231" s="343"/>
      <c r="D1231" s="343"/>
      <c r="E1231" s="343"/>
      <c r="F1231" s="343"/>
      <c r="G1231" s="343"/>
      <c r="H1231" s="343"/>
      <c r="I1231" s="343"/>
      <c r="J1231" s="343"/>
      <c r="K1231" s="343"/>
      <c r="L1231" s="343"/>
      <c r="M1231" s="343"/>
      <c r="N1231" s="343"/>
      <c r="O1231" s="343"/>
      <c r="P1231" s="343"/>
      <c r="Q1231" s="343"/>
      <c r="R1231" s="343"/>
      <c r="S1231" s="343"/>
      <c r="T1231" s="343"/>
      <c r="U1231" s="343"/>
      <c r="V1231" s="343"/>
      <c r="W1231" s="343"/>
      <c r="X1231" s="343"/>
      <c r="Y1231" s="343"/>
      <c r="Z1231" s="343"/>
      <c r="AA1231" s="343"/>
      <c r="AB1231" s="343"/>
      <c r="AC1231" s="343"/>
    </row>
    <row r="1232" spans="1:33" x14ac:dyDescent="0.2">
      <c r="A1232" s="343"/>
      <c r="B1232" s="343"/>
      <c r="C1232" s="343"/>
      <c r="D1232" s="343"/>
      <c r="E1232" s="343"/>
      <c r="F1232" s="343"/>
      <c r="G1232" s="343"/>
      <c r="H1232" s="343"/>
      <c r="I1232" s="343"/>
      <c r="J1232" s="343"/>
      <c r="K1232" s="343"/>
      <c r="L1232" s="343"/>
      <c r="M1232" s="343"/>
      <c r="N1232" s="343"/>
      <c r="O1232" s="343"/>
      <c r="P1232" s="343"/>
      <c r="Q1232" s="343"/>
      <c r="R1232" s="343"/>
      <c r="S1232" s="343"/>
      <c r="T1232" s="343"/>
      <c r="U1232" s="343"/>
      <c r="V1232" s="343"/>
      <c r="W1232" s="343"/>
      <c r="X1232" s="343"/>
      <c r="Y1232" s="343"/>
      <c r="Z1232" s="343"/>
      <c r="AA1232" s="343"/>
      <c r="AB1232" s="343"/>
      <c r="AC1232" s="343"/>
    </row>
    <row r="1233" spans="1:32" x14ac:dyDescent="0.2">
      <c r="A1233" s="343"/>
      <c r="B1233" s="343"/>
      <c r="C1233" s="343"/>
      <c r="D1233" s="343"/>
      <c r="E1233" s="343"/>
      <c r="F1233" s="343"/>
      <c r="G1233" s="343"/>
      <c r="H1233" s="343"/>
      <c r="I1233" s="343"/>
      <c r="J1233" s="343"/>
      <c r="K1233" s="343"/>
      <c r="L1233" s="343"/>
      <c r="M1233" s="343"/>
      <c r="N1233" s="343"/>
      <c r="O1233" s="343"/>
      <c r="P1233" s="343"/>
      <c r="Q1233" s="343"/>
      <c r="R1233" s="343"/>
      <c r="S1233" s="343"/>
      <c r="T1233" s="343"/>
      <c r="U1233" s="343"/>
      <c r="V1233" s="343"/>
      <c r="W1233" s="343"/>
      <c r="X1233" s="343"/>
      <c r="Y1233" s="343"/>
      <c r="Z1233" s="343"/>
      <c r="AA1233" s="343"/>
      <c r="AB1233" s="343"/>
      <c r="AC1233" s="343"/>
      <c r="AD1233" s="329"/>
      <c r="AE1233" s="329"/>
      <c r="AF1233" s="329"/>
    </row>
    <row r="1234" spans="1:32" x14ac:dyDescent="0.2">
      <c r="A1234" s="343"/>
      <c r="B1234" s="343"/>
      <c r="C1234" s="343"/>
      <c r="D1234" s="343"/>
      <c r="E1234" s="343"/>
      <c r="F1234" s="343"/>
      <c r="G1234" s="343"/>
      <c r="H1234" s="343"/>
      <c r="I1234" s="343"/>
      <c r="J1234" s="343"/>
      <c r="K1234" s="343"/>
      <c r="L1234" s="343"/>
      <c r="M1234" s="343"/>
      <c r="N1234" s="343"/>
      <c r="O1234" s="343"/>
      <c r="P1234" s="343"/>
      <c r="Q1234" s="343"/>
      <c r="R1234" s="343"/>
      <c r="S1234" s="343"/>
      <c r="T1234" s="343"/>
      <c r="U1234" s="343"/>
      <c r="V1234" s="343"/>
      <c r="W1234" s="343"/>
      <c r="X1234" s="343"/>
      <c r="Y1234" s="343"/>
      <c r="Z1234" s="343"/>
      <c r="AA1234" s="343"/>
      <c r="AB1234" s="343"/>
      <c r="AC1234" s="343"/>
      <c r="AD1234" s="329"/>
      <c r="AE1234" s="329"/>
      <c r="AF1234" s="329"/>
    </row>
    <row r="1235" spans="1:32" x14ac:dyDescent="0.2">
      <c r="A1235" s="343"/>
      <c r="B1235" s="343"/>
      <c r="C1235" s="343"/>
      <c r="D1235" s="343"/>
      <c r="E1235" s="343"/>
      <c r="F1235" s="343"/>
      <c r="G1235" s="343"/>
      <c r="H1235" s="343"/>
      <c r="I1235" s="343"/>
      <c r="J1235" s="343"/>
      <c r="K1235" s="343"/>
      <c r="L1235" s="343"/>
      <c r="M1235" s="343"/>
      <c r="N1235" s="343"/>
      <c r="O1235" s="343"/>
      <c r="P1235" s="343"/>
      <c r="Q1235" s="343"/>
      <c r="R1235" s="343"/>
      <c r="S1235" s="343"/>
      <c r="T1235" s="343"/>
      <c r="U1235" s="343"/>
      <c r="V1235" s="343"/>
      <c r="W1235" s="343"/>
      <c r="X1235" s="343"/>
      <c r="Y1235" s="343"/>
      <c r="Z1235" s="343"/>
      <c r="AA1235" s="343"/>
      <c r="AB1235" s="343"/>
      <c r="AC1235" s="343"/>
      <c r="AD1235" s="329"/>
      <c r="AE1235" s="329"/>
      <c r="AF1235" s="329"/>
    </row>
    <row r="1236" spans="1:32" x14ac:dyDescent="0.2">
      <c r="A1236" s="343"/>
      <c r="B1236" s="343"/>
      <c r="C1236" s="343"/>
      <c r="D1236" s="343"/>
      <c r="E1236" s="343"/>
      <c r="F1236" s="343"/>
      <c r="G1236" s="343"/>
      <c r="H1236" s="343"/>
      <c r="I1236" s="343"/>
      <c r="J1236" s="343"/>
      <c r="K1236" s="343"/>
      <c r="L1236" s="343"/>
      <c r="M1236" s="343"/>
      <c r="N1236" s="343"/>
      <c r="O1236" s="343"/>
      <c r="P1236" s="343"/>
      <c r="Q1236" s="343"/>
      <c r="R1236" s="343"/>
      <c r="S1236" s="343"/>
      <c r="T1236" s="343"/>
      <c r="U1236" s="343"/>
      <c r="V1236" s="343"/>
      <c r="W1236" s="343"/>
      <c r="X1236" s="343"/>
      <c r="Y1236" s="343"/>
      <c r="Z1236" s="343"/>
      <c r="AA1236" s="343"/>
      <c r="AB1236" s="343"/>
      <c r="AC1236" s="343"/>
      <c r="AD1236" s="329"/>
      <c r="AE1236" s="329"/>
      <c r="AF1236" s="329"/>
    </row>
    <row r="1237" spans="1:32" x14ac:dyDescent="0.2">
      <c r="A1237" s="343"/>
      <c r="B1237" s="343"/>
      <c r="C1237" s="343"/>
      <c r="D1237" s="343"/>
      <c r="E1237" s="343"/>
      <c r="F1237" s="343"/>
      <c r="G1237" s="343"/>
      <c r="H1237" s="343"/>
      <c r="I1237" s="343"/>
      <c r="J1237" s="343"/>
      <c r="K1237" s="343"/>
      <c r="L1237" s="343"/>
      <c r="M1237" s="343"/>
      <c r="N1237" s="343"/>
      <c r="O1237" s="343"/>
      <c r="P1237" s="343"/>
      <c r="Q1237" s="343"/>
      <c r="R1237" s="343"/>
      <c r="S1237" s="343"/>
      <c r="T1237" s="343"/>
      <c r="U1237" s="343"/>
      <c r="V1237" s="343"/>
      <c r="W1237" s="343"/>
      <c r="X1237" s="343"/>
      <c r="Y1237" s="343"/>
      <c r="Z1237" s="343"/>
      <c r="AA1237" s="343"/>
      <c r="AB1237" s="343"/>
      <c r="AC1237" s="343"/>
      <c r="AD1237" s="329"/>
      <c r="AE1237" s="329"/>
      <c r="AF1237" s="329"/>
    </row>
    <row r="1238" spans="1:32" x14ac:dyDescent="0.2">
      <c r="A1238" s="343"/>
      <c r="B1238" s="343"/>
      <c r="C1238" s="343"/>
      <c r="D1238" s="343"/>
      <c r="E1238" s="343"/>
      <c r="F1238" s="343"/>
      <c r="G1238" s="343"/>
      <c r="H1238" s="343"/>
      <c r="I1238" s="343"/>
      <c r="J1238" s="343"/>
      <c r="K1238" s="343"/>
      <c r="L1238" s="343"/>
      <c r="M1238" s="343"/>
      <c r="N1238" s="343"/>
      <c r="O1238" s="343"/>
      <c r="P1238" s="343"/>
      <c r="Q1238" s="343"/>
      <c r="R1238" s="343"/>
      <c r="S1238" s="343"/>
      <c r="T1238" s="343"/>
      <c r="U1238" s="343"/>
      <c r="V1238" s="343"/>
      <c r="W1238" s="343"/>
      <c r="X1238" s="343"/>
      <c r="Y1238" s="343"/>
      <c r="Z1238" s="343"/>
      <c r="AA1238" s="343"/>
      <c r="AB1238" s="343"/>
      <c r="AC1238" s="343"/>
      <c r="AD1238" s="329"/>
      <c r="AE1238" s="329"/>
      <c r="AF1238" s="329"/>
    </row>
    <row r="1239" spans="1:32" x14ac:dyDescent="0.2">
      <c r="A1239" s="343"/>
      <c r="B1239" s="343"/>
      <c r="C1239" s="343"/>
      <c r="D1239" s="343"/>
      <c r="E1239" s="343"/>
      <c r="F1239" s="343"/>
      <c r="G1239" s="343"/>
      <c r="H1239" s="343"/>
      <c r="I1239" s="343"/>
      <c r="J1239" s="343"/>
      <c r="K1239" s="343"/>
      <c r="L1239" s="343"/>
      <c r="M1239" s="343"/>
      <c r="N1239" s="343"/>
      <c r="O1239" s="343"/>
      <c r="P1239" s="343"/>
      <c r="Q1239" s="343"/>
      <c r="R1239" s="343"/>
      <c r="S1239" s="343"/>
      <c r="T1239" s="343"/>
      <c r="U1239" s="343"/>
      <c r="V1239" s="343"/>
      <c r="W1239" s="343"/>
      <c r="X1239" s="343"/>
      <c r="Y1239" s="343"/>
      <c r="Z1239" s="343"/>
      <c r="AA1239" s="343"/>
      <c r="AB1239" s="343"/>
      <c r="AC1239" s="343"/>
      <c r="AD1239" s="329"/>
      <c r="AE1239" s="329"/>
      <c r="AF1239" s="329"/>
    </row>
    <row r="1240" spans="1:32" x14ac:dyDescent="0.2">
      <c r="A1240" s="343"/>
      <c r="B1240" s="343"/>
      <c r="C1240" s="343"/>
      <c r="D1240" s="343"/>
      <c r="E1240" s="343"/>
      <c r="F1240" s="343"/>
      <c r="G1240" s="343"/>
      <c r="H1240" s="343"/>
      <c r="I1240" s="343"/>
      <c r="J1240" s="343"/>
      <c r="K1240" s="343"/>
      <c r="L1240" s="343"/>
      <c r="M1240" s="343"/>
      <c r="N1240" s="343"/>
      <c r="O1240" s="343"/>
      <c r="P1240" s="343"/>
      <c r="Q1240" s="343"/>
      <c r="R1240" s="343"/>
      <c r="S1240" s="343"/>
      <c r="T1240" s="343"/>
      <c r="U1240" s="343"/>
      <c r="V1240" s="343"/>
      <c r="W1240" s="343"/>
      <c r="X1240" s="343"/>
      <c r="Y1240" s="343"/>
      <c r="Z1240" s="343"/>
      <c r="AA1240" s="343"/>
      <c r="AB1240" s="343"/>
      <c r="AC1240" s="343"/>
      <c r="AD1240" s="329"/>
      <c r="AE1240" s="329"/>
      <c r="AF1240" s="329"/>
    </row>
    <row r="1241" spans="1:32" x14ac:dyDescent="0.2">
      <c r="A1241" s="343"/>
      <c r="B1241" s="343"/>
      <c r="C1241" s="343"/>
      <c r="D1241" s="343"/>
      <c r="E1241" s="343"/>
      <c r="F1241" s="343"/>
      <c r="G1241" s="343"/>
      <c r="H1241" s="343"/>
      <c r="I1241" s="343"/>
      <c r="J1241" s="343"/>
      <c r="K1241" s="343"/>
      <c r="L1241" s="343"/>
      <c r="M1241" s="343"/>
      <c r="N1241" s="343"/>
      <c r="O1241" s="343"/>
      <c r="P1241" s="343"/>
      <c r="Q1241" s="343"/>
      <c r="R1241" s="343"/>
      <c r="S1241" s="343"/>
      <c r="T1241" s="343"/>
      <c r="U1241" s="343"/>
      <c r="V1241" s="343"/>
      <c r="W1241" s="343"/>
      <c r="X1241" s="343"/>
      <c r="Y1241" s="343"/>
      <c r="Z1241" s="343"/>
      <c r="AA1241" s="343"/>
      <c r="AB1241" s="343"/>
      <c r="AC1241" s="343"/>
      <c r="AD1241" s="329"/>
      <c r="AE1241" s="329"/>
      <c r="AF1241" s="329"/>
    </row>
    <row r="1242" spans="1:32" x14ac:dyDescent="0.2">
      <c r="A1242" s="343"/>
      <c r="B1242" s="343"/>
      <c r="C1242" s="343"/>
      <c r="D1242" s="343"/>
      <c r="E1242" s="343"/>
      <c r="F1242" s="343"/>
      <c r="G1242" s="343"/>
      <c r="H1242" s="343"/>
      <c r="I1242" s="343"/>
      <c r="J1242" s="343"/>
      <c r="K1242" s="343"/>
      <c r="L1242" s="343"/>
      <c r="M1242" s="343"/>
      <c r="N1242" s="343"/>
      <c r="O1242" s="343"/>
      <c r="P1242" s="343"/>
      <c r="Q1242" s="343"/>
      <c r="R1242" s="343"/>
      <c r="S1242" s="343"/>
      <c r="T1242" s="343"/>
      <c r="U1242" s="343"/>
      <c r="V1242" s="343"/>
      <c r="W1242" s="343"/>
      <c r="X1242" s="343"/>
      <c r="Y1242" s="343"/>
      <c r="Z1242" s="343"/>
      <c r="AA1242" s="343"/>
      <c r="AB1242" s="343"/>
      <c r="AC1242" s="343"/>
      <c r="AD1242" s="329"/>
      <c r="AE1242" s="329"/>
      <c r="AF1242" s="329"/>
    </row>
    <row r="1243" spans="1:32" x14ac:dyDescent="0.2">
      <c r="A1243" s="343"/>
      <c r="B1243" s="343"/>
      <c r="C1243" s="343"/>
      <c r="D1243" s="343"/>
      <c r="E1243" s="343"/>
      <c r="F1243" s="343"/>
      <c r="G1243" s="343"/>
      <c r="H1243" s="343"/>
      <c r="I1243" s="343"/>
      <c r="J1243" s="343"/>
      <c r="K1243" s="343"/>
      <c r="L1243" s="343"/>
      <c r="M1243" s="343"/>
      <c r="N1243" s="343"/>
      <c r="O1243" s="343"/>
      <c r="P1243" s="343"/>
      <c r="Q1243" s="343"/>
      <c r="R1243" s="343"/>
      <c r="S1243" s="343"/>
      <c r="T1243" s="343"/>
      <c r="U1243" s="343"/>
      <c r="V1243" s="343"/>
      <c r="W1243" s="343"/>
      <c r="X1243" s="343"/>
      <c r="Y1243" s="343"/>
      <c r="Z1243" s="343"/>
      <c r="AA1243" s="343"/>
      <c r="AB1243" s="343"/>
      <c r="AC1243" s="343"/>
      <c r="AD1243" s="329"/>
      <c r="AE1243" s="329"/>
      <c r="AF1243" s="329"/>
    </row>
    <row r="1244" spans="1:32" x14ac:dyDescent="0.2">
      <c r="A1244" s="343"/>
      <c r="B1244" s="343"/>
      <c r="C1244" s="343"/>
      <c r="D1244" s="343"/>
      <c r="E1244" s="343"/>
      <c r="F1244" s="343"/>
      <c r="G1244" s="343"/>
      <c r="H1244" s="343"/>
      <c r="I1244" s="343"/>
      <c r="J1244" s="343"/>
      <c r="K1244" s="343"/>
      <c r="L1244" s="343"/>
      <c r="M1244" s="343"/>
      <c r="N1244" s="343"/>
      <c r="O1244" s="343"/>
      <c r="P1244" s="343"/>
      <c r="Q1244" s="343"/>
      <c r="R1244" s="343"/>
      <c r="S1244" s="343"/>
      <c r="T1244" s="343"/>
      <c r="U1244" s="343"/>
      <c r="V1244" s="343"/>
      <c r="W1244" s="343"/>
      <c r="X1244" s="343"/>
      <c r="Y1244" s="343"/>
      <c r="Z1244" s="343"/>
      <c r="AA1244" s="343"/>
      <c r="AB1244" s="343"/>
      <c r="AC1244" s="343"/>
      <c r="AD1244" s="329"/>
      <c r="AE1244" s="329"/>
      <c r="AF1244" s="329"/>
    </row>
    <row r="1245" spans="1:32" x14ac:dyDescent="0.2">
      <c r="A1245" s="343"/>
      <c r="B1245" s="343"/>
      <c r="C1245" s="343"/>
      <c r="D1245" s="343"/>
      <c r="E1245" s="343"/>
      <c r="F1245" s="343"/>
      <c r="G1245" s="343"/>
      <c r="H1245" s="343"/>
      <c r="I1245" s="343"/>
      <c r="J1245" s="343"/>
      <c r="K1245" s="343"/>
      <c r="L1245" s="343"/>
      <c r="M1245" s="343"/>
      <c r="N1245" s="343"/>
      <c r="O1245" s="343"/>
      <c r="P1245" s="343"/>
      <c r="Q1245" s="343"/>
      <c r="R1245" s="343"/>
      <c r="S1245" s="343"/>
      <c r="T1245" s="343"/>
      <c r="U1245" s="343"/>
      <c r="V1245" s="343"/>
      <c r="W1245" s="343"/>
      <c r="X1245" s="343"/>
      <c r="Y1245" s="343"/>
      <c r="Z1245" s="343"/>
      <c r="AA1245" s="343"/>
      <c r="AB1245" s="343"/>
      <c r="AC1245" s="343"/>
      <c r="AD1245" s="329"/>
      <c r="AE1245" s="329"/>
      <c r="AF1245" s="329"/>
    </row>
    <row r="1246" spans="1:32" x14ac:dyDescent="0.2">
      <c r="A1246" s="343"/>
      <c r="B1246" s="343"/>
      <c r="C1246" s="343"/>
      <c r="D1246" s="343"/>
      <c r="E1246" s="343"/>
      <c r="F1246" s="343"/>
      <c r="G1246" s="343"/>
      <c r="H1246" s="343"/>
      <c r="I1246" s="343"/>
      <c r="J1246" s="343"/>
      <c r="K1246" s="343"/>
      <c r="L1246" s="343"/>
      <c r="M1246" s="343"/>
      <c r="N1246" s="343"/>
      <c r="O1246" s="343"/>
      <c r="P1246" s="343"/>
      <c r="Q1246" s="343"/>
      <c r="R1246" s="343"/>
      <c r="S1246" s="343"/>
      <c r="T1246" s="343"/>
      <c r="U1246" s="343"/>
      <c r="V1246" s="343"/>
      <c r="W1246" s="343"/>
      <c r="X1246" s="343"/>
      <c r="Y1246" s="343"/>
      <c r="Z1246" s="343"/>
      <c r="AA1246" s="343"/>
      <c r="AB1246" s="343"/>
      <c r="AC1246" s="343"/>
      <c r="AD1246" s="329"/>
      <c r="AE1246" s="329"/>
      <c r="AF1246" s="329"/>
    </row>
    <row r="1247" spans="1:32" x14ac:dyDescent="0.2">
      <c r="A1247" s="343"/>
      <c r="B1247" s="343"/>
      <c r="C1247" s="343"/>
      <c r="D1247" s="343"/>
      <c r="E1247" s="343"/>
      <c r="F1247" s="343"/>
      <c r="G1247" s="343"/>
      <c r="H1247" s="343"/>
      <c r="I1247" s="343"/>
      <c r="J1247" s="343"/>
      <c r="K1247" s="343"/>
      <c r="L1247" s="343"/>
      <c r="M1247" s="343"/>
      <c r="N1247" s="343"/>
      <c r="O1247" s="343"/>
      <c r="P1247" s="343"/>
      <c r="Q1247" s="343"/>
      <c r="R1247" s="343"/>
      <c r="S1247" s="343"/>
      <c r="T1247" s="343"/>
      <c r="U1247" s="343"/>
      <c r="V1247" s="343"/>
      <c r="W1247" s="343"/>
      <c r="X1247" s="343"/>
      <c r="Y1247" s="343"/>
      <c r="Z1247" s="343"/>
      <c r="AA1247" s="343"/>
      <c r="AB1247" s="343"/>
      <c r="AC1247" s="343"/>
      <c r="AD1247" s="329"/>
      <c r="AE1247" s="329"/>
      <c r="AF1247" s="329"/>
    </row>
    <row r="1248" spans="1:32" x14ac:dyDescent="0.2">
      <c r="A1248" s="343"/>
      <c r="B1248" s="343"/>
      <c r="C1248" s="343"/>
      <c r="D1248" s="343"/>
      <c r="E1248" s="343"/>
      <c r="F1248" s="343"/>
      <c r="G1248" s="343"/>
      <c r="H1248" s="343"/>
      <c r="I1248" s="343"/>
      <c r="J1248" s="343"/>
      <c r="K1248" s="343"/>
      <c r="L1248" s="343"/>
      <c r="M1248" s="343"/>
      <c r="N1248" s="343"/>
      <c r="O1248" s="343"/>
      <c r="P1248" s="343"/>
      <c r="Q1248" s="343"/>
      <c r="R1248" s="343"/>
      <c r="S1248" s="343"/>
      <c r="T1248" s="343"/>
      <c r="U1248" s="343"/>
      <c r="V1248" s="343"/>
      <c r="W1248" s="343"/>
      <c r="X1248" s="343"/>
      <c r="Y1248" s="343"/>
      <c r="Z1248" s="343"/>
      <c r="AA1248" s="343"/>
      <c r="AB1248" s="343"/>
      <c r="AC1248" s="343"/>
      <c r="AD1248" s="329"/>
      <c r="AE1248" s="329"/>
      <c r="AF1248" s="329"/>
    </row>
    <row r="1249" spans="1:32" x14ac:dyDescent="0.2">
      <c r="A1249" s="343"/>
      <c r="B1249" s="343"/>
      <c r="C1249" s="343"/>
      <c r="D1249" s="343"/>
      <c r="E1249" s="343"/>
      <c r="F1249" s="343"/>
      <c r="G1249" s="343"/>
      <c r="H1249" s="343"/>
      <c r="I1249" s="343"/>
      <c r="J1249" s="343"/>
      <c r="K1249" s="343"/>
      <c r="L1249" s="343"/>
      <c r="M1249" s="343"/>
      <c r="N1249" s="343"/>
      <c r="O1249" s="343"/>
      <c r="P1249" s="343"/>
      <c r="Q1249" s="343"/>
      <c r="R1249" s="343"/>
      <c r="S1249" s="343"/>
      <c r="T1249" s="343"/>
      <c r="U1249" s="343"/>
      <c r="V1249" s="343"/>
      <c r="W1249" s="343"/>
      <c r="X1249" s="343"/>
      <c r="Y1249" s="343"/>
      <c r="Z1249" s="343"/>
      <c r="AA1249" s="343"/>
      <c r="AB1249" s="343"/>
      <c r="AC1249" s="343"/>
      <c r="AD1249" s="329"/>
      <c r="AE1249" s="329"/>
      <c r="AF1249" s="329"/>
    </row>
    <row r="1250" spans="1:32" x14ac:dyDescent="0.2">
      <c r="A1250" s="343"/>
      <c r="B1250" s="343"/>
      <c r="C1250" s="343"/>
      <c r="D1250" s="343"/>
      <c r="E1250" s="343"/>
      <c r="F1250" s="343"/>
      <c r="G1250" s="343"/>
      <c r="H1250" s="343"/>
      <c r="I1250" s="343"/>
      <c r="J1250" s="343"/>
      <c r="K1250" s="343"/>
      <c r="L1250" s="343"/>
      <c r="M1250" s="343"/>
      <c r="N1250" s="343"/>
      <c r="O1250" s="343"/>
      <c r="P1250" s="343"/>
      <c r="Q1250" s="343"/>
      <c r="R1250" s="343"/>
      <c r="S1250" s="343"/>
      <c r="T1250" s="343"/>
      <c r="U1250" s="343"/>
      <c r="V1250" s="343"/>
      <c r="W1250" s="343"/>
      <c r="X1250" s="343"/>
      <c r="Y1250" s="343"/>
      <c r="Z1250" s="343"/>
      <c r="AA1250" s="343"/>
      <c r="AB1250" s="343"/>
      <c r="AC1250" s="343"/>
      <c r="AD1250" s="329"/>
      <c r="AE1250" s="329"/>
      <c r="AF1250" s="329"/>
    </row>
    <row r="1251" spans="1:32" x14ac:dyDescent="0.2">
      <c r="A1251" s="343"/>
      <c r="B1251" s="343"/>
      <c r="C1251" s="343"/>
      <c r="D1251" s="343"/>
      <c r="E1251" s="343"/>
      <c r="F1251" s="343"/>
      <c r="G1251" s="343"/>
      <c r="H1251" s="343"/>
      <c r="I1251" s="343"/>
      <c r="J1251" s="343"/>
      <c r="K1251" s="343"/>
      <c r="L1251" s="343"/>
      <c r="M1251" s="343"/>
      <c r="N1251" s="343"/>
      <c r="O1251" s="343"/>
      <c r="P1251" s="343"/>
      <c r="Q1251" s="343"/>
      <c r="R1251" s="343"/>
      <c r="S1251" s="343"/>
      <c r="T1251" s="343"/>
      <c r="U1251" s="343"/>
      <c r="V1251" s="343"/>
      <c r="W1251" s="343"/>
      <c r="X1251" s="343"/>
      <c r="Y1251" s="343"/>
      <c r="Z1251" s="343"/>
      <c r="AA1251" s="343"/>
      <c r="AB1251" s="343"/>
      <c r="AC1251" s="343"/>
      <c r="AD1251" s="329"/>
      <c r="AE1251" s="329"/>
      <c r="AF1251" s="329"/>
    </row>
    <row r="1252" spans="1:32" x14ac:dyDescent="0.2">
      <c r="A1252" s="343"/>
      <c r="B1252" s="343"/>
      <c r="C1252" s="343"/>
      <c r="D1252" s="343"/>
      <c r="E1252" s="343"/>
      <c r="F1252" s="343"/>
      <c r="G1252" s="343"/>
      <c r="H1252" s="343"/>
      <c r="I1252" s="343"/>
      <c r="J1252" s="343"/>
      <c r="K1252" s="343"/>
      <c r="L1252" s="343"/>
      <c r="M1252" s="343"/>
      <c r="N1252" s="343"/>
      <c r="O1252" s="343"/>
      <c r="P1252" s="343"/>
      <c r="Q1252" s="343"/>
      <c r="R1252" s="343"/>
      <c r="S1252" s="343"/>
      <c r="T1252" s="343"/>
      <c r="U1252" s="343"/>
      <c r="V1252" s="343"/>
      <c r="W1252" s="343"/>
      <c r="X1252" s="343"/>
      <c r="Y1252" s="343"/>
      <c r="Z1252" s="343"/>
      <c r="AA1252" s="343"/>
      <c r="AB1252" s="343"/>
      <c r="AC1252" s="343"/>
      <c r="AD1252" s="329"/>
      <c r="AE1252" s="329"/>
      <c r="AF1252" s="329"/>
    </row>
    <row r="1253" spans="1:32" x14ac:dyDescent="0.2">
      <c r="A1253" s="343"/>
      <c r="B1253" s="343"/>
      <c r="C1253" s="343"/>
      <c r="D1253" s="343"/>
      <c r="E1253" s="343"/>
      <c r="F1253" s="343"/>
      <c r="G1253" s="343"/>
      <c r="H1253" s="343"/>
      <c r="I1253" s="343"/>
      <c r="J1253" s="343"/>
      <c r="K1253" s="343"/>
      <c r="L1253" s="343"/>
      <c r="M1253" s="343"/>
      <c r="N1253" s="343"/>
      <c r="O1253" s="343"/>
      <c r="P1253" s="343"/>
      <c r="Q1253" s="343"/>
      <c r="R1253" s="343"/>
      <c r="S1253" s="343"/>
      <c r="T1253" s="343"/>
      <c r="U1253" s="343"/>
      <c r="V1253" s="343"/>
      <c r="W1253" s="343"/>
      <c r="X1253" s="343"/>
      <c r="Y1253" s="343"/>
      <c r="Z1253" s="343"/>
      <c r="AA1253" s="343"/>
      <c r="AB1253" s="343"/>
      <c r="AC1253" s="343"/>
      <c r="AD1253" s="329"/>
      <c r="AE1253" s="329"/>
      <c r="AF1253" s="329"/>
    </row>
    <row r="1254" spans="1:32" x14ac:dyDescent="0.2">
      <c r="A1254" s="343"/>
      <c r="B1254" s="343"/>
      <c r="C1254" s="343"/>
      <c r="D1254" s="343"/>
      <c r="E1254" s="343"/>
      <c r="F1254" s="343"/>
      <c r="G1254" s="343"/>
      <c r="H1254" s="343"/>
      <c r="I1254" s="343"/>
      <c r="J1254" s="343"/>
      <c r="K1254" s="343"/>
      <c r="L1254" s="343"/>
      <c r="M1254" s="343"/>
      <c r="N1254" s="343"/>
      <c r="O1254" s="343"/>
      <c r="P1254" s="343"/>
      <c r="Q1254" s="343"/>
      <c r="R1254" s="343"/>
      <c r="S1254" s="343"/>
      <c r="T1254" s="343"/>
      <c r="U1254" s="343"/>
      <c r="V1254" s="343"/>
      <c r="W1254" s="343"/>
      <c r="X1254" s="343"/>
      <c r="Y1254" s="343"/>
      <c r="Z1254" s="343"/>
      <c r="AA1254" s="343"/>
      <c r="AB1254" s="343"/>
      <c r="AC1254" s="343"/>
      <c r="AD1254" s="329"/>
      <c r="AE1254" s="329"/>
      <c r="AF1254" s="329"/>
    </row>
    <row r="1255" spans="1:32" x14ac:dyDescent="0.2">
      <c r="A1255" s="343"/>
      <c r="B1255" s="343"/>
      <c r="C1255" s="343"/>
      <c r="D1255" s="343"/>
      <c r="E1255" s="343"/>
      <c r="F1255" s="343"/>
      <c r="G1255" s="343"/>
      <c r="H1255" s="343"/>
      <c r="I1255" s="343"/>
      <c r="J1255" s="343"/>
      <c r="K1255" s="343"/>
      <c r="L1255" s="343"/>
      <c r="M1255" s="343"/>
      <c r="N1255" s="343"/>
      <c r="O1255" s="343"/>
      <c r="P1255" s="343"/>
      <c r="Q1255" s="343"/>
      <c r="R1255" s="343"/>
      <c r="S1255" s="343"/>
      <c r="T1255" s="343"/>
      <c r="U1255" s="343"/>
      <c r="V1255" s="343"/>
      <c r="W1255" s="343"/>
      <c r="X1255" s="343"/>
      <c r="Y1255" s="343"/>
      <c r="Z1255" s="343"/>
      <c r="AA1255" s="343"/>
      <c r="AB1255" s="343"/>
      <c r="AC1255" s="343"/>
      <c r="AD1255" s="329"/>
      <c r="AE1255" s="329"/>
      <c r="AF1255" s="329"/>
    </row>
    <row r="1256" spans="1:32" x14ac:dyDescent="0.2">
      <c r="A1256" s="343"/>
      <c r="B1256" s="343"/>
      <c r="C1256" s="343"/>
      <c r="D1256" s="343"/>
      <c r="E1256" s="343"/>
      <c r="F1256" s="343"/>
      <c r="G1256" s="343"/>
      <c r="H1256" s="343"/>
      <c r="I1256" s="343"/>
      <c r="J1256" s="343"/>
      <c r="K1256" s="343"/>
      <c r="L1256" s="343"/>
      <c r="M1256" s="343"/>
      <c r="N1256" s="343"/>
      <c r="O1256" s="343"/>
      <c r="P1256" s="343"/>
      <c r="Q1256" s="343"/>
      <c r="R1256" s="343"/>
      <c r="S1256" s="343"/>
      <c r="T1256" s="343"/>
      <c r="U1256" s="343"/>
      <c r="V1256" s="343"/>
      <c r="W1256" s="343"/>
      <c r="X1256" s="343"/>
      <c r="Y1256" s="343"/>
      <c r="Z1256" s="343"/>
      <c r="AA1256" s="343"/>
      <c r="AB1256" s="343"/>
      <c r="AC1256" s="343"/>
      <c r="AD1256" s="329"/>
      <c r="AE1256" s="329"/>
      <c r="AF1256" s="329"/>
    </row>
    <row r="1257" spans="1:32" x14ac:dyDescent="0.2">
      <c r="A1257" s="343"/>
      <c r="B1257" s="343"/>
      <c r="C1257" s="343"/>
      <c r="D1257" s="343"/>
      <c r="E1257" s="343"/>
      <c r="F1257" s="343"/>
      <c r="G1257" s="343"/>
      <c r="H1257" s="343"/>
      <c r="I1257" s="343"/>
      <c r="J1257" s="343"/>
      <c r="K1257" s="343"/>
      <c r="L1257" s="343"/>
      <c r="M1257" s="343"/>
      <c r="N1257" s="343"/>
      <c r="O1257" s="343"/>
      <c r="P1257" s="343"/>
      <c r="Q1257" s="343"/>
      <c r="R1257" s="343"/>
      <c r="S1257" s="343"/>
      <c r="T1257" s="343"/>
      <c r="U1257" s="343"/>
      <c r="V1257" s="343"/>
      <c r="W1257" s="343"/>
      <c r="X1257" s="343"/>
      <c r="Y1257" s="343"/>
      <c r="Z1257" s="343"/>
      <c r="AA1257" s="343"/>
      <c r="AB1257" s="343"/>
      <c r="AC1257" s="343"/>
      <c r="AD1257" s="329"/>
      <c r="AE1257" s="329"/>
      <c r="AF1257" s="329"/>
    </row>
    <row r="1258" spans="1:32" x14ac:dyDescent="0.2">
      <c r="A1258" s="343"/>
      <c r="B1258" s="343"/>
      <c r="C1258" s="343"/>
      <c r="D1258" s="343"/>
      <c r="E1258" s="343"/>
      <c r="F1258" s="343"/>
      <c r="G1258" s="343"/>
      <c r="H1258" s="343"/>
      <c r="I1258" s="343"/>
      <c r="J1258" s="343"/>
      <c r="K1258" s="343"/>
      <c r="L1258" s="343"/>
      <c r="M1258" s="343"/>
      <c r="N1258" s="343"/>
      <c r="O1258" s="343"/>
      <c r="P1258" s="343"/>
      <c r="Q1258" s="343"/>
      <c r="R1258" s="343"/>
      <c r="S1258" s="343"/>
      <c r="T1258" s="343"/>
      <c r="U1258" s="343"/>
      <c r="V1258" s="343"/>
      <c r="W1258" s="343"/>
      <c r="X1258" s="343"/>
      <c r="Y1258" s="343"/>
      <c r="Z1258" s="343"/>
      <c r="AA1258" s="343"/>
      <c r="AB1258" s="343"/>
      <c r="AC1258" s="343"/>
      <c r="AD1258" s="329"/>
      <c r="AE1258" s="329"/>
      <c r="AF1258" s="329"/>
    </row>
    <row r="1259" spans="1:32" x14ac:dyDescent="0.2">
      <c r="A1259" s="343"/>
      <c r="B1259" s="343"/>
      <c r="C1259" s="343"/>
      <c r="D1259" s="343"/>
      <c r="E1259" s="343"/>
      <c r="F1259" s="343"/>
      <c r="G1259" s="343"/>
      <c r="H1259" s="343"/>
      <c r="I1259" s="343"/>
      <c r="J1259" s="343"/>
      <c r="K1259" s="343"/>
      <c r="L1259" s="343"/>
      <c r="M1259" s="343"/>
      <c r="N1259" s="343"/>
      <c r="O1259" s="343"/>
      <c r="P1259" s="343"/>
      <c r="Q1259" s="343"/>
      <c r="R1259" s="343"/>
      <c r="S1259" s="343"/>
      <c r="T1259" s="343"/>
      <c r="U1259" s="343"/>
      <c r="V1259" s="343"/>
      <c r="W1259" s="343"/>
      <c r="X1259" s="343"/>
      <c r="Y1259" s="343"/>
      <c r="Z1259" s="343"/>
      <c r="AA1259" s="343"/>
      <c r="AB1259" s="343"/>
      <c r="AC1259" s="343"/>
      <c r="AD1259" s="329"/>
      <c r="AE1259" s="329"/>
      <c r="AF1259" s="329"/>
    </row>
    <row r="1260" spans="1:32" x14ac:dyDescent="0.2">
      <c r="A1260" s="343"/>
      <c r="B1260" s="343"/>
      <c r="C1260" s="343"/>
      <c r="D1260" s="343"/>
      <c r="E1260" s="343"/>
      <c r="F1260" s="343"/>
      <c r="G1260" s="343"/>
      <c r="H1260" s="343"/>
      <c r="I1260" s="343"/>
      <c r="J1260" s="343"/>
      <c r="K1260" s="343"/>
      <c r="L1260" s="343"/>
      <c r="M1260" s="343"/>
      <c r="N1260" s="343"/>
      <c r="O1260" s="343"/>
      <c r="P1260" s="343"/>
      <c r="Q1260" s="343"/>
      <c r="R1260" s="343"/>
      <c r="S1260" s="343"/>
      <c r="T1260" s="343"/>
      <c r="U1260" s="343"/>
      <c r="V1260" s="343"/>
      <c r="W1260" s="343"/>
      <c r="X1260" s="343"/>
      <c r="Y1260" s="343"/>
      <c r="Z1260" s="343"/>
      <c r="AA1260" s="343"/>
      <c r="AB1260" s="343"/>
      <c r="AC1260" s="343"/>
      <c r="AD1260" s="329"/>
      <c r="AE1260" s="329"/>
      <c r="AF1260" s="329"/>
    </row>
    <row r="1261" spans="1:32" x14ac:dyDescent="0.2">
      <c r="A1261" s="343"/>
      <c r="B1261" s="343"/>
      <c r="C1261" s="343"/>
      <c r="D1261" s="343"/>
      <c r="E1261" s="343"/>
      <c r="F1261" s="343"/>
      <c r="G1261" s="343"/>
      <c r="H1261" s="343"/>
      <c r="I1261" s="343"/>
      <c r="J1261" s="343"/>
      <c r="K1261" s="343"/>
      <c r="L1261" s="343"/>
      <c r="M1261" s="343"/>
      <c r="N1261" s="343"/>
      <c r="O1261" s="343"/>
      <c r="P1261" s="343"/>
      <c r="Q1261" s="343"/>
      <c r="R1261" s="343"/>
      <c r="S1261" s="343"/>
      <c r="T1261" s="343"/>
      <c r="U1261" s="343"/>
      <c r="V1261" s="343"/>
      <c r="W1261" s="343"/>
      <c r="X1261" s="343"/>
      <c r="Y1261" s="343"/>
      <c r="Z1261" s="343"/>
      <c r="AA1261" s="343"/>
      <c r="AB1261" s="343"/>
      <c r="AC1261" s="343"/>
      <c r="AD1261" s="329"/>
      <c r="AE1261" s="329"/>
      <c r="AF1261" s="329"/>
    </row>
    <row r="1262" spans="1:32" x14ac:dyDescent="0.2">
      <c r="A1262" s="343"/>
      <c r="B1262" s="343"/>
      <c r="C1262" s="343"/>
      <c r="D1262" s="343"/>
      <c r="E1262" s="343"/>
      <c r="F1262" s="343"/>
      <c r="G1262" s="343"/>
      <c r="H1262" s="343"/>
      <c r="I1262" s="343"/>
      <c r="J1262" s="343"/>
      <c r="K1262" s="343"/>
      <c r="L1262" s="343"/>
      <c r="M1262" s="343"/>
      <c r="N1262" s="343"/>
      <c r="O1262" s="343"/>
      <c r="P1262" s="343"/>
      <c r="Q1262" s="343"/>
      <c r="R1262" s="343"/>
      <c r="S1262" s="343"/>
      <c r="T1262" s="343"/>
      <c r="U1262" s="343"/>
      <c r="V1262" s="343"/>
      <c r="W1262" s="343"/>
      <c r="X1262" s="343"/>
      <c r="Y1262" s="343"/>
      <c r="Z1262" s="343"/>
      <c r="AA1262" s="343"/>
      <c r="AB1262" s="343"/>
      <c r="AC1262" s="343"/>
      <c r="AD1262" s="329"/>
      <c r="AE1262" s="329"/>
      <c r="AF1262" s="329"/>
    </row>
    <row r="1263" spans="1:32" x14ac:dyDescent="0.2">
      <c r="A1263" s="343"/>
      <c r="B1263" s="343"/>
      <c r="C1263" s="343"/>
      <c r="D1263" s="343"/>
      <c r="E1263" s="343"/>
      <c r="F1263" s="343"/>
      <c r="G1263" s="343"/>
      <c r="H1263" s="343"/>
      <c r="I1263" s="343"/>
      <c r="J1263" s="343"/>
      <c r="K1263" s="343"/>
      <c r="L1263" s="343"/>
      <c r="M1263" s="343"/>
      <c r="N1263" s="343"/>
      <c r="O1263" s="343"/>
      <c r="P1263" s="343"/>
      <c r="Q1263" s="343"/>
      <c r="R1263" s="343"/>
      <c r="S1263" s="343"/>
      <c r="T1263" s="343"/>
      <c r="U1263" s="343"/>
      <c r="V1263" s="343"/>
      <c r="W1263" s="343"/>
      <c r="X1263" s="343"/>
      <c r="Y1263" s="343"/>
      <c r="Z1263" s="343"/>
      <c r="AA1263" s="343"/>
      <c r="AB1263" s="343"/>
      <c r="AC1263" s="343"/>
      <c r="AD1263" s="329"/>
      <c r="AE1263" s="329"/>
      <c r="AF1263" s="329"/>
    </row>
    <row r="1264" spans="1:32" x14ac:dyDescent="0.2">
      <c r="A1264" s="343"/>
      <c r="B1264" s="343"/>
      <c r="C1264" s="343"/>
      <c r="D1264" s="343"/>
      <c r="E1264" s="343"/>
      <c r="F1264" s="343"/>
      <c r="G1264" s="343"/>
      <c r="H1264" s="343"/>
      <c r="I1264" s="343"/>
      <c r="J1264" s="343"/>
      <c r="K1264" s="343"/>
      <c r="L1264" s="343"/>
      <c r="M1264" s="343"/>
      <c r="N1264" s="343"/>
      <c r="O1264" s="343"/>
      <c r="P1264" s="343"/>
      <c r="Q1264" s="343"/>
      <c r="R1264" s="343"/>
      <c r="S1264" s="343"/>
      <c r="T1264" s="343"/>
      <c r="U1264" s="343"/>
      <c r="V1264" s="343"/>
      <c r="W1264" s="343"/>
      <c r="X1264" s="343"/>
      <c r="Y1264" s="343"/>
      <c r="Z1264" s="343"/>
      <c r="AA1264" s="343"/>
      <c r="AB1264" s="343"/>
      <c r="AC1264" s="343"/>
      <c r="AD1264" s="329"/>
      <c r="AE1264" s="329"/>
      <c r="AF1264" s="329"/>
    </row>
    <row r="1265" spans="1:32" x14ac:dyDescent="0.2">
      <c r="A1265" s="343"/>
      <c r="B1265" s="343"/>
      <c r="C1265" s="343"/>
      <c r="D1265" s="343"/>
      <c r="E1265" s="343"/>
      <c r="F1265" s="343"/>
      <c r="G1265" s="343"/>
      <c r="H1265" s="343"/>
      <c r="I1265" s="343"/>
      <c r="J1265" s="343"/>
      <c r="K1265" s="343"/>
      <c r="L1265" s="343"/>
      <c r="M1265" s="343"/>
      <c r="N1265" s="343"/>
      <c r="O1265" s="343"/>
      <c r="P1265" s="343"/>
      <c r="Q1265" s="343"/>
      <c r="R1265" s="343"/>
      <c r="S1265" s="343"/>
      <c r="T1265" s="343"/>
      <c r="U1265" s="343"/>
      <c r="V1265" s="343"/>
      <c r="W1265" s="343"/>
      <c r="X1265" s="343"/>
      <c r="Y1265" s="343"/>
      <c r="Z1265" s="343"/>
      <c r="AA1265" s="343"/>
      <c r="AB1265" s="343"/>
      <c r="AC1265" s="343"/>
      <c r="AD1265" s="329"/>
      <c r="AE1265" s="329"/>
      <c r="AF1265" s="329"/>
    </row>
    <row r="1266" spans="1:32" x14ac:dyDescent="0.2">
      <c r="A1266" s="343"/>
      <c r="B1266" s="343"/>
      <c r="C1266" s="343"/>
      <c r="D1266" s="343"/>
      <c r="E1266" s="343"/>
      <c r="F1266" s="343"/>
      <c r="G1266" s="343"/>
      <c r="H1266" s="343"/>
      <c r="I1266" s="343"/>
      <c r="J1266" s="343"/>
      <c r="K1266" s="343"/>
      <c r="L1266" s="343"/>
      <c r="M1266" s="343"/>
      <c r="N1266" s="343"/>
      <c r="O1266" s="343"/>
      <c r="P1266" s="343"/>
      <c r="Q1266" s="343"/>
      <c r="R1266" s="343"/>
      <c r="S1266" s="343"/>
      <c r="T1266" s="343"/>
      <c r="U1266" s="343"/>
      <c r="V1266" s="343"/>
      <c r="W1266" s="343"/>
      <c r="X1266" s="343"/>
      <c r="Y1266" s="343"/>
      <c r="Z1266" s="343"/>
      <c r="AA1266" s="343"/>
      <c r="AB1266" s="343"/>
      <c r="AC1266" s="343"/>
      <c r="AD1266" s="329"/>
      <c r="AE1266" s="329"/>
      <c r="AF1266" s="329"/>
    </row>
    <row r="1267" spans="1:32" x14ac:dyDescent="0.2">
      <c r="A1267" s="343"/>
      <c r="B1267" s="343"/>
      <c r="C1267" s="343"/>
      <c r="D1267" s="343"/>
      <c r="E1267" s="343"/>
      <c r="F1267" s="343"/>
      <c r="G1267" s="343"/>
      <c r="H1267" s="343"/>
      <c r="I1267" s="343"/>
      <c r="J1267" s="343"/>
      <c r="K1267" s="343"/>
      <c r="L1267" s="343"/>
      <c r="M1267" s="343"/>
      <c r="N1267" s="343"/>
      <c r="O1267" s="343"/>
      <c r="P1267" s="343"/>
      <c r="Q1267" s="343"/>
      <c r="R1267" s="343"/>
      <c r="S1267" s="343"/>
      <c r="T1267" s="343"/>
      <c r="U1267" s="343"/>
      <c r="V1267" s="343"/>
      <c r="W1267" s="343"/>
      <c r="X1267" s="343"/>
      <c r="Y1267" s="343"/>
      <c r="Z1267" s="343"/>
      <c r="AA1267" s="343"/>
      <c r="AB1267" s="343"/>
      <c r="AC1267" s="343"/>
      <c r="AD1267" s="329"/>
      <c r="AE1267" s="329"/>
      <c r="AF1267" s="329"/>
    </row>
    <row r="1268" spans="1:32" x14ac:dyDescent="0.2">
      <c r="A1268" s="343"/>
      <c r="B1268" s="343"/>
      <c r="C1268" s="343"/>
      <c r="D1268" s="343"/>
      <c r="E1268" s="343"/>
      <c r="F1268" s="343"/>
      <c r="G1268" s="343"/>
      <c r="H1268" s="343"/>
      <c r="I1268" s="343"/>
      <c r="J1268" s="343"/>
      <c r="K1268" s="343"/>
      <c r="L1268" s="343"/>
      <c r="M1268" s="343"/>
      <c r="N1268" s="343"/>
      <c r="O1268" s="343"/>
      <c r="P1268" s="343"/>
      <c r="Q1268" s="343"/>
      <c r="R1268" s="343"/>
      <c r="S1268" s="343"/>
      <c r="T1268" s="343"/>
      <c r="U1268" s="343"/>
      <c r="V1268" s="343"/>
      <c r="W1268" s="343"/>
      <c r="X1268" s="343"/>
      <c r="Y1268" s="343"/>
      <c r="Z1268" s="343"/>
      <c r="AA1268" s="343"/>
      <c r="AB1268" s="343"/>
      <c r="AC1268" s="343"/>
      <c r="AD1268" s="329"/>
      <c r="AE1268" s="329"/>
      <c r="AF1268" s="329"/>
    </row>
    <row r="1269" spans="1:32" x14ac:dyDescent="0.2">
      <c r="A1269" s="343"/>
      <c r="B1269" s="343"/>
      <c r="C1269" s="343"/>
      <c r="D1269" s="343"/>
      <c r="E1269" s="343"/>
      <c r="F1269" s="343"/>
      <c r="G1269" s="343"/>
      <c r="H1269" s="343"/>
      <c r="I1269" s="343"/>
      <c r="J1269" s="343"/>
      <c r="K1269" s="343"/>
      <c r="L1269" s="343"/>
      <c r="M1269" s="343"/>
      <c r="N1269" s="343"/>
      <c r="O1269" s="343"/>
      <c r="P1269" s="343"/>
      <c r="Q1269" s="343"/>
      <c r="R1269" s="343"/>
      <c r="S1269" s="343"/>
      <c r="T1269" s="343"/>
      <c r="U1269" s="343"/>
      <c r="V1269" s="343"/>
      <c r="W1269" s="343"/>
      <c r="X1269" s="343"/>
      <c r="Y1269" s="343"/>
      <c r="Z1269" s="343"/>
      <c r="AA1269" s="343"/>
      <c r="AB1269" s="343"/>
      <c r="AC1269" s="343"/>
      <c r="AD1269" s="329"/>
      <c r="AE1269" s="329"/>
      <c r="AF1269" s="329"/>
    </row>
    <row r="1270" spans="1:32" x14ac:dyDescent="0.2">
      <c r="A1270" s="343"/>
      <c r="B1270" s="343"/>
      <c r="C1270" s="343"/>
      <c r="D1270" s="343"/>
      <c r="E1270" s="343"/>
      <c r="F1270" s="343"/>
      <c r="G1270" s="343"/>
      <c r="H1270" s="343"/>
      <c r="I1270" s="343"/>
      <c r="J1270" s="343"/>
      <c r="K1270" s="343"/>
      <c r="L1270" s="343"/>
      <c r="M1270" s="343"/>
      <c r="N1270" s="343"/>
      <c r="O1270" s="343"/>
      <c r="P1270" s="343"/>
      <c r="Q1270" s="343"/>
      <c r="R1270" s="343"/>
      <c r="S1270" s="343"/>
      <c r="T1270" s="343"/>
      <c r="U1270" s="343"/>
      <c r="V1270" s="343"/>
      <c r="W1270" s="343"/>
      <c r="X1270" s="343"/>
      <c r="Y1270" s="343"/>
      <c r="Z1270" s="343"/>
      <c r="AA1270" s="343"/>
      <c r="AB1270" s="343"/>
      <c r="AC1270" s="343"/>
      <c r="AD1270" s="329"/>
      <c r="AE1270" s="329"/>
      <c r="AF1270" s="329"/>
    </row>
    <row r="1271" spans="1:32" x14ac:dyDescent="0.2">
      <c r="A1271" s="343"/>
      <c r="B1271" s="343"/>
      <c r="C1271" s="343"/>
      <c r="D1271" s="343"/>
      <c r="E1271" s="343"/>
      <c r="F1271" s="343"/>
      <c r="G1271" s="343"/>
      <c r="H1271" s="343"/>
      <c r="I1271" s="343"/>
      <c r="J1271" s="343"/>
      <c r="K1271" s="343"/>
      <c r="L1271" s="343"/>
      <c r="M1271" s="343"/>
      <c r="N1271" s="343"/>
      <c r="O1271" s="343"/>
      <c r="P1271" s="343"/>
      <c r="Q1271" s="343"/>
      <c r="R1271" s="343"/>
      <c r="S1271" s="343"/>
      <c r="T1271" s="343"/>
      <c r="U1271" s="343"/>
      <c r="V1271" s="343"/>
      <c r="W1271" s="343"/>
      <c r="X1271" s="343"/>
      <c r="Y1271" s="343"/>
      <c r="Z1271" s="343"/>
      <c r="AA1271" s="343"/>
      <c r="AB1271" s="343"/>
      <c r="AC1271" s="343"/>
      <c r="AD1271" s="329"/>
      <c r="AE1271" s="329"/>
      <c r="AF1271" s="329"/>
    </row>
    <row r="1272" spans="1:32" x14ac:dyDescent="0.2">
      <c r="A1272" s="343"/>
      <c r="B1272" s="343"/>
      <c r="C1272" s="343"/>
      <c r="D1272" s="343"/>
      <c r="E1272" s="343"/>
      <c r="F1272" s="343"/>
      <c r="G1272" s="343"/>
      <c r="H1272" s="343"/>
      <c r="I1272" s="343"/>
      <c r="J1272" s="343"/>
      <c r="K1272" s="343"/>
      <c r="L1272" s="343"/>
      <c r="M1272" s="343"/>
      <c r="N1272" s="343"/>
      <c r="O1272" s="343"/>
      <c r="P1272" s="343"/>
      <c r="Q1272" s="343"/>
      <c r="R1272" s="343"/>
      <c r="S1272" s="343"/>
      <c r="T1272" s="343"/>
      <c r="U1272" s="343"/>
      <c r="V1272" s="343"/>
      <c r="W1272" s="343"/>
      <c r="X1272" s="343"/>
      <c r="Y1272" s="343"/>
      <c r="Z1272" s="343"/>
      <c r="AA1272" s="343"/>
      <c r="AB1272" s="343"/>
      <c r="AC1272" s="343"/>
      <c r="AD1272" s="329"/>
      <c r="AE1272" s="329"/>
      <c r="AF1272" s="329"/>
    </row>
    <row r="1273" spans="1:32" x14ac:dyDescent="0.2">
      <c r="A1273" s="343"/>
      <c r="B1273" s="343"/>
      <c r="C1273" s="343"/>
      <c r="D1273" s="343"/>
      <c r="E1273" s="343"/>
      <c r="F1273" s="343"/>
      <c r="G1273" s="343"/>
      <c r="H1273" s="343"/>
      <c r="I1273" s="343"/>
      <c r="J1273" s="343"/>
      <c r="K1273" s="343"/>
      <c r="L1273" s="343"/>
      <c r="M1273" s="343"/>
      <c r="N1273" s="343"/>
      <c r="O1273" s="343"/>
      <c r="P1273" s="343"/>
      <c r="Q1273" s="343"/>
      <c r="R1273" s="343"/>
      <c r="S1273" s="343"/>
      <c r="T1273" s="343"/>
      <c r="U1273" s="343"/>
      <c r="V1273" s="343"/>
      <c r="W1273" s="343"/>
      <c r="X1273" s="343"/>
      <c r="Y1273" s="343"/>
      <c r="Z1273" s="343"/>
      <c r="AA1273" s="343"/>
      <c r="AB1273" s="343"/>
      <c r="AC1273" s="343"/>
      <c r="AD1273" s="329"/>
      <c r="AE1273" s="329"/>
      <c r="AF1273" s="329"/>
    </row>
    <row r="1274" spans="1:32" x14ac:dyDescent="0.2">
      <c r="A1274" s="343"/>
      <c r="B1274" s="343"/>
      <c r="C1274" s="343"/>
      <c r="D1274" s="343"/>
      <c r="E1274" s="343"/>
      <c r="F1274" s="343"/>
      <c r="G1274" s="343"/>
      <c r="H1274" s="343"/>
      <c r="I1274" s="343"/>
      <c r="J1274" s="343"/>
      <c r="K1274" s="343"/>
      <c r="L1274" s="343"/>
      <c r="M1274" s="343"/>
      <c r="N1274" s="343"/>
      <c r="O1274" s="343"/>
      <c r="P1274" s="343"/>
      <c r="Q1274" s="343"/>
      <c r="R1274" s="343"/>
      <c r="S1274" s="343"/>
      <c r="T1274" s="343"/>
      <c r="U1274" s="343"/>
      <c r="V1274" s="343"/>
      <c r="W1274" s="343"/>
      <c r="X1274" s="343"/>
      <c r="Y1274" s="343"/>
      <c r="Z1274" s="343"/>
      <c r="AA1274" s="343"/>
      <c r="AB1274" s="343"/>
      <c r="AC1274" s="343"/>
      <c r="AD1274" s="329"/>
      <c r="AE1274" s="329"/>
      <c r="AF1274" s="329"/>
    </row>
    <row r="1275" spans="1:32" x14ac:dyDescent="0.2">
      <c r="A1275" s="343"/>
      <c r="B1275" s="343"/>
      <c r="C1275" s="343"/>
      <c r="D1275" s="343"/>
      <c r="E1275" s="343"/>
      <c r="F1275" s="343"/>
      <c r="G1275" s="343"/>
      <c r="H1275" s="343"/>
      <c r="I1275" s="343"/>
      <c r="J1275" s="343"/>
      <c r="K1275" s="343"/>
      <c r="L1275" s="343"/>
      <c r="M1275" s="343"/>
      <c r="N1275" s="343"/>
      <c r="O1275" s="343"/>
      <c r="P1275" s="343"/>
      <c r="Q1275" s="343"/>
      <c r="R1275" s="343"/>
      <c r="S1275" s="343"/>
      <c r="T1275" s="343"/>
      <c r="U1275" s="343"/>
      <c r="V1275" s="343"/>
      <c r="W1275" s="343"/>
      <c r="X1275" s="343"/>
      <c r="Y1275" s="343"/>
      <c r="Z1275" s="343"/>
      <c r="AA1275" s="343"/>
      <c r="AB1275" s="343"/>
      <c r="AC1275" s="343"/>
      <c r="AD1275" s="329"/>
      <c r="AE1275" s="329"/>
      <c r="AF1275" s="329"/>
    </row>
    <row r="1276" spans="1:32" x14ac:dyDescent="0.2">
      <c r="A1276" s="343"/>
      <c r="B1276" s="343"/>
      <c r="C1276" s="343"/>
      <c r="D1276" s="343"/>
      <c r="E1276" s="343"/>
      <c r="F1276" s="343"/>
      <c r="G1276" s="343"/>
      <c r="H1276" s="343"/>
      <c r="I1276" s="343"/>
      <c r="J1276" s="343"/>
      <c r="K1276" s="343"/>
      <c r="L1276" s="343"/>
      <c r="M1276" s="343"/>
      <c r="N1276" s="343"/>
      <c r="O1276" s="343"/>
      <c r="P1276" s="343"/>
      <c r="Q1276" s="343"/>
      <c r="R1276" s="343"/>
      <c r="S1276" s="343"/>
      <c r="T1276" s="343"/>
      <c r="U1276" s="343"/>
      <c r="V1276" s="343"/>
      <c r="W1276" s="343"/>
      <c r="X1276" s="343"/>
      <c r="Y1276" s="343"/>
      <c r="Z1276" s="343"/>
      <c r="AA1276" s="343"/>
      <c r="AB1276" s="343"/>
      <c r="AC1276" s="343"/>
      <c r="AD1276" s="329"/>
      <c r="AE1276" s="329"/>
      <c r="AF1276" s="329"/>
    </row>
    <row r="1277" spans="1:32" x14ac:dyDescent="0.2">
      <c r="A1277" s="343"/>
      <c r="B1277" s="343"/>
      <c r="C1277" s="343"/>
      <c r="D1277" s="343"/>
      <c r="E1277" s="343"/>
      <c r="F1277" s="343"/>
      <c r="G1277" s="343"/>
      <c r="H1277" s="343"/>
      <c r="I1277" s="343"/>
      <c r="J1277" s="343"/>
      <c r="K1277" s="343"/>
      <c r="L1277" s="343"/>
      <c r="M1277" s="343"/>
      <c r="N1277" s="343"/>
      <c r="O1277" s="343"/>
      <c r="P1277" s="343"/>
      <c r="Q1277" s="343"/>
      <c r="R1277" s="343"/>
      <c r="S1277" s="343"/>
      <c r="T1277" s="343"/>
      <c r="U1277" s="343"/>
      <c r="V1277" s="343"/>
      <c r="W1277" s="343"/>
      <c r="X1277" s="343"/>
      <c r="Y1277" s="343"/>
      <c r="Z1277" s="343"/>
      <c r="AA1277" s="343"/>
      <c r="AB1277" s="343"/>
      <c r="AC1277" s="343"/>
      <c r="AD1277" s="329"/>
      <c r="AE1277" s="329"/>
      <c r="AF1277" s="329"/>
    </row>
    <row r="1278" spans="1:32" x14ac:dyDescent="0.2">
      <c r="A1278" s="343"/>
      <c r="B1278" s="343"/>
      <c r="C1278" s="343"/>
      <c r="D1278" s="343"/>
      <c r="E1278" s="343"/>
      <c r="F1278" s="343"/>
      <c r="G1278" s="343"/>
      <c r="H1278" s="343"/>
      <c r="I1278" s="343"/>
      <c r="J1278" s="343"/>
      <c r="K1278" s="343"/>
      <c r="L1278" s="343"/>
      <c r="M1278" s="343"/>
      <c r="N1278" s="343"/>
      <c r="O1278" s="343"/>
      <c r="P1278" s="343"/>
      <c r="Q1278" s="343"/>
      <c r="R1278" s="343"/>
      <c r="S1278" s="343"/>
      <c r="T1278" s="343"/>
      <c r="U1278" s="343"/>
      <c r="V1278" s="343"/>
      <c r="W1278" s="343"/>
      <c r="X1278" s="343"/>
      <c r="Y1278" s="343"/>
      <c r="Z1278" s="343"/>
      <c r="AA1278" s="343"/>
      <c r="AB1278" s="343"/>
      <c r="AC1278" s="343"/>
      <c r="AD1278" s="329"/>
      <c r="AE1278" s="329"/>
      <c r="AF1278" s="329"/>
    </row>
    <row r="1279" spans="1:32" x14ac:dyDescent="0.2">
      <c r="A1279" s="343"/>
      <c r="B1279" s="343"/>
      <c r="C1279" s="343"/>
      <c r="D1279" s="343"/>
      <c r="E1279" s="343"/>
      <c r="F1279" s="343"/>
      <c r="G1279" s="343"/>
      <c r="H1279" s="343"/>
      <c r="I1279" s="343"/>
      <c r="J1279" s="343"/>
      <c r="K1279" s="343"/>
      <c r="L1279" s="343"/>
      <c r="M1279" s="343"/>
      <c r="N1279" s="343"/>
      <c r="O1279" s="343"/>
      <c r="P1279" s="343"/>
      <c r="Q1279" s="343"/>
      <c r="R1279" s="343"/>
      <c r="S1279" s="343"/>
      <c r="T1279" s="343"/>
      <c r="U1279" s="343"/>
      <c r="V1279" s="343"/>
      <c r="W1279" s="343"/>
      <c r="X1279" s="343"/>
      <c r="Y1279" s="343"/>
      <c r="Z1279" s="343"/>
      <c r="AA1279" s="343"/>
      <c r="AB1279" s="343"/>
      <c r="AC1279" s="343"/>
      <c r="AD1279" s="329"/>
      <c r="AE1279" s="329"/>
      <c r="AF1279" s="329"/>
    </row>
    <row r="1280" spans="1:32" x14ac:dyDescent="0.2">
      <c r="A1280" s="343"/>
      <c r="B1280" s="343"/>
      <c r="C1280" s="343"/>
      <c r="D1280" s="343"/>
      <c r="E1280" s="343"/>
      <c r="F1280" s="343"/>
      <c r="G1280" s="343"/>
      <c r="H1280" s="343"/>
      <c r="I1280" s="343"/>
      <c r="J1280" s="343"/>
      <c r="K1280" s="343"/>
      <c r="L1280" s="343"/>
      <c r="M1280" s="343"/>
      <c r="N1280" s="343"/>
      <c r="O1280" s="343"/>
      <c r="P1280" s="343"/>
      <c r="Q1280" s="343"/>
      <c r="R1280" s="343"/>
      <c r="S1280" s="343"/>
      <c r="T1280" s="343"/>
      <c r="U1280" s="343"/>
      <c r="V1280" s="343"/>
      <c r="W1280" s="343"/>
      <c r="X1280" s="343"/>
      <c r="Y1280" s="343"/>
      <c r="Z1280" s="343"/>
      <c r="AA1280" s="343"/>
      <c r="AB1280" s="343"/>
      <c r="AC1280" s="343"/>
      <c r="AD1280" s="329"/>
      <c r="AE1280" s="329"/>
      <c r="AF1280" s="329"/>
    </row>
    <row r="1281" spans="1:32" x14ac:dyDescent="0.2">
      <c r="A1281" s="343"/>
      <c r="B1281" s="343"/>
      <c r="C1281" s="343"/>
      <c r="D1281" s="343"/>
      <c r="E1281" s="343"/>
      <c r="F1281" s="343"/>
      <c r="G1281" s="343"/>
      <c r="H1281" s="343"/>
      <c r="I1281" s="343"/>
      <c r="J1281" s="343"/>
      <c r="K1281" s="343"/>
      <c r="L1281" s="343"/>
      <c r="M1281" s="343"/>
      <c r="N1281" s="343"/>
      <c r="O1281" s="343"/>
      <c r="P1281" s="343"/>
      <c r="Q1281" s="343"/>
      <c r="R1281" s="343"/>
      <c r="S1281" s="343"/>
      <c r="T1281" s="343"/>
      <c r="U1281" s="343"/>
      <c r="V1281" s="343"/>
      <c r="W1281" s="343"/>
      <c r="X1281" s="343"/>
      <c r="Y1281" s="343"/>
      <c r="Z1281" s="343"/>
      <c r="AA1281" s="343"/>
      <c r="AB1281" s="343"/>
      <c r="AC1281" s="343"/>
      <c r="AD1281" s="329"/>
      <c r="AE1281" s="329"/>
      <c r="AF1281" s="329"/>
    </row>
    <row r="1282" spans="1:32" x14ac:dyDescent="0.2">
      <c r="A1282" s="343"/>
      <c r="B1282" s="343"/>
      <c r="C1282" s="343"/>
      <c r="D1282" s="343"/>
      <c r="E1282" s="343"/>
      <c r="F1282" s="343"/>
      <c r="G1282" s="343"/>
      <c r="H1282" s="343"/>
      <c r="I1282" s="343"/>
      <c r="J1282" s="343"/>
      <c r="K1282" s="343"/>
      <c r="L1282" s="343"/>
      <c r="M1282" s="343"/>
      <c r="N1282" s="343"/>
      <c r="O1282" s="343"/>
      <c r="P1282" s="343"/>
      <c r="Q1282" s="343"/>
      <c r="R1282" s="343"/>
      <c r="S1282" s="343"/>
      <c r="T1282" s="343"/>
      <c r="U1282" s="343"/>
      <c r="V1282" s="343"/>
      <c r="W1282" s="343"/>
      <c r="X1282" s="343"/>
      <c r="Y1282" s="343"/>
      <c r="Z1282" s="343"/>
      <c r="AA1282" s="343"/>
      <c r="AB1282" s="343"/>
      <c r="AC1282" s="343"/>
      <c r="AD1282" s="329"/>
      <c r="AE1282" s="329"/>
      <c r="AF1282" s="329"/>
    </row>
    <row r="1283" spans="1:32" x14ac:dyDescent="0.2">
      <c r="A1283" s="343"/>
      <c r="B1283" s="343"/>
      <c r="C1283" s="343"/>
      <c r="D1283" s="343"/>
      <c r="E1283" s="343"/>
      <c r="F1283" s="343"/>
      <c r="G1283" s="343"/>
      <c r="H1283" s="343"/>
      <c r="I1283" s="343"/>
      <c r="J1283" s="343"/>
      <c r="K1283" s="343"/>
      <c r="L1283" s="343"/>
      <c r="M1283" s="343"/>
      <c r="N1283" s="343"/>
      <c r="O1283" s="343"/>
      <c r="P1283" s="343"/>
      <c r="Q1283" s="343"/>
      <c r="R1283" s="343"/>
      <c r="S1283" s="343"/>
      <c r="T1283" s="343"/>
      <c r="U1283" s="343"/>
      <c r="V1283" s="343"/>
      <c r="W1283" s="343"/>
      <c r="X1283" s="343"/>
      <c r="Y1283" s="343"/>
      <c r="Z1283" s="343"/>
      <c r="AA1283" s="343"/>
      <c r="AB1283" s="343"/>
      <c r="AC1283" s="343"/>
      <c r="AD1283" s="329"/>
      <c r="AE1283" s="329"/>
      <c r="AF1283" s="329"/>
    </row>
    <row r="1284" spans="1:32" x14ac:dyDescent="0.2">
      <c r="A1284" s="343"/>
      <c r="B1284" s="343"/>
      <c r="C1284" s="343"/>
      <c r="D1284" s="343"/>
      <c r="E1284" s="343"/>
      <c r="F1284" s="343"/>
      <c r="G1284" s="343"/>
      <c r="H1284" s="343"/>
      <c r="I1284" s="343"/>
      <c r="J1284" s="343"/>
      <c r="K1284" s="343"/>
      <c r="L1284" s="343"/>
      <c r="M1284" s="343"/>
      <c r="N1284" s="343"/>
      <c r="O1284" s="343"/>
      <c r="P1284" s="343"/>
      <c r="Q1284" s="343"/>
      <c r="R1284" s="343"/>
      <c r="S1284" s="343"/>
      <c r="T1284" s="343"/>
      <c r="U1284" s="343"/>
      <c r="V1284" s="343"/>
      <c r="W1284" s="343"/>
      <c r="X1284" s="343"/>
      <c r="Y1284" s="343"/>
      <c r="Z1284" s="343"/>
      <c r="AA1284" s="343"/>
      <c r="AB1284" s="343"/>
      <c r="AC1284" s="343"/>
      <c r="AD1284" s="329"/>
      <c r="AE1284" s="329"/>
      <c r="AF1284" s="329"/>
    </row>
    <row r="1285" spans="1:32" x14ac:dyDescent="0.2">
      <c r="A1285" s="343"/>
      <c r="B1285" s="343"/>
      <c r="C1285" s="343"/>
      <c r="D1285" s="343"/>
      <c r="E1285" s="343"/>
      <c r="F1285" s="343"/>
      <c r="G1285" s="343"/>
      <c r="H1285" s="343"/>
      <c r="I1285" s="343"/>
      <c r="J1285" s="343"/>
      <c r="K1285" s="343"/>
      <c r="L1285" s="343"/>
      <c r="M1285" s="343"/>
      <c r="N1285" s="343"/>
      <c r="O1285" s="343"/>
      <c r="P1285" s="343"/>
      <c r="Q1285" s="343"/>
      <c r="R1285" s="343"/>
      <c r="S1285" s="343"/>
      <c r="T1285" s="343"/>
      <c r="U1285" s="343"/>
      <c r="V1285" s="343"/>
      <c r="W1285" s="343"/>
      <c r="X1285" s="343"/>
      <c r="Y1285" s="343"/>
      <c r="Z1285" s="343"/>
      <c r="AA1285" s="343"/>
      <c r="AB1285" s="343"/>
      <c r="AC1285" s="343"/>
      <c r="AD1285" s="329"/>
      <c r="AE1285" s="329"/>
      <c r="AF1285" s="329"/>
    </row>
    <row r="1286" spans="1:32" x14ac:dyDescent="0.2">
      <c r="A1286" s="343"/>
      <c r="B1286" s="343"/>
      <c r="C1286" s="343"/>
      <c r="D1286" s="343"/>
      <c r="E1286" s="343"/>
      <c r="F1286" s="343"/>
      <c r="G1286" s="343"/>
      <c r="H1286" s="343"/>
      <c r="I1286" s="343"/>
      <c r="J1286" s="343"/>
      <c r="K1286" s="343"/>
      <c r="L1286" s="343"/>
      <c r="M1286" s="343"/>
      <c r="N1286" s="343"/>
      <c r="O1286" s="343"/>
      <c r="P1286" s="343"/>
      <c r="Q1286" s="343"/>
      <c r="R1286" s="343"/>
      <c r="S1286" s="343"/>
      <c r="T1286" s="343"/>
      <c r="U1286" s="343"/>
      <c r="V1286" s="343"/>
      <c r="W1286" s="343"/>
      <c r="X1286" s="343"/>
      <c r="Y1286" s="343"/>
      <c r="Z1286" s="343"/>
      <c r="AA1286" s="343"/>
      <c r="AB1286" s="343"/>
      <c r="AC1286" s="343"/>
      <c r="AD1286" s="329"/>
      <c r="AE1286" s="329"/>
      <c r="AF1286" s="329"/>
    </row>
    <row r="1287" spans="1:32" x14ac:dyDescent="0.2">
      <c r="A1287" s="343"/>
      <c r="B1287" s="343"/>
      <c r="C1287" s="343"/>
      <c r="D1287" s="343"/>
      <c r="E1287" s="343"/>
      <c r="F1287" s="343"/>
      <c r="G1287" s="343"/>
      <c r="H1287" s="343"/>
      <c r="I1287" s="343"/>
      <c r="J1287" s="343"/>
      <c r="K1287" s="343"/>
      <c r="L1287" s="343"/>
      <c r="M1287" s="343"/>
      <c r="N1287" s="343"/>
      <c r="O1287" s="343"/>
      <c r="P1287" s="343"/>
      <c r="Q1287" s="343"/>
      <c r="R1287" s="343"/>
      <c r="S1287" s="343"/>
      <c r="T1287" s="343"/>
      <c r="U1287" s="343"/>
      <c r="V1287" s="343"/>
      <c r="W1287" s="343"/>
      <c r="X1287" s="343"/>
      <c r="Y1287" s="343"/>
      <c r="Z1287" s="343"/>
      <c r="AA1287" s="343"/>
      <c r="AB1287" s="343"/>
      <c r="AC1287" s="343"/>
      <c r="AD1287" s="329"/>
      <c r="AE1287" s="329"/>
      <c r="AF1287" s="329"/>
    </row>
    <row r="1288" spans="1:32" x14ac:dyDescent="0.2">
      <c r="A1288" s="343"/>
      <c r="B1288" s="343"/>
      <c r="C1288" s="343"/>
      <c r="D1288" s="343"/>
      <c r="E1288" s="343"/>
      <c r="F1288" s="343"/>
      <c r="G1288" s="343"/>
      <c r="H1288" s="343"/>
      <c r="I1288" s="343"/>
      <c r="J1288" s="343"/>
      <c r="K1288" s="343"/>
      <c r="L1288" s="343"/>
      <c r="M1288" s="343"/>
      <c r="N1288" s="343"/>
      <c r="O1288" s="343"/>
      <c r="P1288" s="343"/>
      <c r="Q1288" s="343"/>
      <c r="R1288" s="343"/>
      <c r="S1288" s="343"/>
      <c r="T1288" s="343"/>
      <c r="U1288" s="343"/>
      <c r="V1288" s="343"/>
      <c r="W1288" s="343"/>
      <c r="X1288" s="343"/>
      <c r="Y1288" s="343"/>
      <c r="Z1288" s="343"/>
      <c r="AA1288" s="343"/>
      <c r="AB1288" s="343"/>
      <c r="AC1288" s="343"/>
      <c r="AD1288" s="329"/>
      <c r="AE1288" s="329"/>
      <c r="AF1288" s="329"/>
    </row>
    <row r="1289" spans="1:32" x14ac:dyDescent="0.2">
      <c r="A1289" s="343"/>
      <c r="B1289" s="343"/>
      <c r="C1289" s="343"/>
      <c r="D1289" s="343"/>
      <c r="E1289" s="343"/>
      <c r="F1289" s="343"/>
      <c r="G1289" s="343"/>
      <c r="H1289" s="343"/>
      <c r="I1289" s="343"/>
      <c r="J1289" s="343"/>
      <c r="K1289" s="343"/>
      <c r="L1289" s="343"/>
      <c r="M1289" s="343"/>
      <c r="N1289" s="343"/>
      <c r="O1289" s="343"/>
      <c r="P1289" s="343"/>
      <c r="Q1289" s="343"/>
      <c r="R1289" s="343"/>
      <c r="S1289" s="343"/>
      <c r="T1289" s="343"/>
      <c r="U1289" s="343"/>
      <c r="V1289" s="343"/>
      <c r="W1289" s="343"/>
      <c r="X1289" s="343"/>
      <c r="Y1289" s="343"/>
      <c r="Z1289" s="343"/>
      <c r="AA1289" s="343"/>
      <c r="AB1289" s="343"/>
      <c r="AC1289" s="343"/>
      <c r="AD1289" s="329"/>
      <c r="AE1289" s="329"/>
      <c r="AF1289" s="329"/>
    </row>
    <row r="1290" spans="1:32" x14ac:dyDescent="0.2">
      <c r="A1290" s="343"/>
      <c r="B1290" s="343"/>
      <c r="C1290" s="343"/>
      <c r="D1290" s="343"/>
      <c r="E1290" s="343"/>
      <c r="F1290" s="343"/>
      <c r="G1290" s="343"/>
      <c r="H1290" s="343"/>
      <c r="I1290" s="343"/>
      <c r="J1290" s="343"/>
      <c r="K1290" s="343"/>
      <c r="L1290" s="343"/>
      <c r="M1290" s="343"/>
      <c r="N1290" s="343"/>
      <c r="O1290" s="343"/>
      <c r="P1290" s="343"/>
      <c r="Q1290" s="343"/>
      <c r="R1290" s="343"/>
      <c r="S1290" s="343"/>
      <c r="T1290" s="343"/>
      <c r="U1290" s="343"/>
      <c r="V1290" s="343"/>
      <c r="W1290" s="343"/>
      <c r="X1290" s="343"/>
      <c r="Y1290" s="343"/>
      <c r="Z1290" s="343"/>
      <c r="AA1290" s="343"/>
      <c r="AB1290" s="343"/>
      <c r="AC1290" s="343"/>
      <c r="AD1290" s="329"/>
      <c r="AE1290" s="329"/>
      <c r="AF1290" s="329"/>
    </row>
    <row r="1291" spans="1:32" x14ac:dyDescent="0.2">
      <c r="A1291" s="343"/>
      <c r="B1291" s="343"/>
      <c r="C1291" s="343"/>
      <c r="D1291" s="343"/>
      <c r="E1291" s="343"/>
      <c r="F1291" s="343"/>
      <c r="G1291" s="343"/>
      <c r="H1291" s="343"/>
      <c r="I1291" s="343"/>
      <c r="J1291" s="343"/>
      <c r="K1291" s="343"/>
      <c r="L1291" s="343"/>
      <c r="M1291" s="343"/>
      <c r="N1291" s="343"/>
      <c r="O1291" s="343"/>
      <c r="P1291" s="343"/>
      <c r="Q1291" s="343"/>
      <c r="R1291" s="343"/>
      <c r="S1291" s="343"/>
      <c r="T1291" s="343"/>
      <c r="U1291" s="343"/>
      <c r="V1291" s="343"/>
      <c r="W1291" s="343"/>
      <c r="X1291" s="343"/>
      <c r="Y1291" s="343"/>
      <c r="Z1291" s="343"/>
      <c r="AA1291" s="343"/>
      <c r="AB1291" s="343"/>
      <c r="AC1291" s="343"/>
      <c r="AD1291" s="329"/>
      <c r="AE1291" s="329"/>
      <c r="AF1291" s="329"/>
    </row>
    <row r="1292" spans="1:32" x14ac:dyDescent="0.2">
      <c r="A1292" s="343"/>
      <c r="B1292" s="343"/>
      <c r="C1292" s="343"/>
      <c r="D1292" s="343"/>
      <c r="E1292" s="343"/>
      <c r="F1292" s="343"/>
      <c r="G1292" s="343"/>
      <c r="H1292" s="343"/>
      <c r="I1292" s="343"/>
      <c r="J1292" s="343"/>
      <c r="K1292" s="343"/>
      <c r="L1292" s="343"/>
      <c r="M1292" s="343"/>
      <c r="N1292" s="343"/>
      <c r="O1292" s="343"/>
      <c r="P1292" s="343"/>
      <c r="Q1292" s="343"/>
      <c r="R1292" s="343"/>
      <c r="S1292" s="343"/>
      <c r="T1292" s="343"/>
      <c r="U1292" s="343"/>
      <c r="V1292" s="343"/>
      <c r="W1292" s="343"/>
      <c r="X1292" s="343"/>
      <c r="Y1292" s="343"/>
      <c r="Z1292" s="343"/>
      <c r="AA1292" s="343"/>
      <c r="AB1292" s="343"/>
      <c r="AC1292" s="343"/>
      <c r="AD1292" s="329"/>
      <c r="AE1292" s="329"/>
      <c r="AF1292" s="329"/>
    </row>
    <row r="1293" spans="1:32" x14ac:dyDescent="0.2">
      <c r="A1293" s="343"/>
      <c r="B1293" s="343"/>
      <c r="C1293" s="343"/>
      <c r="D1293" s="343"/>
      <c r="E1293" s="343"/>
      <c r="F1293" s="343"/>
      <c r="G1293" s="343"/>
      <c r="H1293" s="343"/>
      <c r="I1293" s="343"/>
      <c r="J1293" s="343"/>
      <c r="K1293" s="343"/>
      <c r="L1293" s="343"/>
      <c r="M1293" s="343"/>
      <c r="N1293" s="343"/>
      <c r="O1293" s="343"/>
      <c r="P1293" s="343"/>
      <c r="Q1293" s="343"/>
      <c r="R1293" s="343"/>
      <c r="S1293" s="343"/>
      <c r="T1293" s="343"/>
      <c r="U1293" s="343"/>
      <c r="V1293" s="343"/>
      <c r="W1293" s="343"/>
      <c r="X1293" s="343"/>
      <c r="Y1293" s="343"/>
      <c r="Z1293" s="343"/>
      <c r="AA1293" s="343"/>
      <c r="AB1293" s="343"/>
      <c r="AC1293" s="343"/>
      <c r="AD1293" s="329"/>
      <c r="AE1293" s="329"/>
      <c r="AF1293" s="329"/>
    </row>
    <row r="1294" spans="1:32" x14ac:dyDescent="0.2">
      <c r="A1294" s="343"/>
      <c r="B1294" s="343"/>
      <c r="C1294" s="343"/>
      <c r="D1294" s="343"/>
      <c r="E1294" s="343"/>
      <c r="F1294" s="343"/>
      <c r="G1294" s="343"/>
      <c r="H1294" s="343"/>
      <c r="I1294" s="343"/>
      <c r="J1294" s="343"/>
      <c r="K1294" s="343"/>
      <c r="L1294" s="343"/>
      <c r="M1294" s="343"/>
      <c r="N1294" s="343"/>
      <c r="O1294" s="343"/>
      <c r="P1294" s="343"/>
      <c r="Q1294" s="343"/>
      <c r="R1294" s="343"/>
      <c r="S1294" s="343"/>
      <c r="T1294" s="343"/>
      <c r="U1294" s="343"/>
      <c r="V1294" s="343"/>
      <c r="W1294" s="343"/>
      <c r="X1294" s="343"/>
      <c r="Y1294" s="343"/>
      <c r="Z1294" s="343"/>
      <c r="AA1294" s="343"/>
      <c r="AB1294" s="343"/>
      <c r="AC1294" s="343"/>
      <c r="AD1294" s="329"/>
      <c r="AE1294" s="329"/>
      <c r="AF1294" s="329"/>
    </row>
    <row r="1295" spans="1:32" x14ac:dyDescent="0.2">
      <c r="A1295" s="343"/>
      <c r="B1295" s="343"/>
      <c r="C1295" s="343"/>
      <c r="D1295" s="343"/>
      <c r="E1295" s="343"/>
      <c r="F1295" s="343"/>
      <c r="G1295" s="343"/>
      <c r="H1295" s="343"/>
      <c r="I1295" s="343"/>
      <c r="J1295" s="343"/>
      <c r="K1295" s="343"/>
      <c r="L1295" s="343"/>
      <c r="M1295" s="343"/>
      <c r="N1295" s="343"/>
      <c r="O1295" s="343"/>
      <c r="P1295" s="343"/>
      <c r="Q1295" s="343"/>
      <c r="R1295" s="343"/>
      <c r="S1295" s="343"/>
      <c r="T1295" s="343"/>
      <c r="U1295" s="343"/>
      <c r="V1295" s="343"/>
      <c r="W1295" s="343"/>
      <c r="X1295" s="343"/>
      <c r="Y1295" s="343"/>
      <c r="Z1295" s="343"/>
      <c r="AA1295" s="343"/>
      <c r="AB1295" s="343"/>
      <c r="AC1295" s="343"/>
      <c r="AD1295" s="329"/>
      <c r="AE1295" s="329"/>
      <c r="AF1295" s="329"/>
    </row>
    <row r="1296" spans="1:32" x14ac:dyDescent="0.2">
      <c r="A1296" s="343"/>
      <c r="B1296" s="343"/>
      <c r="C1296" s="343"/>
      <c r="D1296" s="343"/>
      <c r="E1296" s="343"/>
      <c r="F1296" s="343"/>
      <c r="G1296" s="343"/>
      <c r="H1296" s="343"/>
      <c r="I1296" s="343"/>
      <c r="J1296" s="343"/>
      <c r="K1296" s="343"/>
      <c r="L1296" s="343"/>
      <c r="M1296" s="343"/>
      <c r="N1296" s="343"/>
      <c r="O1296" s="343"/>
      <c r="P1296" s="343"/>
      <c r="Q1296" s="343"/>
      <c r="R1296" s="343"/>
      <c r="S1296" s="343"/>
      <c r="T1296" s="343"/>
      <c r="U1296" s="343"/>
      <c r="V1296" s="343"/>
      <c r="W1296" s="343"/>
      <c r="X1296" s="343"/>
      <c r="Y1296" s="343"/>
      <c r="Z1296" s="343"/>
      <c r="AA1296" s="343"/>
      <c r="AB1296" s="343"/>
      <c r="AC1296" s="343"/>
      <c r="AD1296" s="329"/>
      <c r="AE1296" s="329"/>
      <c r="AF1296" s="329"/>
    </row>
    <row r="1297" spans="1:32" x14ac:dyDescent="0.2">
      <c r="A1297" s="343"/>
      <c r="B1297" s="343"/>
      <c r="C1297" s="343"/>
      <c r="D1297" s="343"/>
      <c r="E1297" s="343"/>
      <c r="F1297" s="343"/>
      <c r="G1297" s="343"/>
      <c r="H1297" s="343"/>
      <c r="I1297" s="343"/>
      <c r="J1297" s="343"/>
      <c r="K1297" s="343"/>
      <c r="L1297" s="343"/>
      <c r="M1297" s="343"/>
      <c r="N1297" s="343"/>
      <c r="O1297" s="343"/>
      <c r="P1297" s="343"/>
      <c r="Q1297" s="343"/>
      <c r="R1297" s="343"/>
      <c r="S1297" s="343"/>
      <c r="T1297" s="343"/>
      <c r="U1297" s="343"/>
      <c r="V1297" s="343"/>
      <c r="W1297" s="343"/>
      <c r="X1297" s="343"/>
      <c r="Y1297" s="343"/>
      <c r="Z1297" s="343"/>
      <c r="AA1297" s="343"/>
      <c r="AB1297" s="343"/>
      <c r="AC1297" s="343"/>
      <c r="AD1297" s="329"/>
      <c r="AE1297" s="329"/>
      <c r="AF1297" s="329"/>
    </row>
    <row r="1298" spans="1:32" x14ac:dyDescent="0.2">
      <c r="A1298" s="343"/>
      <c r="B1298" s="343"/>
      <c r="C1298" s="343"/>
      <c r="D1298" s="343"/>
      <c r="E1298" s="343"/>
      <c r="F1298" s="343"/>
      <c r="G1298" s="343"/>
      <c r="H1298" s="343"/>
      <c r="I1298" s="343"/>
      <c r="J1298" s="343"/>
      <c r="K1298" s="343"/>
      <c r="L1298" s="343"/>
      <c r="M1298" s="343"/>
      <c r="N1298" s="343"/>
      <c r="O1298" s="343"/>
      <c r="P1298" s="343"/>
      <c r="Q1298" s="343"/>
      <c r="R1298" s="343"/>
      <c r="S1298" s="343"/>
      <c r="T1298" s="343"/>
      <c r="U1298" s="343"/>
      <c r="V1298" s="343"/>
      <c r="W1298" s="343"/>
      <c r="X1298" s="343"/>
      <c r="Y1298" s="343"/>
      <c r="Z1298" s="343"/>
      <c r="AA1298" s="343"/>
      <c r="AB1298" s="343"/>
      <c r="AC1298" s="343"/>
      <c r="AD1298" s="329"/>
      <c r="AE1298" s="329"/>
      <c r="AF1298" s="329"/>
    </row>
    <row r="1299" spans="1:32" x14ac:dyDescent="0.2">
      <c r="A1299" s="343"/>
      <c r="B1299" s="343"/>
      <c r="C1299" s="343"/>
      <c r="D1299" s="343"/>
      <c r="E1299" s="343"/>
      <c r="F1299" s="343"/>
      <c r="G1299" s="343"/>
      <c r="H1299" s="343"/>
      <c r="I1299" s="343"/>
      <c r="J1299" s="343"/>
      <c r="K1299" s="343"/>
      <c r="L1299" s="343"/>
      <c r="M1299" s="343"/>
      <c r="N1299" s="343"/>
      <c r="O1299" s="343"/>
      <c r="P1299" s="343"/>
      <c r="Q1299" s="343"/>
      <c r="R1299" s="343"/>
      <c r="S1299" s="343"/>
      <c r="T1299" s="343"/>
      <c r="U1299" s="343"/>
      <c r="V1299" s="343"/>
      <c r="W1299" s="343"/>
      <c r="X1299" s="343"/>
      <c r="Y1299" s="343"/>
      <c r="Z1299" s="343"/>
      <c r="AA1299" s="343"/>
      <c r="AB1299" s="343"/>
      <c r="AC1299" s="343"/>
      <c r="AD1299" s="329"/>
      <c r="AE1299" s="329"/>
      <c r="AF1299" s="329"/>
    </row>
    <row r="1300" spans="1:32" x14ac:dyDescent="0.2">
      <c r="A1300" s="343"/>
      <c r="B1300" s="343"/>
      <c r="C1300" s="343"/>
      <c r="D1300" s="343"/>
      <c r="E1300" s="343"/>
      <c r="F1300" s="343"/>
      <c r="G1300" s="343"/>
      <c r="H1300" s="343"/>
      <c r="I1300" s="343"/>
      <c r="J1300" s="343"/>
      <c r="K1300" s="343"/>
      <c r="L1300" s="343"/>
      <c r="M1300" s="343"/>
      <c r="N1300" s="343"/>
      <c r="O1300" s="343"/>
      <c r="P1300" s="343"/>
      <c r="Q1300" s="343"/>
      <c r="R1300" s="343"/>
      <c r="S1300" s="343"/>
      <c r="T1300" s="343"/>
      <c r="U1300" s="343"/>
      <c r="V1300" s="343"/>
      <c r="W1300" s="343"/>
      <c r="X1300" s="343"/>
      <c r="Y1300" s="343"/>
      <c r="Z1300" s="343"/>
      <c r="AA1300" s="343"/>
      <c r="AB1300" s="343"/>
      <c r="AC1300" s="343"/>
      <c r="AD1300" s="329"/>
      <c r="AE1300" s="329"/>
      <c r="AF1300" s="329"/>
    </row>
    <row r="1301" spans="1:32" x14ac:dyDescent="0.2">
      <c r="A1301" s="343"/>
      <c r="B1301" s="343"/>
      <c r="C1301" s="343"/>
      <c r="D1301" s="343"/>
      <c r="E1301" s="343"/>
      <c r="F1301" s="343"/>
      <c r="G1301" s="343"/>
      <c r="H1301" s="343"/>
      <c r="I1301" s="343"/>
      <c r="J1301" s="343"/>
      <c r="K1301" s="343"/>
      <c r="L1301" s="343"/>
      <c r="M1301" s="343"/>
      <c r="N1301" s="343"/>
      <c r="O1301" s="343"/>
      <c r="P1301" s="343"/>
      <c r="Q1301" s="343"/>
      <c r="R1301" s="343"/>
      <c r="S1301" s="343"/>
      <c r="T1301" s="343"/>
      <c r="U1301" s="343"/>
      <c r="V1301" s="343"/>
      <c r="W1301" s="343"/>
      <c r="X1301" s="343"/>
      <c r="Y1301" s="343"/>
      <c r="Z1301" s="343"/>
      <c r="AA1301" s="343"/>
      <c r="AB1301" s="343"/>
      <c r="AC1301" s="343"/>
      <c r="AD1301" s="329"/>
      <c r="AE1301" s="329"/>
      <c r="AF1301" s="329"/>
    </row>
    <row r="1302" spans="1:32" x14ac:dyDescent="0.2">
      <c r="A1302" s="343"/>
      <c r="B1302" s="343"/>
      <c r="C1302" s="343"/>
      <c r="D1302" s="343"/>
      <c r="E1302" s="343"/>
      <c r="F1302" s="343"/>
      <c r="G1302" s="343"/>
      <c r="H1302" s="343"/>
      <c r="I1302" s="343"/>
      <c r="J1302" s="343"/>
      <c r="K1302" s="343"/>
      <c r="L1302" s="343"/>
      <c r="M1302" s="343"/>
      <c r="N1302" s="343"/>
      <c r="O1302" s="343"/>
      <c r="P1302" s="343"/>
      <c r="Q1302" s="343"/>
      <c r="R1302" s="343"/>
      <c r="S1302" s="343"/>
      <c r="T1302" s="343"/>
      <c r="U1302" s="343"/>
      <c r="V1302" s="343"/>
      <c r="W1302" s="343"/>
      <c r="X1302" s="343"/>
      <c r="Y1302" s="343"/>
      <c r="Z1302" s="343"/>
      <c r="AA1302" s="343"/>
      <c r="AB1302" s="343"/>
      <c r="AC1302" s="343"/>
      <c r="AD1302" s="329"/>
      <c r="AE1302" s="329"/>
      <c r="AF1302" s="329"/>
    </row>
    <row r="1303" spans="1:32" x14ac:dyDescent="0.2">
      <c r="A1303" s="343"/>
      <c r="B1303" s="343"/>
      <c r="C1303" s="343"/>
      <c r="D1303" s="343"/>
      <c r="E1303" s="343"/>
      <c r="F1303" s="343"/>
      <c r="G1303" s="343"/>
      <c r="H1303" s="343"/>
      <c r="I1303" s="343"/>
      <c r="J1303" s="343"/>
      <c r="K1303" s="343"/>
      <c r="L1303" s="343"/>
      <c r="M1303" s="343"/>
      <c r="N1303" s="343"/>
      <c r="O1303" s="343"/>
      <c r="P1303" s="343"/>
      <c r="Q1303" s="343"/>
      <c r="R1303" s="343"/>
      <c r="S1303" s="343"/>
      <c r="T1303" s="343"/>
      <c r="U1303" s="343"/>
      <c r="V1303" s="343"/>
      <c r="W1303" s="343"/>
      <c r="X1303" s="343"/>
      <c r="Y1303" s="343"/>
      <c r="Z1303" s="343"/>
      <c r="AA1303" s="343"/>
      <c r="AB1303" s="343"/>
      <c r="AC1303" s="343"/>
      <c r="AD1303" s="329"/>
      <c r="AE1303" s="329"/>
      <c r="AF1303" s="329"/>
    </row>
    <row r="1304" spans="1:32" x14ac:dyDescent="0.2">
      <c r="A1304" s="343"/>
      <c r="B1304" s="343"/>
      <c r="C1304" s="343"/>
      <c r="D1304" s="343"/>
      <c r="E1304" s="343"/>
      <c r="F1304" s="343"/>
      <c r="G1304" s="343"/>
      <c r="H1304" s="343"/>
      <c r="I1304" s="343"/>
      <c r="J1304" s="343"/>
      <c r="K1304" s="343"/>
      <c r="L1304" s="343"/>
      <c r="M1304" s="343"/>
      <c r="N1304" s="343"/>
      <c r="O1304" s="343"/>
      <c r="P1304" s="343"/>
      <c r="Q1304" s="343"/>
      <c r="R1304" s="343"/>
      <c r="S1304" s="343"/>
      <c r="T1304" s="343"/>
      <c r="U1304" s="343"/>
      <c r="V1304" s="343"/>
      <c r="W1304" s="343"/>
      <c r="X1304" s="343"/>
      <c r="Y1304" s="343"/>
      <c r="Z1304" s="343"/>
      <c r="AA1304" s="343"/>
      <c r="AB1304" s="343"/>
      <c r="AC1304" s="343"/>
      <c r="AD1304" s="329"/>
      <c r="AE1304" s="329"/>
      <c r="AF1304" s="329"/>
    </row>
    <row r="1305" spans="1:32" x14ac:dyDescent="0.2">
      <c r="A1305" s="343"/>
      <c r="B1305" s="343"/>
      <c r="C1305" s="343"/>
      <c r="D1305" s="343"/>
      <c r="E1305" s="343"/>
      <c r="F1305" s="343"/>
      <c r="G1305" s="343"/>
      <c r="H1305" s="343"/>
      <c r="I1305" s="343"/>
      <c r="J1305" s="343"/>
      <c r="K1305" s="343"/>
      <c r="L1305" s="343"/>
      <c r="M1305" s="343"/>
      <c r="N1305" s="343"/>
      <c r="O1305" s="343"/>
      <c r="P1305" s="343"/>
      <c r="Q1305" s="343"/>
      <c r="R1305" s="343"/>
      <c r="S1305" s="343"/>
      <c r="T1305" s="343"/>
      <c r="U1305" s="343"/>
      <c r="V1305" s="343"/>
      <c r="W1305" s="343"/>
      <c r="X1305" s="343"/>
      <c r="Y1305" s="343"/>
      <c r="Z1305" s="343"/>
      <c r="AA1305" s="343"/>
      <c r="AB1305" s="343"/>
      <c r="AC1305" s="343"/>
      <c r="AD1305" s="329"/>
      <c r="AE1305" s="329"/>
      <c r="AF1305" s="329"/>
    </row>
    <row r="1306" spans="1:32" x14ac:dyDescent="0.2">
      <c r="A1306" s="343"/>
      <c r="B1306" s="343"/>
      <c r="C1306" s="343"/>
      <c r="D1306" s="343"/>
      <c r="E1306" s="343"/>
      <c r="F1306" s="343"/>
      <c r="G1306" s="343"/>
      <c r="H1306" s="343"/>
      <c r="I1306" s="343"/>
      <c r="J1306" s="343"/>
      <c r="K1306" s="343"/>
      <c r="L1306" s="343"/>
      <c r="M1306" s="343"/>
      <c r="N1306" s="343"/>
      <c r="O1306" s="343"/>
      <c r="P1306" s="343"/>
      <c r="Q1306" s="343"/>
      <c r="R1306" s="343"/>
      <c r="S1306" s="343"/>
      <c r="T1306" s="343"/>
      <c r="U1306" s="343"/>
      <c r="V1306" s="343"/>
      <c r="W1306" s="343"/>
      <c r="X1306" s="343"/>
      <c r="Y1306" s="343"/>
      <c r="Z1306" s="343"/>
      <c r="AA1306" s="343"/>
      <c r="AB1306" s="343"/>
      <c r="AC1306" s="343"/>
      <c r="AD1306" s="329"/>
      <c r="AE1306" s="329"/>
      <c r="AF1306" s="329"/>
    </row>
    <row r="1307" spans="1:32" x14ac:dyDescent="0.2">
      <c r="A1307" s="343"/>
      <c r="B1307" s="343"/>
      <c r="C1307" s="343"/>
      <c r="D1307" s="343"/>
      <c r="E1307" s="343"/>
      <c r="F1307" s="343"/>
      <c r="G1307" s="343"/>
      <c r="H1307" s="343"/>
      <c r="I1307" s="343"/>
      <c r="J1307" s="343"/>
      <c r="K1307" s="343"/>
      <c r="L1307" s="343"/>
      <c r="M1307" s="343"/>
      <c r="N1307" s="343"/>
      <c r="O1307" s="343"/>
      <c r="P1307" s="343"/>
      <c r="Q1307" s="343"/>
      <c r="R1307" s="343"/>
      <c r="S1307" s="343"/>
      <c r="T1307" s="343"/>
      <c r="U1307" s="343"/>
      <c r="V1307" s="343"/>
      <c r="W1307" s="343"/>
      <c r="X1307" s="343"/>
      <c r="Y1307" s="343"/>
      <c r="Z1307" s="343"/>
      <c r="AA1307" s="343"/>
      <c r="AB1307" s="343"/>
      <c r="AC1307" s="343"/>
      <c r="AD1307" s="329"/>
      <c r="AE1307" s="329"/>
      <c r="AF1307" s="329"/>
    </row>
    <row r="1308" spans="1:32" x14ac:dyDescent="0.2">
      <c r="A1308" s="343"/>
      <c r="B1308" s="343"/>
      <c r="C1308" s="343"/>
      <c r="D1308" s="343"/>
      <c r="E1308" s="343"/>
      <c r="F1308" s="343"/>
      <c r="G1308" s="343"/>
      <c r="H1308" s="343"/>
      <c r="I1308" s="343"/>
      <c r="J1308" s="343"/>
      <c r="K1308" s="343"/>
      <c r="L1308" s="343"/>
      <c r="M1308" s="343"/>
      <c r="N1308" s="343"/>
      <c r="O1308" s="343"/>
      <c r="P1308" s="343"/>
      <c r="Q1308" s="343"/>
      <c r="R1308" s="343"/>
      <c r="S1308" s="343"/>
      <c r="T1308" s="343"/>
      <c r="U1308" s="343"/>
      <c r="V1308" s="343"/>
      <c r="W1308" s="343"/>
      <c r="X1308" s="343"/>
      <c r="Y1308" s="343"/>
      <c r="Z1308" s="343"/>
      <c r="AA1308" s="343"/>
      <c r="AB1308" s="343"/>
      <c r="AC1308" s="343"/>
      <c r="AD1308" s="329"/>
      <c r="AE1308" s="329"/>
      <c r="AF1308" s="329"/>
    </row>
    <row r="1309" spans="1:32" x14ac:dyDescent="0.2">
      <c r="A1309" s="343"/>
      <c r="B1309" s="343"/>
      <c r="C1309" s="343"/>
      <c r="D1309" s="343"/>
      <c r="E1309" s="343"/>
      <c r="F1309" s="343"/>
      <c r="G1309" s="343"/>
      <c r="H1309" s="343"/>
      <c r="I1309" s="343"/>
      <c r="J1309" s="343"/>
      <c r="K1309" s="343"/>
      <c r="L1309" s="343"/>
      <c r="M1309" s="343"/>
      <c r="N1309" s="343"/>
      <c r="O1309" s="343"/>
      <c r="P1309" s="343"/>
      <c r="Q1309" s="343"/>
      <c r="R1309" s="343"/>
      <c r="S1309" s="343"/>
      <c r="T1309" s="343"/>
      <c r="U1309" s="343"/>
      <c r="V1309" s="343"/>
      <c r="W1309" s="343"/>
      <c r="X1309" s="343"/>
      <c r="Y1309" s="343"/>
      <c r="Z1309" s="343"/>
      <c r="AA1309" s="343"/>
      <c r="AB1309" s="343"/>
      <c r="AC1309" s="343"/>
      <c r="AD1309" s="329"/>
      <c r="AE1309" s="329"/>
      <c r="AF1309" s="329"/>
    </row>
    <row r="1310" spans="1:32" x14ac:dyDescent="0.2">
      <c r="A1310" s="343"/>
      <c r="B1310" s="343"/>
      <c r="C1310" s="343"/>
      <c r="D1310" s="343"/>
      <c r="E1310" s="343"/>
      <c r="F1310" s="343"/>
      <c r="G1310" s="343"/>
      <c r="H1310" s="343"/>
      <c r="I1310" s="343"/>
      <c r="J1310" s="343"/>
      <c r="K1310" s="343"/>
      <c r="L1310" s="343"/>
      <c r="M1310" s="343"/>
      <c r="N1310" s="343"/>
      <c r="O1310" s="343"/>
      <c r="P1310" s="343"/>
      <c r="Q1310" s="343"/>
      <c r="R1310" s="343"/>
      <c r="S1310" s="343"/>
      <c r="T1310" s="343"/>
      <c r="U1310" s="343"/>
      <c r="V1310" s="343"/>
      <c r="W1310" s="343"/>
      <c r="X1310" s="343"/>
      <c r="Y1310" s="343"/>
      <c r="Z1310" s="343"/>
      <c r="AA1310" s="343"/>
      <c r="AB1310" s="343"/>
      <c r="AC1310" s="343"/>
      <c r="AD1310" s="329"/>
      <c r="AE1310" s="329"/>
      <c r="AF1310" s="329"/>
    </row>
    <row r="1311" spans="1:32" x14ac:dyDescent="0.2">
      <c r="A1311" s="343"/>
      <c r="B1311" s="343"/>
      <c r="C1311" s="343"/>
      <c r="D1311" s="343"/>
      <c r="E1311" s="343"/>
      <c r="F1311" s="343"/>
      <c r="G1311" s="343"/>
      <c r="H1311" s="343"/>
      <c r="I1311" s="343"/>
      <c r="J1311" s="343"/>
      <c r="K1311" s="343"/>
      <c r="L1311" s="343"/>
      <c r="M1311" s="343"/>
      <c r="N1311" s="343"/>
      <c r="O1311" s="343"/>
      <c r="P1311" s="343"/>
      <c r="Q1311" s="343"/>
      <c r="R1311" s="343"/>
      <c r="S1311" s="343"/>
      <c r="T1311" s="343"/>
      <c r="U1311" s="343"/>
      <c r="V1311" s="343"/>
      <c r="W1311" s="343"/>
      <c r="X1311" s="343"/>
      <c r="Y1311" s="343"/>
      <c r="Z1311" s="343"/>
      <c r="AA1311" s="343"/>
      <c r="AB1311" s="343"/>
      <c r="AC1311" s="343"/>
      <c r="AD1311" s="329"/>
      <c r="AE1311" s="329"/>
      <c r="AF1311" s="329"/>
    </row>
    <row r="1312" spans="1:32" x14ac:dyDescent="0.2">
      <c r="A1312" s="343"/>
      <c r="B1312" s="343"/>
      <c r="C1312" s="343"/>
      <c r="D1312" s="343"/>
      <c r="E1312" s="343"/>
      <c r="F1312" s="343"/>
      <c r="G1312" s="343"/>
      <c r="H1312" s="343"/>
      <c r="I1312" s="343"/>
      <c r="J1312" s="343"/>
      <c r="K1312" s="343"/>
      <c r="L1312" s="343"/>
      <c r="M1312" s="343"/>
      <c r="N1312" s="343"/>
      <c r="O1312" s="343"/>
      <c r="P1312" s="343"/>
      <c r="Q1312" s="343"/>
      <c r="R1312" s="343"/>
      <c r="S1312" s="343"/>
      <c r="T1312" s="343"/>
      <c r="U1312" s="343"/>
      <c r="V1312" s="343"/>
      <c r="W1312" s="343"/>
      <c r="X1312" s="343"/>
      <c r="Y1312" s="343"/>
      <c r="Z1312" s="343"/>
      <c r="AA1312" s="343"/>
      <c r="AB1312" s="343"/>
      <c r="AC1312" s="343"/>
      <c r="AD1312" s="329"/>
      <c r="AE1312" s="329"/>
      <c r="AF1312" s="329"/>
    </row>
    <row r="1313" spans="1:32" x14ac:dyDescent="0.2">
      <c r="A1313" s="343"/>
      <c r="B1313" s="343"/>
      <c r="C1313" s="343"/>
      <c r="D1313" s="343"/>
      <c r="E1313" s="343"/>
      <c r="F1313" s="343"/>
      <c r="G1313" s="343"/>
      <c r="H1313" s="343"/>
      <c r="I1313" s="343"/>
      <c r="J1313" s="343"/>
      <c r="K1313" s="343"/>
      <c r="L1313" s="343"/>
      <c r="M1313" s="343"/>
      <c r="N1313" s="343"/>
      <c r="O1313" s="343"/>
      <c r="P1313" s="343"/>
      <c r="Q1313" s="343"/>
      <c r="R1313" s="343"/>
      <c r="S1313" s="343"/>
      <c r="T1313" s="343"/>
      <c r="U1313" s="343"/>
      <c r="V1313" s="343"/>
      <c r="W1313" s="343"/>
      <c r="X1313" s="343"/>
      <c r="Y1313" s="343"/>
      <c r="Z1313" s="343"/>
      <c r="AA1313" s="343"/>
      <c r="AB1313" s="343"/>
      <c r="AC1313" s="343"/>
      <c r="AD1313" s="329"/>
      <c r="AE1313" s="329"/>
      <c r="AF1313" s="329"/>
    </row>
    <row r="1314" spans="1:32" x14ac:dyDescent="0.2">
      <c r="A1314" s="343"/>
      <c r="B1314" s="343"/>
      <c r="C1314" s="343"/>
      <c r="D1314" s="343"/>
      <c r="E1314" s="343"/>
      <c r="F1314" s="343"/>
      <c r="G1314" s="343"/>
      <c r="H1314" s="343"/>
      <c r="I1314" s="343"/>
      <c r="J1314" s="343"/>
      <c r="K1314" s="343"/>
      <c r="L1314" s="343"/>
      <c r="M1314" s="343"/>
      <c r="N1314" s="343"/>
      <c r="O1314" s="343"/>
      <c r="P1314" s="343"/>
      <c r="Q1314" s="343"/>
      <c r="R1314" s="343"/>
      <c r="S1314" s="343"/>
      <c r="T1314" s="343"/>
      <c r="U1314" s="343"/>
      <c r="V1314" s="343"/>
      <c r="W1314" s="343"/>
      <c r="X1314" s="343"/>
      <c r="Y1314" s="343"/>
      <c r="Z1314" s="343"/>
      <c r="AA1314" s="343"/>
      <c r="AB1314" s="343"/>
      <c r="AC1314" s="343"/>
      <c r="AD1314" s="329"/>
      <c r="AE1314" s="329"/>
      <c r="AF1314" s="329"/>
    </row>
    <row r="1315" spans="1:32" x14ac:dyDescent="0.2">
      <c r="A1315" s="343"/>
      <c r="B1315" s="343"/>
      <c r="C1315" s="343"/>
      <c r="D1315" s="343"/>
      <c r="E1315" s="343"/>
      <c r="F1315" s="343"/>
      <c r="G1315" s="343"/>
      <c r="H1315" s="343"/>
      <c r="I1315" s="343"/>
      <c r="J1315" s="343"/>
      <c r="K1315" s="343"/>
      <c r="L1315" s="343"/>
      <c r="M1315" s="343"/>
      <c r="N1315" s="343"/>
      <c r="O1315" s="343"/>
      <c r="P1315" s="343"/>
      <c r="Q1315" s="343"/>
      <c r="R1315" s="343"/>
      <c r="S1315" s="343"/>
      <c r="T1315" s="343"/>
      <c r="U1315" s="343"/>
      <c r="V1315" s="343"/>
      <c r="W1315" s="343"/>
      <c r="X1315" s="343"/>
      <c r="Y1315" s="343"/>
      <c r="Z1315" s="343"/>
      <c r="AA1315" s="343"/>
      <c r="AB1315" s="343"/>
      <c r="AC1315" s="343"/>
      <c r="AD1315" s="329"/>
      <c r="AE1315" s="329"/>
      <c r="AF1315" s="329"/>
    </row>
    <row r="1316" spans="1:32" x14ac:dyDescent="0.2">
      <c r="A1316" s="343"/>
      <c r="B1316" s="343"/>
      <c r="C1316" s="343"/>
      <c r="D1316" s="343"/>
      <c r="E1316" s="343"/>
      <c r="F1316" s="343"/>
      <c r="G1316" s="343"/>
      <c r="H1316" s="343"/>
      <c r="I1316" s="343"/>
      <c r="J1316" s="343"/>
      <c r="K1316" s="343"/>
      <c r="L1316" s="343"/>
      <c r="M1316" s="343"/>
      <c r="N1316" s="343"/>
      <c r="O1316" s="343"/>
      <c r="P1316" s="343"/>
      <c r="Q1316" s="343"/>
      <c r="R1316" s="343"/>
      <c r="S1316" s="343"/>
      <c r="T1316" s="343"/>
      <c r="U1316" s="343"/>
      <c r="V1316" s="343"/>
      <c r="W1316" s="343"/>
      <c r="X1316" s="343"/>
      <c r="Y1316" s="343"/>
      <c r="Z1316" s="343"/>
      <c r="AA1316" s="343"/>
      <c r="AB1316" s="343"/>
      <c r="AC1316" s="343"/>
      <c r="AD1316" s="329"/>
      <c r="AE1316" s="329"/>
      <c r="AF1316" s="329"/>
    </row>
    <row r="1317" spans="1:32" x14ac:dyDescent="0.2">
      <c r="A1317" s="343"/>
      <c r="B1317" s="343"/>
      <c r="C1317" s="343"/>
      <c r="D1317" s="343"/>
      <c r="E1317" s="343"/>
      <c r="F1317" s="343"/>
      <c r="G1317" s="343"/>
      <c r="H1317" s="343"/>
      <c r="I1317" s="343"/>
      <c r="J1317" s="343"/>
      <c r="K1317" s="343"/>
      <c r="L1317" s="343"/>
      <c r="M1317" s="343"/>
      <c r="N1317" s="343"/>
      <c r="O1317" s="343"/>
      <c r="P1317" s="343"/>
      <c r="Q1317" s="343"/>
      <c r="R1317" s="343"/>
      <c r="S1317" s="343"/>
      <c r="T1317" s="343"/>
      <c r="U1317" s="343"/>
      <c r="V1317" s="343"/>
      <c r="W1317" s="343"/>
      <c r="X1317" s="343"/>
      <c r="Y1317" s="343"/>
      <c r="Z1317" s="343"/>
      <c r="AA1317" s="343"/>
      <c r="AB1317" s="343"/>
      <c r="AC1317" s="343"/>
      <c r="AD1317" s="329"/>
      <c r="AE1317" s="329"/>
      <c r="AF1317" s="329"/>
    </row>
    <row r="1318" spans="1:32" x14ac:dyDescent="0.2">
      <c r="A1318" s="343"/>
      <c r="B1318" s="343"/>
      <c r="C1318" s="343"/>
      <c r="D1318" s="343"/>
      <c r="E1318" s="343"/>
      <c r="F1318" s="343"/>
      <c r="G1318" s="343"/>
      <c r="H1318" s="343"/>
      <c r="I1318" s="343"/>
      <c r="J1318" s="343"/>
      <c r="K1318" s="343"/>
      <c r="L1318" s="343"/>
      <c r="M1318" s="343"/>
      <c r="N1318" s="343"/>
      <c r="O1318" s="343"/>
      <c r="P1318" s="343"/>
      <c r="Q1318" s="343"/>
      <c r="R1318" s="343"/>
      <c r="S1318" s="343"/>
      <c r="T1318" s="343"/>
      <c r="U1318" s="343"/>
      <c r="V1318" s="343"/>
      <c r="W1318" s="343"/>
      <c r="X1318" s="343"/>
      <c r="Y1318" s="343"/>
      <c r="Z1318" s="343"/>
      <c r="AA1318" s="343"/>
      <c r="AB1318" s="343"/>
      <c r="AC1318" s="343"/>
      <c r="AD1318" s="329"/>
      <c r="AE1318" s="329"/>
      <c r="AF1318" s="329"/>
    </row>
    <row r="1319" spans="1:32" x14ac:dyDescent="0.2">
      <c r="A1319" s="343"/>
      <c r="B1319" s="343"/>
      <c r="C1319" s="343"/>
      <c r="D1319" s="343"/>
      <c r="E1319" s="343"/>
      <c r="F1319" s="343"/>
      <c r="G1319" s="343"/>
      <c r="H1319" s="343"/>
      <c r="I1319" s="343"/>
      <c r="J1319" s="343"/>
      <c r="K1319" s="343"/>
      <c r="L1319" s="343"/>
      <c r="M1319" s="343"/>
      <c r="N1319" s="343"/>
      <c r="O1319" s="343"/>
      <c r="P1319" s="343"/>
      <c r="Q1319" s="343"/>
      <c r="R1319" s="343"/>
      <c r="S1319" s="343"/>
      <c r="T1319" s="343"/>
      <c r="U1319" s="343"/>
      <c r="V1319" s="343"/>
      <c r="W1319" s="343"/>
      <c r="X1319" s="343"/>
      <c r="Y1319" s="343"/>
      <c r="Z1319" s="343"/>
      <c r="AA1319" s="343"/>
      <c r="AB1319" s="343"/>
      <c r="AC1319" s="343"/>
      <c r="AD1319" s="329"/>
      <c r="AE1319" s="329"/>
      <c r="AF1319" s="329"/>
    </row>
    <row r="1320" spans="1:32" x14ac:dyDescent="0.2">
      <c r="A1320" s="343"/>
      <c r="B1320" s="343"/>
      <c r="C1320" s="343"/>
      <c r="D1320" s="343"/>
      <c r="E1320" s="343"/>
      <c r="F1320" s="343"/>
      <c r="G1320" s="343"/>
      <c r="H1320" s="343"/>
      <c r="I1320" s="343"/>
      <c r="J1320" s="343"/>
      <c r="K1320" s="343"/>
      <c r="L1320" s="343"/>
      <c r="M1320" s="343"/>
      <c r="N1320" s="343"/>
      <c r="O1320" s="343"/>
      <c r="P1320" s="343"/>
      <c r="Q1320" s="343"/>
      <c r="R1320" s="343"/>
      <c r="S1320" s="343"/>
      <c r="T1320" s="343"/>
      <c r="U1320" s="343"/>
      <c r="V1320" s="343"/>
      <c r="W1320" s="343"/>
      <c r="X1320" s="343"/>
      <c r="Y1320" s="343"/>
      <c r="Z1320" s="343"/>
      <c r="AA1320" s="343"/>
      <c r="AB1320" s="343"/>
      <c r="AC1320" s="343"/>
      <c r="AD1320" s="329"/>
      <c r="AE1320" s="329"/>
      <c r="AF1320" s="329"/>
    </row>
    <row r="1321" spans="1:32" x14ac:dyDescent="0.2">
      <c r="A1321" s="343"/>
      <c r="B1321" s="343"/>
      <c r="C1321" s="343"/>
      <c r="D1321" s="343"/>
      <c r="E1321" s="343"/>
      <c r="F1321" s="343"/>
      <c r="G1321" s="343"/>
      <c r="H1321" s="343"/>
      <c r="I1321" s="343"/>
      <c r="J1321" s="343"/>
      <c r="K1321" s="343"/>
      <c r="L1321" s="343"/>
      <c r="M1321" s="343"/>
      <c r="N1321" s="343"/>
      <c r="O1321" s="343"/>
      <c r="P1321" s="343"/>
      <c r="Q1321" s="343"/>
      <c r="R1321" s="343"/>
      <c r="S1321" s="343"/>
      <c r="T1321" s="343"/>
      <c r="U1321" s="343"/>
      <c r="V1321" s="343"/>
      <c r="W1321" s="343"/>
      <c r="X1321" s="343"/>
      <c r="Y1321" s="343"/>
      <c r="Z1321" s="343"/>
      <c r="AA1321" s="343"/>
      <c r="AB1321" s="343"/>
      <c r="AC1321" s="343"/>
      <c r="AD1321" s="329"/>
      <c r="AE1321" s="329"/>
      <c r="AF1321" s="329"/>
    </row>
    <row r="1322" spans="1:32" x14ac:dyDescent="0.2">
      <c r="A1322" s="343"/>
      <c r="B1322" s="343"/>
      <c r="C1322" s="343"/>
      <c r="D1322" s="343"/>
      <c r="E1322" s="343"/>
      <c r="F1322" s="343"/>
      <c r="G1322" s="343"/>
      <c r="H1322" s="343"/>
      <c r="I1322" s="343"/>
      <c r="J1322" s="343"/>
      <c r="K1322" s="343"/>
      <c r="L1322" s="343"/>
      <c r="M1322" s="343"/>
      <c r="N1322" s="343"/>
      <c r="O1322" s="343"/>
      <c r="P1322" s="343"/>
      <c r="Q1322" s="343"/>
      <c r="R1322" s="343"/>
      <c r="S1322" s="343"/>
      <c r="T1322" s="343"/>
      <c r="U1322" s="343"/>
      <c r="V1322" s="343"/>
      <c r="W1322" s="343"/>
      <c r="X1322" s="343"/>
      <c r="Y1322" s="343"/>
      <c r="Z1322" s="343"/>
      <c r="AA1322" s="343"/>
      <c r="AB1322" s="343"/>
      <c r="AC1322" s="343"/>
      <c r="AD1322" s="329"/>
      <c r="AE1322" s="329"/>
      <c r="AF1322" s="329"/>
    </row>
    <row r="1323" spans="1:32" x14ac:dyDescent="0.2">
      <c r="A1323" s="343"/>
      <c r="B1323" s="343"/>
      <c r="C1323" s="343"/>
      <c r="D1323" s="343"/>
      <c r="E1323" s="343"/>
      <c r="F1323" s="343"/>
      <c r="G1323" s="343"/>
      <c r="H1323" s="343"/>
      <c r="I1323" s="343"/>
      <c r="J1323" s="343"/>
      <c r="K1323" s="343"/>
      <c r="L1323" s="343"/>
      <c r="M1323" s="343"/>
      <c r="N1323" s="343"/>
      <c r="O1323" s="343"/>
      <c r="P1323" s="343"/>
      <c r="Q1323" s="343"/>
      <c r="R1323" s="343"/>
      <c r="S1323" s="343"/>
      <c r="T1323" s="343"/>
      <c r="U1323" s="343"/>
      <c r="V1323" s="343"/>
      <c r="W1323" s="343"/>
      <c r="X1323" s="343"/>
      <c r="Y1323" s="343"/>
      <c r="Z1323" s="343"/>
      <c r="AA1323" s="343"/>
      <c r="AB1323" s="343"/>
      <c r="AC1323" s="343"/>
      <c r="AD1323" s="329"/>
      <c r="AE1323" s="329"/>
      <c r="AF1323" s="329"/>
    </row>
    <row r="1324" spans="1:32" x14ac:dyDescent="0.2">
      <c r="A1324" s="343"/>
      <c r="B1324" s="343"/>
      <c r="C1324" s="343"/>
      <c r="D1324" s="343"/>
      <c r="E1324" s="343"/>
      <c r="F1324" s="343"/>
      <c r="G1324" s="343"/>
      <c r="H1324" s="343"/>
      <c r="I1324" s="343"/>
      <c r="J1324" s="343"/>
      <c r="K1324" s="343"/>
      <c r="L1324" s="343"/>
      <c r="M1324" s="343"/>
      <c r="N1324" s="343"/>
      <c r="O1324" s="343"/>
      <c r="P1324" s="343"/>
      <c r="Q1324" s="343"/>
      <c r="R1324" s="343"/>
      <c r="S1324" s="343"/>
      <c r="T1324" s="343"/>
      <c r="U1324" s="343"/>
      <c r="V1324" s="343"/>
      <c r="W1324" s="343"/>
      <c r="X1324" s="343"/>
      <c r="Y1324" s="343"/>
      <c r="Z1324" s="343"/>
      <c r="AA1324" s="343"/>
      <c r="AB1324" s="343"/>
      <c r="AC1324" s="343"/>
      <c r="AD1324" s="329"/>
      <c r="AE1324" s="329"/>
      <c r="AF1324" s="329"/>
    </row>
    <row r="1325" spans="1:32" x14ac:dyDescent="0.2">
      <c r="A1325" s="343"/>
      <c r="B1325" s="343"/>
      <c r="C1325" s="343"/>
      <c r="D1325" s="343"/>
      <c r="E1325" s="343"/>
      <c r="F1325" s="343"/>
      <c r="G1325" s="343"/>
      <c r="H1325" s="343"/>
      <c r="I1325" s="343"/>
      <c r="J1325" s="343"/>
      <c r="K1325" s="343"/>
      <c r="L1325" s="343"/>
      <c r="M1325" s="343"/>
      <c r="N1325" s="343"/>
      <c r="O1325" s="343"/>
      <c r="P1325" s="343"/>
      <c r="Q1325" s="343"/>
      <c r="R1325" s="343"/>
      <c r="S1325" s="343"/>
      <c r="T1325" s="343"/>
      <c r="U1325" s="343"/>
      <c r="V1325" s="343"/>
      <c r="W1325" s="343"/>
      <c r="X1325" s="343"/>
      <c r="Y1325" s="343"/>
      <c r="Z1325" s="343"/>
      <c r="AA1325" s="343"/>
      <c r="AB1325" s="343"/>
      <c r="AC1325" s="343"/>
      <c r="AD1325" s="329"/>
      <c r="AE1325" s="329"/>
      <c r="AF1325" s="329"/>
    </row>
    <row r="1326" spans="1:32" x14ac:dyDescent="0.2">
      <c r="A1326" s="343"/>
      <c r="B1326" s="343"/>
      <c r="C1326" s="343"/>
      <c r="D1326" s="343"/>
      <c r="E1326" s="343"/>
      <c r="F1326" s="343"/>
      <c r="G1326" s="343"/>
      <c r="H1326" s="343"/>
      <c r="I1326" s="343"/>
      <c r="J1326" s="343"/>
      <c r="K1326" s="343"/>
      <c r="L1326" s="343"/>
      <c r="M1326" s="343"/>
      <c r="N1326" s="343"/>
      <c r="O1326" s="343"/>
      <c r="P1326" s="343"/>
      <c r="Q1326" s="343"/>
      <c r="R1326" s="343"/>
      <c r="S1326" s="343"/>
      <c r="T1326" s="343"/>
      <c r="U1326" s="343"/>
      <c r="V1326" s="343"/>
      <c r="W1326" s="343"/>
      <c r="X1326" s="343"/>
      <c r="Y1326" s="343"/>
      <c r="Z1326" s="343"/>
      <c r="AA1326" s="343"/>
      <c r="AB1326" s="343"/>
      <c r="AC1326" s="343"/>
      <c r="AD1326" s="329"/>
      <c r="AE1326" s="329"/>
      <c r="AF1326" s="329"/>
    </row>
    <row r="1327" spans="1:32" x14ac:dyDescent="0.2">
      <c r="A1327" s="343"/>
      <c r="B1327" s="343"/>
      <c r="C1327" s="343"/>
      <c r="D1327" s="343"/>
      <c r="E1327" s="343"/>
      <c r="F1327" s="343"/>
      <c r="G1327" s="343"/>
      <c r="H1327" s="343"/>
      <c r="I1327" s="343"/>
      <c r="J1327" s="343"/>
      <c r="K1327" s="343"/>
      <c r="L1327" s="343"/>
      <c r="M1327" s="343"/>
      <c r="N1327" s="343"/>
      <c r="O1327" s="343"/>
      <c r="P1327" s="343"/>
      <c r="Q1327" s="343"/>
      <c r="R1327" s="343"/>
      <c r="S1327" s="343"/>
      <c r="T1327" s="343"/>
      <c r="U1327" s="343"/>
      <c r="V1327" s="343"/>
      <c r="W1327" s="343"/>
      <c r="X1327" s="343"/>
      <c r="Y1327" s="343"/>
      <c r="Z1327" s="343"/>
      <c r="AA1327" s="343"/>
      <c r="AB1327" s="343"/>
      <c r="AC1327" s="343"/>
      <c r="AD1327" s="329"/>
      <c r="AE1327" s="329"/>
      <c r="AF1327" s="329"/>
    </row>
    <row r="1328" spans="1:32" x14ac:dyDescent="0.2">
      <c r="A1328" s="343"/>
      <c r="B1328" s="343"/>
      <c r="C1328" s="343"/>
      <c r="D1328" s="343"/>
      <c r="E1328" s="343"/>
      <c r="F1328" s="343"/>
      <c r="G1328" s="343"/>
      <c r="H1328" s="343"/>
      <c r="I1328" s="343"/>
      <c r="J1328" s="343"/>
      <c r="K1328" s="343"/>
      <c r="L1328" s="343"/>
      <c r="M1328" s="343"/>
      <c r="N1328" s="343"/>
      <c r="O1328" s="343"/>
      <c r="P1328" s="343"/>
      <c r="Q1328" s="343"/>
      <c r="R1328" s="343"/>
      <c r="S1328" s="343"/>
      <c r="T1328" s="343"/>
      <c r="U1328" s="343"/>
      <c r="V1328" s="343"/>
      <c r="W1328" s="343"/>
      <c r="X1328" s="343"/>
      <c r="Y1328" s="343"/>
      <c r="Z1328" s="343"/>
      <c r="AA1328" s="343"/>
      <c r="AB1328" s="343"/>
      <c r="AC1328" s="343"/>
      <c r="AD1328" s="329"/>
      <c r="AE1328" s="329"/>
      <c r="AF1328" s="329"/>
    </row>
    <row r="1329" spans="1:32" x14ac:dyDescent="0.2">
      <c r="A1329" s="343"/>
      <c r="B1329" s="343"/>
      <c r="C1329" s="343"/>
      <c r="D1329" s="343"/>
      <c r="E1329" s="343"/>
      <c r="F1329" s="343"/>
      <c r="G1329" s="343"/>
      <c r="H1329" s="343"/>
      <c r="I1329" s="343"/>
      <c r="J1329" s="343"/>
      <c r="K1329" s="343"/>
      <c r="L1329" s="343"/>
      <c r="M1329" s="343"/>
      <c r="N1329" s="343"/>
      <c r="O1329" s="343"/>
      <c r="P1329" s="343"/>
      <c r="Q1329" s="343"/>
      <c r="R1329" s="343"/>
      <c r="S1329" s="343"/>
      <c r="T1329" s="343"/>
      <c r="U1329" s="343"/>
      <c r="V1329" s="343"/>
      <c r="W1329" s="343"/>
      <c r="X1329" s="343"/>
      <c r="Y1329" s="343"/>
      <c r="Z1329" s="343"/>
      <c r="AA1329" s="343"/>
      <c r="AB1329" s="343"/>
      <c r="AC1329" s="343"/>
      <c r="AD1329" s="329"/>
      <c r="AE1329" s="329"/>
      <c r="AF1329" s="329"/>
    </row>
    <row r="1330" spans="1:32" x14ac:dyDescent="0.2">
      <c r="A1330" s="343"/>
      <c r="B1330" s="343"/>
      <c r="C1330" s="343"/>
      <c r="D1330" s="343"/>
      <c r="E1330" s="343"/>
      <c r="F1330" s="343"/>
      <c r="G1330" s="343"/>
      <c r="H1330" s="343"/>
      <c r="I1330" s="343"/>
      <c r="J1330" s="343"/>
      <c r="K1330" s="343"/>
      <c r="L1330" s="343"/>
      <c r="M1330" s="343"/>
      <c r="N1330" s="343"/>
      <c r="O1330" s="343"/>
      <c r="P1330" s="343"/>
      <c r="Q1330" s="343"/>
      <c r="R1330" s="343"/>
      <c r="S1330" s="343"/>
      <c r="T1330" s="343"/>
      <c r="U1330" s="343"/>
      <c r="V1330" s="343"/>
      <c r="W1330" s="343"/>
      <c r="X1330" s="343"/>
      <c r="Y1330" s="343"/>
      <c r="Z1330" s="343"/>
      <c r="AA1330" s="343"/>
      <c r="AB1330" s="343"/>
      <c r="AC1330" s="343"/>
      <c r="AD1330" s="329"/>
      <c r="AE1330" s="329"/>
      <c r="AF1330" s="329"/>
    </row>
    <row r="1331" spans="1:32" x14ac:dyDescent="0.2">
      <c r="A1331" s="343"/>
      <c r="B1331" s="343"/>
      <c r="C1331" s="343"/>
      <c r="D1331" s="343"/>
      <c r="E1331" s="343"/>
      <c r="F1331" s="343"/>
      <c r="G1331" s="343"/>
      <c r="H1331" s="343"/>
      <c r="I1331" s="343"/>
      <c r="J1331" s="343"/>
      <c r="K1331" s="343"/>
      <c r="L1331" s="343"/>
      <c r="M1331" s="343"/>
      <c r="N1331" s="343"/>
      <c r="O1331" s="343"/>
      <c r="P1331" s="343"/>
      <c r="Q1331" s="343"/>
      <c r="R1331" s="343"/>
      <c r="S1331" s="343"/>
      <c r="T1331" s="343"/>
      <c r="U1331" s="343"/>
      <c r="V1331" s="343"/>
      <c r="W1331" s="343"/>
      <c r="X1331" s="343"/>
      <c r="Y1331" s="343"/>
      <c r="Z1331" s="343"/>
      <c r="AA1331" s="343"/>
      <c r="AB1331" s="343"/>
      <c r="AC1331" s="343"/>
      <c r="AD1331" s="329"/>
      <c r="AE1331" s="329"/>
      <c r="AF1331" s="329"/>
    </row>
    <row r="1332" spans="1:32" x14ac:dyDescent="0.2">
      <c r="A1332" s="343"/>
      <c r="B1332" s="343"/>
      <c r="C1332" s="343"/>
      <c r="D1332" s="343"/>
      <c r="E1332" s="343"/>
      <c r="F1332" s="343"/>
      <c r="G1332" s="343"/>
      <c r="H1332" s="343"/>
      <c r="I1332" s="343"/>
      <c r="J1332" s="343"/>
      <c r="K1332" s="343"/>
      <c r="L1332" s="343"/>
      <c r="M1332" s="343"/>
      <c r="N1332" s="343"/>
      <c r="O1332" s="343"/>
      <c r="P1332" s="343"/>
      <c r="Q1332" s="343"/>
      <c r="R1332" s="343"/>
      <c r="S1332" s="343"/>
      <c r="T1332" s="343"/>
      <c r="U1332" s="343"/>
      <c r="V1332" s="343"/>
      <c r="W1332" s="343"/>
      <c r="X1332" s="343"/>
      <c r="Y1332" s="343"/>
      <c r="Z1332" s="343"/>
      <c r="AA1332" s="343"/>
      <c r="AB1332" s="343"/>
      <c r="AC1332" s="343"/>
      <c r="AD1332" s="329"/>
      <c r="AE1332" s="329"/>
      <c r="AF1332" s="329"/>
    </row>
    <row r="1333" spans="1:32" x14ac:dyDescent="0.2">
      <c r="A1333" s="343"/>
      <c r="B1333" s="343"/>
      <c r="C1333" s="343"/>
      <c r="D1333" s="343"/>
      <c r="E1333" s="343"/>
      <c r="F1333" s="343"/>
      <c r="G1333" s="343"/>
      <c r="H1333" s="343"/>
      <c r="I1333" s="343"/>
      <c r="J1333" s="343"/>
      <c r="K1333" s="343"/>
      <c r="L1333" s="343"/>
      <c r="M1333" s="343"/>
      <c r="N1333" s="343"/>
      <c r="O1333" s="343"/>
      <c r="P1333" s="343"/>
      <c r="Q1333" s="343"/>
      <c r="R1333" s="343"/>
      <c r="S1333" s="343"/>
      <c r="T1333" s="343"/>
      <c r="U1333" s="343"/>
      <c r="V1333" s="343"/>
      <c r="W1333" s="343"/>
      <c r="X1333" s="343"/>
      <c r="Y1333" s="343"/>
      <c r="Z1333" s="343"/>
      <c r="AA1333" s="343"/>
      <c r="AB1333" s="343"/>
      <c r="AC1333" s="343"/>
      <c r="AD1333" s="329"/>
      <c r="AE1333" s="329"/>
      <c r="AF1333" s="329"/>
    </row>
    <row r="1334" spans="1:32" x14ac:dyDescent="0.2">
      <c r="A1334" s="343"/>
      <c r="B1334" s="343"/>
      <c r="C1334" s="343"/>
      <c r="D1334" s="343"/>
      <c r="E1334" s="343"/>
      <c r="F1334" s="343"/>
      <c r="G1334" s="343"/>
      <c r="H1334" s="343"/>
      <c r="I1334" s="343"/>
      <c r="J1334" s="343"/>
      <c r="K1334" s="343"/>
      <c r="L1334" s="343"/>
      <c r="M1334" s="343"/>
      <c r="N1334" s="343"/>
      <c r="O1334" s="343"/>
      <c r="P1334" s="343"/>
      <c r="Q1334" s="343"/>
      <c r="R1334" s="343"/>
      <c r="S1334" s="343"/>
      <c r="T1334" s="343"/>
      <c r="U1334" s="343"/>
      <c r="V1334" s="343"/>
      <c r="W1334" s="343"/>
      <c r="X1334" s="343"/>
      <c r="Y1334" s="343"/>
      <c r="Z1334" s="343"/>
      <c r="AA1334" s="343"/>
      <c r="AB1334" s="343"/>
      <c r="AC1334" s="343"/>
      <c r="AD1334" s="329"/>
      <c r="AE1334" s="329"/>
      <c r="AF1334" s="329"/>
    </row>
    <row r="1335" spans="1:32" x14ac:dyDescent="0.2">
      <c r="A1335" s="343"/>
      <c r="B1335" s="343"/>
      <c r="C1335" s="343"/>
      <c r="D1335" s="343"/>
      <c r="E1335" s="343"/>
      <c r="F1335" s="343"/>
      <c r="G1335" s="343"/>
      <c r="H1335" s="343"/>
      <c r="I1335" s="343"/>
      <c r="J1335" s="343"/>
      <c r="K1335" s="343"/>
      <c r="L1335" s="343"/>
      <c r="M1335" s="343"/>
      <c r="N1335" s="343"/>
      <c r="O1335" s="343"/>
      <c r="P1335" s="343"/>
      <c r="Q1335" s="343"/>
      <c r="R1335" s="343"/>
      <c r="S1335" s="343"/>
      <c r="T1335" s="343"/>
      <c r="U1335" s="343"/>
      <c r="V1335" s="343"/>
      <c r="W1335" s="343"/>
      <c r="X1335" s="343"/>
      <c r="Y1335" s="343"/>
      <c r="Z1335" s="343"/>
      <c r="AA1335" s="343"/>
      <c r="AB1335" s="343"/>
      <c r="AC1335" s="343"/>
      <c r="AD1335" s="329"/>
      <c r="AE1335" s="329"/>
      <c r="AF1335" s="329"/>
    </row>
    <row r="1336" spans="1:32" x14ac:dyDescent="0.2">
      <c r="A1336" s="343"/>
      <c r="B1336" s="343"/>
      <c r="C1336" s="343"/>
      <c r="D1336" s="343"/>
      <c r="E1336" s="343"/>
      <c r="F1336" s="343"/>
      <c r="G1336" s="343"/>
      <c r="H1336" s="343"/>
      <c r="I1336" s="343"/>
      <c r="J1336" s="343"/>
      <c r="K1336" s="343"/>
      <c r="L1336" s="343"/>
      <c r="M1336" s="343"/>
      <c r="N1336" s="343"/>
      <c r="O1336" s="343"/>
      <c r="P1336" s="343"/>
      <c r="Q1336" s="343"/>
      <c r="R1336" s="343"/>
      <c r="S1336" s="343"/>
      <c r="T1336" s="343"/>
      <c r="U1336" s="343"/>
      <c r="V1336" s="343"/>
      <c r="W1336" s="343"/>
      <c r="X1336" s="343"/>
      <c r="Y1336" s="343"/>
      <c r="Z1336" s="343"/>
      <c r="AA1336" s="343"/>
      <c r="AB1336" s="343"/>
      <c r="AC1336" s="343"/>
      <c r="AD1336" s="329"/>
      <c r="AE1336" s="329"/>
      <c r="AF1336" s="329"/>
    </row>
    <row r="1337" spans="1:32" x14ac:dyDescent="0.2">
      <c r="A1337" s="343"/>
      <c r="B1337" s="343"/>
      <c r="C1337" s="343"/>
      <c r="D1337" s="343"/>
      <c r="E1337" s="343"/>
      <c r="F1337" s="343"/>
      <c r="G1337" s="343"/>
      <c r="H1337" s="343"/>
      <c r="I1337" s="343"/>
      <c r="J1337" s="343"/>
      <c r="K1337" s="343"/>
      <c r="L1337" s="343"/>
      <c r="M1337" s="343"/>
      <c r="N1337" s="343"/>
      <c r="O1337" s="343"/>
      <c r="P1337" s="343"/>
      <c r="Q1337" s="343"/>
      <c r="R1337" s="343"/>
      <c r="S1337" s="343"/>
      <c r="T1337" s="343"/>
      <c r="U1337" s="343"/>
      <c r="V1337" s="343"/>
      <c r="W1337" s="343"/>
      <c r="X1337" s="343"/>
      <c r="Y1337" s="343"/>
      <c r="Z1337" s="343"/>
      <c r="AA1337" s="343"/>
      <c r="AB1337" s="343"/>
      <c r="AC1337" s="343"/>
      <c r="AD1337" s="329"/>
      <c r="AE1337" s="329"/>
      <c r="AF1337" s="329"/>
    </row>
    <row r="1338" spans="1:32" x14ac:dyDescent="0.2">
      <c r="A1338" s="343"/>
      <c r="B1338" s="343"/>
      <c r="C1338" s="343"/>
      <c r="D1338" s="343"/>
      <c r="E1338" s="343"/>
      <c r="F1338" s="343"/>
      <c r="G1338" s="343"/>
      <c r="H1338" s="343"/>
      <c r="I1338" s="343"/>
      <c r="J1338" s="343"/>
      <c r="K1338" s="343"/>
      <c r="L1338" s="343"/>
      <c r="M1338" s="343"/>
      <c r="N1338" s="343"/>
      <c r="O1338" s="343"/>
      <c r="P1338" s="343"/>
      <c r="Q1338" s="343"/>
      <c r="R1338" s="343"/>
      <c r="S1338" s="343"/>
      <c r="T1338" s="343"/>
      <c r="U1338" s="343"/>
      <c r="V1338" s="343"/>
      <c r="W1338" s="343"/>
      <c r="X1338" s="343"/>
      <c r="Y1338" s="343"/>
      <c r="Z1338" s="343"/>
      <c r="AA1338" s="343"/>
      <c r="AB1338" s="343"/>
      <c r="AC1338" s="343"/>
      <c r="AD1338" s="329"/>
      <c r="AE1338" s="329"/>
      <c r="AF1338" s="329"/>
    </row>
    <row r="1339" spans="1:32" x14ac:dyDescent="0.2">
      <c r="A1339" s="343"/>
      <c r="B1339" s="343"/>
      <c r="C1339" s="343"/>
      <c r="D1339" s="343"/>
      <c r="E1339" s="343"/>
      <c r="F1339" s="343"/>
      <c r="G1339" s="343"/>
      <c r="H1339" s="343"/>
      <c r="I1339" s="343"/>
      <c r="J1339" s="343"/>
      <c r="K1339" s="343"/>
      <c r="L1339" s="343"/>
      <c r="M1339" s="343"/>
      <c r="N1339" s="343"/>
      <c r="O1339" s="343"/>
      <c r="P1339" s="343"/>
      <c r="Q1339" s="343"/>
      <c r="R1339" s="343"/>
      <c r="S1339" s="343"/>
      <c r="T1339" s="343"/>
      <c r="U1339" s="343"/>
      <c r="V1339" s="343"/>
      <c r="W1339" s="343"/>
      <c r="X1339" s="343"/>
      <c r="Y1339" s="343"/>
      <c r="Z1339" s="343"/>
      <c r="AA1339" s="343"/>
      <c r="AB1339" s="343"/>
      <c r="AC1339" s="343"/>
      <c r="AD1339" s="329"/>
      <c r="AE1339" s="329"/>
      <c r="AF1339" s="329"/>
    </row>
    <row r="1340" spans="1:32" x14ac:dyDescent="0.2">
      <c r="A1340" s="343"/>
      <c r="B1340" s="343"/>
      <c r="C1340" s="343"/>
      <c r="D1340" s="343"/>
      <c r="E1340" s="343"/>
      <c r="F1340" s="343"/>
      <c r="G1340" s="343"/>
      <c r="H1340" s="343"/>
      <c r="I1340" s="343"/>
      <c r="J1340" s="343"/>
      <c r="K1340" s="343"/>
      <c r="L1340" s="343"/>
      <c r="M1340" s="343"/>
      <c r="N1340" s="343"/>
      <c r="O1340" s="343"/>
      <c r="P1340" s="343"/>
      <c r="Q1340" s="343"/>
      <c r="R1340" s="343"/>
      <c r="S1340" s="343"/>
      <c r="T1340" s="343"/>
      <c r="U1340" s="343"/>
      <c r="V1340" s="343"/>
      <c r="W1340" s="343"/>
      <c r="X1340" s="343"/>
      <c r="Y1340" s="343"/>
      <c r="Z1340" s="343"/>
      <c r="AA1340" s="343"/>
      <c r="AB1340" s="343"/>
      <c r="AC1340" s="343"/>
      <c r="AD1340" s="329"/>
      <c r="AE1340" s="329"/>
      <c r="AF1340" s="329"/>
    </row>
    <row r="1341" spans="1:32" x14ac:dyDescent="0.2">
      <c r="A1341" s="343"/>
      <c r="B1341" s="343"/>
      <c r="C1341" s="343"/>
      <c r="D1341" s="343"/>
      <c r="E1341" s="343"/>
      <c r="F1341" s="343"/>
      <c r="G1341" s="343"/>
      <c r="H1341" s="343"/>
      <c r="I1341" s="343"/>
      <c r="J1341" s="343"/>
      <c r="K1341" s="343"/>
      <c r="L1341" s="343"/>
      <c r="M1341" s="343"/>
      <c r="N1341" s="343"/>
      <c r="O1341" s="343"/>
      <c r="P1341" s="343"/>
      <c r="Q1341" s="343"/>
      <c r="R1341" s="343"/>
      <c r="S1341" s="343"/>
      <c r="T1341" s="343"/>
      <c r="U1341" s="343"/>
      <c r="V1341" s="343"/>
      <c r="W1341" s="343"/>
      <c r="X1341" s="343"/>
      <c r="Y1341" s="343"/>
      <c r="Z1341" s="343"/>
      <c r="AA1341" s="343"/>
      <c r="AB1341" s="343"/>
      <c r="AC1341" s="343"/>
      <c r="AD1341" s="329"/>
      <c r="AE1341" s="329"/>
      <c r="AF1341" s="329"/>
    </row>
    <row r="1342" spans="1:32" x14ac:dyDescent="0.2">
      <c r="A1342" s="343"/>
      <c r="B1342" s="343"/>
      <c r="C1342" s="343"/>
      <c r="D1342" s="343"/>
      <c r="E1342" s="343"/>
      <c r="F1342" s="343"/>
      <c r="G1342" s="343"/>
      <c r="H1342" s="343"/>
      <c r="I1342" s="343"/>
      <c r="J1342" s="343"/>
      <c r="K1342" s="343"/>
      <c r="L1342" s="343"/>
      <c r="M1342" s="343"/>
      <c r="N1342" s="343"/>
      <c r="O1342" s="343"/>
      <c r="P1342" s="343"/>
      <c r="Q1342" s="343"/>
      <c r="R1342" s="343"/>
      <c r="S1342" s="343"/>
      <c r="T1342" s="343"/>
      <c r="U1342" s="343"/>
      <c r="V1342" s="343"/>
      <c r="W1342" s="343"/>
      <c r="X1342" s="343"/>
      <c r="Y1342" s="343"/>
      <c r="Z1342" s="343"/>
      <c r="AA1342" s="343"/>
      <c r="AB1342" s="343"/>
      <c r="AC1342" s="343"/>
      <c r="AD1342" s="329"/>
      <c r="AE1342" s="329"/>
      <c r="AF1342" s="329"/>
    </row>
    <row r="1343" spans="1:32" x14ac:dyDescent="0.2">
      <c r="A1343" s="343"/>
      <c r="B1343" s="343"/>
      <c r="C1343" s="343"/>
      <c r="D1343" s="343"/>
      <c r="E1343" s="343"/>
      <c r="F1343" s="343"/>
      <c r="G1343" s="343"/>
      <c r="H1343" s="343"/>
      <c r="I1343" s="343"/>
      <c r="J1343" s="343"/>
      <c r="K1343" s="343"/>
      <c r="L1343" s="343"/>
      <c r="M1343" s="343"/>
      <c r="N1343" s="343"/>
      <c r="O1343" s="343"/>
      <c r="P1343" s="343"/>
      <c r="Q1343" s="343"/>
      <c r="R1343" s="343"/>
      <c r="S1343" s="343"/>
      <c r="T1343" s="343"/>
      <c r="U1343" s="343"/>
      <c r="V1343" s="343"/>
      <c r="W1343" s="343"/>
      <c r="X1343" s="343"/>
      <c r="Y1343" s="343"/>
      <c r="Z1343" s="343"/>
      <c r="AA1343" s="343"/>
      <c r="AB1343" s="343"/>
      <c r="AC1343" s="343"/>
      <c r="AD1343" s="329"/>
      <c r="AE1343" s="329"/>
      <c r="AF1343" s="329"/>
    </row>
    <row r="1344" spans="1:32" x14ac:dyDescent="0.2">
      <c r="A1344" s="343"/>
      <c r="B1344" s="343"/>
      <c r="C1344" s="343"/>
      <c r="D1344" s="343"/>
      <c r="E1344" s="343"/>
      <c r="F1344" s="343"/>
      <c r="G1344" s="343"/>
      <c r="H1344" s="343"/>
      <c r="I1344" s="343"/>
      <c r="J1344" s="343"/>
      <c r="K1344" s="343"/>
      <c r="L1344" s="343"/>
      <c r="M1344" s="343"/>
      <c r="N1344" s="343"/>
      <c r="O1344" s="343"/>
      <c r="P1344" s="343"/>
      <c r="Q1344" s="343"/>
      <c r="R1344" s="343"/>
      <c r="S1344" s="343"/>
      <c r="T1344" s="343"/>
      <c r="U1344" s="343"/>
      <c r="V1344" s="343"/>
      <c r="W1344" s="343"/>
      <c r="X1344" s="343"/>
      <c r="Y1344" s="343"/>
      <c r="Z1344" s="343"/>
      <c r="AA1344" s="343"/>
      <c r="AB1344" s="343"/>
      <c r="AC1344" s="343"/>
      <c r="AD1344" s="329"/>
      <c r="AE1344" s="329"/>
      <c r="AF1344" s="329"/>
    </row>
    <row r="1345" spans="1:32" x14ac:dyDescent="0.2">
      <c r="A1345" s="343"/>
      <c r="B1345" s="343"/>
      <c r="C1345" s="343"/>
      <c r="D1345" s="343"/>
      <c r="E1345" s="343"/>
      <c r="F1345" s="343"/>
      <c r="G1345" s="343"/>
      <c r="H1345" s="343"/>
      <c r="I1345" s="343"/>
      <c r="J1345" s="343"/>
      <c r="K1345" s="343"/>
      <c r="L1345" s="343"/>
      <c r="M1345" s="343"/>
      <c r="N1345" s="343"/>
      <c r="O1345" s="343"/>
      <c r="P1345" s="343"/>
      <c r="Q1345" s="343"/>
      <c r="R1345" s="343"/>
      <c r="S1345" s="343"/>
      <c r="T1345" s="343"/>
      <c r="U1345" s="343"/>
      <c r="V1345" s="343"/>
      <c r="W1345" s="343"/>
      <c r="X1345" s="343"/>
      <c r="Y1345" s="343"/>
      <c r="Z1345" s="343"/>
      <c r="AA1345" s="343"/>
      <c r="AB1345" s="343"/>
      <c r="AC1345" s="343"/>
      <c r="AD1345" s="329"/>
      <c r="AE1345" s="329"/>
      <c r="AF1345" s="329"/>
    </row>
    <row r="1346" spans="1:32" x14ac:dyDescent="0.2">
      <c r="A1346" s="343"/>
      <c r="B1346" s="343"/>
      <c r="C1346" s="343"/>
      <c r="D1346" s="343"/>
      <c r="E1346" s="343"/>
      <c r="F1346" s="343"/>
      <c r="G1346" s="343"/>
      <c r="H1346" s="343"/>
      <c r="I1346" s="343"/>
      <c r="J1346" s="343"/>
      <c r="K1346" s="343"/>
      <c r="L1346" s="343"/>
      <c r="M1346" s="343"/>
      <c r="N1346" s="343"/>
      <c r="O1346" s="343"/>
      <c r="P1346" s="343"/>
      <c r="Q1346" s="343"/>
      <c r="R1346" s="343"/>
      <c r="S1346" s="343"/>
      <c r="T1346" s="343"/>
      <c r="U1346" s="343"/>
      <c r="V1346" s="343"/>
      <c r="W1346" s="343"/>
      <c r="X1346" s="343"/>
      <c r="Y1346" s="343"/>
      <c r="Z1346" s="343"/>
      <c r="AA1346" s="343"/>
      <c r="AB1346" s="343"/>
      <c r="AC1346" s="343"/>
      <c r="AD1346" s="329"/>
      <c r="AE1346" s="329"/>
      <c r="AF1346" s="329"/>
    </row>
    <row r="1347" spans="1:32" x14ac:dyDescent="0.2">
      <c r="A1347" s="343"/>
      <c r="B1347" s="343"/>
      <c r="C1347" s="343"/>
      <c r="D1347" s="343"/>
      <c r="E1347" s="343"/>
      <c r="F1347" s="343"/>
      <c r="G1347" s="343"/>
      <c r="H1347" s="343"/>
      <c r="I1347" s="343"/>
      <c r="J1347" s="343"/>
      <c r="K1347" s="343"/>
      <c r="L1347" s="343"/>
      <c r="M1347" s="343"/>
      <c r="N1347" s="343"/>
      <c r="O1347" s="343"/>
      <c r="P1347" s="343"/>
      <c r="Q1347" s="343"/>
      <c r="R1347" s="343"/>
      <c r="S1347" s="343"/>
      <c r="T1347" s="343"/>
      <c r="U1347" s="343"/>
      <c r="V1347" s="343"/>
      <c r="W1347" s="343"/>
      <c r="X1347" s="343"/>
      <c r="Y1347" s="343"/>
      <c r="Z1347" s="343"/>
      <c r="AA1347" s="343"/>
      <c r="AB1347" s="343"/>
      <c r="AC1347" s="343"/>
      <c r="AD1347" s="329"/>
      <c r="AE1347" s="329"/>
      <c r="AF1347" s="329"/>
    </row>
    <row r="1348" spans="1:32" x14ac:dyDescent="0.2">
      <c r="A1348" s="343"/>
      <c r="B1348" s="343"/>
      <c r="C1348" s="343"/>
      <c r="D1348" s="343"/>
      <c r="E1348" s="343"/>
      <c r="F1348" s="343"/>
      <c r="G1348" s="343"/>
      <c r="H1348" s="343"/>
      <c r="I1348" s="343"/>
      <c r="J1348" s="343"/>
      <c r="K1348" s="343"/>
      <c r="L1348" s="343"/>
      <c r="M1348" s="343"/>
      <c r="N1348" s="343"/>
      <c r="O1348" s="343"/>
      <c r="P1348" s="343"/>
      <c r="Q1348" s="343"/>
      <c r="R1348" s="343"/>
      <c r="S1348" s="343"/>
      <c r="T1348" s="343"/>
      <c r="U1348" s="343"/>
      <c r="V1348" s="343"/>
      <c r="W1348" s="343"/>
      <c r="X1348" s="343"/>
      <c r="Y1348" s="343"/>
      <c r="Z1348" s="343"/>
      <c r="AA1348" s="343"/>
      <c r="AB1348" s="343"/>
      <c r="AC1348" s="343"/>
      <c r="AD1348" s="329"/>
      <c r="AE1348" s="329"/>
      <c r="AF1348" s="329"/>
    </row>
    <row r="1349" spans="1:32" x14ac:dyDescent="0.2">
      <c r="A1349" s="343"/>
      <c r="B1349" s="343"/>
      <c r="C1349" s="343"/>
      <c r="D1349" s="343"/>
      <c r="E1349" s="343"/>
      <c r="F1349" s="343"/>
      <c r="G1349" s="343"/>
      <c r="H1349" s="343"/>
      <c r="I1349" s="343"/>
      <c r="J1349" s="343"/>
      <c r="K1349" s="343"/>
      <c r="L1349" s="343"/>
      <c r="M1349" s="343"/>
      <c r="N1349" s="343"/>
      <c r="O1349" s="343"/>
      <c r="P1349" s="343"/>
      <c r="Q1349" s="343"/>
      <c r="R1349" s="343"/>
      <c r="S1349" s="343"/>
      <c r="T1349" s="343"/>
      <c r="U1349" s="343"/>
      <c r="V1349" s="343"/>
      <c r="W1349" s="343"/>
      <c r="X1349" s="343"/>
      <c r="Y1349" s="343"/>
      <c r="Z1349" s="343"/>
      <c r="AA1349" s="343"/>
      <c r="AB1349" s="343"/>
      <c r="AC1349" s="343"/>
      <c r="AD1349" s="329"/>
      <c r="AE1349" s="329"/>
      <c r="AF1349" s="329"/>
    </row>
    <row r="1350" spans="1:32" x14ac:dyDescent="0.2">
      <c r="A1350" s="343"/>
      <c r="B1350" s="343"/>
      <c r="C1350" s="343"/>
      <c r="D1350" s="343"/>
      <c r="E1350" s="343"/>
      <c r="F1350" s="343"/>
      <c r="G1350" s="343"/>
      <c r="H1350" s="343"/>
      <c r="I1350" s="343"/>
      <c r="J1350" s="343"/>
      <c r="K1350" s="343"/>
      <c r="L1350" s="343"/>
      <c r="M1350" s="343"/>
      <c r="N1350" s="343"/>
      <c r="O1350" s="343"/>
      <c r="P1350" s="343"/>
      <c r="Q1350" s="343"/>
      <c r="R1350" s="343"/>
      <c r="S1350" s="343"/>
      <c r="T1350" s="343"/>
      <c r="U1350" s="343"/>
      <c r="V1350" s="343"/>
      <c r="W1350" s="343"/>
      <c r="X1350" s="343"/>
      <c r="Y1350" s="343"/>
      <c r="Z1350" s="343"/>
      <c r="AA1350" s="343"/>
      <c r="AB1350" s="343"/>
      <c r="AC1350" s="343"/>
      <c r="AD1350" s="329"/>
      <c r="AE1350" s="329"/>
      <c r="AF1350" s="329"/>
    </row>
    <row r="1351" spans="1:32" x14ac:dyDescent="0.2">
      <c r="A1351" s="343"/>
      <c r="B1351" s="343"/>
      <c r="C1351" s="343"/>
      <c r="D1351" s="343"/>
      <c r="E1351" s="343"/>
      <c r="F1351" s="343"/>
      <c r="G1351" s="343"/>
      <c r="H1351" s="343"/>
      <c r="I1351" s="343"/>
      <c r="J1351" s="343"/>
      <c r="K1351" s="343"/>
      <c r="L1351" s="343"/>
      <c r="M1351" s="343"/>
      <c r="N1351" s="343"/>
      <c r="O1351" s="343"/>
      <c r="P1351" s="343"/>
      <c r="Q1351" s="343"/>
      <c r="R1351" s="343"/>
      <c r="S1351" s="343"/>
      <c r="T1351" s="343"/>
      <c r="U1351" s="343"/>
      <c r="V1351" s="343"/>
      <c r="W1351" s="343"/>
      <c r="X1351" s="343"/>
      <c r="Y1351" s="343"/>
      <c r="Z1351" s="343"/>
      <c r="AA1351" s="343"/>
      <c r="AB1351" s="343"/>
      <c r="AC1351" s="343"/>
      <c r="AD1351" s="329"/>
      <c r="AE1351" s="329"/>
      <c r="AF1351" s="329"/>
    </row>
    <row r="1352" spans="1:32" x14ac:dyDescent="0.2">
      <c r="A1352" s="343"/>
      <c r="B1352" s="343"/>
      <c r="C1352" s="343"/>
      <c r="D1352" s="343"/>
      <c r="E1352" s="343"/>
      <c r="F1352" s="343"/>
      <c r="G1352" s="343"/>
      <c r="H1352" s="343"/>
      <c r="I1352" s="343"/>
      <c r="J1352" s="343"/>
      <c r="K1352" s="343"/>
      <c r="L1352" s="343"/>
      <c r="M1352" s="343"/>
      <c r="N1352" s="343"/>
      <c r="O1352" s="343"/>
      <c r="P1352" s="343"/>
      <c r="Q1352" s="343"/>
      <c r="R1352" s="343"/>
      <c r="S1352" s="343"/>
      <c r="T1352" s="343"/>
      <c r="U1352" s="343"/>
      <c r="V1352" s="343"/>
      <c r="W1352" s="343"/>
      <c r="X1352" s="343"/>
      <c r="Y1352" s="343"/>
      <c r="Z1352" s="343"/>
      <c r="AA1352" s="343"/>
      <c r="AB1352" s="343"/>
      <c r="AC1352" s="343"/>
      <c r="AD1352" s="329"/>
      <c r="AE1352" s="329"/>
      <c r="AF1352" s="329"/>
    </row>
    <row r="1353" spans="1:32" x14ac:dyDescent="0.2">
      <c r="A1353" s="343"/>
      <c r="B1353" s="343"/>
      <c r="C1353" s="343"/>
      <c r="D1353" s="343"/>
      <c r="E1353" s="343"/>
      <c r="F1353" s="343"/>
      <c r="G1353" s="343"/>
      <c r="H1353" s="343"/>
      <c r="I1353" s="343"/>
      <c r="J1353" s="343"/>
      <c r="K1353" s="343"/>
      <c r="L1353" s="343"/>
      <c r="M1353" s="343"/>
      <c r="N1353" s="343"/>
      <c r="O1353" s="343"/>
      <c r="P1353" s="343"/>
      <c r="Q1353" s="343"/>
      <c r="R1353" s="343"/>
      <c r="S1353" s="343"/>
      <c r="T1353" s="343"/>
      <c r="U1353" s="343"/>
      <c r="V1353" s="343"/>
      <c r="W1353" s="343"/>
      <c r="X1353" s="343"/>
      <c r="Y1353" s="343"/>
      <c r="Z1353" s="343"/>
      <c r="AA1353" s="343"/>
      <c r="AB1353" s="343"/>
      <c r="AC1353" s="343"/>
      <c r="AD1353" s="329"/>
      <c r="AE1353" s="329"/>
      <c r="AF1353" s="329"/>
    </row>
    <row r="1354" spans="1:32" x14ac:dyDescent="0.2">
      <c r="A1354" s="343"/>
      <c r="B1354" s="343"/>
      <c r="C1354" s="343"/>
      <c r="D1354" s="343"/>
      <c r="E1354" s="343"/>
      <c r="F1354" s="343"/>
      <c r="G1354" s="343"/>
      <c r="H1354" s="343"/>
      <c r="I1354" s="343"/>
      <c r="J1354" s="343"/>
      <c r="K1354" s="343"/>
      <c r="L1354" s="343"/>
      <c r="M1354" s="343"/>
      <c r="N1354" s="343"/>
      <c r="O1354" s="343"/>
      <c r="P1354" s="343"/>
      <c r="Q1354" s="343"/>
      <c r="R1354" s="343"/>
      <c r="S1354" s="343"/>
      <c r="T1354" s="343"/>
      <c r="U1354" s="343"/>
      <c r="V1354" s="343"/>
      <c r="W1354" s="343"/>
      <c r="X1354" s="343"/>
      <c r="Y1354" s="343"/>
      <c r="Z1354" s="343"/>
      <c r="AA1354" s="343"/>
      <c r="AB1354" s="343"/>
      <c r="AC1354" s="343"/>
      <c r="AD1354" s="329"/>
      <c r="AE1354" s="329"/>
      <c r="AF1354" s="329"/>
    </row>
    <row r="1355" spans="1:32" x14ac:dyDescent="0.2">
      <c r="A1355" s="343"/>
      <c r="B1355" s="343"/>
      <c r="C1355" s="343"/>
      <c r="D1355" s="343"/>
      <c r="E1355" s="343"/>
      <c r="F1355" s="343"/>
      <c r="G1355" s="343"/>
      <c r="H1355" s="343"/>
      <c r="I1355" s="343"/>
      <c r="J1355" s="343"/>
      <c r="K1355" s="343"/>
      <c r="L1355" s="343"/>
      <c r="M1355" s="343"/>
      <c r="N1355" s="343"/>
      <c r="O1355" s="343"/>
      <c r="P1355" s="343"/>
      <c r="Q1355" s="343"/>
      <c r="R1355" s="343"/>
      <c r="S1355" s="343"/>
      <c r="T1355" s="343"/>
      <c r="U1355" s="343"/>
      <c r="V1355" s="343"/>
      <c r="W1355" s="343"/>
      <c r="X1355" s="343"/>
      <c r="Y1355" s="343"/>
      <c r="Z1355" s="343"/>
      <c r="AA1355" s="343"/>
      <c r="AB1355" s="343"/>
      <c r="AC1355" s="343"/>
      <c r="AD1355" s="329"/>
      <c r="AE1355" s="329"/>
      <c r="AF1355" s="329"/>
    </row>
    <row r="1356" spans="1:32" x14ac:dyDescent="0.2">
      <c r="A1356" s="343"/>
      <c r="B1356" s="343"/>
      <c r="C1356" s="343"/>
      <c r="D1356" s="343"/>
      <c r="E1356" s="343"/>
      <c r="F1356" s="343"/>
      <c r="G1356" s="343"/>
      <c r="H1356" s="343"/>
      <c r="I1356" s="343"/>
      <c r="J1356" s="343"/>
      <c r="K1356" s="343"/>
      <c r="L1356" s="343"/>
      <c r="M1356" s="343"/>
      <c r="N1356" s="343"/>
      <c r="O1356" s="343"/>
      <c r="P1356" s="343"/>
      <c r="Q1356" s="343"/>
      <c r="R1356" s="343"/>
      <c r="S1356" s="343"/>
      <c r="T1356" s="343"/>
      <c r="U1356" s="343"/>
      <c r="V1356" s="343"/>
      <c r="W1356" s="343"/>
      <c r="X1356" s="343"/>
      <c r="Y1356" s="343"/>
      <c r="Z1356" s="343"/>
      <c r="AA1356" s="343"/>
      <c r="AB1356" s="343"/>
      <c r="AC1356" s="343"/>
      <c r="AD1356" s="329"/>
      <c r="AE1356" s="329"/>
      <c r="AF1356" s="329"/>
    </row>
    <row r="1357" spans="1:32" x14ac:dyDescent="0.2">
      <c r="A1357" s="343"/>
      <c r="B1357" s="343"/>
      <c r="C1357" s="343"/>
      <c r="D1357" s="343"/>
      <c r="E1357" s="343"/>
      <c r="F1357" s="343"/>
      <c r="G1357" s="343"/>
      <c r="H1357" s="343"/>
      <c r="I1357" s="343"/>
      <c r="J1357" s="343"/>
      <c r="K1357" s="343"/>
      <c r="L1357" s="343"/>
      <c r="M1357" s="343"/>
      <c r="N1357" s="343"/>
      <c r="O1357" s="343"/>
      <c r="P1357" s="343"/>
      <c r="Q1357" s="343"/>
      <c r="R1357" s="343"/>
      <c r="S1357" s="343"/>
      <c r="T1357" s="343"/>
      <c r="U1357" s="343"/>
      <c r="V1357" s="343"/>
      <c r="W1357" s="343"/>
      <c r="X1357" s="343"/>
      <c r="Y1357" s="343"/>
      <c r="Z1357" s="343"/>
      <c r="AA1357" s="343"/>
      <c r="AB1357" s="343"/>
      <c r="AC1357" s="343"/>
      <c r="AD1357" s="329"/>
      <c r="AE1357" s="329"/>
      <c r="AF1357" s="329"/>
    </row>
    <row r="1358" spans="1:32" x14ac:dyDescent="0.2">
      <c r="A1358" s="343"/>
      <c r="B1358" s="343"/>
      <c r="C1358" s="343"/>
      <c r="D1358" s="343"/>
      <c r="E1358" s="343"/>
      <c r="F1358" s="343"/>
      <c r="G1358" s="343"/>
      <c r="H1358" s="343"/>
      <c r="I1358" s="343"/>
      <c r="J1358" s="343"/>
      <c r="K1358" s="343"/>
      <c r="L1358" s="343"/>
      <c r="M1358" s="343"/>
      <c r="N1358" s="343"/>
      <c r="O1358" s="343"/>
      <c r="P1358" s="343"/>
      <c r="Q1358" s="343"/>
      <c r="R1358" s="343"/>
      <c r="S1358" s="343"/>
      <c r="T1358" s="343"/>
      <c r="U1358" s="343"/>
      <c r="V1358" s="343"/>
      <c r="W1358" s="343"/>
      <c r="X1358" s="343"/>
      <c r="Y1358" s="343"/>
      <c r="Z1358" s="343"/>
      <c r="AA1358" s="343"/>
      <c r="AB1358" s="343"/>
      <c r="AC1358" s="343"/>
      <c r="AD1358" s="329"/>
      <c r="AE1358" s="329"/>
      <c r="AF1358" s="329"/>
    </row>
    <row r="1359" spans="1:32" x14ac:dyDescent="0.2">
      <c r="A1359" s="343"/>
      <c r="B1359" s="343"/>
      <c r="C1359" s="343"/>
      <c r="D1359" s="343"/>
      <c r="E1359" s="343"/>
      <c r="F1359" s="343"/>
      <c r="G1359" s="343"/>
      <c r="H1359" s="343"/>
      <c r="I1359" s="343"/>
      <c r="J1359" s="343"/>
      <c r="K1359" s="343"/>
      <c r="L1359" s="343"/>
      <c r="M1359" s="343"/>
      <c r="N1359" s="343"/>
      <c r="O1359" s="343"/>
      <c r="P1359" s="343"/>
      <c r="Q1359" s="343"/>
      <c r="R1359" s="343"/>
      <c r="S1359" s="343"/>
      <c r="T1359" s="343"/>
      <c r="U1359" s="343"/>
      <c r="V1359" s="343"/>
      <c r="W1359" s="343"/>
      <c r="X1359" s="343"/>
      <c r="Y1359" s="343"/>
      <c r="Z1359" s="343"/>
      <c r="AA1359" s="343"/>
      <c r="AB1359" s="343"/>
      <c r="AC1359" s="343"/>
      <c r="AD1359" s="329"/>
      <c r="AE1359" s="329"/>
      <c r="AF1359" s="329"/>
    </row>
    <row r="1360" spans="1:32" x14ac:dyDescent="0.2">
      <c r="A1360" s="343"/>
      <c r="B1360" s="343"/>
      <c r="C1360" s="343"/>
      <c r="D1360" s="343"/>
      <c r="E1360" s="343"/>
      <c r="F1360" s="343"/>
      <c r="G1360" s="343"/>
      <c r="H1360" s="343"/>
      <c r="I1360" s="343"/>
      <c r="J1360" s="343"/>
      <c r="K1360" s="343"/>
      <c r="L1360" s="343"/>
      <c r="M1360" s="343"/>
      <c r="N1360" s="343"/>
      <c r="O1360" s="343"/>
      <c r="P1360" s="343"/>
      <c r="Q1360" s="343"/>
      <c r="R1360" s="343"/>
      <c r="S1360" s="343"/>
      <c r="T1360" s="343"/>
      <c r="U1360" s="343"/>
      <c r="V1360" s="343"/>
      <c r="W1360" s="343"/>
      <c r="X1360" s="343"/>
      <c r="Y1360" s="343"/>
      <c r="Z1360" s="343"/>
      <c r="AA1360" s="343"/>
      <c r="AB1360" s="343"/>
      <c r="AC1360" s="343"/>
      <c r="AD1360" s="329"/>
      <c r="AE1360" s="329"/>
      <c r="AF1360" s="329"/>
    </row>
    <row r="1361" spans="1:32" x14ac:dyDescent="0.2">
      <c r="A1361" s="343"/>
      <c r="B1361" s="343"/>
      <c r="C1361" s="343"/>
      <c r="D1361" s="343"/>
      <c r="E1361" s="343"/>
      <c r="F1361" s="343"/>
      <c r="G1361" s="343"/>
      <c r="H1361" s="343"/>
      <c r="I1361" s="343"/>
      <c r="J1361" s="343"/>
      <c r="K1361" s="343"/>
      <c r="L1361" s="343"/>
      <c r="M1361" s="343"/>
      <c r="N1361" s="343"/>
      <c r="O1361" s="343"/>
      <c r="P1361" s="343"/>
      <c r="Q1361" s="343"/>
      <c r="R1361" s="343"/>
      <c r="S1361" s="343"/>
      <c r="T1361" s="343"/>
      <c r="U1361" s="343"/>
      <c r="V1361" s="343"/>
      <c r="W1361" s="343"/>
      <c r="X1361" s="343"/>
      <c r="Y1361" s="343"/>
      <c r="Z1361" s="343"/>
      <c r="AA1361" s="343"/>
      <c r="AB1361" s="343"/>
      <c r="AC1361" s="343"/>
      <c r="AD1361" s="329"/>
      <c r="AE1361" s="329"/>
      <c r="AF1361" s="329"/>
    </row>
    <row r="1362" spans="1:32" x14ac:dyDescent="0.2">
      <c r="A1362" s="343"/>
      <c r="B1362" s="343"/>
      <c r="C1362" s="343"/>
      <c r="D1362" s="343"/>
      <c r="E1362" s="343"/>
      <c r="F1362" s="343"/>
      <c r="G1362" s="343"/>
      <c r="H1362" s="343"/>
      <c r="I1362" s="343"/>
      <c r="J1362" s="343"/>
      <c r="K1362" s="343"/>
      <c r="L1362" s="343"/>
      <c r="M1362" s="343"/>
      <c r="N1362" s="343"/>
      <c r="O1362" s="343"/>
      <c r="P1362" s="343"/>
      <c r="Q1362" s="343"/>
      <c r="R1362" s="343"/>
      <c r="S1362" s="343"/>
      <c r="T1362" s="343"/>
      <c r="U1362" s="343"/>
      <c r="V1362" s="343"/>
      <c r="W1362" s="343"/>
      <c r="X1362" s="343"/>
      <c r="Y1362" s="343"/>
      <c r="Z1362" s="343"/>
      <c r="AA1362" s="343"/>
      <c r="AB1362" s="343"/>
      <c r="AC1362" s="343"/>
      <c r="AD1362" s="329"/>
      <c r="AE1362" s="329"/>
      <c r="AF1362" s="329"/>
    </row>
    <row r="1363" spans="1:32" x14ac:dyDescent="0.2">
      <c r="A1363" s="343"/>
      <c r="B1363" s="343"/>
      <c r="C1363" s="343"/>
      <c r="D1363" s="343"/>
      <c r="E1363" s="343"/>
      <c r="F1363" s="343"/>
      <c r="G1363" s="343"/>
      <c r="H1363" s="343"/>
      <c r="I1363" s="343"/>
      <c r="J1363" s="343"/>
      <c r="K1363" s="343"/>
      <c r="L1363" s="343"/>
      <c r="M1363" s="343"/>
      <c r="N1363" s="343"/>
      <c r="O1363" s="343"/>
      <c r="P1363" s="343"/>
      <c r="Q1363" s="343"/>
      <c r="R1363" s="343"/>
      <c r="S1363" s="343"/>
      <c r="T1363" s="343"/>
      <c r="U1363" s="343"/>
      <c r="V1363" s="343"/>
      <c r="W1363" s="343"/>
      <c r="X1363" s="343"/>
      <c r="Y1363" s="343"/>
      <c r="Z1363" s="343"/>
      <c r="AA1363" s="343"/>
      <c r="AB1363" s="343"/>
      <c r="AC1363" s="343"/>
      <c r="AD1363" s="329"/>
      <c r="AE1363" s="329"/>
      <c r="AF1363" s="329"/>
    </row>
    <row r="1364" spans="1:32" x14ac:dyDescent="0.2">
      <c r="A1364" s="343"/>
      <c r="B1364" s="343"/>
      <c r="C1364" s="343"/>
      <c r="D1364" s="343"/>
      <c r="E1364" s="343"/>
      <c r="F1364" s="343"/>
      <c r="G1364" s="343"/>
      <c r="H1364" s="343"/>
      <c r="I1364" s="343"/>
      <c r="J1364" s="343"/>
      <c r="K1364" s="343"/>
      <c r="L1364" s="343"/>
      <c r="M1364" s="343"/>
      <c r="N1364" s="343"/>
      <c r="O1364" s="343"/>
      <c r="P1364" s="343"/>
      <c r="Q1364" s="343"/>
      <c r="R1364" s="343"/>
      <c r="S1364" s="343"/>
      <c r="T1364" s="343"/>
      <c r="U1364" s="343"/>
      <c r="V1364" s="343"/>
      <c r="W1364" s="343"/>
      <c r="X1364" s="343"/>
      <c r="Y1364" s="343"/>
      <c r="Z1364" s="343"/>
      <c r="AA1364" s="343"/>
      <c r="AB1364" s="343"/>
      <c r="AC1364" s="343"/>
      <c r="AD1364" s="329"/>
      <c r="AE1364" s="329"/>
      <c r="AF1364" s="329"/>
    </row>
    <row r="1365" spans="1:32" x14ac:dyDescent="0.2">
      <c r="A1365" s="343"/>
      <c r="B1365" s="343"/>
      <c r="C1365" s="343"/>
      <c r="D1365" s="343"/>
      <c r="E1365" s="343"/>
      <c r="F1365" s="343"/>
      <c r="G1365" s="343"/>
      <c r="H1365" s="343"/>
      <c r="I1365" s="343"/>
      <c r="J1365" s="343"/>
      <c r="K1365" s="343"/>
      <c r="L1365" s="343"/>
      <c r="M1365" s="343"/>
      <c r="N1365" s="343"/>
      <c r="O1365" s="343"/>
      <c r="P1365" s="343"/>
      <c r="Q1365" s="343"/>
      <c r="R1365" s="343"/>
      <c r="S1365" s="343"/>
      <c r="T1365" s="343"/>
      <c r="U1365" s="343"/>
      <c r="V1365" s="343"/>
      <c r="W1365" s="343"/>
      <c r="X1365" s="343"/>
      <c r="Y1365" s="343"/>
      <c r="Z1365" s="343"/>
      <c r="AA1365" s="343"/>
      <c r="AB1365" s="343"/>
      <c r="AC1365" s="343"/>
      <c r="AD1365" s="329"/>
      <c r="AE1365" s="329"/>
      <c r="AF1365" s="329"/>
    </row>
    <row r="1366" spans="1:32" x14ac:dyDescent="0.2">
      <c r="A1366" s="343"/>
      <c r="B1366" s="343"/>
      <c r="C1366" s="343"/>
      <c r="D1366" s="343"/>
      <c r="E1366" s="343"/>
      <c r="F1366" s="343"/>
      <c r="G1366" s="343"/>
      <c r="H1366" s="343"/>
      <c r="I1366" s="343"/>
      <c r="J1366" s="343"/>
      <c r="K1366" s="343"/>
      <c r="L1366" s="343"/>
      <c r="M1366" s="343"/>
      <c r="N1366" s="343"/>
      <c r="O1366" s="343"/>
      <c r="P1366" s="343"/>
      <c r="Q1366" s="343"/>
      <c r="R1366" s="343"/>
      <c r="S1366" s="343"/>
      <c r="T1366" s="343"/>
      <c r="U1366" s="343"/>
      <c r="V1366" s="343"/>
      <c r="W1366" s="343"/>
      <c r="X1366" s="343"/>
      <c r="Y1366" s="343"/>
      <c r="Z1366" s="343"/>
      <c r="AA1366" s="343"/>
      <c r="AB1366" s="343"/>
      <c r="AC1366" s="343"/>
      <c r="AD1366" s="329"/>
      <c r="AE1366" s="329"/>
      <c r="AF1366" s="329"/>
    </row>
    <row r="1367" spans="1:32" x14ac:dyDescent="0.2">
      <c r="A1367" s="343"/>
      <c r="B1367" s="343"/>
      <c r="C1367" s="343"/>
      <c r="D1367" s="343"/>
      <c r="E1367" s="343"/>
      <c r="F1367" s="343"/>
      <c r="G1367" s="343"/>
      <c r="H1367" s="343"/>
      <c r="I1367" s="343"/>
      <c r="J1367" s="343"/>
      <c r="K1367" s="343"/>
      <c r="L1367" s="343"/>
      <c r="M1367" s="343"/>
      <c r="N1367" s="343"/>
      <c r="O1367" s="343"/>
      <c r="P1367" s="343"/>
      <c r="Q1367" s="343"/>
      <c r="R1367" s="343"/>
      <c r="S1367" s="343"/>
      <c r="T1367" s="343"/>
      <c r="U1367" s="343"/>
      <c r="V1367" s="343"/>
      <c r="W1367" s="343"/>
      <c r="X1367" s="343"/>
      <c r="Y1367" s="343"/>
      <c r="Z1367" s="343"/>
      <c r="AA1367" s="343"/>
      <c r="AB1367" s="343"/>
      <c r="AC1367" s="343"/>
      <c r="AD1367" s="329"/>
      <c r="AE1367" s="329"/>
      <c r="AF1367" s="329"/>
    </row>
    <row r="1368" spans="1:32" x14ac:dyDescent="0.2">
      <c r="A1368" s="343"/>
      <c r="B1368" s="343"/>
      <c r="C1368" s="343"/>
      <c r="D1368" s="343"/>
      <c r="E1368" s="343"/>
      <c r="F1368" s="343"/>
      <c r="G1368" s="343"/>
      <c r="H1368" s="343"/>
      <c r="I1368" s="343"/>
      <c r="J1368" s="343"/>
      <c r="K1368" s="343"/>
      <c r="L1368" s="343"/>
      <c r="M1368" s="343"/>
      <c r="N1368" s="343"/>
      <c r="O1368" s="343"/>
      <c r="P1368" s="343"/>
      <c r="Q1368" s="343"/>
      <c r="R1368" s="343"/>
      <c r="S1368" s="343"/>
      <c r="T1368" s="343"/>
      <c r="U1368" s="343"/>
      <c r="V1368" s="343"/>
      <c r="W1368" s="343"/>
      <c r="X1368" s="343"/>
      <c r="Y1368" s="343"/>
      <c r="Z1368" s="343"/>
      <c r="AA1368" s="343"/>
      <c r="AB1368" s="343"/>
      <c r="AC1368" s="343"/>
      <c r="AD1368" s="329"/>
      <c r="AE1368" s="329"/>
      <c r="AF1368" s="329"/>
    </row>
    <row r="1369" spans="1:32" x14ac:dyDescent="0.2">
      <c r="A1369" s="343"/>
      <c r="B1369" s="343"/>
      <c r="C1369" s="343"/>
      <c r="D1369" s="343"/>
      <c r="E1369" s="343"/>
      <c r="F1369" s="343"/>
      <c r="G1369" s="343"/>
      <c r="H1369" s="343"/>
      <c r="I1369" s="343"/>
      <c r="J1369" s="343"/>
      <c r="K1369" s="343"/>
      <c r="L1369" s="343"/>
      <c r="M1369" s="343"/>
      <c r="N1369" s="343"/>
      <c r="O1369" s="343"/>
      <c r="P1369" s="343"/>
      <c r="Q1369" s="343"/>
      <c r="R1369" s="343"/>
      <c r="S1369" s="343"/>
      <c r="T1369" s="343"/>
      <c r="U1369" s="343"/>
      <c r="V1369" s="343"/>
      <c r="W1369" s="343"/>
      <c r="X1369" s="343"/>
      <c r="Y1369" s="343"/>
      <c r="Z1369" s="343"/>
      <c r="AA1369" s="343"/>
      <c r="AB1369" s="343"/>
      <c r="AC1369" s="343"/>
      <c r="AD1369" s="329"/>
      <c r="AE1369" s="329"/>
      <c r="AF1369" s="329"/>
    </row>
    <row r="1370" spans="1:32" x14ac:dyDescent="0.2">
      <c r="A1370" s="343"/>
      <c r="B1370" s="343"/>
      <c r="C1370" s="343"/>
      <c r="D1370" s="343"/>
      <c r="E1370" s="343"/>
      <c r="F1370" s="343"/>
      <c r="G1370" s="343"/>
      <c r="H1370" s="343"/>
      <c r="I1370" s="343"/>
      <c r="J1370" s="343"/>
      <c r="K1370" s="343"/>
      <c r="L1370" s="343"/>
      <c r="M1370" s="343"/>
      <c r="N1370" s="343"/>
      <c r="O1370" s="343"/>
      <c r="P1370" s="343"/>
      <c r="Q1370" s="343"/>
      <c r="R1370" s="343"/>
      <c r="S1370" s="343"/>
      <c r="T1370" s="343"/>
      <c r="U1370" s="343"/>
      <c r="V1370" s="343"/>
      <c r="W1370" s="343"/>
      <c r="X1370" s="343"/>
      <c r="Y1370" s="343"/>
      <c r="Z1370" s="343"/>
      <c r="AA1370" s="343"/>
      <c r="AB1370" s="343"/>
      <c r="AC1370" s="343"/>
      <c r="AD1370" s="329"/>
      <c r="AE1370" s="329"/>
      <c r="AF1370" s="329"/>
    </row>
    <row r="1371" spans="1:32" x14ac:dyDescent="0.2">
      <c r="A1371" s="343"/>
      <c r="B1371" s="343"/>
      <c r="C1371" s="343"/>
      <c r="D1371" s="343"/>
      <c r="E1371" s="343"/>
      <c r="F1371" s="343"/>
      <c r="G1371" s="343"/>
      <c r="H1371" s="343"/>
      <c r="I1371" s="343"/>
      <c r="J1371" s="343"/>
      <c r="K1371" s="343"/>
      <c r="L1371" s="343"/>
      <c r="M1371" s="343"/>
      <c r="N1371" s="343"/>
      <c r="O1371" s="343"/>
      <c r="P1371" s="343"/>
      <c r="Q1371" s="343"/>
      <c r="R1371" s="343"/>
      <c r="S1371" s="343"/>
      <c r="T1371" s="343"/>
      <c r="U1371" s="343"/>
      <c r="V1371" s="343"/>
      <c r="W1371" s="343"/>
      <c r="X1371" s="343"/>
      <c r="Y1371" s="343"/>
      <c r="Z1371" s="343"/>
      <c r="AA1371" s="343"/>
      <c r="AB1371" s="343"/>
      <c r="AC1371" s="343"/>
      <c r="AD1371" s="329"/>
      <c r="AE1371" s="329"/>
      <c r="AF1371" s="329"/>
    </row>
    <row r="1372" spans="1:32" x14ac:dyDescent="0.2">
      <c r="A1372" s="343"/>
      <c r="B1372" s="343"/>
      <c r="C1372" s="343"/>
      <c r="D1372" s="343"/>
      <c r="E1372" s="343"/>
      <c r="F1372" s="343"/>
      <c r="G1372" s="343"/>
      <c r="H1372" s="343"/>
      <c r="I1372" s="343"/>
      <c r="J1372" s="343"/>
      <c r="K1372" s="343"/>
      <c r="L1372" s="343"/>
      <c r="M1372" s="343"/>
      <c r="N1372" s="343"/>
      <c r="O1372" s="343"/>
      <c r="P1372" s="343"/>
      <c r="Q1372" s="343"/>
      <c r="R1372" s="343"/>
      <c r="S1372" s="343"/>
      <c r="T1372" s="343"/>
      <c r="U1372" s="343"/>
      <c r="V1372" s="343"/>
      <c r="W1372" s="343"/>
      <c r="X1372" s="343"/>
      <c r="Y1372" s="343"/>
      <c r="Z1372" s="343"/>
      <c r="AA1372" s="343"/>
      <c r="AB1372" s="343"/>
      <c r="AC1372" s="343"/>
      <c r="AD1372" s="329"/>
      <c r="AE1372" s="329"/>
      <c r="AF1372" s="329"/>
    </row>
    <row r="1373" spans="1:32" x14ac:dyDescent="0.2">
      <c r="A1373" s="343"/>
      <c r="B1373" s="343"/>
      <c r="C1373" s="343"/>
      <c r="D1373" s="343"/>
      <c r="E1373" s="343"/>
      <c r="F1373" s="343"/>
      <c r="G1373" s="343"/>
      <c r="H1373" s="343"/>
      <c r="I1373" s="343"/>
      <c r="J1373" s="343"/>
      <c r="K1373" s="343"/>
      <c r="L1373" s="343"/>
      <c r="M1373" s="343"/>
      <c r="N1373" s="343"/>
      <c r="O1373" s="343"/>
      <c r="P1373" s="343"/>
      <c r="Q1373" s="343"/>
      <c r="R1373" s="343"/>
      <c r="S1373" s="343"/>
      <c r="T1373" s="343"/>
      <c r="U1373" s="343"/>
      <c r="V1373" s="343"/>
      <c r="W1373" s="343"/>
      <c r="X1373" s="343"/>
      <c r="Y1373" s="343"/>
      <c r="Z1373" s="343"/>
      <c r="AA1373" s="343"/>
      <c r="AB1373" s="343"/>
      <c r="AC1373" s="343"/>
      <c r="AD1373" s="329"/>
      <c r="AE1373" s="329"/>
      <c r="AF1373" s="329"/>
    </row>
    <row r="1374" spans="1:32" x14ac:dyDescent="0.2">
      <c r="A1374" s="343"/>
      <c r="B1374" s="343"/>
      <c r="C1374" s="343"/>
      <c r="D1374" s="343"/>
      <c r="E1374" s="343"/>
      <c r="F1374" s="343"/>
      <c r="G1374" s="343"/>
      <c r="H1374" s="343"/>
      <c r="I1374" s="343"/>
      <c r="J1374" s="343"/>
      <c r="K1374" s="343"/>
      <c r="L1374" s="343"/>
      <c r="M1374" s="343"/>
      <c r="N1374" s="343"/>
      <c r="O1374" s="343"/>
      <c r="P1374" s="343"/>
      <c r="Q1374" s="343"/>
      <c r="R1374" s="343"/>
      <c r="S1374" s="343"/>
      <c r="T1374" s="343"/>
      <c r="U1374" s="343"/>
      <c r="V1374" s="343"/>
      <c r="W1374" s="343"/>
      <c r="X1374" s="343"/>
      <c r="Y1374" s="343"/>
      <c r="Z1374" s="343"/>
      <c r="AA1374" s="343"/>
      <c r="AB1374" s="343"/>
      <c r="AC1374" s="343"/>
      <c r="AD1374" s="329"/>
      <c r="AE1374" s="329"/>
      <c r="AF1374" s="329"/>
    </row>
    <row r="1375" spans="1:32" x14ac:dyDescent="0.2">
      <c r="A1375" s="343"/>
      <c r="B1375" s="343"/>
      <c r="C1375" s="343"/>
      <c r="D1375" s="343"/>
      <c r="E1375" s="343"/>
      <c r="F1375" s="343"/>
      <c r="G1375" s="343"/>
      <c r="H1375" s="343"/>
      <c r="I1375" s="343"/>
      <c r="J1375" s="343"/>
      <c r="K1375" s="343"/>
      <c r="L1375" s="343"/>
      <c r="M1375" s="343"/>
      <c r="N1375" s="343"/>
      <c r="O1375" s="343"/>
      <c r="P1375" s="343"/>
      <c r="Q1375" s="343"/>
      <c r="R1375" s="343"/>
      <c r="S1375" s="343"/>
      <c r="T1375" s="343"/>
      <c r="U1375" s="343"/>
      <c r="V1375" s="343"/>
      <c r="W1375" s="343"/>
      <c r="X1375" s="343"/>
      <c r="Y1375" s="343"/>
      <c r="Z1375" s="343"/>
      <c r="AA1375" s="343"/>
      <c r="AB1375" s="343"/>
      <c r="AC1375" s="343"/>
      <c r="AD1375" s="329"/>
      <c r="AE1375" s="329"/>
      <c r="AF1375" s="329"/>
    </row>
    <row r="1376" spans="1:32" x14ac:dyDescent="0.2">
      <c r="A1376" s="343"/>
      <c r="B1376" s="343"/>
      <c r="C1376" s="343"/>
      <c r="D1376" s="343"/>
      <c r="E1376" s="343"/>
      <c r="F1376" s="343"/>
      <c r="G1376" s="343"/>
      <c r="H1376" s="343"/>
      <c r="I1376" s="343"/>
      <c r="J1376" s="343"/>
      <c r="K1376" s="343"/>
      <c r="L1376" s="343"/>
      <c r="M1376" s="343"/>
      <c r="N1376" s="343"/>
      <c r="O1376" s="343"/>
      <c r="P1376" s="343"/>
      <c r="Q1376" s="343"/>
      <c r="R1376" s="343"/>
      <c r="S1376" s="343"/>
      <c r="T1376" s="343"/>
      <c r="U1376" s="343"/>
      <c r="V1376" s="343"/>
      <c r="W1376" s="343"/>
      <c r="X1376" s="343"/>
      <c r="Y1376" s="343"/>
      <c r="Z1376" s="343"/>
      <c r="AA1376" s="343"/>
      <c r="AB1376" s="343"/>
      <c r="AC1376" s="343"/>
      <c r="AD1376" s="329"/>
      <c r="AE1376" s="329"/>
      <c r="AF1376" s="329"/>
    </row>
    <row r="1377" spans="1:32" x14ac:dyDescent="0.2">
      <c r="A1377" s="343"/>
      <c r="B1377" s="343"/>
      <c r="C1377" s="343"/>
      <c r="D1377" s="343"/>
      <c r="E1377" s="343"/>
      <c r="F1377" s="343"/>
      <c r="G1377" s="343"/>
      <c r="H1377" s="343"/>
      <c r="I1377" s="343"/>
      <c r="J1377" s="343"/>
      <c r="K1377" s="343"/>
      <c r="L1377" s="343"/>
      <c r="M1377" s="343"/>
      <c r="N1377" s="343"/>
      <c r="O1377" s="343"/>
      <c r="P1377" s="343"/>
      <c r="Q1377" s="343"/>
      <c r="R1377" s="343"/>
      <c r="S1377" s="343"/>
      <c r="T1377" s="343"/>
      <c r="U1377" s="343"/>
      <c r="V1377" s="343"/>
      <c r="W1377" s="343"/>
      <c r="X1377" s="343"/>
      <c r="Y1377" s="343"/>
      <c r="Z1377" s="343"/>
      <c r="AA1377" s="343"/>
      <c r="AB1377" s="343"/>
      <c r="AC1377" s="343"/>
      <c r="AD1377" s="329"/>
      <c r="AE1377" s="329"/>
      <c r="AF1377" s="329"/>
    </row>
    <row r="1378" spans="1:32" x14ac:dyDescent="0.2">
      <c r="A1378" s="343"/>
      <c r="B1378" s="343"/>
      <c r="C1378" s="343"/>
      <c r="D1378" s="343"/>
      <c r="E1378" s="343"/>
      <c r="F1378" s="343"/>
      <c r="G1378" s="343"/>
      <c r="H1378" s="343"/>
      <c r="I1378" s="343"/>
      <c r="J1378" s="343"/>
      <c r="K1378" s="343"/>
      <c r="L1378" s="343"/>
      <c r="M1378" s="343"/>
      <c r="N1378" s="343"/>
      <c r="O1378" s="343"/>
      <c r="P1378" s="343"/>
      <c r="Q1378" s="343"/>
      <c r="R1378" s="343"/>
      <c r="S1378" s="343"/>
      <c r="T1378" s="343"/>
      <c r="U1378" s="343"/>
      <c r="V1378" s="343"/>
      <c r="W1378" s="343"/>
      <c r="X1378" s="343"/>
      <c r="Y1378" s="343"/>
      <c r="Z1378" s="343"/>
      <c r="AA1378" s="343"/>
      <c r="AB1378" s="343"/>
      <c r="AC1378" s="343"/>
      <c r="AD1378" s="329"/>
      <c r="AE1378" s="329"/>
      <c r="AF1378" s="329"/>
    </row>
    <row r="1379" spans="1:32" x14ac:dyDescent="0.2">
      <c r="A1379" s="343"/>
      <c r="B1379" s="343"/>
      <c r="C1379" s="343"/>
      <c r="D1379" s="343"/>
      <c r="E1379" s="343"/>
      <c r="F1379" s="343"/>
      <c r="G1379" s="343"/>
      <c r="H1379" s="343"/>
      <c r="I1379" s="343"/>
      <c r="J1379" s="343"/>
      <c r="K1379" s="343"/>
      <c r="L1379" s="343"/>
      <c r="M1379" s="343"/>
      <c r="N1379" s="343"/>
      <c r="O1379" s="343"/>
      <c r="P1379" s="343"/>
      <c r="Q1379" s="343"/>
      <c r="R1379" s="343"/>
      <c r="S1379" s="343"/>
      <c r="T1379" s="343"/>
      <c r="U1379" s="343"/>
      <c r="V1379" s="343"/>
      <c r="W1379" s="343"/>
      <c r="X1379" s="343"/>
      <c r="Y1379" s="343"/>
      <c r="Z1379" s="343"/>
      <c r="AA1379" s="343"/>
      <c r="AB1379" s="343"/>
      <c r="AC1379" s="343"/>
      <c r="AD1379" s="329"/>
      <c r="AE1379" s="329"/>
      <c r="AF1379" s="329"/>
    </row>
    <row r="1380" spans="1:32" x14ac:dyDescent="0.2">
      <c r="A1380" s="343"/>
      <c r="B1380" s="343"/>
      <c r="C1380" s="343"/>
      <c r="D1380" s="343"/>
      <c r="E1380" s="343"/>
      <c r="F1380" s="343"/>
      <c r="G1380" s="343"/>
      <c r="H1380" s="343"/>
      <c r="I1380" s="343"/>
      <c r="J1380" s="343"/>
      <c r="K1380" s="343"/>
      <c r="L1380" s="343"/>
      <c r="M1380" s="343"/>
      <c r="N1380" s="343"/>
      <c r="O1380" s="343"/>
      <c r="P1380" s="343"/>
      <c r="Q1380" s="343"/>
      <c r="R1380" s="343"/>
      <c r="S1380" s="343"/>
      <c r="T1380" s="343"/>
      <c r="U1380" s="343"/>
      <c r="V1380" s="343"/>
      <c r="W1380" s="343"/>
      <c r="X1380" s="343"/>
      <c r="Y1380" s="343"/>
      <c r="Z1380" s="343"/>
      <c r="AA1380" s="343"/>
      <c r="AB1380" s="343"/>
      <c r="AC1380" s="343"/>
      <c r="AD1380" s="329"/>
      <c r="AE1380" s="329"/>
      <c r="AF1380" s="329"/>
    </row>
    <row r="1381" spans="1:32" x14ac:dyDescent="0.2">
      <c r="A1381" s="343"/>
      <c r="B1381" s="343"/>
      <c r="C1381" s="343"/>
      <c r="D1381" s="343"/>
      <c r="E1381" s="343"/>
      <c r="F1381" s="343"/>
      <c r="G1381" s="343"/>
      <c r="H1381" s="343"/>
      <c r="I1381" s="343"/>
      <c r="J1381" s="343"/>
      <c r="K1381" s="343"/>
      <c r="L1381" s="343"/>
      <c r="M1381" s="343"/>
      <c r="N1381" s="343"/>
      <c r="O1381" s="343"/>
      <c r="P1381" s="343"/>
      <c r="Q1381" s="343"/>
      <c r="R1381" s="343"/>
      <c r="S1381" s="343"/>
      <c r="T1381" s="343"/>
      <c r="U1381" s="343"/>
      <c r="V1381" s="343"/>
      <c r="W1381" s="343"/>
      <c r="X1381" s="343"/>
      <c r="Y1381" s="343"/>
      <c r="Z1381" s="343"/>
      <c r="AA1381" s="343"/>
      <c r="AB1381" s="343"/>
      <c r="AC1381" s="343"/>
      <c r="AD1381" s="329"/>
      <c r="AE1381" s="329"/>
      <c r="AF1381" s="329"/>
    </row>
    <row r="1382" spans="1:32" x14ac:dyDescent="0.2">
      <c r="A1382" s="343"/>
      <c r="B1382" s="343"/>
      <c r="C1382" s="343"/>
      <c r="D1382" s="343"/>
      <c r="E1382" s="343"/>
      <c r="F1382" s="343"/>
      <c r="G1382" s="343"/>
      <c r="H1382" s="343"/>
      <c r="I1382" s="343"/>
      <c r="J1382" s="343"/>
      <c r="K1382" s="343"/>
      <c r="L1382" s="343"/>
      <c r="M1382" s="343"/>
      <c r="N1382" s="343"/>
      <c r="O1382" s="343"/>
      <c r="P1382" s="343"/>
      <c r="Q1382" s="343"/>
      <c r="R1382" s="343"/>
      <c r="S1382" s="343"/>
      <c r="T1382" s="343"/>
      <c r="U1382" s="343"/>
      <c r="V1382" s="343"/>
      <c r="W1382" s="343"/>
      <c r="X1382" s="343"/>
      <c r="Y1382" s="343"/>
      <c r="Z1382" s="343"/>
      <c r="AA1382" s="343"/>
      <c r="AB1382" s="343"/>
      <c r="AC1382" s="343"/>
      <c r="AD1382" s="329"/>
      <c r="AE1382" s="329"/>
      <c r="AF1382" s="329"/>
    </row>
    <row r="1383" spans="1:32" x14ac:dyDescent="0.2">
      <c r="A1383" s="343"/>
      <c r="B1383" s="343"/>
      <c r="C1383" s="343"/>
      <c r="D1383" s="343"/>
      <c r="E1383" s="343"/>
      <c r="F1383" s="343"/>
      <c r="G1383" s="343"/>
      <c r="H1383" s="343"/>
      <c r="I1383" s="343"/>
      <c r="J1383" s="343"/>
      <c r="K1383" s="343"/>
      <c r="L1383" s="343"/>
      <c r="M1383" s="343"/>
      <c r="N1383" s="343"/>
      <c r="O1383" s="343"/>
      <c r="P1383" s="343"/>
      <c r="Q1383" s="343"/>
      <c r="R1383" s="343"/>
      <c r="S1383" s="343"/>
      <c r="T1383" s="343"/>
      <c r="U1383" s="343"/>
      <c r="V1383" s="343"/>
      <c r="W1383" s="343"/>
      <c r="X1383" s="343"/>
      <c r="Y1383" s="343"/>
      <c r="Z1383" s="343"/>
      <c r="AA1383" s="343"/>
      <c r="AB1383" s="343"/>
      <c r="AC1383" s="343"/>
      <c r="AD1383" s="329"/>
      <c r="AE1383" s="329"/>
      <c r="AF1383" s="329"/>
    </row>
    <row r="1384" spans="1:32" x14ac:dyDescent="0.2">
      <c r="A1384" s="343"/>
      <c r="B1384" s="343"/>
      <c r="C1384" s="343"/>
      <c r="D1384" s="343"/>
      <c r="E1384" s="343"/>
      <c r="F1384" s="343"/>
      <c r="G1384" s="343"/>
      <c r="H1384" s="343"/>
      <c r="I1384" s="343"/>
      <c r="J1384" s="343"/>
      <c r="K1384" s="343"/>
      <c r="L1384" s="343"/>
      <c r="M1384" s="343"/>
      <c r="N1384" s="343"/>
      <c r="O1384" s="343"/>
      <c r="P1384" s="343"/>
      <c r="Q1384" s="343"/>
      <c r="R1384" s="343"/>
      <c r="S1384" s="343"/>
      <c r="T1384" s="343"/>
      <c r="U1384" s="343"/>
      <c r="V1384" s="343"/>
      <c r="W1384" s="343"/>
      <c r="X1384" s="343"/>
      <c r="Y1384" s="343"/>
      <c r="Z1384" s="343"/>
      <c r="AA1384" s="343"/>
      <c r="AB1384" s="343"/>
      <c r="AC1384" s="343"/>
      <c r="AD1384" s="329"/>
      <c r="AE1384" s="329"/>
      <c r="AF1384" s="329"/>
    </row>
    <row r="1385" spans="1:32" x14ac:dyDescent="0.2">
      <c r="A1385" s="343"/>
      <c r="B1385" s="343"/>
      <c r="C1385" s="343"/>
      <c r="D1385" s="343"/>
      <c r="E1385" s="343"/>
      <c r="F1385" s="343"/>
      <c r="G1385" s="343"/>
      <c r="H1385" s="343"/>
      <c r="I1385" s="343"/>
      <c r="J1385" s="343"/>
      <c r="K1385" s="343"/>
      <c r="L1385" s="343"/>
      <c r="M1385" s="343"/>
      <c r="N1385" s="343"/>
      <c r="O1385" s="343"/>
      <c r="P1385" s="343"/>
      <c r="Q1385" s="343"/>
      <c r="R1385" s="343"/>
      <c r="S1385" s="343"/>
      <c r="T1385" s="343"/>
      <c r="U1385" s="343"/>
      <c r="V1385" s="343"/>
      <c r="W1385" s="343"/>
      <c r="X1385" s="343"/>
      <c r="Y1385" s="343"/>
      <c r="Z1385" s="343"/>
      <c r="AA1385" s="343"/>
      <c r="AB1385" s="343"/>
      <c r="AC1385" s="343"/>
      <c r="AD1385" s="329"/>
      <c r="AE1385" s="329"/>
      <c r="AF1385" s="329"/>
    </row>
    <row r="1386" spans="1:32" x14ac:dyDescent="0.2">
      <c r="A1386" s="343"/>
      <c r="B1386" s="343"/>
      <c r="C1386" s="343"/>
      <c r="D1386" s="343"/>
      <c r="E1386" s="343"/>
      <c r="F1386" s="343"/>
      <c r="G1386" s="343"/>
      <c r="H1386" s="343"/>
      <c r="I1386" s="343"/>
      <c r="J1386" s="343"/>
      <c r="K1386" s="343"/>
      <c r="L1386" s="343"/>
      <c r="M1386" s="343"/>
      <c r="N1386" s="343"/>
      <c r="O1386" s="343"/>
      <c r="P1386" s="343"/>
      <c r="Q1386" s="343"/>
      <c r="R1386" s="343"/>
      <c r="S1386" s="343"/>
      <c r="T1386" s="343"/>
      <c r="U1386" s="343"/>
      <c r="V1386" s="343"/>
      <c r="W1386" s="343"/>
      <c r="X1386" s="343"/>
      <c r="Y1386" s="343"/>
      <c r="Z1386" s="343"/>
      <c r="AA1386" s="343"/>
      <c r="AB1386" s="343"/>
      <c r="AC1386" s="343"/>
      <c r="AD1386" s="329"/>
      <c r="AE1386" s="329"/>
      <c r="AF1386" s="329"/>
    </row>
    <row r="1387" spans="1:32" x14ac:dyDescent="0.2">
      <c r="A1387" s="343"/>
      <c r="B1387" s="343"/>
      <c r="C1387" s="343"/>
      <c r="D1387" s="343"/>
      <c r="E1387" s="343"/>
      <c r="F1387" s="343"/>
      <c r="G1387" s="343"/>
      <c r="H1387" s="343"/>
      <c r="I1387" s="343"/>
      <c r="J1387" s="343"/>
      <c r="K1387" s="343"/>
      <c r="L1387" s="343"/>
      <c r="M1387" s="343"/>
      <c r="N1387" s="343"/>
      <c r="O1387" s="343"/>
      <c r="P1387" s="343"/>
      <c r="Q1387" s="343"/>
      <c r="R1387" s="343"/>
      <c r="S1387" s="343"/>
      <c r="T1387" s="343"/>
      <c r="U1387" s="343"/>
      <c r="V1387" s="343"/>
      <c r="W1387" s="343"/>
      <c r="X1387" s="343"/>
      <c r="Y1387" s="343"/>
      <c r="Z1387" s="343"/>
      <c r="AA1387" s="343"/>
      <c r="AB1387" s="343"/>
      <c r="AC1387" s="343"/>
      <c r="AD1387" s="329"/>
      <c r="AE1387" s="329"/>
      <c r="AF1387" s="329"/>
    </row>
    <row r="1388" spans="1:32" x14ac:dyDescent="0.2">
      <c r="A1388" s="343"/>
      <c r="B1388" s="343"/>
      <c r="C1388" s="343"/>
      <c r="D1388" s="343"/>
      <c r="E1388" s="343"/>
      <c r="F1388" s="343"/>
      <c r="G1388" s="343"/>
      <c r="H1388" s="343"/>
      <c r="I1388" s="343"/>
      <c r="J1388" s="343"/>
      <c r="K1388" s="343"/>
      <c r="L1388" s="343"/>
      <c r="M1388" s="343"/>
      <c r="N1388" s="343"/>
      <c r="O1388" s="343"/>
      <c r="P1388" s="343"/>
      <c r="Q1388" s="343"/>
      <c r="R1388" s="343"/>
      <c r="S1388" s="343"/>
      <c r="T1388" s="343"/>
      <c r="U1388" s="343"/>
      <c r="V1388" s="343"/>
      <c r="W1388" s="343"/>
      <c r="X1388" s="343"/>
      <c r="Y1388" s="343"/>
      <c r="Z1388" s="343"/>
      <c r="AA1388" s="343"/>
      <c r="AB1388" s="343"/>
      <c r="AC1388" s="343"/>
      <c r="AD1388" s="329"/>
      <c r="AE1388" s="329"/>
      <c r="AF1388" s="329"/>
    </row>
    <row r="1389" spans="1:32" x14ac:dyDescent="0.2">
      <c r="A1389" s="343"/>
      <c r="B1389" s="343"/>
      <c r="C1389" s="343"/>
      <c r="D1389" s="343"/>
      <c r="E1389" s="343"/>
      <c r="F1389" s="343"/>
      <c r="G1389" s="343"/>
      <c r="H1389" s="343"/>
      <c r="I1389" s="343"/>
      <c r="J1389" s="343"/>
      <c r="K1389" s="343"/>
      <c r="L1389" s="343"/>
      <c r="M1389" s="343"/>
      <c r="N1389" s="343"/>
      <c r="O1389" s="343"/>
      <c r="P1389" s="343"/>
      <c r="Q1389" s="343"/>
      <c r="R1389" s="343"/>
      <c r="S1389" s="343"/>
      <c r="T1389" s="343"/>
      <c r="U1389" s="343"/>
      <c r="V1389" s="343"/>
      <c r="W1389" s="343"/>
      <c r="X1389" s="343"/>
      <c r="Y1389" s="343"/>
      <c r="Z1389" s="343"/>
      <c r="AA1389" s="343"/>
      <c r="AB1389" s="343"/>
      <c r="AC1389" s="343"/>
      <c r="AD1389" s="329"/>
      <c r="AE1389" s="329"/>
      <c r="AF1389" s="329"/>
    </row>
    <row r="1390" spans="1:32" x14ac:dyDescent="0.2">
      <c r="A1390" s="343"/>
      <c r="B1390" s="343"/>
      <c r="C1390" s="343"/>
      <c r="D1390" s="343"/>
      <c r="E1390" s="343"/>
      <c r="F1390" s="343"/>
      <c r="G1390" s="343"/>
      <c r="H1390" s="343"/>
      <c r="I1390" s="343"/>
      <c r="J1390" s="343"/>
      <c r="K1390" s="343"/>
      <c r="L1390" s="343"/>
      <c r="M1390" s="343"/>
      <c r="N1390" s="343"/>
      <c r="O1390" s="343"/>
      <c r="P1390" s="343"/>
      <c r="Q1390" s="343"/>
      <c r="R1390" s="343"/>
      <c r="S1390" s="343"/>
      <c r="T1390" s="343"/>
      <c r="U1390" s="343"/>
      <c r="V1390" s="343"/>
      <c r="W1390" s="343"/>
      <c r="X1390" s="343"/>
      <c r="Y1390" s="343"/>
      <c r="Z1390" s="343"/>
      <c r="AA1390" s="343"/>
      <c r="AB1390" s="343"/>
      <c r="AC1390" s="343"/>
      <c r="AD1390" s="329"/>
      <c r="AE1390" s="329"/>
      <c r="AF1390" s="329"/>
    </row>
    <row r="1391" spans="1:32" x14ac:dyDescent="0.2">
      <c r="A1391" s="343"/>
      <c r="B1391" s="343"/>
      <c r="C1391" s="343"/>
      <c r="D1391" s="343"/>
      <c r="E1391" s="343"/>
      <c r="F1391" s="343"/>
      <c r="G1391" s="343"/>
      <c r="H1391" s="343"/>
      <c r="I1391" s="343"/>
      <c r="J1391" s="343"/>
      <c r="K1391" s="343"/>
      <c r="L1391" s="343"/>
      <c r="M1391" s="343"/>
      <c r="N1391" s="343"/>
      <c r="O1391" s="343"/>
      <c r="P1391" s="343"/>
      <c r="Q1391" s="343"/>
      <c r="R1391" s="343"/>
      <c r="S1391" s="343"/>
      <c r="T1391" s="343"/>
      <c r="U1391" s="343"/>
      <c r="V1391" s="343"/>
      <c r="W1391" s="343"/>
      <c r="X1391" s="343"/>
      <c r="Y1391" s="343"/>
      <c r="Z1391" s="343"/>
      <c r="AA1391" s="343"/>
      <c r="AB1391" s="343"/>
      <c r="AC1391" s="343"/>
      <c r="AD1391" s="329"/>
      <c r="AE1391" s="329"/>
      <c r="AF1391" s="329"/>
    </row>
    <row r="1392" spans="1:32" x14ac:dyDescent="0.2">
      <c r="A1392" s="343"/>
      <c r="B1392" s="343"/>
      <c r="C1392" s="343"/>
      <c r="D1392" s="343"/>
      <c r="E1392" s="343"/>
      <c r="F1392" s="343"/>
      <c r="G1392" s="343"/>
      <c r="H1392" s="343"/>
      <c r="I1392" s="343"/>
      <c r="J1392" s="343"/>
      <c r="K1392" s="343"/>
      <c r="L1392" s="343"/>
      <c r="M1392" s="343"/>
      <c r="N1392" s="343"/>
      <c r="O1392" s="343"/>
      <c r="P1392" s="343"/>
      <c r="Q1392" s="343"/>
      <c r="R1392" s="343"/>
      <c r="S1392" s="343"/>
      <c r="T1392" s="343"/>
      <c r="U1392" s="343"/>
      <c r="V1392" s="343"/>
      <c r="W1392" s="343"/>
      <c r="X1392" s="343"/>
      <c r="Y1392" s="343"/>
      <c r="Z1392" s="343"/>
      <c r="AA1392" s="343"/>
      <c r="AB1392" s="343"/>
      <c r="AC1392" s="343"/>
      <c r="AD1392" s="329"/>
      <c r="AE1392" s="329"/>
      <c r="AF1392" s="329"/>
    </row>
    <row r="1393" spans="1:32" x14ac:dyDescent="0.2">
      <c r="A1393" s="343"/>
      <c r="B1393" s="343"/>
      <c r="C1393" s="343"/>
      <c r="D1393" s="343"/>
      <c r="E1393" s="343"/>
      <c r="F1393" s="343"/>
      <c r="G1393" s="343"/>
      <c r="H1393" s="343"/>
      <c r="I1393" s="343"/>
      <c r="J1393" s="343"/>
      <c r="K1393" s="343"/>
      <c r="L1393" s="343"/>
      <c r="M1393" s="343"/>
      <c r="N1393" s="343"/>
      <c r="O1393" s="343"/>
      <c r="P1393" s="343"/>
      <c r="Q1393" s="343"/>
      <c r="R1393" s="343"/>
      <c r="S1393" s="343"/>
      <c r="T1393" s="343"/>
      <c r="U1393" s="343"/>
      <c r="V1393" s="343"/>
      <c r="W1393" s="343"/>
      <c r="X1393" s="343"/>
      <c r="Y1393" s="343"/>
      <c r="Z1393" s="343"/>
      <c r="AA1393" s="343"/>
      <c r="AB1393" s="343"/>
      <c r="AC1393" s="343"/>
      <c r="AD1393" s="329"/>
      <c r="AE1393" s="329"/>
      <c r="AF1393" s="329"/>
    </row>
    <row r="1394" spans="1:32" x14ac:dyDescent="0.2">
      <c r="A1394" s="343"/>
      <c r="B1394" s="343"/>
      <c r="C1394" s="343"/>
      <c r="D1394" s="343"/>
      <c r="E1394" s="343"/>
      <c r="F1394" s="343"/>
      <c r="G1394" s="343"/>
      <c r="H1394" s="343"/>
      <c r="I1394" s="343"/>
      <c r="J1394" s="343"/>
      <c r="K1394" s="343"/>
      <c r="L1394" s="343"/>
      <c r="M1394" s="343"/>
      <c r="N1394" s="343"/>
      <c r="O1394" s="343"/>
      <c r="P1394" s="343"/>
      <c r="Q1394" s="343"/>
      <c r="R1394" s="343"/>
      <c r="S1394" s="343"/>
      <c r="T1394" s="343"/>
      <c r="U1394" s="343"/>
      <c r="V1394" s="343"/>
      <c r="W1394" s="343"/>
      <c r="X1394" s="343"/>
      <c r="Y1394" s="343"/>
      <c r="Z1394" s="343"/>
      <c r="AA1394" s="343"/>
      <c r="AB1394" s="343"/>
      <c r="AC1394" s="343"/>
      <c r="AD1394" s="329"/>
      <c r="AE1394" s="329"/>
      <c r="AF1394" s="329"/>
    </row>
    <row r="1395" spans="1:32" x14ac:dyDescent="0.2">
      <c r="A1395" s="343"/>
      <c r="B1395" s="343"/>
      <c r="C1395" s="343"/>
      <c r="D1395" s="343"/>
      <c r="E1395" s="343"/>
      <c r="F1395" s="343"/>
      <c r="G1395" s="343"/>
      <c r="H1395" s="343"/>
      <c r="I1395" s="343"/>
      <c r="J1395" s="343"/>
      <c r="K1395" s="343"/>
      <c r="L1395" s="343"/>
      <c r="M1395" s="343"/>
      <c r="N1395" s="343"/>
      <c r="O1395" s="343"/>
      <c r="P1395" s="343"/>
      <c r="Q1395" s="343"/>
      <c r="R1395" s="343"/>
      <c r="S1395" s="343"/>
      <c r="T1395" s="343"/>
      <c r="U1395" s="343"/>
      <c r="V1395" s="343"/>
      <c r="W1395" s="343"/>
      <c r="X1395" s="343"/>
      <c r="Y1395" s="343"/>
      <c r="Z1395" s="343"/>
      <c r="AA1395" s="343"/>
      <c r="AB1395" s="343"/>
      <c r="AC1395" s="343"/>
      <c r="AD1395" s="329"/>
      <c r="AE1395" s="329"/>
      <c r="AF1395" s="329"/>
    </row>
    <row r="1396" spans="1:32" x14ac:dyDescent="0.2">
      <c r="A1396" s="343"/>
      <c r="B1396" s="343"/>
      <c r="C1396" s="343"/>
      <c r="D1396" s="343"/>
      <c r="E1396" s="343"/>
      <c r="F1396" s="343"/>
      <c r="G1396" s="343"/>
      <c r="H1396" s="343"/>
      <c r="I1396" s="343"/>
      <c r="J1396" s="343"/>
      <c r="K1396" s="343"/>
      <c r="L1396" s="343"/>
      <c r="M1396" s="343"/>
      <c r="N1396" s="343"/>
      <c r="O1396" s="343"/>
      <c r="P1396" s="343"/>
      <c r="Q1396" s="343"/>
      <c r="R1396" s="343"/>
      <c r="S1396" s="343"/>
      <c r="T1396" s="343"/>
      <c r="U1396" s="343"/>
      <c r="V1396" s="343"/>
      <c r="W1396" s="343"/>
      <c r="X1396" s="343"/>
      <c r="Y1396" s="343"/>
      <c r="Z1396" s="343"/>
      <c r="AA1396" s="343"/>
      <c r="AB1396" s="343"/>
      <c r="AC1396" s="343"/>
      <c r="AD1396" s="329"/>
      <c r="AE1396" s="329"/>
      <c r="AF1396" s="329"/>
    </row>
    <row r="1397" spans="1:32" x14ac:dyDescent="0.2">
      <c r="A1397" s="343"/>
      <c r="B1397" s="343"/>
      <c r="C1397" s="343"/>
      <c r="D1397" s="343"/>
      <c r="E1397" s="343"/>
      <c r="F1397" s="343"/>
      <c r="G1397" s="343"/>
      <c r="H1397" s="343"/>
      <c r="I1397" s="343"/>
      <c r="J1397" s="343"/>
      <c r="K1397" s="343"/>
      <c r="L1397" s="343"/>
      <c r="M1397" s="343"/>
      <c r="N1397" s="343"/>
      <c r="O1397" s="343"/>
      <c r="P1397" s="343"/>
      <c r="Q1397" s="343"/>
      <c r="R1397" s="343"/>
      <c r="S1397" s="343"/>
      <c r="T1397" s="343"/>
      <c r="U1397" s="343"/>
      <c r="V1397" s="343"/>
      <c r="W1397" s="343"/>
      <c r="X1397" s="343"/>
      <c r="Y1397" s="343"/>
      <c r="Z1397" s="343"/>
      <c r="AA1397" s="343"/>
      <c r="AB1397" s="343"/>
      <c r="AC1397" s="343"/>
      <c r="AD1397" s="329"/>
      <c r="AE1397" s="329"/>
      <c r="AF1397" s="329"/>
    </row>
    <row r="1398" spans="1:32" x14ac:dyDescent="0.2">
      <c r="A1398" s="343"/>
      <c r="B1398" s="343"/>
      <c r="C1398" s="343"/>
      <c r="D1398" s="343"/>
      <c r="E1398" s="343"/>
      <c r="F1398" s="343"/>
      <c r="G1398" s="343"/>
      <c r="H1398" s="343"/>
      <c r="I1398" s="343"/>
      <c r="J1398" s="343"/>
      <c r="K1398" s="343"/>
      <c r="L1398" s="343"/>
      <c r="M1398" s="343"/>
      <c r="N1398" s="343"/>
      <c r="O1398" s="343"/>
      <c r="P1398" s="343"/>
      <c r="Q1398" s="343"/>
      <c r="R1398" s="343"/>
      <c r="S1398" s="343"/>
      <c r="T1398" s="343"/>
      <c r="U1398" s="343"/>
      <c r="V1398" s="343"/>
      <c r="W1398" s="343"/>
      <c r="X1398" s="343"/>
      <c r="Y1398" s="343"/>
      <c r="Z1398" s="343"/>
      <c r="AA1398" s="343"/>
      <c r="AB1398" s="343"/>
      <c r="AC1398" s="343"/>
      <c r="AD1398" s="329"/>
      <c r="AE1398" s="329"/>
      <c r="AF1398" s="329"/>
    </row>
    <row r="1399" spans="1:32" x14ac:dyDescent="0.2">
      <c r="A1399" s="343"/>
      <c r="B1399" s="343"/>
      <c r="C1399" s="343"/>
      <c r="D1399" s="343"/>
      <c r="E1399" s="343"/>
      <c r="F1399" s="343"/>
      <c r="G1399" s="343"/>
      <c r="H1399" s="343"/>
      <c r="I1399" s="343"/>
      <c r="J1399" s="343"/>
      <c r="K1399" s="343"/>
      <c r="L1399" s="343"/>
      <c r="M1399" s="343"/>
      <c r="N1399" s="343"/>
      <c r="O1399" s="343"/>
      <c r="P1399" s="343"/>
      <c r="Q1399" s="343"/>
      <c r="R1399" s="343"/>
      <c r="S1399" s="343"/>
      <c r="T1399" s="343"/>
      <c r="U1399" s="343"/>
      <c r="V1399" s="343"/>
      <c r="W1399" s="343"/>
      <c r="X1399" s="343"/>
      <c r="Y1399" s="343"/>
      <c r="Z1399" s="343"/>
      <c r="AA1399" s="343"/>
      <c r="AB1399" s="343"/>
      <c r="AC1399" s="343"/>
      <c r="AD1399" s="329"/>
      <c r="AE1399" s="329"/>
      <c r="AF1399" s="329"/>
    </row>
    <row r="1400" spans="1:32" x14ac:dyDescent="0.2">
      <c r="A1400" s="343"/>
      <c r="B1400" s="343"/>
      <c r="C1400" s="343"/>
      <c r="D1400" s="343"/>
      <c r="E1400" s="343"/>
      <c r="F1400" s="343"/>
      <c r="G1400" s="343"/>
      <c r="H1400" s="343"/>
      <c r="I1400" s="343"/>
      <c r="J1400" s="343"/>
      <c r="K1400" s="343"/>
      <c r="L1400" s="343"/>
      <c r="M1400" s="343"/>
      <c r="N1400" s="343"/>
      <c r="O1400" s="343"/>
      <c r="P1400" s="343"/>
      <c r="Q1400" s="343"/>
      <c r="R1400" s="343"/>
      <c r="S1400" s="343"/>
      <c r="T1400" s="343"/>
      <c r="U1400" s="343"/>
      <c r="V1400" s="343"/>
      <c r="W1400" s="343"/>
      <c r="X1400" s="343"/>
      <c r="Y1400" s="343"/>
      <c r="Z1400" s="343"/>
      <c r="AA1400" s="343"/>
      <c r="AB1400" s="343"/>
      <c r="AC1400" s="343"/>
      <c r="AD1400" s="329"/>
      <c r="AE1400" s="329"/>
      <c r="AF1400" s="329"/>
    </row>
    <row r="1401" spans="1:32" x14ac:dyDescent="0.2">
      <c r="A1401" s="343"/>
      <c r="B1401" s="343"/>
      <c r="C1401" s="343"/>
      <c r="D1401" s="343"/>
      <c r="E1401" s="343"/>
      <c r="F1401" s="343"/>
      <c r="G1401" s="343"/>
      <c r="H1401" s="343"/>
      <c r="I1401" s="343"/>
      <c r="J1401" s="343"/>
      <c r="K1401" s="343"/>
      <c r="L1401" s="343"/>
      <c r="M1401" s="343"/>
      <c r="N1401" s="343"/>
      <c r="O1401" s="343"/>
      <c r="P1401" s="343"/>
      <c r="Q1401" s="343"/>
      <c r="R1401" s="343"/>
      <c r="S1401" s="343"/>
      <c r="T1401" s="343"/>
      <c r="U1401" s="343"/>
      <c r="V1401" s="343"/>
      <c r="W1401" s="343"/>
      <c r="X1401" s="343"/>
      <c r="Y1401" s="343"/>
      <c r="Z1401" s="343"/>
      <c r="AA1401" s="343"/>
      <c r="AB1401" s="343"/>
      <c r="AC1401" s="343"/>
      <c r="AD1401" s="329"/>
      <c r="AE1401" s="329"/>
      <c r="AF1401" s="329"/>
    </row>
    <row r="1402" spans="1:32" x14ac:dyDescent="0.2">
      <c r="A1402" s="343"/>
      <c r="B1402" s="343"/>
      <c r="C1402" s="343"/>
      <c r="D1402" s="343"/>
      <c r="E1402" s="343"/>
      <c r="F1402" s="343"/>
      <c r="G1402" s="343"/>
      <c r="H1402" s="343"/>
      <c r="I1402" s="343"/>
      <c r="J1402" s="343"/>
      <c r="K1402" s="343"/>
      <c r="L1402" s="343"/>
      <c r="M1402" s="343"/>
      <c r="N1402" s="343"/>
      <c r="O1402" s="343"/>
      <c r="P1402" s="343"/>
      <c r="Q1402" s="343"/>
      <c r="R1402" s="343"/>
      <c r="S1402" s="343"/>
      <c r="T1402" s="343"/>
      <c r="U1402" s="343"/>
      <c r="V1402" s="343"/>
      <c r="W1402" s="343"/>
      <c r="X1402" s="343"/>
      <c r="Y1402" s="343"/>
      <c r="Z1402" s="343"/>
      <c r="AA1402" s="343"/>
      <c r="AB1402" s="343"/>
      <c r="AC1402" s="343"/>
      <c r="AD1402" s="329"/>
      <c r="AE1402" s="329"/>
      <c r="AF1402" s="329"/>
    </row>
    <row r="1403" spans="1:32" x14ac:dyDescent="0.2">
      <c r="A1403" s="343"/>
      <c r="B1403" s="343"/>
      <c r="C1403" s="343"/>
      <c r="D1403" s="343"/>
      <c r="E1403" s="343"/>
      <c r="F1403" s="343"/>
      <c r="G1403" s="343"/>
      <c r="H1403" s="343"/>
      <c r="I1403" s="343"/>
      <c r="J1403" s="343"/>
      <c r="K1403" s="343"/>
      <c r="L1403" s="343"/>
      <c r="M1403" s="343"/>
      <c r="N1403" s="343"/>
      <c r="O1403" s="343"/>
      <c r="P1403" s="343"/>
      <c r="Q1403" s="343"/>
      <c r="R1403" s="343"/>
      <c r="S1403" s="343"/>
      <c r="T1403" s="343"/>
      <c r="U1403" s="343"/>
      <c r="V1403" s="343"/>
      <c r="W1403" s="343"/>
      <c r="X1403" s="343"/>
      <c r="Y1403" s="343"/>
      <c r="Z1403" s="343"/>
      <c r="AA1403" s="343"/>
      <c r="AB1403" s="343"/>
      <c r="AC1403" s="343"/>
      <c r="AD1403" s="329"/>
      <c r="AE1403" s="329"/>
      <c r="AF1403" s="329"/>
    </row>
    <row r="1404" spans="1:32" x14ac:dyDescent="0.2">
      <c r="A1404" s="343"/>
      <c r="B1404" s="343"/>
      <c r="C1404" s="343"/>
      <c r="D1404" s="343"/>
      <c r="E1404" s="343"/>
      <c r="F1404" s="343"/>
      <c r="G1404" s="343"/>
      <c r="H1404" s="343"/>
      <c r="I1404" s="343"/>
      <c r="J1404" s="343"/>
      <c r="K1404" s="343"/>
      <c r="L1404" s="343"/>
      <c r="M1404" s="343"/>
      <c r="N1404" s="343"/>
      <c r="O1404" s="343"/>
      <c r="P1404" s="343"/>
      <c r="Q1404" s="343"/>
      <c r="R1404" s="343"/>
      <c r="S1404" s="343"/>
      <c r="T1404" s="343"/>
      <c r="U1404" s="343"/>
      <c r="V1404" s="343"/>
      <c r="W1404" s="343"/>
      <c r="X1404" s="343"/>
      <c r="Y1404" s="343"/>
      <c r="Z1404" s="343"/>
      <c r="AA1404" s="343"/>
      <c r="AB1404" s="343"/>
      <c r="AC1404" s="343"/>
      <c r="AD1404" s="329"/>
      <c r="AE1404" s="329"/>
      <c r="AF1404" s="329"/>
    </row>
    <row r="1405" spans="1:32" x14ac:dyDescent="0.2">
      <c r="A1405" s="343"/>
      <c r="B1405" s="343"/>
      <c r="C1405" s="343"/>
      <c r="D1405" s="343"/>
      <c r="E1405" s="343"/>
      <c r="F1405" s="343"/>
      <c r="G1405" s="343"/>
      <c r="H1405" s="343"/>
      <c r="I1405" s="343"/>
      <c r="J1405" s="343"/>
      <c r="K1405" s="343"/>
      <c r="L1405" s="343"/>
      <c r="M1405" s="343"/>
      <c r="N1405" s="343"/>
      <c r="O1405" s="343"/>
      <c r="P1405" s="343"/>
      <c r="Q1405" s="343"/>
      <c r="R1405" s="343"/>
      <c r="S1405" s="343"/>
      <c r="T1405" s="343"/>
      <c r="U1405" s="343"/>
      <c r="V1405" s="343"/>
      <c r="W1405" s="343"/>
      <c r="X1405" s="343"/>
      <c r="Y1405" s="343"/>
      <c r="Z1405" s="343"/>
      <c r="AA1405" s="343"/>
      <c r="AB1405" s="343"/>
      <c r="AC1405" s="343"/>
      <c r="AD1405" s="329"/>
      <c r="AE1405" s="329"/>
      <c r="AF1405" s="329"/>
    </row>
    <row r="1406" spans="1:32" x14ac:dyDescent="0.2">
      <c r="A1406" s="343"/>
      <c r="B1406" s="343"/>
      <c r="C1406" s="343"/>
      <c r="D1406" s="343"/>
      <c r="E1406" s="343"/>
      <c r="F1406" s="343"/>
      <c r="G1406" s="343"/>
      <c r="H1406" s="343"/>
      <c r="I1406" s="343"/>
      <c r="J1406" s="343"/>
      <c r="K1406" s="343"/>
      <c r="L1406" s="343"/>
      <c r="M1406" s="343"/>
      <c r="N1406" s="343"/>
      <c r="O1406" s="343"/>
      <c r="P1406" s="343"/>
      <c r="Q1406" s="343"/>
      <c r="R1406" s="343"/>
      <c r="S1406" s="343"/>
      <c r="T1406" s="343"/>
      <c r="U1406" s="343"/>
      <c r="V1406" s="343"/>
      <c r="W1406" s="343"/>
      <c r="X1406" s="343"/>
      <c r="Y1406" s="343"/>
      <c r="Z1406" s="343"/>
      <c r="AA1406" s="343"/>
      <c r="AB1406" s="343"/>
      <c r="AC1406" s="343"/>
      <c r="AD1406" s="329"/>
      <c r="AE1406" s="329"/>
      <c r="AF1406" s="329"/>
    </row>
    <row r="1407" spans="1:32" x14ac:dyDescent="0.2">
      <c r="A1407" s="343"/>
      <c r="B1407" s="343"/>
      <c r="C1407" s="343"/>
      <c r="D1407" s="343"/>
      <c r="E1407" s="343"/>
      <c r="F1407" s="343"/>
      <c r="G1407" s="343"/>
      <c r="H1407" s="343"/>
      <c r="I1407" s="343"/>
      <c r="J1407" s="343"/>
      <c r="K1407" s="343"/>
      <c r="L1407" s="343"/>
      <c r="M1407" s="343"/>
      <c r="N1407" s="343"/>
      <c r="O1407" s="343"/>
      <c r="P1407" s="343"/>
      <c r="Q1407" s="343"/>
      <c r="R1407" s="343"/>
      <c r="S1407" s="343"/>
      <c r="T1407" s="343"/>
      <c r="U1407" s="343"/>
      <c r="V1407" s="343"/>
      <c r="W1407" s="343"/>
      <c r="X1407" s="343"/>
      <c r="Y1407" s="343"/>
      <c r="Z1407" s="343"/>
      <c r="AA1407" s="343"/>
      <c r="AB1407" s="343"/>
      <c r="AC1407" s="343"/>
      <c r="AD1407" s="329"/>
      <c r="AE1407" s="329"/>
      <c r="AF1407" s="329"/>
    </row>
    <row r="1408" spans="1:32" x14ac:dyDescent="0.2">
      <c r="A1408" s="343"/>
      <c r="B1408" s="343"/>
      <c r="C1408" s="343"/>
      <c r="D1408" s="343"/>
      <c r="E1408" s="343"/>
      <c r="F1408" s="343"/>
      <c r="G1408" s="343"/>
      <c r="H1408" s="343"/>
      <c r="I1408" s="343"/>
      <c r="J1408" s="343"/>
      <c r="K1408" s="343"/>
      <c r="L1408" s="343"/>
      <c r="M1408" s="343"/>
      <c r="N1408" s="343"/>
      <c r="O1408" s="343"/>
      <c r="P1408" s="343"/>
      <c r="Q1408" s="343"/>
      <c r="R1408" s="343"/>
      <c r="S1408" s="343"/>
      <c r="T1408" s="343"/>
      <c r="U1408" s="343"/>
      <c r="V1408" s="343"/>
      <c r="W1408" s="343"/>
      <c r="X1408" s="343"/>
      <c r="Y1408" s="343"/>
      <c r="Z1408" s="343"/>
      <c r="AA1408" s="343"/>
      <c r="AB1408" s="343"/>
      <c r="AC1408" s="343"/>
      <c r="AD1408" s="329"/>
      <c r="AE1408" s="329"/>
      <c r="AF1408" s="329"/>
    </row>
    <row r="1409" spans="1:32" x14ac:dyDescent="0.2">
      <c r="A1409" s="343"/>
      <c r="B1409" s="343"/>
      <c r="C1409" s="343"/>
      <c r="D1409" s="343"/>
      <c r="E1409" s="343"/>
      <c r="F1409" s="343"/>
      <c r="G1409" s="343"/>
      <c r="H1409" s="343"/>
      <c r="I1409" s="343"/>
      <c r="J1409" s="343"/>
      <c r="K1409" s="343"/>
      <c r="L1409" s="343"/>
      <c r="M1409" s="343"/>
      <c r="N1409" s="343"/>
      <c r="O1409" s="343"/>
      <c r="P1409" s="343"/>
      <c r="Q1409" s="343"/>
      <c r="R1409" s="343"/>
      <c r="S1409" s="343"/>
      <c r="T1409" s="343"/>
      <c r="U1409" s="343"/>
      <c r="V1409" s="343"/>
      <c r="W1409" s="343"/>
      <c r="X1409" s="343"/>
      <c r="Y1409" s="343"/>
      <c r="Z1409" s="343"/>
      <c r="AA1409" s="343"/>
      <c r="AB1409" s="343"/>
      <c r="AC1409" s="343"/>
      <c r="AD1409" s="329"/>
      <c r="AE1409" s="329"/>
      <c r="AF1409" s="329"/>
    </row>
    <row r="1410" spans="1:32" x14ac:dyDescent="0.2">
      <c r="A1410" s="343"/>
      <c r="B1410" s="343"/>
      <c r="C1410" s="343"/>
      <c r="D1410" s="343"/>
      <c r="E1410" s="343"/>
      <c r="F1410" s="343"/>
      <c r="G1410" s="343"/>
      <c r="H1410" s="343"/>
      <c r="I1410" s="343"/>
      <c r="J1410" s="343"/>
      <c r="K1410" s="343"/>
      <c r="L1410" s="343"/>
      <c r="M1410" s="343"/>
      <c r="N1410" s="343"/>
      <c r="O1410" s="343"/>
      <c r="P1410" s="343"/>
      <c r="Q1410" s="343"/>
      <c r="R1410" s="343"/>
      <c r="S1410" s="343"/>
      <c r="T1410" s="343"/>
      <c r="U1410" s="343"/>
      <c r="V1410" s="343"/>
      <c r="W1410" s="343"/>
      <c r="X1410" s="343"/>
      <c r="Y1410" s="343"/>
      <c r="Z1410" s="343"/>
      <c r="AA1410" s="343"/>
      <c r="AB1410" s="343"/>
      <c r="AC1410" s="343"/>
      <c r="AD1410" s="329"/>
      <c r="AE1410" s="329"/>
      <c r="AF1410" s="329"/>
    </row>
    <row r="1411" spans="1:32" x14ac:dyDescent="0.2">
      <c r="A1411" s="343"/>
      <c r="B1411" s="343"/>
      <c r="C1411" s="343"/>
      <c r="D1411" s="343"/>
      <c r="E1411" s="343"/>
      <c r="F1411" s="343"/>
      <c r="G1411" s="343"/>
      <c r="H1411" s="343"/>
      <c r="I1411" s="343"/>
      <c r="J1411" s="343"/>
      <c r="K1411" s="343"/>
      <c r="L1411" s="343"/>
      <c r="M1411" s="343"/>
      <c r="N1411" s="343"/>
      <c r="O1411" s="343"/>
      <c r="P1411" s="343"/>
      <c r="Q1411" s="343"/>
      <c r="R1411" s="343"/>
      <c r="S1411" s="343"/>
      <c r="T1411" s="343"/>
      <c r="U1411" s="343"/>
      <c r="V1411" s="343"/>
      <c r="W1411" s="343"/>
      <c r="X1411" s="343"/>
      <c r="Y1411" s="343"/>
      <c r="Z1411" s="343"/>
      <c r="AA1411" s="343"/>
      <c r="AB1411" s="343"/>
      <c r="AC1411" s="343"/>
      <c r="AD1411" s="329"/>
      <c r="AE1411" s="329"/>
      <c r="AF1411" s="329"/>
    </row>
    <row r="1412" spans="1:32" x14ac:dyDescent="0.2">
      <c r="A1412" s="343"/>
      <c r="B1412" s="343"/>
      <c r="C1412" s="343"/>
      <c r="D1412" s="343"/>
      <c r="E1412" s="343"/>
      <c r="F1412" s="343"/>
      <c r="G1412" s="343"/>
      <c r="H1412" s="343"/>
      <c r="I1412" s="343"/>
      <c r="J1412" s="343"/>
      <c r="K1412" s="343"/>
      <c r="L1412" s="343"/>
      <c r="M1412" s="343"/>
      <c r="N1412" s="343"/>
      <c r="O1412" s="343"/>
      <c r="P1412" s="343"/>
      <c r="Q1412" s="343"/>
      <c r="R1412" s="343"/>
      <c r="S1412" s="343"/>
      <c r="T1412" s="343"/>
      <c r="U1412" s="343"/>
      <c r="V1412" s="343"/>
      <c r="W1412" s="343"/>
      <c r="X1412" s="343"/>
      <c r="Y1412" s="343"/>
      <c r="Z1412" s="343"/>
      <c r="AA1412" s="343"/>
      <c r="AB1412" s="343"/>
      <c r="AC1412" s="343"/>
      <c r="AD1412" s="329"/>
      <c r="AE1412" s="329"/>
      <c r="AF1412" s="329"/>
    </row>
    <row r="1413" spans="1:32" x14ac:dyDescent="0.2">
      <c r="A1413" s="343"/>
      <c r="B1413" s="343"/>
      <c r="C1413" s="343"/>
      <c r="D1413" s="343"/>
      <c r="E1413" s="343"/>
      <c r="F1413" s="343"/>
      <c r="G1413" s="343"/>
      <c r="H1413" s="343"/>
      <c r="I1413" s="343"/>
      <c r="J1413" s="343"/>
      <c r="K1413" s="343"/>
      <c r="L1413" s="343"/>
      <c r="M1413" s="343"/>
      <c r="N1413" s="343"/>
      <c r="O1413" s="343"/>
      <c r="P1413" s="343"/>
      <c r="Q1413" s="343"/>
      <c r="R1413" s="343"/>
      <c r="S1413" s="343"/>
      <c r="T1413" s="343"/>
      <c r="U1413" s="343"/>
      <c r="V1413" s="343"/>
      <c r="W1413" s="343"/>
      <c r="X1413" s="343"/>
      <c r="Y1413" s="343"/>
      <c r="Z1413" s="343"/>
      <c r="AA1413" s="343"/>
      <c r="AB1413" s="343"/>
      <c r="AC1413" s="343"/>
      <c r="AD1413" s="329"/>
      <c r="AE1413" s="329"/>
      <c r="AF1413" s="329"/>
    </row>
    <row r="1414" spans="1:32" x14ac:dyDescent="0.2">
      <c r="A1414" s="343"/>
      <c r="B1414" s="343"/>
      <c r="C1414" s="343"/>
      <c r="D1414" s="343"/>
      <c r="E1414" s="343"/>
      <c r="F1414" s="343"/>
      <c r="G1414" s="343"/>
      <c r="H1414" s="343"/>
      <c r="I1414" s="343"/>
      <c r="J1414" s="343"/>
      <c r="K1414" s="343"/>
      <c r="L1414" s="343"/>
      <c r="M1414" s="343"/>
      <c r="N1414" s="343"/>
      <c r="O1414" s="343"/>
      <c r="P1414" s="343"/>
      <c r="Q1414" s="343"/>
      <c r="R1414" s="343"/>
      <c r="S1414" s="343"/>
      <c r="T1414" s="343"/>
      <c r="U1414" s="343"/>
      <c r="V1414" s="343"/>
      <c r="W1414" s="343"/>
      <c r="X1414" s="343"/>
      <c r="Y1414" s="343"/>
      <c r="Z1414" s="343"/>
      <c r="AA1414" s="343"/>
      <c r="AB1414" s="343"/>
      <c r="AC1414" s="343"/>
      <c r="AD1414" s="329"/>
      <c r="AE1414" s="329"/>
      <c r="AF1414" s="329"/>
    </row>
    <row r="1415" spans="1:32" x14ac:dyDescent="0.2">
      <c r="A1415" s="343"/>
      <c r="B1415" s="343"/>
      <c r="C1415" s="343"/>
      <c r="D1415" s="343"/>
      <c r="E1415" s="343"/>
      <c r="F1415" s="343"/>
      <c r="G1415" s="343"/>
      <c r="H1415" s="343"/>
      <c r="I1415" s="343"/>
      <c r="J1415" s="343"/>
      <c r="K1415" s="343"/>
      <c r="L1415" s="343"/>
      <c r="M1415" s="343"/>
      <c r="N1415" s="343"/>
      <c r="O1415" s="343"/>
      <c r="P1415" s="343"/>
      <c r="Q1415" s="343"/>
      <c r="R1415" s="343"/>
      <c r="S1415" s="343"/>
      <c r="T1415" s="343"/>
      <c r="U1415" s="343"/>
      <c r="V1415" s="343"/>
      <c r="W1415" s="343"/>
      <c r="X1415" s="343"/>
      <c r="Y1415" s="343"/>
      <c r="Z1415" s="343"/>
      <c r="AA1415" s="343"/>
      <c r="AB1415" s="343"/>
      <c r="AC1415" s="343"/>
      <c r="AD1415" s="329"/>
      <c r="AE1415" s="329"/>
      <c r="AF1415" s="329"/>
    </row>
    <row r="1416" spans="1:32" x14ac:dyDescent="0.2">
      <c r="A1416" s="343"/>
      <c r="B1416" s="343"/>
      <c r="C1416" s="343"/>
      <c r="D1416" s="343"/>
      <c r="E1416" s="343"/>
      <c r="F1416" s="343"/>
      <c r="G1416" s="343"/>
      <c r="H1416" s="343"/>
      <c r="I1416" s="343"/>
      <c r="J1416" s="343"/>
      <c r="K1416" s="343"/>
      <c r="L1416" s="343"/>
      <c r="M1416" s="343"/>
      <c r="N1416" s="343"/>
      <c r="O1416" s="343"/>
      <c r="P1416" s="343"/>
      <c r="Q1416" s="343"/>
      <c r="R1416" s="343"/>
      <c r="S1416" s="343"/>
      <c r="T1416" s="343"/>
      <c r="U1416" s="343"/>
      <c r="V1416" s="343"/>
      <c r="W1416" s="343"/>
      <c r="X1416" s="343"/>
      <c r="Y1416" s="343"/>
      <c r="Z1416" s="343"/>
      <c r="AA1416" s="343"/>
      <c r="AB1416" s="343"/>
      <c r="AC1416" s="343"/>
      <c r="AD1416" s="329"/>
      <c r="AE1416" s="329"/>
      <c r="AF1416" s="329"/>
    </row>
    <row r="1417" spans="1:32" x14ac:dyDescent="0.2">
      <c r="A1417" s="343"/>
      <c r="B1417" s="343"/>
      <c r="C1417" s="343"/>
      <c r="D1417" s="343"/>
      <c r="E1417" s="343"/>
      <c r="F1417" s="343"/>
      <c r="G1417" s="343"/>
      <c r="H1417" s="343"/>
      <c r="I1417" s="343"/>
      <c r="J1417" s="343"/>
      <c r="K1417" s="343"/>
      <c r="L1417" s="343"/>
      <c r="M1417" s="343"/>
      <c r="N1417" s="343"/>
      <c r="O1417" s="343"/>
      <c r="P1417" s="343"/>
      <c r="Q1417" s="343"/>
      <c r="R1417" s="343"/>
      <c r="S1417" s="343"/>
      <c r="T1417" s="343"/>
      <c r="U1417" s="343"/>
      <c r="V1417" s="343"/>
      <c r="W1417" s="343"/>
      <c r="X1417" s="343"/>
      <c r="Y1417" s="343"/>
      <c r="Z1417" s="343"/>
      <c r="AA1417" s="343"/>
      <c r="AB1417" s="343"/>
      <c r="AC1417" s="343"/>
      <c r="AD1417" s="329"/>
      <c r="AE1417" s="329"/>
      <c r="AF1417" s="329"/>
    </row>
    <row r="1418" spans="1:32" x14ac:dyDescent="0.2">
      <c r="A1418" s="343"/>
      <c r="B1418" s="343"/>
      <c r="C1418" s="343"/>
      <c r="D1418" s="343"/>
      <c r="E1418" s="343"/>
      <c r="F1418" s="343"/>
      <c r="G1418" s="343"/>
      <c r="H1418" s="343"/>
      <c r="I1418" s="343"/>
      <c r="J1418" s="343"/>
      <c r="K1418" s="343"/>
      <c r="L1418" s="343"/>
      <c r="M1418" s="343"/>
      <c r="N1418" s="343"/>
      <c r="O1418" s="343"/>
      <c r="P1418" s="343"/>
      <c r="Q1418" s="343"/>
      <c r="R1418" s="343"/>
      <c r="S1418" s="343"/>
      <c r="T1418" s="343"/>
      <c r="U1418" s="343"/>
      <c r="V1418" s="343"/>
      <c r="W1418" s="343"/>
      <c r="X1418" s="343"/>
      <c r="Y1418" s="343"/>
      <c r="Z1418" s="343"/>
      <c r="AA1418" s="343"/>
      <c r="AB1418" s="343"/>
      <c r="AC1418" s="343"/>
      <c r="AD1418" s="329"/>
      <c r="AE1418" s="329"/>
      <c r="AF1418" s="329"/>
    </row>
    <row r="1419" spans="1:32" x14ac:dyDescent="0.2">
      <c r="A1419" s="343"/>
      <c r="B1419" s="343"/>
      <c r="C1419" s="343"/>
      <c r="D1419" s="343"/>
      <c r="E1419" s="343"/>
      <c r="F1419" s="343"/>
      <c r="G1419" s="343"/>
      <c r="H1419" s="343"/>
      <c r="I1419" s="343"/>
      <c r="J1419" s="343"/>
      <c r="K1419" s="343"/>
      <c r="L1419" s="343"/>
      <c r="M1419" s="343"/>
      <c r="N1419" s="343"/>
      <c r="O1419" s="343"/>
      <c r="P1419" s="343"/>
      <c r="Q1419" s="343"/>
      <c r="R1419" s="343"/>
      <c r="S1419" s="343"/>
      <c r="T1419" s="343"/>
      <c r="U1419" s="343"/>
      <c r="V1419" s="343"/>
      <c r="W1419" s="343"/>
      <c r="X1419" s="343"/>
      <c r="Y1419" s="343"/>
      <c r="Z1419" s="343"/>
      <c r="AA1419" s="343"/>
      <c r="AB1419" s="343"/>
      <c r="AC1419" s="343"/>
      <c r="AD1419" s="329"/>
      <c r="AE1419" s="329"/>
      <c r="AF1419" s="329"/>
    </row>
    <row r="1420" spans="1:32" x14ac:dyDescent="0.2">
      <c r="A1420" s="343"/>
      <c r="B1420" s="343"/>
      <c r="C1420" s="343"/>
      <c r="D1420" s="343"/>
      <c r="E1420" s="343"/>
      <c r="F1420" s="343"/>
      <c r="G1420" s="343"/>
      <c r="H1420" s="343"/>
      <c r="I1420" s="343"/>
      <c r="J1420" s="343"/>
      <c r="K1420" s="343"/>
      <c r="L1420" s="343"/>
      <c r="M1420" s="343"/>
      <c r="N1420" s="343"/>
      <c r="O1420" s="343"/>
      <c r="P1420" s="343"/>
      <c r="Q1420" s="343"/>
      <c r="R1420" s="343"/>
      <c r="S1420" s="343"/>
      <c r="T1420" s="343"/>
      <c r="U1420" s="343"/>
      <c r="V1420" s="343"/>
      <c r="W1420" s="343"/>
      <c r="X1420" s="343"/>
      <c r="Y1420" s="343"/>
      <c r="Z1420" s="343"/>
      <c r="AA1420" s="343"/>
      <c r="AB1420" s="343"/>
      <c r="AC1420" s="343"/>
      <c r="AD1420" s="329"/>
      <c r="AE1420" s="329"/>
      <c r="AF1420" s="329"/>
    </row>
    <row r="1421" spans="1:32" x14ac:dyDescent="0.2">
      <c r="A1421" s="343"/>
      <c r="B1421" s="343"/>
      <c r="C1421" s="343"/>
      <c r="D1421" s="343"/>
      <c r="E1421" s="343"/>
      <c r="F1421" s="343"/>
      <c r="G1421" s="343"/>
      <c r="H1421" s="343"/>
      <c r="I1421" s="343"/>
      <c r="J1421" s="343"/>
      <c r="K1421" s="343"/>
      <c r="L1421" s="343"/>
      <c r="M1421" s="343"/>
      <c r="N1421" s="343"/>
      <c r="O1421" s="343"/>
      <c r="P1421" s="343"/>
      <c r="Q1421" s="343"/>
      <c r="R1421" s="343"/>
      <c r="S1421" s="343"/>
      <c r="T1421" s="343"/>
      <c r="U1421" s="343"/>
      <c r="V1421" s="343"/>
      <c r="W1421" s="343"/>
      <c r="X1421" s="343"/>
      <c r="Y1421" s="343"/>
      <c r="Z1421" s="343"/>
      <c r="AA1421" s="343"/>
      <c r="AB1421" s="343"/>
      <c r="AC1421" s="343"/>
      <c r="AD1421" s="329"/>
      <c r="AE1421" s="329"/>
      <c r="AF1421" s="329"/>
    </row>
    <row r="1422" spans="1:32" x14ac:dyDescent="0.2">
      <c r="A1422" s="343"/>
      <c r="B1422" s="343"/>
      <c r="C1422" s="343"/>
      <c r="D1422" s="343"/>
      <c r="E1422" s="343"/>
      <c r="F1422" s="343"/>
      <c r="G1422" s="343"/>
      <c r="H1422" s="343"/>
      <c r="I1422" s="343"/>
      <c r="J1422" s="343"/>
      <c r="K1422" s="343"/>
      <c r="L1422" s="343"/>
      <c r="M1422" s="343"/>
      <c r="N1422" s="343"/>
      <c r="O1422" s="343"/>
      <c r="P1422" s="343"/>
      <c r="Q1422" s="343"/>
      <c r="R1422" s="343"/>
      <c r="S1422" s="343"/>
      <c r="T1422" s="343"/>
      <c r="U1422" s="343"/>
      <c r="V1422" s="343"/>
      <c r="W1422" s="343"/>
      <c r="X1422" s="343"/>
      <c r="Y1422" s="343"/>
      <c r="Z1422" s="343"/>
      <c r="AA1422" s="343"/>
      <c r="AB1422" s="343"/>
      <c r="AC1422" s="343"/>
      <c r="AD1422" s="329"/>
      <c r="AE1422" s="329"/>
      <c r="AF1422" s="329"/>
    </row>
    <row r="1423" spans="1:32" x14ac:dyDescent="0.2">
      <c r="A1423" s="343"/>
      <c r="B1423" s="343"/>
      <c r="C1423" s="343"/>
      <c r="D1423" s="343"/>
      <c r="E1423" s="343"/>
      <c r="F1423" s="343"/>
      <c r="G1423" s="343"/>
      <c r="H1423" s="343"/>
      <c r="I1423" s="343"/>
      <c r="J1423" s="343"/>
      <c r="K1423" s="343"/>
      <c r="L1423" s="343"/>
      <c r="M1423" s="343"/>
      <c r="N1423" s="343"/>
      <c r="O1423" s="343"/>
      <c r="P1423" s="343"/>
      <c r="Q1423" s="343"/>
      <c r="R1423" s="343"/>
      <c r="S1423" s="343"/>
      <c r="T1423" s="343"/>
      <c r="U1423" s="343"/>
      <c r="V1423" s="343"/>
      <c r="W1423" s="343"/>
      <c r="X1423" s="343"/>
      <c r="Y1423" s="343"/>
      <c r="Z1423" s="343"/>
      <c r="AA1423" s="343"/>
      <c r="AB1423" s="343"/>
      <c r="AC1423" s="343"/>
      <c r="AD1423" s="329"/>
      <c r="AE1423" s="329"/>
      <c r="AF1423" s="329"/>
    </row>
    <row r="1424" spans="1:32" x14ac:dyDescent="0.2">
      <c r="A1424" s="343"/>
      <c r="B1424" s="343"/>
      <c r="C1424" s="343"/>
      <c r="D1424" s="343"/>
      <c r="E1424" s="343"/>
      <c r="F1424" s="343"/>
      <c r="G1424" s="343"/>
      <c r="H1424" s="343"/>
      <c r="I1424" s="343"/>
      <c r="J1424" s="343"/>
      <c r="K1424" s="343"/>
      <c r="L1424" s="343"/>
      <c r="M1424" s="343"/>
      <c r="N1424" s="343"/>
      <c r="O1424" s="343"/>
      <c r="P1424" s="343"/>
      <c r="Q1424" s="343"/>
      <c r="R1424" s="343"/>
      <c r="S1424" s="343"/>
      <c r="T1424" s="343"/>
      <c r="U1424" s="343"/>
      <c r="V1424" s="343"/>
      <c r="W1424" s="343"/>
      <c r="X1424" s="343"/>
      <c r="Y1424" s="343"/>
      <c r="Z1424" s="343"/>
      <c r="AA1424" s="343"/>
      <c r="AB1424" s="343"/>
      <c r="AC1424" s="343"/>
      <c r="AD1424" s="329"/>
      <c r="AE1424" s="329"/>
      <c r="AF1424" s="329"/>
    </row>
    <row r="1425" spans="1:32" x14ac:dyDescent="0.2">
      <c r="A1425" s="343"/>
      <c r="B1425" s="343"/>
      <c r="C1425" s="343"/>
      <c r="D1425" s="343"/>
      <c r="E1425" s="343"/>
      <c r="F1425" s="343"/>
      <c r="G1425" s="343"/>
      <c r="H1425" s="343"/>
      <c r="I1425" s="343"/>
      <c r="J1425" s="343"/>
      <c r="K1425" s="343"/>
      <c r="L1425" s="343"/>
      <c r="M1425" s="343"/>
      <c r="N1425" s="343"/>
      <c r="O1425" s="343"/>
      <c r="P1425" s="343"/>
      <c r="Q1425" s="343"/>
      <c r="R1425" s="343"/>
      <c r="S1425" s="343"/>
      <c r="T1425" s="343"/>
      <c r="U1425" s="343"/>
      <c r="V1425" s="343"/>
      <c r="W1425" s="343"/>
      <c r="X1425" s="343"/>
      <c r="Y1425" s="343"/>
      <c r="Z1425" s="343"/>
      <c r="AA1425" s="343"/>
      <c r="AB1425" s="343"/>
      <c r="AC1425" s="343"/>
      <c r="AD1425" s="329"/>
      <c r="AE1425" s="329"/>
      <c r="AF1425" s="329"/>
    </row>
    <row r="1426" spans="1:32" x14ac:dyDescent="0.2">
      <c r="A1426" s="343"/>
      <c r="B1426" s="343"/>
      <c r="C1426" s="343"/>
      <c r="D1426" s="343"/>
      <c r="E1426" s="343"/>
      <c r="F1426" s="343"/>
      <c r="G1426" s="343"/>
      <c r="H1426" s="343"/>
      <c r="I1426" s="343"/>
      <c r="J1426" s="343"/>
      <c r="K1426" s="343"/>
      <c r="L1426" s="343"/>
      <c r="M1426" s="343"/>
      <c r="N1426" s="343"/>
      <c r="O1426" s="343"/>
      <c r="P1426" s="343"/>
      <c r="Q1426" s="343"/>
      <c r="R1426" s="343"/>
      <c r="S1426" s="343"/>
      <c r="T1426" s="343"/>
      <c r="U1426" s="343"/>
      <c r="V1426" s="343"/>
      <c r="W1426" s="343"/>
      <c r="X1426" s="343"/>
      <c r="Y1426" s="343"/>
      <c r="Z1426" s="343"/>
      <c r="AA1426" s="343"/>
      <c r="AB1426" s="343"/>
      <c r="AC1426" s="343"/>
      <c r="AD1426" s="329"/>
      <c r="AE1426" s="329"/>
      <c r="AF1426" s="329"/>
    </row>
    <row r="1427" spans="1:32" x14ac:dyDescent="0.2">
      <c r="A1427" s="343"/>
      <c r="B1427" s="343"/>
      <c r="C1427" s="343"/>
      <c r="D1427" s="343"/>
      <c r="E1427" s="343"/>
      <c r="F1427" s="343"/>
      <c r="G1427" s="343"/>
      <c r="H1427" s="343"/>
      <c r="I1427" s="343"/>
      <c r="J1427" s="343"/>
      <c r="K1427" s="343"/>
      <c r="L1427" s="343"/>
      <c r="M1427" s="343"/>
      <c r="N1427" s="343"/>
      <c r="O1427" s="343"/>
      <c r="P1427" s="343"/>
      <c r="Q1427" s="343"/>
      <c r="R1427" s="343"/>
      <c r="S1427" s="343"/>
      <c r="T1427" s="343"/>
      <c r="U1427" s="343"/>
      <c r="V1427" s="343"/>
      <c r="W1427" s="343"/>
      <c r="X1427" s="343"/>
      <c r="Y1427" s="343"/>
      <c r="Z1427" s="343"/>
      <c r="AA1427" s="343"/>
      <c r="AB1427" s="343"/>
      <c r="AC1427" s="343"/>
      <c r="AD1427" s="329"/>
      <c r="AE1427" s="329"/>
      <c r="AF1427" s="329"/>
    </row>
    <row r="1428" spans="1:32" x14ac:dyDescent="0.2">
      <c r="A1428" s="343"/>
      <c r="B1428" s="343"/>
      <c r="C1428" s="343"/>
      <c r="D1428" s="343"/>
      <c r="E1428" s="343"/>
      <c r="F1428" s="343"/>
      <c r="G1428" s="343"/>
      <c r="H1428" s="343"/>
      <c r="I1428" s="343"/>
      <c r="J1428" s="343"/>
      <c r="K1428" s="343"/>
      <c r="L1428" s="343"/>
      <c r="M1428" s="343"/>
      <c r="N1428" s="343"/>
      <c r="O1428" s="343"/>
      <c r="P1428" s="343"/>
      <c r="Q1428" s="343"/>
      <c r="R1428" s="343"/>
      <c r="S1428" s="343"/>
      <c r="T1428" s="343"/>
      <c r="U1428" s="343"/>
      <c r="V1428" s="343"/>
      <c r="W1428" s="343"/>
      <c r="X1428" s="343"/>
      <c r="Y1428" s="343"/>
      <c r="Z1428" s="343"/>
      <c r="AA1428" s="343"/>
      <c r="AB1428" s="343"/>
      <c r="AC1428" s="343"/>
      <c r="AD1428" s="329"/>
      <c r="AE1428" s="329"/>
      <c r="AF1428" s="329"/>
    </row>
    <row r="1429" spans="1:32" x14ac:dyDescent="0.2">
      <c r="A1429" s="343"/>
      <c r="B1429" s="343"/>
      <c r="C1429" s="343"/>
      <c r="D1429" s="343"/>
      <c r="E1429" s="343"/>
      <c r="F1429" s="343"/>
      <c r="G1429" s="343"/>
      <c r="H1429" s="343"/>
      <c r="I1429" s="343"/>
      <c r="J1429" s="343"/>
      <c r="K1429" s="343"/>
      <c r="L1429" s="343"/>
      <c r="M1429" s="343"/>
      <c r="N1429" s="343"/>
      <c r="O1429" s="343"/>
      <c r="P1429" s="343"/>
      <c r="Q1429" s="343"/>
      <c r="R1429" s="343"/>
      <c r="S1429" s="343"/>
      <c r="T1429" s="343"/>
      <c r="U1429" s="343"/>
      <c r="V1429" s="343"/>
      <c r="W1429" s="343"/>
      <c r="X1429" s="343"/>
      <c r="Y1429" s="343"/>
      <c r="Z1429" s="343"/>
      <c r="AA1429" s="343"/>
      <c r="AB1429" s="343"/>
      <c r="AC1429" s="343"/>
      <c r="AD1429" s="329"/>
      <c r="AE1429" s="329"/>
      <c r="AF1429" s="329"/>
    </row>
    <row r="1430" spans="1:32" x14ac:dyDescent="0.2">
      <c r="A1430" s="343"/>
      <c r="B1430" s="343"/>
      <c r="C1430" s="343"/>
      <c r="D1430" s="343"/>
      <c r="E1430" s="343"/>
      <c r="F1430" s="343"/>
      <c r="G1430" s="343"/>
      <c r="H1430" s="343"/>
      <c r="I1430" s="343"/>
      <c r="J1430" s="343"/>
      <c r="K1430" s="343"/>
      <c r="L1430" s="343"/>
      <c r="M1430" s="343"/>
      <c r="N1430" s="343"/>
      <c r="O1430" s="343"/>
      <c r="P1430" s="343"/>
      <c r="Q1430" s="343"/>
      <c r="R1430" s="343"/>
      <c r="S1430" s="343"/>
      <c r="T1430" s="343"/>
      <c r="U1430" s="343"/>
      <c r="V1430" s="343"/>
      <c r="W1430" s="343"/>
      <c r="X1430" s="343"/>
      <c r="Y1430" s="343"/>
      <c r="Z1430" s="343"/>
      <c r="AA1430" s="343"/>
      <c r="AB1430" s="343"/>
      <c r="AC1430" s="343"/>
      <c r="AD1430" s="329"/>
      <c r="AE1430" s="329"/>
      <c r="AF1430" s="329"/>
    </row>
    <row r="1431" spans="1:32" x14ac:dyDescent="0.2">
      <c r="A1431" s="343"/>
      <c r="B1431" s="343"/>
      <c r="C1431" s="343"/>
      <c r="D1431" s="343"/>
      <c r="E1431" s="343"/>
      <c r="F1431" s="343"/>
      <c r="G1431" s="343"/>
      <c r="H1431" s="343"/>
      <c r="I1431" s="343"/>
      <c r="J1431" s="343"/>
      <c r="K1431" s="343"/>
      <c r="L1431" s="343"/>
      <c r="M1431" s="343"/>
      <c r="N1431" s="343"/>
      <c r="O1431" s="343"/>
      <c r="P1431" s="343"/>
      <c r="Q1431" s="343"/>
      <c r="R1431" s="343"/>
      <c r="S1431" s="343"/>
      <c r="T1431" s="343"/>
      <c r="U1431" s="343"/>
      <c r="V1431" s="343"/>
      <c r="W1431" s="343"/>
      <c r="X1431" s="343"/>
      <c r="Y1431" s="343"/>
      <c r="Z1431" s="343"/>
      <c r="AA1431" s="343"/>
      <c r="AB1431" s="343"/>
      <c r="AC1431" s="343"/>
      <c r="AD1431" s="329"/>
      <c r="AE1431" s="329"/>
      <c r="AF1431" s="329"/>
    </row>
    <row r="1432" spans="1:32" x14ac:dyDescent="0.2">
      <c r="A1432" s="343"/>
      <c r="B1432" s="343"/>
      <c r="C1432" s="343"/>
      <c r="D1432" s="343"/>
      <c r="E1432" s="343"/>
      <c r="F1432" s="343"/>
      <c r="G1432" s="343"/>
      <c r="H1432" s="343"/>
      <c r="I1432" s="343"/>
      <c r="J1432" s="343"/>
      <c r="K1432" s="343"/>
      <c r="L1432" s="343"/>
      <c r="M1432" s="343"/>
      <c r="N1432" s="343"/>
      <c r="O1432" s="343"/>
      <c r="P1432" s="343"/>
      <c r="Q1432" s="343"/>
      <c r="R1432" s="343"/>
      <c r="S1432" s="343"/>
      <c r="T1432" s="343"/>
      <c r="U1432" s="343"/>
      <c r="V1432" s="343"/>
      <c r="W1432" s="343"/>
      <c r="X1432" s="343"/>
      <c r="Y1432" s="343"/>
      <c r="Z1432" s="343"/>
      <c r="AA1432" s="343"/>
      <c r="AB1432" s="343"/>
      <c r="AC1432" s="343"/>
      <c r="AD1432" s="329"/>
      <c r="AE1432" s="329"/>
      <c r="AF1432" s="329"/>
    </row>
    <row r="1433" spans="1:32" x14ac:dyDescent="0.2">
      <c r="A1433" s="343"/>
      <c r="B1433" s="343"/>
      <c r="C1433" s="343"/>
      <c r="D1433" s="343"/>
      <c r="E1433" s="343"/>
      <c r="F1433" s="343"/>
      <c r="G1433" s="343"/>
      <c r="H1433" s="343"/>
      <c r="I1433" s="343"/>
      <c r="J1433" s="343"/>
      <c r="K1433" s="343"/>
      <c r="L1433" s="343"/>
      <c r="M1433" s="343"/>
      <c r="N1433" s="343"/>
      <c r="O1433" s="343"/>
      <c r="P1433" s="343"/>
      <c r="Q1433" s="343"/>
      <c r="R1433" s="343"/>
      <c r="S1433" s="343"/>
      <c r="T1433" s="343"/>
      <c r="U1433" s="343"/>
      <c r="V1433" s="343"/>
      <c r="W1433" s="343"/>
      <c r="X1433" s="343"/>
      <c r="Y1433" s="343"/>
      <c r="Z1433" s="343"/>
      <c r="AA1433" s="343"/>
      <c r="AB1433" s="343"/>
      <c r="AC1433" s="343"/>
      <c r="AD1433" s="329"/>
      <c r="AE1433" s="329"/>
      <c r="AF1433" s="329"/>
    </row>
    <row r="1434" spans="1:32" x14ac:dyDescent="0.2">
      <c r="A1434" s="343"/>
      <c r="B1434" s="343"/>
      <c r="C1434" s="343"/>
      <c r="D1434" s="343"/>
      <c r="E1434" s="343"/>
      <c r="F1434" s="343"/>
      <c r="G1434" s="343"/>
      <c r="H1434" s="343"/>
      <c r="I1434" s="343"/>
      <c r="J1434" s="343"/>
      <c r="K1434" s="343"/>
      <c r="L1434" s="343"/>
      <c r="M1434" s="343"/>
      <c r="N1434" s="343"/>
      <c r="O1434" s="343"/>
      <c r="P1434" s="343"/>
      <c r="Q1434" s="343"/>
      <c r="R1434" s="343"/>
      <c r="S1434" s="343"/>
      <c r="T1434" s="343"/>
      <c r="U1434" s="343"/>
      <c r="V1434" s="343"/>
      <c r="W1434" s="343"/>
      <c r="X1434" s="343"/>
      <c r="Y1434" s="343"/>
      <c r="Z1434" s="343"/>
      <c r="AA1434" s="343"/>
      <c r="AB1434" s="343"/>
      <c r="AC1434" s="343"/>
      <c r="AD1434" s="329"/>
      <c r="AE1434" s="329"/>
      <c r="AF1434" s="329"/>
    </row>
    <row r="1435" spans="1:32" x14ac:dyDescent="0.2">
      <c r="A1435" s="343"/>
      <c r="B1435" s="343"/>
      <c r="C1435" s="343"/>
      <c r="D1435" s="343"/>
      <c r="E1435" s="343"/>
      <c r="F1435" s="343"/>
      <c r="G1435" s="343"/>
      <c r="H1435" s="343"/>
      <c r="I1435" s="343"/>
      <c r="J1435" s="343"/>
      <c r="K1435" s="343"/>
      <c r="L1435" s="343"/>
      <c r="M1435" s="343"/>
      <c r="N1435" s="343"/>
      <c r="O1435" s="343"/>
      <c r="P1435" s="343"/>
      <c r="Q1435" s="343"/>
      <c r="R1435" s="343"/>
      <c r="S1435" s="343"/>
      <c r="T1435" s="343"/>
      <c r="U1435" s="343"/>
      <c r="V1435" s="343"/>
      <c r="W1435" s="343"/>
      <c r="X1435" s="343"/>
      <c r="Y1435" s="343"/>
      <c r="Z1435" s="343"/>
      <c r="AA1435" s="343"/>
      <c r="AB1435" s="343"/>
      <c r="AC1435" s="343"/>
      <c r="AD1435" s="329"/>
      <c r="AE1435" s="329"/>
      <c r="AF1435" s="329"/>
    </row>
    <row r="1436" spans="1:32" x14ac:dyDescent="0.2">
      <c r="A1436" s="343"/>
      <c r="B1436" s="343"/>
      <c r="C1436" s="343"/>
      <c r="D1436" s="343"/>
      <c r="E1436" s="343"/>
      <c r="F1436" s="343"/>
      <c r="G1436" s="343"/>
      <c r="H1436" s="343"/>
      <c r="I1436" s="343"/>
      <c r="J1436" s="343"/>
      <c r="K1436" s="343"/>
      <c r="L1436" s="343"/>
      <c r="M1436" s="343"/>
      <c r="N1436" s="343"/>
      <c r="O1436" s="343"/>
      <c r="P1436" s="343"/>
      <c r="Q1436" s="343"/>
      <c r="R1436" s="343"/>
      <c r="S1436" s="343"/>
      <c r="T1436" s="343"/>
      <c r="U1436" s="343"/>
      <c r="V1436" s="343"/>
      <c r="W1436" s="343"/>
      <c r="X1436" s="343"/>
      <c r="Y1436" s="343"/>
      <c r="Z1436" s="343"/>
      <c r="AA1436" s="343"/>
      <c r="AB1436" s="343"/>
      <c r="AC1436" s="343"/>
      <c r="AD1436" s="329"/>
      <c r="AE1436" s="329"/>
      <c r="AF1436" s="329"/>
    </row>
    <row r="1437" spans="1:32" x14ac:dyDescent="0.2">
      <c r="A1437" s="343"/>
      <c r="B1437" s="343"/>
      <c r="C1437" s="343"/>
      <c r="D1437" s="343"/>
      <c r="E1437" s="343"/>
      <c r="F1437" s="343"/>
      <c r="G1437" s="343"/>
      <c r="H1437" s="343"/>
      <c r="I1437" s="343"/>
      <c r="J1437" s="343"/>
      <c r="K1437" s="343"/>
      <c r="L1437" s="343"/>
      <c r="M1437" s="343"/>
      <c r="N1437" s="343"/>
      <c r="O1437" s="343"/>
      <c r="P1437" s="343"/>
      <c r="Q1437" s="343"/>
      <c r="R1437" s="343"/>
      <c r="S1437" s="343"/>
      <c r="T1437" s="343"/>
      <c r="U1437" s="343"/>
      <c r="V1437" s="343"/>
      <c r="W1437" s="343"/>
      <c r="X1437" s="343"/>
      <c r="Y1437" s="343"/>
      <c r="Z1437" s="343"/>
      <c r="AA1437" s="343"/>
      <c r="AB1437" s="343"/>
      <c r="AC1437" s="343"/>
      <c r="AD1437" s="329"/>
      <c r="AE1437" s="329"/>
      <c r="AF1437" s="329"/>
    </row>
    <row r="1438" spans="1:32" x14ac:dyDescent="0.2">
      <c r="A1438" s="343"/>
      <c r="B1438" s="343"/>
      <c r="C1438" s="343"/>
      <c r="D1438" s="343"/>
      <c r="E1438" s="343"/>
      <c r="F1438" s="343"/>
      <c r="G1438" s="343"/>
      <c r="H1438" s="343"/>
      <c r="I1438" s="343"/>
      <c r="J1438" s="343"/>
      <c r="K1438" s="343"/>
      <c r="L1438" s="343"/>
      <c r="M1438" s="343"/>
      <c r="N1438" s="343"/>
      <c r="O1438" s="343"/>
      <c r="P1438" s="343"/>
      <c r="Q1438" s="343"/>
      <c r="R1438" s="343"/>
      <c r="S1438" s="343"/>
      <c r="T1438" s="343"/>
      <c r="U1438" s="343"/>
      <c r="V1438" s="343"/>
      <c r="W1438" s="343"/>
      <c r="X1438" s="343"/>
      <c r="Y1438" s="343"/>
      <c r="Z1438" s="343"/>
      <c r="AA1438" s="343"/>
      <c r="AB1438" s="343"/>
      <c r="AC1438" s="343"/>
      <c r="AD1438" s="329"/>
      <c r="AE1438" s="329"/>
      <c r="AF1438" s="329"/>
    </row>
    <row r="1439" spans="1:32" x14ac:dyDescent="0.2">
      <c r="A1439" s="343"/>
      <c r="B1439" s="343"/>
      <c r="C1439" s="343"/>
      <c r="D1439" s="343"/>
      <c r="E1439" s="343"/>
      <c r="F1439" s="343"/>
      <c r="G1439" s="343"/>
      <c r="H1439" s="343"/>
      <c r="I1439" s="343"/>
      <c r="J1439" s="343"/>
      <c r="K1439" s="343"/>
      <c r="L1439" s="343"/>
      <c r="M1439" s="343"/>
      <c r="N1439" s="343"/>
      <c r="O1439" s="343"/>
      <c r="P1439" s="343"/>
      <c r="Q1439" s="343"/>
      <c r="R1439" s="343"/>
      <c r="S1439" s="343"/>
      <c r="T1439" s="343"/>
      <c r="U1439" s="343"/>
      <c r="V1439" s="343"/>
      <c r="W1439" s="343"/>
      <c r="X1439" s="343"/>
      <c r="Y1439" s="343"/>
      <c r="Z1439" s="343"/>
      <c r="AA1439" s="343"/>
      <c r="AB1439" s="343"/>
      <c r="AC1439" s="343"/>
      <c r="AD1439" s="329"/>
      <c r="AE1439" s="329"/>
      <c r="AF1439" s="329"/>
    </row>
    <row r="1440" spans="1:32" x14ac:dyDescent="0.2">
      <c r="A1440" s="343"/>
      <c r="B1440" s="343"/>
      <c r="C1440" s="343"/>
      <c r="D1440" s="343"/>
      <c r="E1440" s="343"/>
      <c r="F1440" s="343"/>
      <c r="G1440" s="343"/>
      <c r="H1440" s="343"/>
      <c r="I1440" s="343"/>
      <c r="J1440" s="343"/>
      <c r="K1440" s="343"/>
      <c r="L1440" s="343"/>
      <c r="M1440" s="343"/>
      <c r="N1440" s="343"/>
      <c r="O1440" s="343"/>
      <c r="P1440" s="343"/>
      <c r="Q1440" s="343"/>
      <c r="R1440" s="343"/>
      <c r="S1440" s="343"/>
      <c r="T1440" s="343"/>
      <c r="U1440" s="343"/>
      <c r="V1440" s="343"/>
      <c r="W1440" s="343"/>
      <c r="X1440" s="343"/>
      <c r="Y1440" s="343"/>
      <c r="Z1440" s="343"/>
      <c r="AA1440" s="343"/>
      <c r="AB1440" s="343"/>
      <c r="AC1440" s="343"/>
      <c r="AD1440" s="329"/>
      <c r="AE1440" s="329"/>
      <c r="AF1440" s="329"/>
    </row>
    <row r="1441" spans="1:32" x14ac:dyDescent="0.2">
      <c r="A1441" s="343"/>
      <c r="B1441" s="343"/>
      <c r="C1441" s="343"/>
      <c r="D1441" s="343"/>
      <c r="E1441" s="343"/>
      <c r="F1441" s="343"/>
      <c r="G1441" s="343"/>
      <c r="H1441" s="343"/>
      <c r="I1441" s="343"/>
      <c r="J1441" s="343"/>
      <c r="K1441" s="343"/>
      <c r="L1441" s="343"/>
      <c r="M1441" s="343"/>
      <c r="N1441" s="343"/>
      <c r="O1441" s="343"/>
      <c r="P1441" s="343"/>
      <c r="Q1441" s="343"/>
      <c r="R1441" s="343"/>
      <c r="S1441" s="343"/>
      <c r="T1441" s="343"/>
      <c r="U1441" s="343"/>
      <c r="V1441" s="343"/>
      <c r="W1441" s="343"/>
      <c r="X1441" s="343"/>
      <c r="Y1441" s="343"/>
      <c r="Z1441" s="343"/>
      <c r="AA1441" s="343"/>
      <c r="AB1441" s="343"/>
      <c r="AC1441" s="343"/>
      <c r="AD1441" s="329"/>
      <c r="AE1441" s="329"/>
      <c r="AF1441" s="329"/>
    </row>
    <row r="1442" spans="1:32" x14ac:dyDescent="0.2">
      <c r="A1442" s="343"/>
      <c r="B1442" s="343"/>
      <c r="C1442" s="343"/>
      <c r="D1442" s="343"/>
      <c r="E1442" s="343"/>
      <c r="F1442" s="343"/>
      <c r="G1442" s="343"/>
      <c r="H1442" s="343"/>
      <c r="I1442" s="343"/>
      <c r="J1442" s="343"/>
      <c r="K1442" s="343"/>
      <c r="L1442" s="343"/>
      <c r="M1442" s="343"/>
      <c r="N1442" s="343"/>
      <c r="O1442" s="343"/>
      <c r="P1442" s="343"/>
      <c r="Q1442" s="343"/>
      <c r="R1442" s="343"/>
      <c r="S1442" s="343"/>
      <c r="T1442" s="343"/>
      <c r="U1442" s="343"/>
      <c r="V1442" s="343"/>
      <c r="W1442" s="343"/>
      <c r="X1442" s="343"/>
      <c r="Y1442" s="343"/>
      <c r="Z1442" s="343"/>
      <c r="AA1442" s="343"/>
      <c r="AB1442" s="343"/>
      <c r="AC1442" s="343"/>
      <c r="AD1442" s="329"/>
      <c r="AE1442" s="329"/>
      <c r="AF1442" s="329"/>
    </row>
    <row r="1443" spans="1:32" x14ac:dyDescent="0.2">
      <c r="A1443" s="343"/>
      <c r="B1443" s="343"/>
      <c r="C1443" s="343"/>
      <c r="D1443" s="343"/>
      <c r="E1443" s="343"/>
      <c r="F1443" s="343"/>
      <c r="G1443" s="343"/>
      <c r="H1443" s="343"/>
      <c r="I1443" s="343"/>
      <c r="J1443" s="343"/>
      <c r="K1443" s="343"/>
      <c r="L1443" s="343"/>
      <c r="M1443" s="343"/>
      <c r="N1443" s="343"/>
      <c r="O1443" s="343"/>
      <c r="P1443" s="343"/>
      <c r="Q1443" s="343"/>
      <c r="R1443" s="343"/>
      <c r="S1443" s="343"/>
      <c r="T1443" s="343"/>
      <c r="U1443" s="343"/>
      <c r="V1443" s="343"/>
      <c r="W1443" s="343"/>
      <c r="X1443" s="343"/>
      <c r="Y1443" s="343"/>
      <c r="Z1443" s="343"/>
      <c r="AA1443" s="343"/>
      <c r="AB1443" s="343"/>
      <c r="AC1443" s="343"/>
      <c r="AD1443" s="329"/>
      <c r="AE1443" s="329"/>
      <c r="AF1443" s="329"/>
    </row>
    <row r="1444" spans="1:32" x14ac:dyDescent="0.2">
      <c r="A1444" s="343"/>
      <c r="B1444" s="343"/>
      <c r="C1444" s="343"/>
      <c r="D1444" s="343"/>
      <c r="E1444" s="343"/>
      <c r="F1444" s="343"/>
      <c r="G1444" s="343"/>
      <c r="H1444" s="343"/>
      <c r="I1444" s="343"/>
      <c r="J1444" s="343"/>
      <c r="K1444" s="343"/>
      <c r="L1444" s="343"/>
      <c r="M1444" s="343"/>
      <c r="N1444" s="343"/>
      <c r="O1444" s="343"/>
      <c r="P1444" s="343"/>
      <c r="Q1444" s="343"/>
      <c r="R1444" s="343"/>
      <c r="S1444" s="343"/>
      <c r="T1444" s="343"/>
      <c r="U1444" s="343"/>
      <c r="V1444" s="343"/>
      <c r="W1444" s="343"/>
      <c r="X1444" s="343"/>
      <c r="Y1444" s="343"/>
      <c r="Z1444" s="343"/>
      <c r="AA1444" s="343"/>
      <c r="AB1444" s="343"/>
      <c r="AC1444" s="343"/>
      <c r="AD1444" s="329"/>
      <c r="AE1444" s="329"/>
      <c r="AF1444" s="329"/>
    </row>
    <row r="1445" spans="1:32" x14ac:dyDescent="0.2">
      <c r="A1445" s="343"/>
      <c r="B1445" s="343"/>
      <c r="C1445" s="343"/>
      <c r="D1445" s="343"/>
      <c r="E1445" s="343"/>
      <c r="F1445" s="343"/>
      <c r="G1445" s="343"/>
      <c r="H1445" s="343"/>
      <c r="I1445" s="343"/>
      <c r="J1445" s="343"/>
      <c r="K1445" s="343"/>
      <c r="L1445" s="343"/>
      <c r="M1445" s="343"/>
      <c r="N1445" s="343"/>
      <c r="O1445" s="343"/>
      <c r="P1445" s="343"/>
      <c r="Q1445" s="343"/>
      <c r="R1445" s="343"/>
      <c r="S1445" s="343"/>
      <c r="T1445" s="343"/>
      <c r="U1445" s="343"/>
      <c r="V1445" s="343"/>
      <c r="W1445" s="343"/>
      <c r="X1445" s="343"/>
      <c r="Y1445" s="343"/>
      <c r="Z1445" s="343"/>
      <c r="AA1445" s="343"/>
      <c r="AB1445" s="343"/>
      <c r="AC1445" s="343"/>
      <c r="AD1445" s="329"/>
      <c r="AE1445" s="329"/>
      <c r="AF1445" s="329"/>
    </row>
    <row r="1446" spans="1:32" x14ac:dyDescent="0.2">
      <c r="A1446" s="343"/>
      <c r="B1446" s="343"/>
      <c r="C1446" s="343"/>
      <c r="D1446" s="343"/>
      <c r="E1446" s="343"/>
      <c r="F1446" s="343"/>
      <c r="G1446" s="343"/>
      <c r="H1446" s="343"/>
      <c r="I1446" s="343"/>
      <c r="J1446" s="343"/>
      <c r="K1446" s="343"/>
      <c r="L1446" s="343"/>
      <c r="M1446" s="343"/>
      <c r="N1446" s="343"/>
      <c r="O1446" s="343"/>
      <c r="P1446" s="343"/>
      <c r="Q1446" s="343"/>
      <c r="R1446" s="343"/>
      <c r="S1446" s="343"/>
      <c r="T1446" s="343"/>
      <c r="U1446" s="343"/>
      <c r="V1446" s="343"/>
      <c r="W1446" s="343"/>
      <c r="X1446" s="343"/>
      <c r="Y1446" s="343"/>
      <c r="Z1446" s="343"/>
      <c r="AA1446" s="343"/>
      <c r="AB1446" s="343"/>
      <c r="AC1446" s="343"/>
      <c r="AD1446" s="329"/>
      <c r="AE1446" s="329"/>
      <c r="AF1446" s="329"/>
    </row>
    <row r="1447" spans="1:32" x14ac:dyDescent="0.2">
      <c r="A1447" s="343"/>
      <c r="B1447" s="343"/>
      <c r="C1447" s="343"/>
      <c r="D1447" s="343"/>
      <c r="E1447" s="343"/>
      <c r="F1447" s="343"/>
      <c r="G1447" s="343"/>
      <c r="H1447" s="343"/>
      <c r="I1447" s="343"/>
      <c r="J1447" s="343"/>
      <c r="K1447" s="343"/>
      <c r="L1447" s="343"/>
      <c r="M1447" s="343"/>
      <c r="N1447" s="343"/>
      <c r="O1447" s="343"/>
      <c r="P1447" s="343"/>
      <c r="Q1447" s="343"/>
      <c r="R1447" s="343"/>
      <c r="S1447" s="343"/>
      <c r="T1447" s="343"/>
      <c r="U1447" s="343"/>
      <c r="V1447" s="343"/>
      <c r="W1447" s="343"/>
      <c r="X1447" s="343"/>
      <c r="Y1447" s="343"/>
      <c r="Z1447" s="343"/>
      <c r="AA1447" s="343"/>
      <c r="AB1447" s="343"/>
      <c r="AC1447" s="343"/>
      <c r="AD1447" s="329"/>
      <c r="AE1447" s="329"/>
      <c r="AF1447" s="329"/>
    </row>
    <row r="1448" spans="1:32" x14ac:dyDescent="0.2">
      <c r="A1448" s="343"/>
      <c r="B1448" s="343"/>
      <c r="C1448" s="343"/>
      <c r="D1448" s="343"/>
      <c r="E1448" s="343"/>
      <c r="F1448" s="343"/>
      <c r="G1448" s="343"/>
      <c r="H1448" s="343"/>
      <c r="I1448" s="343"/>
      <c r="J1448" s="343"/>
      <c r="K1448" s="343"/>
      <c r="L1448" s="343"/>
      <c r="M1448" s="343"/>
      <c r="N1448" s="343"/>
      <c r="O1448" s="343"/>
      <c r="P1448" s="343"/>
      <c r="Q1448" s="343"/>
      <c r="R1448" s="343"/>
      <c r="S1448" s="343"/>
      <c r="T1448" s="343"/>
      <c r="U1448" s="343"/>
      <c r="V1448" s="343"/>
      <c r="W1448" s="343"/>
      <c r="X1448" s="343"/>
      <c r="Y1448" s="343"/>
      <c r="Z1448" s="343"/>
      <c r="AA1448" s="343"/>
      <c r="AB1448" s="343"/>
      <c r="AC1448" s="343"/>
      <c r="AD1448" s="329"/>
      <c r="AE1448" s="329"/>
      <c r="AF1448" s="329"/>
    </row>
    <row r="1449" spans="1:32" x14ac:dyDescent="0.2">
      <c r="A1449" s="343"/>
      <c r="B1449" s="343"/>
      <c r="C1449" s="343"/>
      <c r="D1449" s="343"/>
      <c r="E1449" s="343"/>
      <c r="F1449" s="343"/>
      <c r="G1449" s="343"/>
      <c r="H1449" s="343"/>
      <c r="I1449" s="343"/>
      <c r="J1449" s="343"/>
      <c r="K1449" s="343"/>
      <c r="L1449" s="343"/>
      <c r="M1449" s="343"/>
      <c r="N1449" s="343"/>
      <c r="O1449" s="343"/>
      <c r="P1449" s="343"/>
      <c r="Q1449" s="343"/>
      <c r="R1449" s="343"/>
      <c r="S1449" s="343"/>
      <c r="T1449" s="343"/>
      <c r="U1449" s="343"/>
      <c r="V1449" s="343"/>
      <c r="W1449" s="343"/>
      <c r="X1449" s="343"/>
      <c r="Y1449" s="343"/>
      <c r="Z1449" s="343"/>
      <c r="AA1449" s="343"/>
      <c r="AB1449" s="343"/>
      <c r="AC1449" s="343"/>
      <c r="AD1449" s="329"/>
      <c r="AE1449" s="329"/>
      <c r="AF1449" s="329"/>
    </row>
    <row r="1450" spans="1:32" x14ac:dyDescent="0.2">
      <c r="A1450" s="343"/>
      <c r="B1450" s="343"/>
      <c r="C1450" s="343"/>
      <c r="D1450" s="343"/>
      <c r="E1450" s="343"/>
      <c r="F1450" s="343"/>
      <c r="G1450" s="343"/>
      <c r="H1450" s="343"/>
      <c r="I1450" s="343"/>
      <c r="J1450" s="343"/>
      <c r="K1450" s="343"/>
      <c r="L1450" s="343"/>
      <c r="M1450" s="343"/>
      <c r="N1450" s="343"/>
      <c r="O1450" s="343"/>
      <c r="P1450" s="343"/>
      <c r="Q1450" s="343"/>
      <c r="R1450" s="343"/>
      <c r="S1450" s="343"/>
      <c r="T1450" s="343"/>
      <c r="U1450" s="343"/>
      <c r="V1450" s="343"/>
      <c r="W1450" s="343"/>
      <c r="X1450" s="343"/>
      <c r="Y1450" s="343"/>
      <c r="Z1450" s="343"/>
      <c r="AA1450" s="343"/>
      <c r="AB1450" s="343"/>
      <c r="AC1450" s="343"/>
      <c r="AD1450" s="329"/>
      <c r="AE1450" s="329"/>
      <c r="AF1450" s="329"/>
    </row>
    <row r="1451" spans="1:32" x14ac:dyDescent="0.2">
      <c r="A1451" s="343"/>
      <c r="B1451" s="343"/>
      <c r="C1451" s="343"/>
      <c r="D1451" s="343"/>
      <c r="E1451" s="343"/>
      <c r="F1451" s="343"/>
      <c r="G1451" s="343"/>
      <c r="H1451" s="343"/>
      <c r="I1451" s="343"/>
      <c r="J1451" s="343"/>
      <c r="K1451" s="343"/>
      <c r="L1451" s="343"/>
      <c r="M1451" s="343"/>
      <c r="N1451" s="343"/>
      <c r="O1451" s="343"/>
      <c r="P1451" s="343"/>
      <c r="Q1451" s="343"/>
      <c r="R1451" s="343"/>
      <c r="S1451" s="343"/>
      <c r="T1451" s="343"/>
      <c r="U1451" s="343"/>
      <c r="V1451" s="343"/>
      <c r="W1451" s="343"/>
      <c r="X1451" s="343"/>
      <c r="Y1451" s="343"/>
      <c r="Z1451" s="343"/>
      <c r="AA1451" s="343"/>
      <c r="AB1451" s="343"/>
      <c r="AC1451" s="343"/>
      <c r="AD1451" s="329"/>
      <c r="AE1451" s="329"/>
      <c r="AF1451" s="329"/>
    </row>
    <row r="1452" spans="1:32" x14ac:dyDescent="0.2">
      <c r="A1452" s="343"/>
      <c r="B1452" s="343"/>
      <c r="C1452" s="343"/>
      <c r="D1452" s="343"/>
      <c r="E1452" s="343"/>
      <c r="F1452" s="343"/>
      <c r="G1452" s="343"/>
      <c r="H1452" s="343"/>
      <c r="I1452" s="343"/>
      <c r="J1452" s="343"/>
      <c r="K1452" s="343"/>
      <c r="L1452" s="343"/>
      <c r="M1452" s="343"/>
      <c r="N1452" s="343"/>
      <c r="O1452" s="343"/>
      <c r="P1452" s="343"/>
      <c r="Q1452" s="343"/>
      <c r="R1452" s="343"/>
      <c r="S1452" s="343"/>
      <c r="T1452" s="343"/>
      <c r="U1452" s="343"/>
      <c r="V1452" s="343"/>
      <c r="W1452" s="343"/>
      <c r="X1452" s="343"/>
      <c r="Y1452" s="343"/>
      <c r="Z1452" s="343"/>
      <c r="AA1452" s="343"/>
      <c r="AB1452" s="343"/>
      <c r="AC1452" s="343"/>
      <c r="AD1452" s="329"/>
      <c r="AE1452" s="329"/>
      <c r="AF1452" s="329"/>
    </row>
    <row r="1453" spans="1:32" x14ac:dyDescent="0.2">
      <c r="A1453" s="343"/>
      <c r="B1453" s="343"/>
      <c r="C1453" s="343"/>
      <c r="D1453" s="343"/>
      <c r="E1453" s="343"/>
      <c r="F1453" s="343"/>
      <c r="G1453" s="343"/>
      <c r="H1453" s="343"/>
      <c r="I1453" s="343"/>
      <c r="J1453" s="343"/>
      <c r="K1453" s="343"/>
      <c r="L1453" s="343"/>
      <c r="M1453" s="343"/>
      <c r="N1453" s="343"/>
      <c r="O1453" s="343"/>
      <c r="P1453" s="343"/>
      <c r="Q1453" s="343"/>
      <c r="R1453" s="343"/>
      <c r="S1453" s="343"/>
      <c r="T1453" s="343"/>
      <c r="U1453" s="343"/>
      <c r="V1453" s="343"/>
      <c r="W1453" s="343"/>
      <c r="X1453" s="343"/>
      <c r="Y1453" s="343"/>
      <c r="Z1453" s="343"/>
      <c r="AA1453" s="343"/>
      <c r="AB1453" s="343"/>
      <c r="AC1453" s="343"/>
      <c r="AD1453" s="329"/>
      <c r="AE1453" s="329"/>
      <c r="AF1453" s="329"/>
    </row>
    <row r="1454" spans="1:32" x14ac:dyDescent="0.2">
      <c r="A1454" s="343"/>
      <c r="B1454" s="343"/>
      <c r="C1454" s="343"/>
      <c r="D1454" s="343"/>
      <c r="E1454" s="343"/>
      <c r="F1454" s="343"/>
      <c r="G1454" s="343"/>
      <c r="H1454" s="343"/>
      <c r="I1454" s="343"/>
      <c r="J1454" s="343"/>
      <c r="K1454" s="343"/>
      <c r="L1454" s="343"/>
      <c r="M1454" s="343"/>
      <c r="N1454" s="343"/>
      <c r="O1454" s="343"/>
      <c r="P1454" s="343"/>
      <c r="Q1454" s="343"/>
      <c r="R1454" s="343"/>
      <c r="S1454" s="343"/>
      <c r="T1454" s="343"/>
      <c r="U1454" s="343"/>
      <c r="V1454" s="343"/>
      <c r="W1454" s="343"/>
      <c r="X1454" s="343"/>
      <c r="Y1454" s="343"/>
      <c r="Z1454" s="343"/>
      <c r="AA1454" s="343"/>
      <c r="AB1454" s="343"/>
      <c r="AC1454" s="343"/>
      <c r="AD1454" s="329"/>
      <c r="AE1454" s="329"/>
      <c r="AF1454" s="329"/>
    </row>
    <row r="1455" spans="1:32" x14ac:dyDescent="0.2">
      <c r="A1455" s="343"/>
      <c r="B1455" s="343"/>
      <c r="C1455" s="343"/>
      <c r="D1455" s="343"/>
      <c r="E1455" s="343"/>
      <c r="F1455" s="343"/>
      <c r="G1455" s="343"/>
      <c r="H1455" s="343"/>
      <c r="I1455" s="343"/>
      <c r="J1455" s="343"/>
      <c r="K1455" s="343"/>
      <c r="L1455" s="343"/>
      <c r="M1455" s="343"/>
      <c r="N1455" s="343"/>
      <c r="O1455" s="343"/>
      <c r="P1455" s="343"/>
      <c r="Q1455" s="343"/>
      <c r="R1455" s="343"/>
      <c r="S1455" s="343"/>
      <c r="T1455" s="343"/>
      <c r="U1455" s="343"/>
      <c r="V1455" s="343"/>
      <c r="W1455" s="343"/>
      <c r="X1455" s="343"/>
      <c r="Y1455" s="343"/>
      <c r="Z1455" s="343"/>
      <c r="AA1455" s="343"/>
      <c r="AB1455" s="343"/>
      <c r="AC1455" s="343"/>
      <c r="AD1455" s="329"/>
      <c r="AE1455" s="329"/>
      <c r="AF1455" s="329"/>
    </row>
    <row r="1456" spans="1:32" x14ac:dyDescent="0.2">
      <c r="A1456" s="343"/>
      <c r="B1456" s="343"/>
      <c r="C1456" s="343"/>
      <c r="D1456" s="343"/>
      <c r="E1456" s="343"/>
      <c r="F1456" s="343"/>
      <c r="G1456" s="343"/>
      <c r="H1456" s="343"/>
      <c r="I1456" s="343"/>
      <c r="J1456" s="343"/>
      <c r="K1456" s="343"/>
      <c r="L1456" s="343"/>
      <c r="M1456" s="343"/>
      <c r="N1456" s="343"/>
      <c r="O1456" s="343"/>
      <c r="P1456" s="343"/>
      <c r="Q1456" s="343"/>
      <c r="R1456" s="343"/>
      <c r="S1456" s="343"/>
      <c r="T1456" s="343"/>
      <c r="U1456" s="343"/>
      <c r="V1456" s="343"/>
      <c r="W1456" s="343"/>
      <c r="X1456" s="343"/>
      <c r="Y1456" s="343"/>
      <c r="Z1456" s="343"/>
      <c r="AA1456" s="343"/>
      <c r="AB1456" s="343"/>
      <c r="AC1456" s="343"/>
      <c r="AD1456" s="329"/>
      <c r="AE1456" s="329"/>
      <c r="AF1456" s="329"/>
    </row>
    <row r="1457" spans="1:32" x14ac:dyDescent="0.2">
      <c r="A1457" s="343"/>
      <c r="B1457" s="343"/>
      <c r="C1457" s="343"/>
      <c r="D1457" s="343"/>
      <c r="E1457" s="343"/>
      <c r="F1457" s="343"/>
      <c r="G1457" s="343"/>
      <c r="H1457" s="343"/>
      <c r="I1457" s="343"/>
      <c r="J1457" s="343"/>
      <c r="K1457" s="343"/>
      <c r="L1457" s="343"/>
      <c r="M1457" s="343"/>
      <c r="N1457" s="343"/>
      <c r="O1457" s="343"/>
      <c r="P1457" s="343"/>
      <c r="Q1457" s="343"/>
      <c r="R1457" s="343"/>
      <c r="S1457" s="343"/>
      <c r="T1457" s="343"/>
      <c r="U1457" s="343"/>
      <c r="V1457" s="343"/>
      <c r="W1457" s="343"/>
      <c r="X1457" s="343"/>
      <c r="Y1457" s="343"/>
      <c r="Z1457" s="343"/>
      <c r="AA1457" s="343"/>
      <c r="AB1457" s="343"/>
      <c r="AC1457" s="343"/>
      <c r="AD1457" s="329"/>
      <c r="AE1457" s="329"/>
      <c r="AF1457" s="329"/>
    </row>
    <row r="1458" spans="1:32" x14ac:dyDescent="0.2">
      <c r="A1458" s="343"/>
      <c r="B1458" s="343"/>
      <c r="C1458" s="343"/>
      <c r="D1458" s="343"/>
      <c r="E1458" s="343"/>
      <c r="F1458" s="343"/>
      <c r="G1458" s="343"/>
      <c r="H1458" s="343"/>
      <c r="I1458" s="343"/>
      <c r="J1458" s="343"/>
      <c r="K1458" s="343"/>
      <c r="L1458" s="343"/>
      <c r="M1458" s="343"/>
      <c r="N1458" s="343"/>
      <c r="O1458" s="343"/>
      <c r="P1458" s="343"/>
      <c r="Q1458" s="343"/>
      <c r="R1458" s="343"/>
      <c r="S1458" s="343"/>
      <c r="T1458" s="343"/>
      <c r="U1458" s="343"/>
      <c r="V1458" s="343"/>
      <c r="W1458" s="343"/>
      <c r="X1458" s="343"/>
      <c r="Y1458" s="343"/>
      <c r="Z1458" s="343"/>
      <c r="AA1458" s="343"/>
      <c r="AB1458" s="343"/>
      <c r="AC1458" s="343"/>
      <c r="AD1458" s="329"/>
      <c r="AE1458" s="329"/>
      <c r="AF1458" s="329"/>
    </row>
    <row r="1459" spans="1:32" x14ac:dyDescent="0.2">
      <c r="A1459" s="343"/>
      <c r="B1459" s="343"/>
      <c r="C1459" s="343"/>
      <c r="D1459" s="343"/>
      <c r="E1459" s="343"/>
      <c r="F1459" s="343"/>
      <c r="G1459" s="343"/>
      <c r="H1459" s="343"/>
      <c r="I1459" s="343"/>
      <c r="J1459" s="343"/>
      <c r="K1459" s="343"/>
      <c r="L1459" s="343"/>
      <c r="M1459" s="343"/>
      <c r="N1459" s="343"/>
      <c r="O1459" s="343"/>
      <c r="P1459" s="343"/>
      <c r="Q1459" s="343"/>
      <c r="R1459" s="343"/>
      <c r="S1459" s="343"/>
      <c r="T1459" s="343"/>
      <c r="U1459" s="343"/>
      <c r="V1459" s="343"/>
      <c r="W1459" s="343"/>
      <c r="X1459" s="343"/>
      <c r="Y1459" s="343"/>
      <c r="Z1459" s="343"/>
      <c r="AA1459" s="343"/>
      <c r="AB1459" s="343"/>
      <c r="AC1459" s="343"/>
      <c r="AD1459" s="329"/>
      <c r="AE1459" s="329"/>
      <c r="AF1459" s="329"/>
    </row>
    <row r="1460" spans="1:32" x14ac:dyDescent="0.2">
      <c r="A1460" s="343"/>
      <c r="B1460" s="343"/>
      <c r="C1460" s="343"/>
      <c r="D1460" s="343"/>
      <c r="E1460" s="343"/>
      <c r="F1460" s="343"/>
      <c r="G1460" s="343"/>
      <c r="H1460" s="343"/>
      <c r="I1460" s="343"/>
      <c r="J1460" s="343"/>
      <c r="K1460" s="343"/>
      <c r="L1460" s="343"/>
      <c r="M1460" s="343"/>
      <c r="N1460" s="343"/>
      <c r="O1460" s="343"/>
      <c r="P1460" s="343"/>
      <c r="Q1460" s="343"/>
      <c r="R1460" s="343"/>
      <c r="S1460" s="343"/>
      <c r="T1460" s="343"/>
      <c r="U1460" s="343"/>
      <c r="V1460" s="343"/>
      <c r="W1460" s="343"/>
      <c r="X1460" s="343"/>
      <c r="Y1460" s="343"/>
      <c r="Z1460" s="343"/>
      <c r="AA1460" s="343"/>
      <c r="AB1460" s="343"/>
      <c r="AC1460" s="343"/>
      <c r="AD1460" s="329"/>
      <c r="AE1460" s="329"/>
      <c r="AF1460" s="329"/>
    </row>
    <row r="1461" spans="1:32" x14ac:dyDescent="0.2">
      <c r="A1461" s="343"/>
      <c r="B1461" s="343"/>
      <c r="C1461" s="343"/>
      <c r="D1461" s="343"/>
      <c r="E1461" s="343"/>
      <c r="F1461" s="343"/>
      <c r="G1461" s="343"/>
      <c r="H1461" s="343"/>
      <c r="I1461" s="343"/>
      <c r="J1461" s="343"/>
      <c r="K1461" s="343"/>
      <c r="L1461" s="343"/>
      <c r="M1461" s="343"/>
      <c r="N1461" s="343"/>
      <c r="O1461" s="343"/>
      <c r="P1461" s="343"/>
      <c r="Q1461" s="343"/>
      <c r="R1461" s="343"/>
      <c r="S1461" s="343"/>
      <c r="T1461" s="343"/>
      <c r="U1461" s="343"/>
      <c r="V1461" s="343"/>
      <c r="W1461" s="343"/>
      <c r="X1461" s="343"/>
      <c r="Y1461" s="343"/>
      <c r="Z1461" s="343"/>
      <c r="AA1461" s="343"/>
      <c r="AB1461" s="343"/>
      <c r="AC1461" s="343"/>
      <c r="AD1461" s="329"/>
      <c r="AE1461" s="329"/>
      <c r="AF1461" s="329"/>
    </row>
    <row r="1462" spans="1:32" x14ac:dyDescent="0.2">
      <c r="A1462" s="343"/>
      <c r="B1462" s="343"/>
      <c r="C1462" s="343"/>
      <c r="D1462" s="343"/>
      <c r="E1462" s="343"/>
      <c r="F1462" s="343"/>
      <c r="G1462" s="343"/>
      <c r="H1462" s="343"/>
      <c r="I1462" s="343"/>
      <c r="J1462" s="343"/>
      <c r="K1462" s="343"/>
      <c r="L1462" s="343"/>
      <c r="M1462" s="343"/>
      <c r="N1462" s="343"/>
      <c r="O1462" s="343"/>
      <c r="P1462" s="343"/>
      <c r="Q1462" s="343"/>
      <c r="R1462" s="343"/>
      <c r="S1462" s="343"/>
      <c r="T1462" s="343"/>
      <c r="U1462" s="343"/>
      <c r="V1462" s="343"/>
      <c r="W1462" s="343"/>
      <c r="X1462" s="343"/>
      <c r="Y1462" s="343"/>
      <c r="Z1462" s="343"/>
      <c r="AA1462" s="343"/>
      <c r="AB1462" s="343"/>
      <c r="AC1462" s="343"/>
      <c r="AD1462" s="329"/>
      <c r="AE1462" s="329"/>
      <c r="AF1462" s="329"/>
    </row>
    <row r="1463" spans="1:32" x14ac:dyDescent="0.2">
      <c r="A1463" s="343"/>
      <c r="B1463" s="343"/>
      <c r="C1463" s="343"/>
      <c r="D1463" s="343"/>
      <c r="E1463" s="343"/>
      <c r="F1463" s="343"/>
      <c r="G1463" s="343"/>
      <c r="H1463" s="343"/>
      <c r="I1463" s="343"/>
      <c r="J1463" s="343"/>
      <c r="K1463" s="343"/>
      <c r="L1463" s="343"/>
      <c r="M1463" s="343"/>
      <c r="N1463" s="343"/>
      <c r="O1463" s="343"/>
      <c r="P1463" s="343"/>
      <c r="Q1463" s="343"/>
      <c r="R1463" s="343"/>
      <c r="S1463" s="343"/>
      <c r="T1463" s="343"/>
      <c r="U1463" s="343"/>
      <c r="V1463" s="343"/>
      <c r="W1463" s="343"/>
      <c r="X1463" s="343"/>
      <c r="Y1463" s="343"/>
      <c r="Z1463" s="343"/>
      <c r="AA1463" s="343"/>
      <c r="AB1463" s="343"/>
      <c r="AC1463" s="343"/>
      <c r="AD1463" s="329"/>
      <c r="AE1463" s="329"/>
      <c r="AF1463" s="329"/>
    </row>
    <row r="1464" spans="1:32" x14ac:dyDescent="0.2">
      <c r="A1464" s="343"/>
      <c r="B1464" s="343"/>
      <c r="C1464" s="343"/>
      <c r="D1464" s="343"/>
      <c r="E1464" s="343"/>
      <c r="F1464" s="343"/>
      <c r="G1464" s="343"/>
      <c r="H1464" s="343"/>
      <c r="I1464" s="343"/>
      <c r="J1464" s="343"/>
      <c r="K1464" s="343"/>
      <c r="L1464" s="343"/>
      <c r="M1464" s="343"/>
      <c r="N1464" s="343"/>
      <c r="O1464" s="343"/>
      <c r="P1464" s="343"/>
      <c r="Q1464" s="343"/>
      <c r="R1464" s="343"/>
      <c r="S1464" s="343"/>
      <c r="T1464" s="343"/>
      <c r="U1464" s="343"/>
      <c r="V1464" s="343"/>
      <c r="W1464" s="343"/>
      <c r="X1464" s="343"/>
      <c r="Y1464" s="343"/>
      <c r="Z1464" s="343"/>
      <c r="AA1464" s="343"/>
      <c r="AB1464" s="343"/>
      <c r="AC1464" s="343"/>
      <c r="AD1464" s="329"/>
      <c r="AE1464" s="329"/>
      <c r="AF1464" s="329"/>
    </row>
    <row r="1465" spans="1:32" x14ac:dyDescent="0.2">
      <c r="A1465" s="343"/>
      <c r="B1465" s="343"/>
      <c r="C1465" s="343"/>
      <c r="D1465" s="343"/>
      <c r="E1465" s="343"/>
      <c r="F1465" s="343"/>
      <c r="G1465" s="343"/>
      <c r="H1465" s="343"/>
      <c r="I1465" s="343"/>
      <c r="J1465" s="343"/>
      <c r="K1465" s="343"/>
      <c r="L1465" s="343"/>
      <c r="M1465" s="343"/>
      <c r="N1465" s="343"/>
      <c r="O1465" s="343"/>
      <c r="P1465" s="343"/>
      <c r="Q1465" s="343"/>
      <c r="R1465" s="343"/>
      <c r="S1465" s="343"/>
      <c r="T1465" s="343"/>
      <c r="U1465" s="343"/>
      <c r="V1465" s="343"/>
      <c r="W1465" s="343"/>
      <c r="X1465" s="343"/>
      <c r="Y1465" s="343"/>
      <c r="Z1465" s="343"/>
      <c r="AA1465" s="343"/>
      <c r="AB1465" s="343"/>
      <c r="AC1465" s="343"/>
      <c r="AD1465" s="329"/>
      <c r="AE1465" s="329"/>
      <c r="AF1465" s="329"/>
    </row>
    <row r="1466" spans="1:32" x14ac:dyDescent="0.2">
      <c r="A1466" s="343"/>
      <c r="B1466" s="343"/>
      <c r="C1466" s="343"/>
      <c r="D1466" s="343"/>
      <c r="E1466" s="343"/>
      <c r="F1466" s="343"/>
      <c r="G1466" s="343"/>
      <c r="H1466" s="343"/>
      <c r="I1466" s="343"/>
      <c r="J1466" s="343"/>
      <c r="K1466" s="343"/>
      <c r="L1466" s="343"/>
      <c r="M1466" s="343"/>
      <c r="N1466" s="343"/>
      <c r="O1466" s="343"/>
      <c r="P1466" s="343"/>
      <c r="Q1466" s="343"/>
      <c r="R1466" s="343"/>
      <c r="S1466" s="343"/>
      <c r="T1466" s="343"/>
      <c r="U1466" s="343"/>
      <c r="V1466" s="343"/>
      <c r="W1466" s="343"/>
      <c r="X1466" s="343"/>
      <c r="Y1466" s="343"/>
      <c r="Z1466" s="343"/>
      <c r="AA1466" s="343"/>
      <c r="AB1466" s="343"/>
      <c r="AC1466" s="343"/>
      <c r="AD1466" s="329"/>
      <c r="AE1466" s="329"/>
      <c r="AF1466" s="329"/>
    </row>
    <row r="1467" spans="1:32" x14ac:dyDescent="0.2">
      <c r="A1467" s="343"/>
      <c r="B1467" s="343"/>
      <c r="C1467" s="343"/>
      <c r="D1467" s="343"/>
      <c r="E1467" s="343"/>
      <c r="F1467" s="343"/>
      <c r="G1467" s="343"/>
      <c r="H1467" s="343"/>
      <c r="I1467" s="343"/>
      <c r="J1467" s="343"/>
      <c r="K1467" s="343"/>
      <c r="L1467" s="343"/>
      <c r="M1467" s="343"/>
      <c r="N1467" s="343"/>
      <c r="O1467" s="343"/>
      <c r="P1467" s="343"/>
      <c r="Q1467" s="343"/>
      <c r="R1467" s="343"/>
      <c r="S1467" s="343"/>
      <c r="T1467" s="343"/>
      <c r="U1467" s="343"/>
      <c r="V1467" s="343"/>
      <c r="W1467" s="343"/>
      <c r="X1467" s="343"/>
      <c r="Y1467" s="343"/>
      <c r="Z1467" s="343"/>
      <c r="AA1467" s="343"/>
      <c r="AB1467" s="343"/>
      <c r="AC1467" s="343"/>
      <c r="AD1467" s="329"/>
      <c r="AE1467" s="329"/>
      <c r="AF1467" s="329"/>
    </row>
    <row r="1468" spans="1:32" x14ac:dyDescent="0.2">
      <c r="A1468" s="343"/>
      <c r="B1468" s="343"/>
      <c r="C1468" s="343"/>
      <c r="D1468" s="343"/>
      <c r="E1468" s="343"/>
      <c r="F1468" s="343"/>
      <c r="G1468" s="343"/>
      <c r="H1468" s="343"/>
      <c r="I1468" s="343"/>
      <c r="J1468" s="343"/>
      <c r="K1468" s="343"/>
      <c r="L1468" s="343"/>
      <c r="M1468" s="343"/>
      <c r="N1468" s="343"/>
      <c r="O1468" s="343"/>
      <c r="P1468" s="343"/>
      <c r="Q1468" s="343"/>
      <c r="R1468" s="343"/>
      <c r="S1468" s="343"/>
      <c r="T1468" s="343"/>
      <c r="U1468" s="343"/>
      <c r="V1468" s="343"/>
      <c r="W1468" s="343"/>
      <c r="X1468" s="343"/>
      <c r="Y1468" s="343"/>
      <c r="Z1468" s="343"/>
      <c r="AA1468" s="343"/>
      <c r="AB1468" s="343"/>
      <c r="AC1468" s="343"/>
      <c r="AD1468" s="329"/>
      <c r="AE1468" s="329"/>
      <c r="AF1468" s="329"/>
    </row>
    <row r="1469" spans="1:32" x14ac:dyDescent="0.2">
      <c r="A1469" s="343"/>
      <c r="B1469" s="343"/>
      <c r="C1469" s="343"/>
      <c r="D1469" s="343"/>
      <c r="E1469" s="343"/>
      <c r="F1469" s="343"/>
      <c r="G1469" s="343"/>
      <c r="H1469" s="343"/>
      <c r="I1469" s="343"/>
      <c r="J1469" s="343"/>
      <c r="K1469" s="343"/>
      <c r="L1469" s="343"/>
      <c r="M1469" s="343"/>
      <c r="N1469" s="343"/>
      <c r="O1469" s="343"/>
      <c r="P1469" s="343"/>
      <c r="Q1469" s="343"/>
      <c r="R1469" s="343"/>
      <c r="S1469" s="343"/>
      <c r="T1469" s="343"/>
      <c r="U1469" s="343"/>
      <c r="V1469" s="343"/>
      <c r="W1469" s="343"/>
      <c r="X1469" s="343"/>
      <c r="Y1469" s="343"/>
      <c r="Z1469" s="343"/>
      <c r="AA1469" s="343"/>
      <c r="AB1469" s="343"/>
      <c r="AC1469" s="343"/>
      <c r="AD1469" s="329"/>
      <c r="AE1469" s="329"/>
      <c r="AF1469" s="329"/>
    </row>
    <row r="1470" spans="1:32" x14ac:dyDescent="0.2">
      <c r="A1470" s="343"/>
      <c r="B1470" s="343"/>
      <c r="C1470" s="343"/>
      <c r="D1470" s="343"/>
      <c r="E1470" s="343"/>
      <c r="F1470" s="343"/>
      <c r="G1470" s="343"/>
      <c r="H1470" s="343"/>
      <c r="I1470" s="343"/>
      <c r="J1470" s="343"/>
      <c r="K1470" s="343"/>
      <c r="L1470" s="343"/>
      <c r="M1470" s="343"/>
      <c r="N1470" s="343"/>
      <c r="O1470" s="343"/>
      <c r="P1470" s="343"/>
      <c r="Q1470" s="343"/>
      <c r="R1470" s="343"/>
      <c r="S1470" s="343"/>
      <c r="T1470" s="343"/>
      <c r="U1470" s="343"/>
      <c r="V1470" s="343"/>
      <c r="W1470" s="343"/>
      <c r="X1470" s="343"/>
      <c r="Y1470" s="343"/>
      <c r="Z1470" s="343"/>
      <c r="AA1470" s="343"/>
      <c r="AB1470" s="343"/>
      <c r="AC1470" s="343"/>
      <c r="AD1470" s="329"/>
      <c r="AE1470" s="329"/>
      <c r="AF1470" s="329"/>
    </row>
    <row r="1471" spans="1:32" x14ac:dyDescent="0.2">
      <c r="A1471" s="343"/>
      <c r="B1471" s="343"/>
      <c r="C1471" s="343"/>
      <c r="D1471" s="343"/>
      <c r="E1471" s="343"/>
      <c r="F1471" s="343"/>
      <c r="G1471" s="343"/>
      <c r="H1471" s="343"/>
      <c r="I1471" s="343"/>
      <c r="J1471" s="343"/>
      <c r="K1471" s="343"/>
      <c r="L1471" s="343"/>
      <c r="M1471" s="343"/>
      <c r="N1471" s="343"/>
      <c r="O1471" s="343"/>
      <c r="P1471" s="343"/>
      <c r="Q1471" s="343"/>
      <c r="R1471" s="343"/>
      <c r="S1471" s="343"/>
      <c r="T1471" s="343"/>
      <c r="U1471" s="343"/>
      <c r="V1471" s="343"/>
      <c r="W1471" s="343"/>
      <c r="X1471" s="343"/>
      <c r="Y1471" s="343"/>
      <c r="Z1471" s="343"/>
      <c r="AA1471" s="343"/>
      <c r="AB1471" s="343"/>
      <c r="AC1471" s="343"/>
      <c r="AD1471" s="329"/>
      <c r="AE1471" s="329"/>
      <c r="AF1471" s="329"/>
    </row>
    <row r="1472" spans="1:32" x14ac:dyDescent="0.2">
      <c r="A1472" s="343"/>
      <c r="B1472" s="343"/>
      <c r="C1472" s="343"/>
      <c r="D1472" s="343"/>
      <c r="E1472" s="343"/>
      <c r="F1472" s="343"/>
      <c r="G1472" s="343"/>
      <c r="H1472" s="343"/>
      <c r="I1472" s="343"/>
      <c r="J1472" s="343"/>
      <c r="K1472" s="343"/>
      <c r="L1472" s="343"/>
      <c r="M1472" s="343"/>
      <c r="N1472" s="343"/>
      <c r="O1472" s="343"/>
      <c r="P1472" s="343"/>
      <c r="Q1472" s="343"/>
      <c r="R1472" s="343"/>
      <c r="S1472" s="343"/>
      <c r="T1472" s="343"/>
      <c r="U1472" s="343"/>
      <c r="V1472" s="343"/>
      <c r="W1472" s="343"/>
      <c r="X1472" s="343"/>
      <c r="Y1472" s="343"/>
      <c r="Z1472" s="343"/>
      <c r="AA1472" s="343"/>
      <c r="AB1472" s="343"/>
      <c r="AC1472" s="343"/>
      <c r="AD1472" s="329"/>
      <c r="AE1472" s="329"/>
      <c r="AF1472" s="329"/>
    </row>
    <row r="1473" spans="1:32" x14ac:dyDescent="0.2">
      <c r="A1473" s="343"/>
      <c r="B1473" s="343"/>
      <c r="C1473" s="343"/>
      <c r="D1473" s="343"/>
      <c r="E1473" s="343"/>
      <c r="F1473" s="343"/>
      <c r="G1473" s="343"/>
      <c r="H1473" s="343"/>
      <c r="I1473" s="343"/>
      <c r="J1473" s="343"/>
      <c r="K1473" s="343"/>
      <c r="L1473" s="343"/>
      <c r="M1473" s="343"/>
      <c r="N1473" s="343"/>
      <c r="O1473" s="343"/>
      <c r="P1473" s="343"/>
      <c r="Q1473" s="343"/>
      <c r="R1473" s="343"/>
      <c r="S1473" s="343"/>
      <c r="T1473" s="343"/>
      <c r="U1473" s="343"/>
      <c r="V1473" s="343"/>
      <c r="W1473" s="343"/>
      <c r="X1473" s="343"/>
      <c r="Y1473" s="343"/>
      <c r="Z1473" s="343"/>
      <c r="AA1473" s="343"/>
      <c r="AB1473" s="343"/>
      <c r="AC1473" s="343"/>
      <c r="AD1473" s="329"/>
      <c r="AE1473" s="329"/>
      <c r="AF1473" s="329"/>
    </row>
    <row r="1474" spans="1:32" x14ac:dyDescent="0.2">
      <c r="A1474" s="343"/>
      <c r="B1474" s="343"/>
      <c r="C1474" s="343"/>
      <c r="D1474" s="343"/>
      <c r="E1474" s="343"/>
      <c r="F1474" s="343"/>
      <c r="G1474" s="343"/>
      <c r="H1474" s="343"/>
      <c r="I1474" s="343"/>
      <c r="J1474" s="343"/>
      <c r="K1474" s="343"/>
      <c r="L1474" s="343"/>
      <c r="M1474" s="343"/>
      <c r="N1474" s="343"/>
      <c r="O1474" s="343"/>
      <c r="P1474" s="343"/>
      <c r="Q1474" s="343"/>
      <c r="R1474" s="343"/>
      <c r="S1474" s="343"/>
      <c r="T1474" s="343"/>
      <c r="U1474" s="343"/>
      <c r="V1474" s="343"/>
      <c r="W1474" s="343"/>
      <c r="X1474" s="343"/>
      <c r="Y1474" s="343"/>
      <c r="Z1474" s="343"/>
      <c r="AA1474" s="343"/>
      <c r="AB1474" s="343"/>
      <c r="AC1474" s="343"/>
      <c r="AD1474" s="329"/>
      <c r="AE1474" s="329"/>
      <c r="AF1474" s="329"/>
    </row>
    <row r="1475" spans="1:32" x14ac:dyDescent="0.2">
      <c r="A1475" s="343"/>
      <c r="B1475" s="343"/>
      <c r="C1475" s="343"/>
      <c r="D1475" s="343"/>
      <c r="E1475" s="343"/>
      <c r="F1475" s="343"/>
      <c r="G1475" s="343"/>
      <c r="H1475" s="343"/>
      <c r="I1475" s="343"/>
      <c r="J1475" s="343"/>
      <c r="K1475" s="343"/>
      <c r="L1475" s="343"/>
      <c r="M1475" s="343"/>
      <c r="N1475" s="343"/>
      <c r="O1475" s="343"/>
      <c r="P1475" s="343"/>
      <c r="Q1475" s="343"/>
      <c r="R1475" s="343"/>
      <c r="S1475" s="343"/>
      <c r="T1475" s="343"/>
      <c r="U1475" s="343"/>
      <c r="V1475" s="343"/>
      <c r="W1475" s="343"/>
      <c r="X1475" s="343"/>
      <c r="Y1475" s="343"/>
      <c r="Z1475" s="343"/>
      <c r="AA1475" s="343"/>
      <c r="AB1475" s="343"/>
      <c r="AC1475" s="343"/>
      <c r="AD1475" s="329"/>
      <c r="AE1475" s="329"/>
      <c r="AF1475" s="329"/>
    </row>
    <row r="1476" spans="1:32" x14ac:dyDescent="0.2">
      <c r="A1476" s="343"/>
      <c r="B1476" s="343"/>
      <c r="C1476" s="343"/>
      <c r="D1476" s="343"/>
      <c r="E1476" s="343"/>
      <c r="F1476" s="343"/>
      <c r="G1476" s="343"/>
      <c r="H1476" s="343"/>
      <c r="I1476" s="343"/>
      <c r="J1476" s="343"/>
      <c r="K1476" s="343"/>
      <c r="L1476" s="343"/>
      <c r="M1476" s="343"/>
      <c r="N1476" s="343"/>
      <c r="O1476" s="343"/>
      <c r="P1476" s="343"/>
      <c r="Q1476" s="343"/>
      <c r="R1476" s="343"/>
      <c r="S1476" s="343"/>
      <c r="T1476" s="343"/>
      <c r="U1476" s="343"/>
      <c r="V1476" s="343"/>
      <c r="W1476" s="343"/>
      <c r="X1476" s="343"/>
      <c r="Y1476" s="343"/>
      <c r="Z1476" s="343"/>
      <c r="AA1476" s="343"/>
      <c r="AB1476" s="343"/>
      <c r="AC1476" s="343"/>
      <c r="AD1476" s="329"/>
      <c r="AE1476" s="329"/>
      <c r="AF1476" s="329"/>
    </row>
    <row r="1477" spans="1:32" x14ac:dyDescent="0.2">
      <c r="A1477" s="343"/>
      <c r="B1477" s="343"/>
      <c r="C1477" s="343"/>
      <c r="D1477" s="343"/>
      <c r="E1477" s="343"/>
      <c r="F1477" s="343"/>
      <c r="G1477" s="343"/>
      <c r="H1477" s="343"/>
      <c r="I1477" s="343"/>
      <c r="J1477" s="343"/>
      <c r="K1477" s="343"/>
      <c r="L1477" s="343"/>
      <c r="M1477" s="343"/>
      <c r="N1477" s="343"/>
      <c r="O1477" s="343"/>
      <c r="P1477" s="343"/>
      <c r="Q1477" s="343"/>
      <c r="R1477" s="343"/>
      <c r="S1477" s="343"/>
      <c r="T1477" s="343"/>
      <c r="U1477" s="343"/>
      <c r="V1477" s="343"/>
      <c r="W1477" s="343"/>
      <c r="X1477" s="343"/>
      <c r="Y1477" s="343"/>
      <c r="Z1477" s="343"/>
      <c r="AA1477" s="343"/>
      <c r="AB1477" s="343"/>
      <c r="AC1477" s="343"/>
      <c r="AD1477" s="329"/>
      <c r="AE1477" s="329"/>
      <c r="AF1477" s="329"/>
    </row>
    <row r="1478" spans="1:32" x14ac:dyDescent="0.2">
      <c r="A1478" s="343"/>
      <c r="B1478" s="343"/>
      <c r="C1478" s="343"/>
      <c r="D1478" s="343"/>
      <c r="E1478" s="343"/>
      <c r="F1478" s="343"/>
      <c r="G1478" s="343"/>
      <c r="H1478" s="343"/>
      <c r="I1478" s="343"/>
      <c r="J1478" s="343"/>
      <c r="K1478" s="343"/>
      <c r="L1478" s="343"/>
      <c r="M1478" s="343"/>
      <c r="N1478" s="343"/>
      <c r="O1478" s="343"/>
      <c r="P1478" s="343"/>
      <c r="Q1478" s="343"/>
      <c r="R1478" s="343"/>
      <c r="S1478" s="343"/>
      <c r="T1478" s="343"/>
      <c r="U1478" s="343"/>
      <c r="V1478" s="343"/>
      <c r="W1478" s="343"/>
      <c r="X1478" s="343"/>
      <c r="Y1478" s="343"/>
      <c r="Z1478" s="343"/>
      <c r="AA1478" s="343"/>
      <c r="AB1478" s="343"/>
      <c r="AC1478" s="343"/>
      <c r="AD1478" s="329"/>
      <c r="AE1478" s="329"/>
      <c r="AF1478" s="329"/>
    </row>
    <row r="1479" spans="1:32" x14ac:dyDescent="0.2">
      <c r="A1479" s="343"/>
      <c r="B1479" s="343"/>
      <c r="C1479" s="343"/>
      <c r="D1479" s="343"/>
      <c r="E1479" s="343"/>
      <c r="F1479" s="343"/>
      <c r="G1479" s="343"/>
      <c r="H1479" s="343"/>
      <c r="I1479" s="343"/>
      <c r="J1479" s="343"/>
      <c r="K1479" s="343"/>
      <c r="L1479" s="343"/>
      <c r="M1479" s="343"/>
      <c r="N1479" s="343"/>
      <c r="O1479" s="343"/>
      <c r="P1479" s="343"/>
      <c r="Q1479" s="343"/>
      <c r="R1479" s="343"/>
      <c r="S1479" s="343"/>
      <c r="T1479" s="343"/>
      <c r="U1479" s="343"/>
      <c r="V1479" s="343"/>
      <c r="W1479" s="343"/>
      <c r="X1479" s="343"/>
      <c r="Y1479" s="343"/>
      <c r="Z1479" s="343"/>
      <c r="AA1479" s="343"/>
      <c r="AB1479" s="343"/>
      <c r="AC1479" s="343"/>
      <c r="AD1479" s="329"/>
      <c r="AE1479" s="329"/>
      <c r="AF1479" s="329"/>
    </row>
    <row r="1480" spans="1:32" x14ac:dyDescent="0.2">
      <c r="A1480" s="343"/>
      <c r="B1480" s="343"/>
      <c r="C1480" s="343"/>
      <c r="D1480" s="343"/>
      <c r="E1480" s="343"/>
      <c r="F1480" s="343"/>
      <c r="G1480" s="343"/>
      <c r="H1480" s="343"/>
      <c r="I1480" s="343"/>
      <c r="J1480" s="343"/>
      <c r="K1480" s="343"/>
      <c r="L1480" s="343"/>
      <c r="M1480" s="343"/>
      <c r="N1480" s="343"/>
      <c r="O1480" s="343"/>
      <c r="P1480" s="343"/>
      <c r="Q1480" s="343"/>
      <c r="R1480" s="343"/>
      <c r="S1480" s="343"/>
      <c r="T1480" s="343"/>
      <c r="U1480" s="343"/>
      <c r="V1480" s="343"/>
      <c r="W1480" s="343"/>
      <c r="X1480" s="343"/>
      <c r="Y1480" s="343"/>
      <c r="Z1480" s="343"/>
      <c r="AA1480" s="343"/>
      <c r="AB1480" s="343"/>
      <c r="AC1480" s="343"/>
      <c r="AD1480" s="329"/>
      <c r="AE1480" s="329"/>
      <c r="AF1480" s="329"/>
    </row>
    <row r="1481" spans="1:32" x14ac:dyDescent="0.2">
      <c r="A1481" s="343"/>
      <c r="B1481" s="343"/>
      <c r="C1481" s="343"/>
      <c r="D1481" s="343"/>
      <c r="E1481" s="343"/>
      <c r="F1481" s="343"/>
      <c r="G1481" s="343"/>
      <c r="H1481" s="343"/>
      <c r="I1481" s="343"/>
      <c r="J1481" s="343"/>
      <c r="K1481" s="343"/>
      <c r="L1481" s="343"/>
      <c r="M1481" s="343"/>
      <c r="N1481" s="343"/>
      <c r="O1481" s="343"/>
      <c r="P1481" s="343"/>
      <c r="Q1481" s="343"/>
      <c r="R1481" s="343"/>
      <c r="S1481" s="343"/>
      <c r="T1481" s="343"/>
      <c r="U1481" s="343"/>
      <c r="V1481" s="343"/>
      <c r="W1481" s="343"/>
      <c r="X1481" s="343"/>
      <c r="Y1481" s="343"/>
      <c r="Z1481" s="343"/>
      <c r="AA1481" s="343"/>
      <c r="AB1481" s="343"/>
      <c r="AC1481" s="343"/>
      <c r="AD1481" s="329"/>
      <c r="AE1481" s="329"/>
      <c r="AF1481" s="329"/>
    </row>
    <row r="1482" spans="1:32" x14ac:dyDescent="0.2">
      <c r="A1482" s="343"/>
      <c r="B1482" s="343"/>
      <c r="C1482" s="343"/>
      <c r="D1482" s="343"/>
      <c r="E1482" s="343"/>
      <c r="F1482" s="343"/>
      <c r="G1482" s="343"/>
      <c r="H1482" s="343"/>
      <c r="I1482" s="343"/>
      <c r="J1482" s="343"/>
      <c r="K1482" s="343"/>
      <c r="L1482" s="343"/>
      <c r="M1482" s="343"/>
      <c r="N1482" s="343"/>
      <c r="O1482" s="343"/>
      <c r="P1482" s="343"/>
      <c r="Q1482" s="343"/>
      <c r="R1482" s="343"/>
      <c r="S1482" s="343"/>
      <c r="T1482" s="343"/>
      <c r="U1482" s="343"/>
      <c r="V1482" s="343"/>
      <c r="W1482" s="343"/>
      <c r="X1482" s="343"/>
      <c r="Y1482" s="343"/>
      <c r="Z1482" s="343"/>
      <c r="AA1482" s="343"/>
      <c r="AB1482" s="343"/>
      <c r="AC1482" s="343"/>
      <c r="AD1482" s="329"/>
      <c r="AE1482" s="329"/>
      <c r="AF1482" s="329"/>
    </row>
    <row r="1483" spans="1:32" x14ac:dyDescent="0.2">
      <c r="A1483" s="343"/>
      <c r="B1483" s="343"/>
      <c r="C1483" s="343"/>
      <c r="D1483" s="343"/>
      <c r="E1483" s="343"/>
      <c r="F1483" s="343"/>
      <c r="G1483" s="343"/>
      <c r="H1483" s="343"/>
      <c r="I1483" s="343"/>
      <c r="J1483" s="343"/>
      <c r="K1483" s="343"/>
      <c r="L1483" s="343"/>
      <c r="M1483" s="343"/>
      <c r="N1483" s="343"/>
      <c r="O1483" s="343"/>
      <c r="P1483" s="343"/>
      <c r="Q1483" s="343"/>
      <c r="R1483" s="343"/>
      <c r="S1483" s="343"/>
      <c r="T1483" s="343"/>
      <c r="U1483" s="343"/>
      <c r="V1483" s="343"/>
      <c r="W1483" s="343"/>
      <c r="X1483" s="343"/>
      <c r="Y1483" s="343"/>
      <c r="Z1483" s="343"/>
      <c r="AA1483" s="343"/>
      <c r="AB1483" s="343"/>
      <c r="AC1483" s="343"/>
      <c r="AD1483" s="329"/>
      <c r="AE1483" s="329"/>
      <c r="AF1483" s="329"/>
    </row>
    <row r="1484" spans="1:32" x14ac:dyDescent="0.2">
      <c r="A1484" s="343"/>
      <c r="B1484" s="343"/>
      <c r="C1484" s="343"/>
      <c r="D1484" s="343"/>
      <c r="E1484" s="343"/>
      <c r="F1484" s="343"/>
      <c r="G1484" s="343"/>
      <c r="H1484" s="343"/>
      <c r="I1484" s="343"/>
      <c r="J1484" s="343"/>
      <c r="K1484" s="343"/>
      <c r="L1484" s="343"/>
      <c r="M1484" s="343"/>
      <c r="N1484" s="343"/>
      <c r="O1484" s="343"/>
      <c r="P1484" s="343"/>
      <c r="Q1484" s="343"/>
      <c r="R1484" s="343"/>
      <c r="S1484" s="343"/>
      <c r="T1484" s="343"/>
      <c r="U1484" s="343"/>
      <c r="V1484" s="343"/>
      <c r="W1484" s="343"/>
      <c r="X1484" s="343"/>
      <c r="Y1484" s="343"/>
      <c r="Z1484" s="343"/>
      <c r="AA1484" s="343"/>
      <c r="AB1484" s="343"/>
      <c r="AC1484" s="343"/>
      <c r="AD1484" s="329"/>
      <c r="AE1484" s="329"/>
      <c r="AF1484" s="329"/>
    </row>
    <row r="1485" spans="1:32" x14ac:dyDescent="0.2">
      <c r="A1485" s="343"/>
      <c r="B1485" s="343"/>
      <c r="C1485" s="343"/>
      <c r="D1485" s="343"/>
      <c r="E1485" s="343"/>
      <c r="F1485" s="343"/>
      <c r="G1485" s="343"/>
      <c r="H1485" s="343"/>
      <c r="I1485" s="343"/>
      <c r="J1485" s="343"/>
      <c r="K1485" s="343"/>
      <c r="L1485" s="343"/>
      <c r="M1485" s="343"/>
      <c r="N1485" s="343"/>
      <c r="O1485" s="343"/>
      <c r="P1485" s="343"/>
      <c r="Q1485" s="343"/>
      <c r="R1485" s="343"/>
      <c r="S1485" s="343"/>
      <c r="T1485" s="343"/>
      <c r="U1485" s="343"/>
      <c r="V1485" s="343"/>
      <c r="W1485" s="343"/>
      <c r="X1485" s="343"/>
      <c r="Y1485" s="343"/>
      <c r="Z1485" s="343"/>
      <c r="AA1485" s="343"/>
      <c r="AB1485" s="343"/>
      <c r="AC1485" s="343"/>
      <c r="AD1485" s="329"/>
      <c r="AE1485" s="329"/>
      <c r="AF1485" s="329"/>
    </row>
    <row r="1486" spans="1:32" x14ac:dyDescent="0.2">
      <c r="A1486" s="343"/>
      <c r="B1486" s="343"/>
      <c r="C1486" s="343"/>
      <c r="D1486" s="343"/>
      <c r="E1486" s="343"/>
      <c r="F1486" s="343"/>
      <c r="G1486" s="343"/>
      <c r="H1486" s="343"/>
      <c r="I1486" s="343"/>
      <c r="J1486" s="343"/>
      <c r="K1486" s="343"/>
      <c r="L1486" s="343"/>
      <c r="M1486" s="343"/>
      <c r="N1486" s="343"/>
      <c r="O1486" s="343"/>
      <c r="P1486" s="343"/>
      <c r="Q1486" s="343"/>
      <c r="R1486" s="343"/>
      <c r="S1486" s="343"/>
      <c r="T1486" s="343"/>
      <c r="U1486" s="343"/>
      <c r="V1486" s="343"/>
      <c r="W1486" s="343"/>
      <c r="X1486" s="343"/>
      <c r="Y1486" s="343"/>
      <c r="Z1486" s="343"/>
      <c r="AA1486" s="343"/>
      <c r="AB1486" s="343"/>
      <c r="AC1486" s="343"/>
      <c r="AD1486" s="329"/>
      <c r="AE1486" s="329"/>
      <c r="AF1486" s="329"/>
    </row>
    <row r="1487" spans="1:32" x14ac:dyDescent="0.2">
      <c r="A1487" s="343"/>
      <c r="B1487" s="343"/>
      <c r="C1487" s="343"/>
      <c r="D1487" s="343"/>
      <c r="E1487" s="343"/>
      <c r="F1487" s="343"/>
      <c r="G1487" s="343"/>
      <c r="H1487" s="343"/>
      <c r="I1487" s="343"/>
      <c r="J1487" s="343"/>
      <c r="K1487" s="343"/>
      <c r="L1487" s="343"/>
      <c r="M1487" s="343"/>
      <c r="N1487" s="343"/>
      <c r="O1487" s="343"/>
      <c r="P1487" s="343"/>
      <c r="Q1487" s="343"/>
      <c r="R1487" s="343"/>
      <c r="S1487" s="343"/>
      <c r="T1487" s="343"/>
      <c r="U1487" s="343"/>
      <c r="V1487" s="343"/>
      <c r="W1487" s="343"/>
      <c r="X1487" s="343"/>
      <c r="Y1487" s="343"/>
      <c r="Z1487" s="343"/>
      <c r="AA1487" s="343"/>
      <c r="AB1487" s="343"/>
      <c r="AC1487" s="343"/>
      <c r="AD1487" s="329"/>
      <c r="AE1487" s="329"/>
      <c r="AF1487" s="329"/>
    </row>
    <row r="1488" spans="1:32" x14ac:dyDescent="0.2">
      <c r="A1488" s="343"/>
      <c r="B1488" s="343"/>
      <c r="C1488" s="343"/>
      <c r="D1488" s="343"/>
      <c r="E1488" s="343"/>
      <c r="F1488" s="343"/>
      <c r="G1488" s="343"/>
      <c r="H1488" s="343"/>
      <c r="I1488" s="343"/>
      <c r="J1488" s="343"/>
      <c r="K1488" s="343"/>
      <c r="L1488" s="343"/>
      <c r="M1488" s="343"/>
      <c r="N1488" s="343"/>
      <c r="O1488" s="343"/>
      <c r="P1488" s="343"/>
      <c r="Q1488" s="343"/>
      <c r="R1488" s="343"/>
      <c r="S1488" s="343"/>
      <c r="T1488" s="343"/>
      <c r="U1488" s="343"/>
      <c r="V1488" s="343"/>
      <c r="W1488" s="343"/>
      <c r="X1488" s="343"/>
      <c r="Y1488" s="343"/>
      <c r="Z1488" s="343"/>
      <c r="AA1488" s="343"/>
      <c r="AB1488" s="343"/>
      <c r="AC1488" s="343"/>
      <c r="AD1488" s="329"/>
      <c r="AE1488" s="329"/>
      <c r="AF1488" s="329"/>
    </row>
    <row r="1489" spans="1:32" x14ac:dyDescent="0.2">
      <c r="A1489" s="343"/>
      <c r="B1489" s="343"/>
      <c r="C1489" s="343"/>
      <c r="D1489" s="343"/>
      <c r="E1489" s="343"/>
      <c r="F1489" s="343"/>
      <c r="G1489" s="343"/>
      <c r="H1489" s="343"/>
      <c r="I1489" s="343"/>
      <c r="J1489" s="343"/>
      <c r="K1489" s="343"/>
      <c r="L1489" s="343"/>
      <c r="M1489" s="343"/>
      <c r="N1489" s="343"/>
      <c r="O1489" s="343"/>
      <c r="P1489" s="343"/>
      <c r="Q1489" s="343"/>
      <c r="R1489" s="343"/>
      <c r="S1489" s="343"/>
      <c r="T1489" s="343"/>
      <c r="U1489" s="343"/>
      <c r="V1489" s="343"/>
      <c r="W1489" s="343"/>
      <c r="X1489" s="343"/>
      <c r="Y1489" s="343"/>
      <c r="Z1489" s="343"/>
      <c r="AA1489" s="343"/>
      <c r="AB1489" s="343"/>
      <c r="AC1489" s="343"/>
      <c r="AD1489" s="329"/>
      <c r="AE1489" s="329"/>
      <c r="AF1489" s="329"/>
    </row>
    <row r="1490" spans="1:32" x14ac:dyDescent="0.2">
      <c r="A1490" s="343"/>
      <c r="B1490" s="343"/>
      <c r="C1490" s="343"/>
      <c r="D1490" s="343"/>
      <c r="E1490" s="343"/>
      <c r="F1490" s="343"/>
      <c r="G1490" s="343"/>
      <c r="H1490" s="343"/>
      <c r="I1490" s="343"/>
      <c r="J1490" s="343"/>
      <c r="K1490" s="343"/>
      <c r="L1490" s="343"/>
      <c r="M1490" s="343"/>
      <c r="N1490" s="343"/>
      <c r="O1490" s="343"/>
      <c r="P1490" s="343"/>
      <c r="Q1490" s="343"/>
      <c r="R1490" s="343"/>
      <c r="S1490" s="343"/>
      <c r="T1490" s="343"/>
      <c r="U1490" s="343"/>
      <c r="V1490" s="343"/>
      <c r="W1490" s="343"/>
      <c r="X1490" s="343"/>
      <c r="Y1490" s="343"/>
      <c r="Z1490" s="343"/>
      <c r="AA1490" s="343"/>
      <c r="AB1490" s="343"/>
      <c r="AC1490" s="343"/>
      <c r="AD1490" s="329"/>
      <c r="AE1490" s="329"/>
      <c r="AF1490" s="329"/>
    </row>
    <row r="1491" spans="1:32" x14ac:dyDescent="0.2">
      <c r="A1491" s="343"/>
      <c r="B1491" s="343"/>
      <c r="C1491" s="343"/>
      <c r="D1491" s="343"/>
      <c r="E1491" s="343"/>
      <c r="F1491" s="343"/>
      <c r="G1491" s="343"/>
      <c r="H1491" s="343"/>
      <c r="I1491" s="343"/>
      <c r="J1491" s="343"/>
      <c r="K1491" s="343"/>
      <c r="L1491" s="343"/>
      <c r="M1491" s="343"/>
      <c r="N1491" s="343"/>
      <c r="O1491" s="343"/>
      <c r="P1491" s="343"/>
      <c r="Q1491" s="343"/>
      <c r="R1491" s="343"/>
      <c r="S1491" s="343"/>
      <c r="T1491" s="343"/>
      <c r="U1491" s="343"/>
      <c r="V1491" s="343"/>
      <c r="W1491" s="343"/>
      <c r="X1491" s="343"/>
      <c r="Y1491" s="343"/>
      <c r="Z1491" s="343"/>
      <c r="AA1491" s="343"/>
      <c r="AB1491" s="343"/>
      <c r="AC1491" s="343"/>
      <c r="AD1491" s="329"/>
      <c r="AE1491" s="329"/>
      <c r="AF1491" s="329"/>
    </row>
    <row r="1492" spans="1:32" x14ac:dyDescent="0.2">
      <c r="A1492" s="343"/>
      <c r="B1492" s="343"/>
      <c r="C1492" s="343"/>
      <c r="D1492" s="343"/>
      <c r="E1492" s="343"/>
      <c r="F1492" s="343"/>
      <c r="G1492" s="343"/>
      <c r="H1492" s="343"/>
      <c r="I1492" s="343"/>
      <c r="J1492" s="343"/>
      <c r="K1492" s="343"/>
      <c r="L1492" s="343"/>
      <c r="M1492" s="343"/>
      <c r="N1492" s="343"/>
      <c r="O1492" s="343"/>
      <c r="P1492" s="343"/>
      <c r="Q1492" s="343"/>
      <c r="R1492" s="343"/>
      <c r="S1492" s="343"/>
      <c r="T1492" s="343"/>
      <c r="U1492" s="343"/>
      <c r="V1492" s="343"/>
      <c r="W1492" s="343"/>
      <c r="X1492" s="343"/>
      <c r="Y1492" s="343"/>
      <c r="Z1492" s="343"/>
      <c r="AA1492" s="343"/>
      <c r="AB1492" s="343"/>
      <c r="AC1492" s="343"/>
      <c r="AD1492" s="329"/>
      <c r="AE1492" s="329"/>
      <c r="AF1492" s="329"/>
    </row>
    <row r="1493" spans="1:32" x14ac:dyDescent="0.2">
      <c r="A1493" s="343"/>
      <c r="B1493" s="343"/>
      <c r="C1493" s="343"/>
      <c r="D1493" s="343"/>
      <c r="E1493" s="343"/>
      <c r="F1493" s="343"/>
      <c r="G1493" s="343"/>
      <c r="H1493" s="343"/>
      <c r="I1493" s="343"/>
      <c r="J1493" s="343"/>
      <c r="K1493" s="343"/>
      <c r="L1493" s="343"/>
      <c r="M1493" s="343"/>
      <c r="N1493" s="343"/>
      <c r="O1493" s="343"/>
      <c r="P1493" s="343"/>
      <c r="Q1493" s="343"/>
      <c r="R1493" s="343"/>
      <c r="S1493" s="343"/>
      <c r="T1493" s="343"/>
      <c r="U1493" s="343"/>
      <c r="V1493" s="343"/>
      <c r="W1493" s="343"/>
      <c r="X1493" s="343"/>
      <c r="Y1493" s="343"/>
      <c r="Z1493" s="343"/>
      <c r="AA1493" s="343"/>
      <c r="AB1493" s="343"/>
      <c r="AC1493" s="343"/>
      <c r="AD1493" s="329"/>
      <c r="AE1493" s="329"/>
      <c r="AF1493" s="329"/>
    </row>
    <row r="1494" spans="1:32" x14ac:dyDescent="0.2">
      <c r="A1494" s="343"/>
      <c r="B1494" s="343"/>
      <c r="C1494" s="343"/>
      <c r="D1494" s="343"/>
      <c r="E1494" s="343"/>
      <c r="F1494" s="343"/>
      <c r="G1494" s="343"/>
      <c r="H1494" s="343"/>
      <c r="I1494" s="343"/>
      <c r="J1494" s="343"/>
      <c r="K1494" s="343"/>
      <c r="L1494" s="343"/>
      <c r="M1494" s="343"/>
      <c r="N1494" s="343"/>
      <c r="O1494" s="343"/>
      <c r="P1494" s="343"/>
      <c r="Q1494" s="343"/>
      <c r="R1494" s="343"/>
      <c r="S1494" s="343"/>
      <c r="T1494" s="343"/>
      <c r="U1494" s="343"/>
      <c r="V1494" s="343"/>
      <c r="W1494" s="343"/>
      <c r="X1494" s="343"/>
      <c r="Y1494" s="343"/>
      <c r="Z1494" s="343"/>
      <c r="AA1494" s="343"/>
      <c r="AB1494" s="343"/>
      <c r="AC1494" s="343"/>
      <c r="AD1494" s="329"/>
      <c r="AE1494" s="329"/>
      <c r="AF1494" s="329"/>
    </row>
    <row r="1495" spans="1:32" x14ac:dyDescent="0.2">
      <c r="A1495" s="343"/>
      <c r="B1495" s="343"/>
      <c r="C1495" s="343"/>
      <c r="D1495" s="343"/>
      <c r="E1495" s="343"/>
      <c r="F1495" s="343"/>
      <c r="G1495" s="343"/>
      <c r="H1495" s="343"/>
      <c r="I1495" s="343"/>
      <c r="J1495" s="343"/>
      <c r="K1495" s="343"/>
      <c r="L1495" s="343"/>
      <c r="M1495" s="343"/>
      <c r="N1495" s="343"/>
      <c r="O1495" s="343"/>
      <c r="P1495" s="343"/>
      <c r="Q1495" s="343"/>
      <c r="R1495" s="343"/>
      <c r="S1495" s="343"/>
      <c r="T1495" s="343"/>
      <c r="U1495" s="343"/>
      <c r="V1495" s="343"/>
      <c r="W1495" s="343"/>
      <c r="X1495" s="343"/>
      <c r="Y1495" s="343"/>
      <c r="Z1495" s="343"/>
      <c r="AA1495" s="343"/>
      <c r="AB1495" s="343"/>
      <c r="AC1495" s="343"/>
      <c r="AD1495" s="329"/>
      <c r="AE1495" s="329"/>
      <c r="AF1495" s="329"/>
    </row>
    <row r="1496" spans="1:32" x14ac:dyDescent="0.2">
      <c r="A1496" s="343"/>
      <c r="B1496" s="343"/>
      <c r="C1496" s="343"/>
      <c r="D1496" s="343"/>
      <c r="E1496" s="343"/>
      <c r="F1496" s="343"/>
      <c r="G1496" s="343"/>
      <c r="H1496" s="343"/>
      <c r="I1496" s="343"/>
      <c r="J1496" s="343"/>
      <c r="K1496" s="343"/>
      <c r="L1496" s="343"/>
      <c r="M1496" s="343"/>
      <c r="N1496" s="343"/>
      <c r="O1496" s="343"/>
      <c r="P1496" s="343"/>
      <c r="Q1496" s="343"/>
      <c r="R1496" s="343"/>
      <c r="S1496" s="343"/>
      <c r="T1496" s="343"/>
      <c r="U1496" s="343"/>
      <c r="V1496" s="343"/>
      <c r="W1496" s="343"/>
      <c r="X1496" s="343"/>
      <c r="Y1496" s="343"/>
      <c r="Z1496" s="343"/>
      <c r="AA1496" s="343"/>
      <c r="AB1496" s="343"/>
      <c r="AC1496" s="343"/>
      <c r="AD1496" s="329"/>
      <c r="AE1496" s="329"/>
      <c r="AF1496" s="329"/>
    </row>
    <row r="1497" spans="1:32" x14ac:dyDescent="0.2">
      <c r="A1497" s="343"/>
      <c r="B1497" s="343"/>
      <c r="C1497" s="343"/>
      <c r="D1497" s="343"/>
      <c r="E1497" s="343"/>
      <c r="F1497" s="343"/>
      <c r="G1497" s="343"/>
      <c r="H1497" s="343"/>
      <c r="I1497" s="343"/>
      <c r="J1497" s="343"/>
      <c r="K1497" s="343"/>
      <c r="L1497" s="343"/>
      <c r="M1497" s="343"/>
      <c r="N1497" s="343"/>
      <c r="O1497" s="343"/>
      <c r="P1497" s="343"/>
      <c r="Q1497" s="343"/>
      <c r="R1497" s="343"/>
      <c r="S1497" s="343"/>
      <c r="T1497" s="343"/>
      <c r="U1497" s="343"/>
      <c r="V1497" s="343"/>
      <c r="W1497" s="343"/>
      <c r="X1497" s="343"/>
      <c r="Y1497" s="343"/>
      <c r="Z1497" s="343"/>
      <c r="AA1497" s="343"/>
      <c r="AB1497" s="343"/>
      <c r="AC1497" s="343"/>
      <c r="AD1497" s="329"/>
      <c r="AE1497" s="329"/>
      <c r="AF1497" s="329"/>
    </row>
    <row r="1498" spans="1:32" x14ac:dyDescent="0.2">
      <c r="A1498" s="343"/>
      <c r="B1498" s="343"/>
      <c r="C1498" s="343"/>
      <c r="D1498" s="343"/>
      <c r="E1498" s="343"/>
      <c r="F1498" s="343"/>
      <c r="G1498" s="343"/>
      <c r="H1498" s="343"/>
      <c r="I1498" s="343"/>
      <c r="J1498" s="343"/>
      <c r="K1498" s="343"/>
      <c r="L1498" s="343"/>
      <c r="M1498" s="343"/>
      <c r="N1498" s="343"/>
      <c r="O1498" s="343"/>
      <c r="P1498" s="343"/>
      <c r="Q1498" s="343"/>
      <c r="R1498" s="343"/>
      <c r="S1498" s="343"/>
      <c r="T1498" s="343"/>
      <c r="U1498" s="343"/>
      <c r="V1498" s="343"/>
      <c r="W1498" s="343"/>
      <c r="X1498" s="343"/>
      <c r="Y1498" s="343"/>
      <c r="Z1498" s="343"/>
      <c r="AA1498" s="343"/>
      <c r="AB1498" s="343"/>
      <c r="AC1498" s="343"/>
      <c r="AD1498" s="329"/>
      <c r="AE1498" s="329"/>
      <c r="AF1498" s="329"/>
    </row>
    <row r="1499" spans="1:32" x14ac:dyDescent="0.2">
      <c r="A1499" s="343"/>
      <c r="B1499" s="343"/>
      <c r="C1499" s="343"/>
      <c r="D1499" s="343"/>
      <c r="E1499" s="343"/>
      <c r="F1499" s="343"/>
      <c r="G1499" s="343"/>
      <c r="H1499" s="343"/>
      <c r="I1499" s="343"/>
      <c r="J1499" s="343"/>
      <c r="K1499" s="343"/>
      <c r="L1499" s="343"/>
      <c r="M1499" s="343"/>
      <c r="N1499" s="343"/>
      <c r="O1499" s="343"/>
      <c r="P1499" s="343"/>
      <c r="Q1499" s="343"/>
      <c r="R1499" s="343"/>
      <c r="S1499" s="343"/>
      <c r="T1499" s="343"/>
      <c r="U1499" s="343"/>
      <c r="V1499" s="343"/>
      <c r="W1499" s="343"/>
      <c r="X1499" s="343"/>
      <c r="Y1499" s="343"/>
      <c r="Z1499" s="343"/>
      <c r="AA1499" s="343"/>
      <c r="AB1499" s="343"/>
      <c r="AC1499" s="343"/>
      <c r="AD1499" s="329"/>
      <c r="AE1499" s="329"/>
      <c r="AF1499" s="329"/>
    </row>
    <row r="1500" spans="1:32" x14ac:dyDescent="0.2">
      <c r="A1500" s="343"/>
      <c r="B1500" s="343"/>
      <c r="C1500" s="343"/>
      <c r="D1500" s="343"/>
      <c r="E1500" s="343"/>
      <c r="F1500" s="343"/>
      <c r="G1500" s="343"/>
      <c r="H1500" s="343"/>
      <c r="I1500" s="343"/>
      <c r="J1500" s="343"/>
      <c r="K1500" s="343"/>
      <c r="L1500" s="343"/>
      <c r="M1500" s="343"/>
      <c r="N1500" s="343"/>
      <c r="O1500" s="343"/>
      <c r="P1500" s="343"/>
      <c r="Q1500" s="343"/>
      <c r="R1500" s="343"/>
      <c r="S1500" s="343"/>
      <c r="T1500" s="343"/>
      <c r="U1500" s="343"/>
      <c r="V1500" s="343"/>
      <c r="W1500" s="343"/>
      <c r="X1500" s="343"/>
      <c r="Y1500" s="343"/>
      <c r="Z1500" s="343"/>
      <c r="AA1500" s="343"/>
      <c r="AB1500" s="343"/>
      <c r="AC1500" s="343"/>
      <c r="AD1500" s="329"/>
      <c r="AE1500" s="329"/>
      <c r="AF1500" s="329"/>
    </row>
    <row r="1501" spans="1:32" x14ac:dyDescent="0.2">
      <c r="A1501" s="343"/>
      <c r="B1501" s="343"/>
      <c r="C1501" s="343"/>
      <c r="D1501" s="343"/>
      <c r="E1501" s="343"/>
      <c r="F1501" s="343"/>
      <c r="G1501" s="343"/>
      <c r="H1501" s="343"/>
      <c r="I1501" s="343"/>
      <c r="J1501" s="343"/>
      <c r="K1501" s="343"/>
      <c r="L1501" s="343"/>
      <c r="M1501" s="343"/>
      <c r="N1501" s="343"/>
      <c r="O1501" s="343"/>
      <c r="P1501" s="343"/>
      <c r="Q1501" s="343"/>
      <c r="R1501" s="343"/>
      <c r="S1501" s="343"/>
      <c r="T1501" s="343"/>
      <c r="U1501" s="343"/>
      <c r="V1501" s="343"/>
      <c r="W1501" s="343"/>
      <c r="X1501" s="343"/>
      <c r="Y1501" s="343"/>
      <c r="Z1501" s="343"/>
      <c r="AA1501" s="343"/>
      <c r="AB1501" s="343"/>
      <c r="AC1501" s="343"/>
      <c r="AD1501" s="329"/>
      <c r="AE1501" s="329"/>
      <c r="AF1501" s="329"/>
    </row>
    <row r="1502" spans="1:32" x14ac:dyDescent="0.2">
      <c r="A1502" s="343"/>
      <c r="B1502" s="343"/>
      <c r="C1502" s="343"/>
      <c r="D1502" s="343"/>
      <c r="E1502" s="343"/>
      <c r="F1502" s="343"/>
      <c r="G1502" s="343"/>
      <c r="H1502" s="343"/>
      <c r="I1502" s="343"/>
      <c r="J1502" s="343"/>
      <c r="K1502" s="343"/>
      <c r="L1502" s="343"/>
      <c r="M1502" s="343"/>
      <c r="N1502" s="343"/>
      <c r="O1502" s="343"/>
      <c r="P1502" s="343"/>
      <c r="Q1502" s="343"/>
      <c r="R1502" s="343"/>
      <c r="S1502" s="343"/>
      <c r="T1502" s="343"/>
      <c r="U1502" s="343"/>
      <c r="V1502" s="343"/>
      <c r="W1502" s="343"/>
      <c r="X1502" s="343"/>
      <c r="Y1502" s="343"/>
      <c r="Z1502" s="343"/>
      <c r="AA1502" s="343"/>
      <c r="AB1502" s="343"/>
      <c r="AC1502" s="343"/>
      <c r="AD1502" s="329"/>
      <c r="AE1502" s="329"/>
      <c r="AF1502" s="329"/>
    </row>
    <row r="1503" spans="1:32" x14ac:dyDescent="0.2">
      <c r="A1503" s="343"/>
      <c r="B1503" s="343"/>
      <c r="C1503" s="343"/>
      <c r="D1503" s="343"/>
      <c r="E1503" s="343"/>
      <c r="F1503" s="343"/>
      <c r="G1503" s="343"/>
      <c r="H1503" s="343"/>
      <c r="I1503" s="343"/>
      <c r="J1503" s="343"/>
      <c r="K1503" s="343"/>
      <c r="L1503" s="343"/>
      <c r="M1503" s="343"/>
      <c r="N1503" s="343"/>
      <c r="O1503" s="343"/>
      <c r="P1503" s="343"/>
      <c r="Q1503" s="343"/>
      <c r="R1503" s="343"/>
      <c r="S1503" s="343"/>
      <c r="T1503" s="343"/>
      <c r="U1503" s="343"/>
      <c r="V1503" s="343"/>
      <c r="W1503" s="343"/>
      <c r="X1503" s="343"/>
      <c r="Y1503" s="343"/>
      <c r="Z1503" s="343"/>
      <c r="AA1503" s="343"/>
      <c r="AB1503" s="343"/>
      <c r="AC1503" s="343"/>
      <c r="AD1503" s="329"/>
      <c r="AE1503" s="329"/>
      <c r="AF1503" s="329"/>
    </row>
    <row r="1504" spans="1:32" x14ac:dyDescent="0.2">
      <c r="A1504" s="343"/>
      <c r="B1504" s="343"/>
      <c r="C1504" s="343"/>
      <c r="D1504" s="343"/>
      <c r="E1504" s="343"/>
      <c r="F1504" s="343"/>
      <c r="G1504" s="343"/>
      <c r="H1504" s="343"/>
      <c r="I1504" s="343"/>
      <c r="J1504" s="343"/>
      <c r="K1504" s="343"/>
      <c r="L1504" s="343"/>
      <c r="M1504" s="343"/>
      <c r="N1504" s="343"/>
      <c r="O1504" s="343"/>
      <c r="P1504" s="343"/>
      <c r="Q1504" s="343"/>
      <c r="R1504" s="343"/>
      <c r="S1504" s="343"/>
      <c r="T1504" s="343"/>
      <c r="U1504" s="343"/>
      <c r="V1504" s="343"/>
      <c r="W1504" s="343"/>
      <c r="X1504" s="343"/>
      <c r="Y1504" s="343"/>
      <c r="Z1504" s="343"/>
      <c r="AA1504" s="343"/>
      <c r="AB1504" s="343"/>
      <c r="AC1504" s="343"/>
      <c r="AD1504" s="329"/>
      <c r="AE1504" s="329"/>
      <c r="AF1504" s="329"/>
    </row>
    <row r="1505" spans="1:32" x14ac:dyDescent="0.2">
      <c r="A1505" s="343"/>
      <c r="B1505" s="343"/>
      <c r="C1505" s="343"/>
      <c r="D1505" s="343"/>
      <c r="E1505" s="343"/>
      <c r="F1505" s="343"/>
      <c r="G1505" s="343"/>
      <c r="H1505" s="343"/>
      <c r="I1505" s="343"/>
      <c r="J1505" s="343"/>
      <c r="K1505" s="343"/>
      <c r="L1505" s="343"/>
      <c r="M1505" s="343"/>
      <c r="N1505" s="343"/>
      <c r="O1505" s="343"/>
      <c r="P1505" s="343"/>
      <c r="Q1505" s="343"/>
      <c r="R1505" s="343"/>
      <c r="S1505" s="343"/>
      <c r="T1505" s="343"/>
      <c r="U1505" s="343"/>
      <c r="V1505" s="343"/>
      <c r="W1505" s="343"/>
      <c r="X1505" s="343"/>
      <c r="Y1505" s="343"/>
      <c r="Z1505" s="343"/>
      <c r="AA1505" s="343"/>
      <c r="AB1505" s="343"/>
      <c r="AC1505" s="343"/>
      <c r="AD1505" s="329"/>
      <c r="AE1505" s="329"/>
      <c r="AF1505" s="329"/>
    </row>
    <row r="1506" spans="1:32" x14ac:dyDescent="0.2">
      <c r="A1506" s="343"/>
      <c r="B1506" s="343"/>
      <c r="C1506" s="343"/>
      <c r="D1506" s="343"/>
      <c r="E1506" s="343"/>
      <c r="F1506" s="343"/>
      <c r="G1506" s="343"/>
      <c r="H1506" s="343"/>
      <c r="I1506" s="343"/>
      <c r="J1506" s="343"/>
      <c r="K1506" s="343"/>
      <c r="L1506" s="343"/>
      <c r="M1506" s="343"/>
      <c r="N1506" s="343"/>
      <c r="O1506" s="343"/>
      <c r="P1506" s="343"/>
      <c r="Q1506" s="343"/>
      <c r="R1506" s="343"/>
      <c r="S1506" s="343"/>
      <c r="T1506" s="343"/>
      <c r="U1506" s="343"/>
      <c r="V1506" s="343"/>
      <c r="W1506" s="343"/>
      <c r="X1506" s="343"/>
      <c r="Y1506" s="343"/>
      <c r="Z1506" s="343"/>
      <c r="AA1506" s="343"/>
      <c r="AB1506" s="343"/>
      <c r="AC1506" s="343"/>
      <c r="AD1506" s="329"/>
      <c r="AE1506" s="329"/>
      <c r="AF1506" s="329"/>
    </row>
    <row r="1507" spans="1:32" x14ac:dyDescent="0.2">
      <c r="A1507" s="343"/>
      <c r="B1507" s="343"/>
      <c r="C1507" s="343"/>
      <c r="D1507" s="343"/>
      <c r="E1507" s="343"/>
      <c r="F1507" s="343"/>
      <c r="G1507" s="343"/>
      <c r="H1507" s="343"/>
      <c r="I1507" s="343"/>
      <c r="J1507" s="343"/>
      <c r="K1507" s="343"/>
      <c r="L1507" s="343"/>
      <c r="M1507" s="343"/>
      <c r="N1507" s="343"/>
      <c r="O1507" s="343"/>
      <c r="P1507" s="343"/>
      <c r="Q1507" s="343"/>
      <c r="R1507" s="343"/>
      <c r="S1507" s="343"/>
      <c r="T1507" s="343"/>
      <c r="U1507" s="343"/>
      <c r="V1507" s="343"/>
      <c r="W1507" s="343"/>
      <c r="X1507" s="343"/>
      <c r="Y1507" s="343"/>
      <c r="Z1507" s="343"/>
      <c r="AA1507" s="343"/>
      <c r="AB1507" s="343"/>
      <c r="AC1507" s="343"/>
      <c r="AD1507" s="329"/>
      <c r="AE1507" s="329"/>
      <c r="AF1507" s="329"/>
    </row>
    <row r="1508" spans="1:32" x14ac:dyDescent="0.2">
      <c r="A1508" s="343"/>
      <c r="B1508" s="343"/>
      <c r="C1508" s="343"/>
      <c r="D1508" s="343"/>
      <c r="E1508" s="343"/>
      <c r="F1508" s="343"/>
      <c r="G1508" s="343"/>
      <c r="H1508" s="343"/>
      <c r="I1508" s="343"/>
      <c r="J1508" s="343"/>
      <c r="K1508" s="343"/>
      <c r="L1508" s="343"/>
      <c r="M1508" s="343"/>
      <c r="N1508" s="343"/>
      <c r="O1508" s="343"/>
      <c r="P1508" s="343"/>
      <c r="Q1508" s="343"/>
      <c r="R1508" s="343"/>
      <c r="S1508" s="343"/>
      <c r="T1508" s="343"/>
      <c r="U1508" s="343"/>
      <c r="V1508" s="343"/>
      <c r="W1508" s="343"/>
      <c r="X1508" s="343"/>
      <c r="Y1508" s="343"/>
      <c r="Z1508" s="343"/>
      <c r="AA1508" s="343"/>
      <c r="AB1508" s="343"/>
      <c r="AC1508" s="343"/>
      <c r="AD1508" s="329"/>
      <c r="AE1508" s="329"/>
      <c r="AF1508" s="329"/>
    </row>
    <row r="1509" spans="1:32" x14ac:dyDescent="0.2">
      <c r="A1509" s="343"/>
      <c r="B1509" s="343"/>
      <c r="C1509" s="343"/>
      <c r="D1509" s="343"/>
      <c r="E1509" s="343"/>
      <c r="F1509" s="343"/>
      <c r="G1509" s="343"/>
      <c r="H1509" s="343"/>
      <c r="I1509" s="343"/>
      <c r="J1509" s="343"/>
      <c r="K1509" s="343"/>
      <c r="L1509" s="343"/>
      <c r="M1509" s="343"/>
      <c r="N1509" s="343"/>
      <c r="O1509" s="343"/>
      <c r="P1509" s="343"/>
      <c r="Q1509" s="343"/>
      <c r="R1509" s="343"/>
      <c r="S1509" s="343"/>
      <c r="T1509" s="343"/>
      <c r="U1509" s="343"/>
      <c r="V1509" s="343"/>
      <c r="W1509" s="343"/>
      <c r="X1509" s="343"/>
      <c r="Y1509" s="343"/>
      <c r="Z1509" s="343"/>
      <c r="AA1509" s="343"/>
      <c r="AB1509" s="343"/>
      <c r="AC1509" s="343"/>
      <c r="AD1509" s="329"/>
      <c r="AE1509" s="329"/>
      <c r="AF1509" s="329"/>
    </row>
    <row r="1510" spans="1:32" x14ac:dyDescent="0.2">
      <c r="A1510" s="343"/>
      <c r="B1510" s="343"/>
      <c r="C1510" s="343"/>
      <c r="D1510" s="343"/>
      <c r="E1510" s="343"/>
      <c r="F1510" s="343"/>
      <c r="G1510" s="343"/>
      <c r="H1510" s="343"/>
      <c r="I1510" s="343"/>
      <c r="J1510" s="343"/>
      <c r="K1510" s="343"/>
      <c r="L1510" s="343"/>
      <c r="M1510" s="343"/>
      <c r="N1510" s="343"/>
      <c r="O1510" s="343"/>
      <c r="P1510" s="343"/>
      <c r="Q1510" s="343"/>
      <c r="R1510" s="343"/>
      <c r="S1510" s="343"/>
      <c r="T1510" s="343"/>
      <c r="U1510" s="343"/>
      <c r="V1510" s="343"/>
      <c r="W1510" s="343"/>
      <c r="X1510" s="343"/>
      <c r="Y1510" s="343"/>
      <c r="Z1510" s="343"/>
      <c r="AA1510" s="343"/>
      <c r="AB1510" s="343"/>
      <c r="AC1510" s="343"/>
      <c r="AD1510" s="329"/>
      <c r="AE1510" s="329"/>
      <c r="AF1510" s="329"/>
    </row>
    <row r="1511" spans="1:32" x14ac:dyDescent="0.2">
      <c r="A1511" s="343"/>
      <c r="B1511" s="343"/>
      <c r="C1511" s="343"/>
      <c r="D1511" s="343"/>
      <c r="E1511" s="343"/>
      <c r="F1511" s="343"/>
      <c r="G1511" s="343"/>
      <c r="H1511" s="343"/>
      <c r="I1511" s="343"/>
      <c r="J1511" s="343"/>
      <c r="K1511" s="343"/>
      <c r="L1511" s="343"/>
      <c r="M1511" s="343"/>
      <c r="N1511" s="343"/>
      <c r="O1511" s="343"/>
      <c r="P1511" s="343"/>
      <c r="Q1511" s="343"/>
      <c r="R1511" s="343"/>
      <c r="S1511" s="343"/>
      <c r="T1511" s="343"/>
      <c r="U1511" s="343"/>
      <c r="V1511" s="343"/>
      <c r="W1511" s="343"/>
      <c r="X1511" s="343"/>
      <c r="Y1511" s="343"/>
      <c r="Z1511" s="343"/>
      <c r="AA1511" s="343"/>
      <c r="AB1511" s="343"/>
      <c r="AC1511" s="343"/>
      <c r="AD1511" s="329"/>
      <c r="AE1511" s="329"/>
      <c r="AF1511" s="329"/>
    </row>
    <row r="1512" spans="1:32" x14ac:dyDescent="0.2">
      <c r="A1512" s="343"/>
      <c r="B1512" s="343"/>
      <c r="C1512" s="343"/>
      <c r="D1512" s="343"/>
      <c r="E1512" s="343"/>
      <c r="F1512" s="343"/>
      <c r="G1512" s="343"/>
      <c r="H1512" s="343"/>
      <c r="I1512" s="343"/>
      <c r="J1512" s="343"/>
      <c r="K1512" s="343"/>
      <c r="L1512" s="343"/>
      <c r="M1512" s="343"/>
      <c r="N1512" s="343"/>
      <c r="O1512" s="343"/>
      <c r="P1512" s="343"/>
      <c r="Q1512" s="343"/>
      <c r="R1512" s="343"/>
      <c r="S1512" s="343"/>
      <c r="T1512" s="343"/>
      <c r="U1512" s="343"/>
      <c r="V1512" s="343"/>
      <c r="W1512" s="343"/>
      <c r="X1512" s="343"/>
      <c r="Y1512" s="343"/>
      <c r="Z1512" s="343"/>
      <c r="AA1512" s="343"/>
      <c r="AB1512" s="343"/>
      <c r="AC1512" s="343"/>
      <c r="AD1512" s="329"/>
      <c r="AE1512" s="329"/>
      <c r="AF1512" s="329"/>
    </row>
    <row r="1513" spans="1:32" x14ac:dyDescent="0.2">
      <c r="A1513" s="343"/>
      <c r="B1513" s="343"/>
      <c r="C1513" s="343"/>
      <c r="D1513" s="343"/>
      <c r="E1513" s="343"/>
      <c r="F1513" s="343"/>
      <c r="G1513" s="343"/>
      <c r="H1513" s="343"/>
      <c r="I1513" s="343"/>
      <c r="J1513" s="343"/>
      <c r="K1513" s="343"/>
      <c r="L1513" s="343"/>
      <c r="M1513" s="343"/>
      <c r="N1513" s="343"/>
      <c r="O1513" s="343"/>
      <c r="P1513" s="343"/>
      <c r="Q1513" s="343"/>
      <c r="R1513" s="343"/>
      <c r="S1513" s="343"/>
      <c r="T1513" s="343"/>
      <c r="U1513" s="343"/>
      <c r="V1513" s="343"/>
      <c r="W1513" s="343"/>
      <c r="X1513" s="343"/>
      <c r="Y1513" s="343"/>
      <c r="Z1513" s="343"/>
      <c r="AA1513" s="343"/>
      <c r="AB1513" s="343"/>
      <c r="AC1513" s="343"/>
      <c r="AD1513" s="329"/>
      <c r="AE1513" s="329"/>
      <c r="AF1513" s="329"/>
    </row>
    <row r="1514" spans="1:32" x14ac:dyDescent="0.2">
      <c r="A1514" s="343"/>
      <c r="B1514" s="343"/>
      <c r="C1514" s="343"/>
      <c r="D1514" s="343"/>
      <c r="E1514" s="343"/>
      <c r="F1514" s="343"/>
      <c r="G1514" s="343"/>
      <c r="H1514" s="343"/>
      <c r="I1514" s="343"/>
      <c r="J1514" s="343"/>
      <c r="K1514" s="343"/>
      <c r="L1514" s="343"/>
      <c r="M1514" s="343"/>
      <c r="N1514" s="343"/>
      <c r="O1514" s="343"/>
      <c r="P1514" s="343"/>
      <c r="Q1514" s="343"/>
      <c r="R1514" s="343"/>
      <c r="S1514" s="343"/>
      <c r="T1514" s="343"/>
      <c r="U1514" s="343"/>
      <c r="V1514" s="343"/>
      <c r="W1514" s="343"/>
      <c r="X1514" s="343"/>
      <c r="Y1514" s="343"/>
      <c r="Z1514" s="343"/>
      <c r="AA1514" s="343"/>
      <c r="AB1514" s="343"/>
      <c r="AC1514" s="343"/>
      <c r="AD1514" s="329"/>
      <c r="AE1514" s="329"/>
      <c r="AF1514" s="329"/>
    </row>
    <row r="1515" spans="1:32" x14ac:dyDescent="0.2">
      <c r="A1515" s="343"/>
      <c r="B1515" s="343"/>
      <c r="C1515" s="343"/>
      <c r="D1515" s="343"/>
      <c r="E1515" s="343"/>
      <c r="F1515" s="343"/>
      <c r="G1515" s="343"/>
      <c r="H1515" s="343"/>
      <c r="I1515" s="343"/>
      <c r="J1515" s="343"/>
      <c r="K1515" s="343"/>
      <c r="L1515" s="343"/>
      <c r="M1515" s="343"/>
      <c r="N1515" s="343"/>
      <c r="O1515" s="343"/>
      <c r="P1515" s="343"/>
      <c r="Q1515" s="343"/>
      <c r="R1515" s="343"/>
      <c r="S1515" s="343"/>
      <c r="T1515" s="343"/>
      <c r="U1515" s="343"/>
      <c r="V1515" s="343"/>
      <c r="W1515" s="343"/>
      <c r="X1515" s="343"/>
      <c r="Y1515" s="343"/>
      <c r="Z1515" s="343"/>
      <c r="AA1515" s="343"/>
      <c r="AB1515" s="343"/>
      <c r="AC1515" s="343"/>
      <c r="AD1515" s="329"/>
      <c r="AE1515" s="329"/>
      <c r="AF1515" s="329"/>
    </row>
    <row r="1516" spans="1:32" x14ac:dyDescent="0.2">
      <c r="A1516" s="343"/>
      <c r="B1516" s="343"/>
      <c r="C1516" s="343"/>
      <c r="D1516" s="343"/>
      <c r="E1516" s="343"/>
      <c r="F1516" s="343"/>
      <c r="G1516" s="343"/>
      <c r="H1516" s="343"/>
      <c r="I1516" s="343"/>
      <c r="J1516" s="343"/>
      <c r="K1516" s="343"/>
      <c r="L1516" s="343"/>
      <c r="M1516" s="343"/>
      <c r="N1516" s="343"/>
      <c r="O1516" s="343"/>
      <c r="P1516" s="343"/>
      <c r="Q1516" s="343"/>
      <c r="R1516" s="343"/>
      <c r="S1516" s="343"/>
      <c r="T1516" s="343"/>
      <c r="U1516" s="343"/>
      <c r="V1516" s="343"/>
      <c r="W1516" s="343"/>
      <c r="X1516" s="343"/>
      <c r="Y1516" s="343"/>
      <c r="Z1516" s="343"/>
      <c r="AA1516" s="343"/>
      <c r="AB1516" s="343"/>
      <c r="AC1516" s="343"/>
      <c r="AD1516" s="329"/>
      <c r="AE1516" s="329"/>
      <c r="AF1516" s="329"/>
    </row>
    <row r="1517" spans="1:32" x14ac:dyDescent="0.2">
      <c r="A1517" s="343"/>
      <c r="B1517" s="343"/>
      <c r="C1517" s="343"/>
      <c r="D1517" s="343"/>
      <c r="E1517" s="343"/>
      <c r="F1517" s="343"/>
      <c r="G1517" s="343"/>
      <c r="H1517" s="343"/>
      <c r="I1517" s="343"/>
      <c r="J1517" s="343"/>
      <c r="K1517" s="343"/>
      <c r="L1517" s="343"/>
      <c r="M1517" s="343"/>
      <c r="N1517" s="343"/>
      <c r="O1517" s="343"/>
      <c r="P1517" s="343"/>
      <c r="Q1517" s="343"/>
      <c r="R1517" s="343"/>
      <c r="S1517" s="343"/>
      <c r="T1517" s="343"/>
      <c r="U1517" s="343"/>
      <c r="V1517" s="343"/>
      <c r="W1517" s="343"/>
      <c r="X1517" s="343"/>
      <c r="Y1517" s="343"/>
      <c r="Z1517" s="343"/>
      <c r="AA1517" s="343"/>
      <c r="AB1517" s="343"/>
      <c r="AC1517" s="343"/>
      <c r="AD1517" s="329"/>
      <c r="AE1517" s="329"/>
      <c r="AF1517" s="329"/>
    </row>
    <row r="1518" spans="1:32" x14ac:dyDescent="0.2">
      <c r="A1518" s="343"/>
      <c r="B1518" s="343"/>
      <c r="C1518" s="343"/>
      <c r="D1518" s="343"/>
      <c r="E1518" s="343"/>
      <c r="F1518" s="343"/>
      <c r="G1518" s="343"/>
      <c r="H1518" s="343"/>
      <c r="I1518" s="343"/>
      <c r="J1518" s="343"/>
      <c r="K1518" s="343"/>
      <c r="L1518" s="343"/>
      <c r="M1518" s="343"/>
      <c r="N1518" s="343"/>
      <c r="O1518" s="343"/>
      <c r="P1518" s="343"/>
      <c r="Q1518" s="343"/>
      <c r="R1518" s="343"/>
      <c r="S1518" s="343"/>
      <c r="T1518" s="343"/>
      <c r="U1518" s="343"/>
      <c r="V1518" s="343"/>
      <c r="W1518" s="343"/>
      <c r="X1518" s="343"/>
      <c r="Y1518" s="343"/>
      <c r="Z1518" s="343"/>
      <c r="AA1518" s="343"/>
      <c r="AB1518" s="343"/>
      <c r="AC1518" s="343"/>
      <c r="AD1518" s="329"/>
      <c r="AE1518" s="329"/>
      <c r="AF1518" s="329"/>
    </row>
    <row r="1519" spans="1:32" x14ac:dyDescent="0.2">
      <c r="A1519" s="343"/>
      <c r="B1519" s="343"/>
      <c r="C1519" s="343"/>
      <c r="D1519" s="343"/>
      <c r="E1519" s="343"/>
      <c r="F1519" s="343"/>
      <c r="G1519" s="343"/>
      <c r="H1519" s="343"/>
      <c r="I1519" s="343"/>
      <c r="J1519" s="343"/>
      <c r="K1519" s="343"/>
      <c r="L1519" s="343"/>
      <c r="M1519" s="343"/>
      <c r="N1519" s="343"/>
      <c r="O1519" s="343"/>
      <c r="P1519" s="343"/>
      <c r="Q1519" s="343"/>
      <c r="R1519" s="343"/>
      <c r="S1519" s="343"/>
      <c r="T1519" s="343"/>
      <c r="U1519" s="343"/>
      <c r="V1519" s="343"/>
      <c r="W1519" s="343"/>
      <c r="X1519" s="343"/>
      <c r="Y1519" s="343"/>
      <c r="Z1519" s="343"/>
      <c r="AA1519" s="343"/>
      <c r="AB1519" s="343"/>
      <c r="AC1519" s="343"/>
      <c r="AD1519" s="329"/>
      <c r="AE1519" s="329"/>
      <c r="AF1519" s="329"/>
    </row>
    <row r="1520" spans="1:32" x14ac:dyDescent="0.2">
      <c r="A1520" s="343"/>
      <c r="B1520" s="343"/>
      <c r="C1520" s="343"/>
      <c r="D1520" s="343"/>
      <c r="E1520" s="343"/>
      <c r="F1520" s="343"/>
      <c r="G1520" s="343"/>
      <c r="H1520" s="343"/>
      <c r="I1520" s="343"/>
      <c r="J1520" s="343"/>
      <c r="K1520" s="343"/>
      <c r="L1520" s="343"/>
      <c r="M1520" s="343"/>
      <c r="N1520" s="343"/>
      <c r="O1520" s="343"/>
      <c r="P1520" s="343"/>
      <c r="Q1520" s="343"/>
      <c r="R1520" s="343"/>
      <c r="S1520" s="343"/>
      <c r="T1520" s="343"/>
      <c r="U1520" s="343"/>
      <c r="V1520" s="343"/>
      <c r="W1520" s="343"/>
      <c r="X1520" s="343"/>
      <c r="Y1520" s="343"/>
      <c r="Z1520" s="343"/>
      <c r="AA1520" s="343"/>
      <c r="AB1520" s="343"/>
      <c r="AC1520" s="343"/>
      <c r="AD1520" s="329"/>
      <c r="AE1520" s="329"/>
      <c r="AF1520" s="329"/>
    </row>
    <row r="1521" spans="1:32" x14ac:dyDescent="0.2">
      <c r="A1521" s="343"/>
      <c r="B1521" s="343"/>
      <c r="C1521" s="343"/>
      <c r="D1521" s="343"/>
      <c r="E1521" s="343"/>
      <c r="F1521" s="343"/>
      <c r="G1521" s="343"/>
      <c r="H1521" s="343"/>
      <c r="I1521" s="343"/>
      <c r="J1521" s="343"/>
      <c r="K1521" s="343"/>
      <c r="L1521" s="343"/>
      <c r="M1521" s="343"/>
      <c r="N1521" s="343"/>
      <c r="O1521" s="343"/>
      <c r="P1521" s="343"/>
      <c r="Q1521" s="343"/>
      <c r="R1521" s="343"/>
      <c r="S1521" s="343"/>
      <c r="T1521" s="343"/>
      <c r="U1521" s="343"/>
      <c r="V1521" s="343"/>
      <c r="W1521" s="343"/>
      <c r="X1521" s="343"/>
      <c r="Y1521" s="343"/>
      <c r="Z1521" s="343"/>
      <c r="AA1521" s="343"/>
      <c r="AB1521" s="343"/>
      <c r="AC1521" s="343"/>
      <c r="AD1521" s="329"/>
      <c r="AE1521" s="329"/>
      <c r="AF1521" s="329"/>
    </row>
    <row r="1522" spans="1:32" x14ac:dyDescent="0.2">
      <c r="A1522" s="343"/>
      <c r="B1522" s="343"/>
      <c r="C1522" s="343"/>
      <c r="D1522" s="343"/>
      <c r="E1522" s="343"/>
      <c r="F1522" s="343"/>
      <c r="G1522" s="343"/>
      <c r="H1522" s="343"/>
      <c r="I1522" s="343"/>
      <c r="J1522" s="343"/>
      <c r="K1522" s="343"/>
      <c r="L1522" s="343"/>
      <c r="M1522" s="343"/>
      <c r="N1522" s="343"/>
      <c r="O1522" s="343"/>
      <c r="P1522" s="343"/>
      <c r="Q1522" s="343"/>
      <c r="R1522" s="343"/>
      <c r="S1522" s="343"/>
      <c r="T1522" s="343"/>
      <c r="U1522" s="343"/>
      <c r="V1522" s="343"/>
      <c r="W1522" s="343"/>
      <c r="X1522" s="343"/>
      <c r="Y1522" s="343"/>
      <c r="Z1522" s="343"/>
      <c r="AA1522" s="343"/>
      <c r="AB1522" s="343"/>
      <c r="AC1522" s="343"/>
      <c r="AD1522" s="329"/>
      <c r="AE1522" s="329"/>
      <c r="AF1522" s="329"/>
    </row>
    <row r="1523" spans="1:32" x14ac:dyDescent="0.2">
      <c r="A1523" s="343"/>
      <c r="B1523" s="343"/>
      <c r="C1523" s="343"/>
      <c r="D1523" s="343"/>
      <c r="E1523" s="343"/>
      <c r="F1523" s="343"/>
      <c r="G1523" s="343"/>
      <c r="H1523" s="343"/>
      <c r="I1523" s="343"/>
      <c r="J1523" s="343"/>
      <c r="K1523" s="343"/>
      <c r="L1523" s="343"/>
      <c r="M1523" s="343"/>
      <c r="N1523" s="343"/>
      <c r="O1523" s="343"/>
      <c r="P1523" s="343"/>
      <c r="Q1523" s="343"/>
      <c r="R1523" s="343"/>
      <c r="S1523" s="343"/>
      <c r="T1523" s="343"/>
      <c r="U1523" s="343"/>
      <c r="V1523" s="343"/>
      <c r="W1523" s="343"/>
      <c r="X1523" s="343"/>
      <c r="Y1523" s="343"/>
      <c r="Z1523" s="343"/>
      <c r="AA1523" s="343"/>
      <c r="AB1523" s="343"/>
      <c r="AC1523" s="343"/>
      <c r="AD1523" s="329"/>
      <c r="AE1523" s="329"/>
      <c r="AF1523" s="329"/>
    </row>
    <row r="1524" spans="1:32" x14ac:dyDescent="0.2">
      <c r="A1524" s="343"/>
      <c r="B1524" s="343"/>
      <c r="C1524" s="343"/>
      <c r="D1524" s="343"/>
      <c r="E1524" s="343"/>
      <c r="F1524" s="343"/>
      <c r="G1524" s="343"/>
      <c r="H1524" s="343"/>
      <c r="I1524" s="343"/>
      <c r="J1524" s="343"/>
      <c r="K1524" s="343"/>
      <c r="L1524" s="343"/>
      <c r="M1524" s="343"/>
      <c r="N1524" s="343"/>
      <c r="O1524" s="343"/>
      <c r="P1524" s="343"/>
      <c r="Q1524" s="343"/>
      <c r="R1524" s="343"/>
      <c r="S1524" s="343"/>
      <c r="T1524" s="343"/>
      <c r="U1524" s="343"/>
      <c r="V1524" s="343"/>
      <c r="W1524" s="343"/>
      <c r="X1524" s="343"/>
      <c r="Y1524" s="343"/>
      <c r="Z1524" s="343"/>
      <c r="AA1524" s="343"/>
      <c r="AB1524" s="343"/>
      <c r="AC1524" s="343"/>
      <c r="AD1524" s="329"/>
      <c r="AE1524" s="329"/>
      <c r="AF1524" s="329"/>
    </row>
    <row r="1525" spans="1:32" x14ac:dyDescent="0.2">
      <c r="A1525" s="343"/>
      <c r="B1525" s="343"/>
      <c r="C1525" s="343"/>
      <c r="D1525" s="343"/>
      <c r="E1525" s="343"/>
      <c r="F1525" s="343"/>
      <c r="G1525" s="343"/>
      <c r="H1525" s="343"/>
      <c r="I1525" s="343"/>
      <c r="J1525" s="343"/>
      <c r="K1525" s="343"/>
      <c r="L1525" s="343"/>
      <c r="M1525" s="343"/>
      <c r="N1525" s="343"/>
      <c r="O1525" s="343"/>
      <c r="P1525" s="343"/>
      <c r="Q1525" s="343"/>
      <c r="R1525" s="343"/>
      <c r="S1525" s="343"/>
      <c r="T1525" s="343"/>
      <c r="U1525" s="343"/>
      <c r="V1525" s="343"/>
      <c r="W1525" s="343"/>
      <c r="X1525" s="343"/>
      <c r="Y1525" s="343"/>
      <c r="Z1525" s="343"/>
      <c r="AA1525" s="343"/>
      <c r="AB1525" s="343"/>
      <c r="AC1525" s="343"/>
      <c r="AD1525" s="329"/>
      <c r="AE1525" s="329"/>
      <c r="AF1525" s="329"/>
    </row>
    <row r="1526" spans="1:32" x14ac:dyDescent="0.2">
      <c r="A1526" s="343"/>
      <c r="B1526" s="343"/>
      <c r="C1526" s="343"/>
      <c r="D1526" s="343"/>
      <c r="E1526" s="343"/>
      <c r="F1526" s="343"/>
      <c r="G1526" s="343"/>
      <c r="H1526" s="343"/>
      <c r="I1526" s="343"/>
      <c r="J1526" s="343"/>
      <c r="K1526" s="343"/>
      <c r="L1526" s="343"/>
      <c r="M1526" s="343"/>
      <c r="N1526" s="343"/>
      <c r="O1526" s="343"/>
      <c r="P1526" s="343"/>
      <c r="Q1526" s="343"/>
      <c r="R1526" s="343"/>
      <c r="S1526" s="343"/>
      <c r="T1526" s="343"/>
      <c r="U1526" s="343"/>
      <c r="V1526" s="343"/>
      <c r="W1526" s="343"/>
      <c r="X1526" s="343"/>
      <c r="Y1526" s="343"/>
      <c r="Z1526" s="343"/>
      <c r="AA1526" s="343"/>
      <c r="AB1526" s="343"/>
      <c r="AC1526" s="343"/>
      <c r="AD1526" s="329"/>
      <c r="AE1526" s="329"/>
      <c r="AF1526" s="329"/>
    </row>
    <row r="1527" spans="1:32" x14ac:dyDescent="0.2">
      <c r="A1527" s="343"/>
      <c r="B1527" s="343"/>
      <c r="C1527" s="343"/>
      <c r="D1527" s="343"/>
      <c r="E1527" s="343"/>
      <c r="F1527" s="343"/>
      <c r="G1527" s="343"/>
      <c r="H1527" s="343"/>
      <c r="I1527" s="343"/>
      <c r="J1527" s="343"/>
      <c r="K1527" s="343"/>
      <c r="L1527" s="343"/>
      <c r="M1527" s="343"/>
      <c r="N1527" s="343"/>
      <c r="O1527" s="343"/>
      <c r="P1527" s="343"/>
      <c r="Q1527" s="343"/>
      <c r="R1527" s="343"/>
      <c r="S1527" s="343"/>
      <c r="T1527" s="343"/>
      <c r="U1527" s="343"/>
      <c r="V1527" s="343"/>
      <c r="W1527" s="343"/>
      <c r="X1527" s="343"/>
      <c r="Y1527" s="343"/>
      <c r="Z1527" s="343"/>
      <c r="AA1527" s="343"/>
      <c r="AB1527" s="343"/>
      <c r="AC1527" s="343"/>
      <c r="AD1527" s="329"/>
      <c r="AE1527" s="329"/>
      <c r="AF1527" s="329"/>
    </row>
    <row r="1528" spans="1:32" x14ac:dyDescent="0.2">
      <c r="A1528" s="343"/>
      <c r="B1528" s="343"/>
      <c r="C1528" s="343"/>
      <c r="D1528" s="343"/>
      <c r="E1528" s="343"/>
      <c r="F1528" s="343"/>
      <c r="G1528" s="343"/>
      <c r="H1528" s="343"/>
      <c r="I1528" s="343"/>
      <c r="J1528" s="343"/>
      <c r="K1528" s="343"/>
      <c r="L1528" s="343"/>
      <c r="M1528" s="343"/>
      <c r="N1528" s="343"/>
      <c r="O1528" s="343"/>
      <c r="P1528" s="343"/>
      <c r="Q1528" s="343"/>
      <c r="R1528" s="343"/>
      <c r="S1528" s="343"/>
      <c r="T1528" s="343"/>
      <c r="U1528" s="343"/>
      <c r="V1528" s="343"/>
      <c r="W1528" s="343"/>
      <c r="X1528" s="343"/>
      <c r="Y1528" s="343"/>
      <c r="Z1528" s="343"/>
      <c r="AA1528" s="343"/>
      <c r="AB1528" s="343"/>
      <c r="AC1528" s="343"/>
      <c r="AD1528" s="329"/>
      <c r="AE1528" s="329"/>
      <c r="AF1528" s="329"/>
    </row>
    <row r="1529" spans="1:32" x14ac:dyDescent="0.2">
      <c r="A1529" s="343"/>
      <c r="B1529" s="343"/>
      <c r="C1529" s="343"/>
      <c r="D1529" s="343"/>
      <c r="E1529" s="343"/>
      <c r="F1529" s="343"/>
      <c r="G1529" s="343"/>
      <c r="H1529" s="343"/>
      <c r="I1529" s="343"/>
      <c r="J1529" s="343"/>
      <c r="K1529" s="343"/>
      <c r="L1529" s="343"/>
      <c r="M1529" s="343"/>
      <c r="N1529" s="343"/>
      <c r="O1529" s="343"/>
      <c r="P1529" s="343"/>
      <c r="Q1529" s="343"/>
      <c r="R1529" s="343"/>
      <c r="S1529" s="343"/>
      <c r="T1529" s="343"/>
      <c r="U1529" s="343"/>
      <c r="V1529" s="343"/>
      <c r="W1529" s="343"/>
      <c r="X1529" s="343"/>
      <c r="Y1529" s="343"/>
      <c r="Z1529" s="343"/>
      <c r="AA1529" s="343"/>
      <c r="AB1529" s="343"/>
      <c r="AC1529" s="343"/>
      <c r="AD1529" s="329"/>
      <c r="AE1529" s="329"/>
      <c r="AF1529" s="329"/>
    </row>
    <row r="1530" spans="1:32" x14ac:dyDescent="0.2">
      <c r="A1530" s="343"/>
      <c r="B1530" s="343"/>
      <c r="C1530" s="343"/>
      <c r="D1530" s="343"/>
      <c r="E1530" s="343"/>
      <c r="F1530" s="343"/>
      <c r="G1530" s="343"/>
      <c r="H1530" s="343"/>
      <c r="I1530" s="343"/>
      <c r="J1530" s="343"/>
      <c r="K1530" s="343"/>
      <c r="L1530" s="343"/>
      <c r="M1530" s="343"/>
      <c r="N1530" s="343"/>
      <c r="O1530" s="343"/>
      <c r="P1530" s="343"/>
      <c r="Q1530" s="343"/>
      <c r="R1530" s="343"/>
      <c r="S1530" s="343"/>
      <c r="T1530" s="343"/>
      <c r="U1530" s="343"/>
      <c r="V1530" s="343"/>
      <c r="W1530" s="343"/>
      <c r="X1530" s="343"/>
      <c r="Y1530" s="343"/>
      <c r="Z1530" s="343"/>
      <c r="AA1530" s="343"/>
      <c r="AB1530" s="343"/>
      <c r="AC1530" s="343"/>
      <c r="AD1530" s="329"/>
      <c r="AE1530" s="329"/>
      <c r="AF1530" s="329"/>
    </row>
    <row r="1531" spans="1:32" x14ac:dyDescent="0.2">
      <c r="A1531" s="343"/>
      <c r="B1531" s="343"/>
      <c r="C1531" s="343"/>
      <c r="D1531" s="343"/>
      <c r="E1531" s="343"/>
      <c r="F1531" s="343"/>
      <c r="G1531" s="343"/>
      <c r="H1531" s="343"/>
      <c r="I1531" s="343"/>
      <c r="J1531" s="343"/>
      <c r="K1531" s="343"/>
      <c r="L1531" s="343"/>
      <c r="M1531" s="343"/>
      <c r="N1531" s="343"/>
      <c r="O1531" s="343"/>
      <c r="P1531" s="343"/>
      <c r="Q1531" s="343"/>
      <c r="R1531" s="343"/>
      <c r="S1531" s="343"/>
      <c r="T1531" s="343"/>
      <c r="U1531" s="343"/>
      <c r="V1531" s="343"/>
      <c r="W1531" s="343"/>
      <c r="X1531" s="343"/>
      <c r="Y1531" s="343"/>
      <c r="Z1531" s="343"/>
      <c r="AA1531" s="343"/>
      <c r="AB1531" s="343"/>
      <c r="AC1531" s="343"/>
      <c r="AD1531" s="329"/>
      <c r="AE1531" s="329"/>
      <c r="AF1531" s="329"/>
    </row>
    <row r="1532" spans="1:32" x14ac:dyDescent="0.2">
      <c r="A1532" s="343"/>
      <c r="B1532" s="343"/>
      <c r="C1532" s="343"/>
      <c r="D1532" s="343"/>
      <c r="E1532" s="343"/>
      <c r="F1532" s="343"/>
      <c r="G1532" s="343"/>
      <c r="H1532" s="343"/>
      <c r="I1532" s="343"/>
      <c r="J1532" s="343"/>
      <c r="K1532" s="343"/>
      <c r="L1532" s="343"/>
      <c r="M1532" s="343"/>
      <c r="N1532" s="343"/>
      <c r="O1532" s="343"/>
      <c r="P1532" s="343"/>
      <c r="Q1532" s="343"/>
      <c r="R1532" s="343"/>
      <c r="S1532" s="343"/>
      <c r="T1532" s="343"/>
      <c r="U1532" s="343"/>
      <c r="V1532" s="343"/>
      <c r="W1532" s="343"/>
      <c r="X1532" s="343"/>
      <c r="Y1532" s="343"/>
      <c r="Z1532" s="343"/>
      <c r="AA1532" s="343"/>
      <c r="AB1532" s="343"/>
      <c r="AC1532" s="343"/>
      <c r="AD1532" s="329"/>
      <c r="AE1532" s="329"/>
      <c r="AF1532" s="329"/>
    </row>
    <row r="1533" spans="1:32" x14ac:dyDescent="0.2">
      <c r="A1533" s="343"/>
      <c r="B1533" s="343"/>
      <c r="C1533" s="343"/>
      <c r="D1533" s="343"/>
      <c r="E1533" s="343"/>
      <c r="F1533" s="343"/>
      <c r="G1533" s="343"/>
      <c r="H1533" s="343"/>
      <c r="I1533" s="343"/>
      <c r="J1533" s="343"/>
      <c r="K1533" s="343"/>
      <c r="L1533" s="343"/>
      <c r="M1533" s="343"/>
      <c r="N1533" s="343"/>
      <c r="O1533" s="343"/>
      <c r="P1533" s="343"/>
      <c r="Q1533" s="343"/>
      <c r="R1533" s="343"/>
      <c r="S1533" s="343"/>
      <c r="T1533" s="343"/>
      <c r="U1533" s="343"/>
      <c r="V1533" s="343"/>
      <c r="W1533" s="343"/>
      <c r="X1533" s="343"/>
      <c r="Y1533" s="343"/>
      <c r="Z1533" s="343"/>
      <c r="AA1533" s="343"/>
      <c r="AB1533" s="343"/>
      <c r="AC1533" s="343"/>
      <c r="AD1533" s="329"/>
      <c r="AE1533" s="329"/>
      <c r="AF1533" s="329"/>
    </row>
    <row r="1534" spans="1:32" x14ac:dyDescent="0.2">
      <c r="A1534" s="343"/>
      <c r="B1534" s="343"/>
      <c r="C1534" s="343"/>
      <c r="D1534" s="343"/>
      <c r="E1534" s="343"/>
      <c r="F1534" s="343"/>
      <c r="G1534" s="343"/>
      <c r="H1534" s="343"/>
      <c r="I1534" s="343"/>
      <c r="J1534" s="343"/>
      <c r="K1534" s="343"/>
      <c r="L1534" s="343"/>
      <c r="M1534" s="343"/>
      <c r="N1534" s="343"/>
      <c r="O1534" s="343"/>
      <c r="P1534" s="343"/>
      <c r="Q1534" s="343"/>
      <c r="R1534" s="343"/>
      <c r="S1534" s="343"/>
      <c r="T1534" s="343"/>
      <c r="U1534" s="343"/>
      <c r="V1534" s="343"/>
      <c r="W1534" s="343"/>
      <c r="X1534" s="343"/>
      <c r="Y1534" s="343"/>
      <c r="Z1534" s="343"/>
      <c r="AA1534" s="343"/>
      <c r="AB1534" s="343"/>
      <c r="AC1534" s="343"/>
      <c r="AD1534" s="329"/>
      <c r="AE1534" s="329"/>
      <c r="AF1534" s="329"/>
    </row>
    <row r="1535" spans="1:32" x14ac:dyDescent="0.2">
      <c r="A1535" s="343"/>
      <c r="B1535" s="343"/>
      <c r="C1535" s="343"/>
      <c r="D1535" s="343"/>
      <c r="E1535" s="343"/>
      <c r="F1535" s="343"/>
      <c r="G1535" s="343"/>
      <c r="H1535" s="343"/>
      <c r="I1535" s="343"/>
      <c r="J1535" s="343"/>
      <c r="K1535" s="343"/>
      <c r="L1535" s="343"/>
      <c r="M1535" s="343"/>
      <c r="N1535" s="343"/>
      <c r="O1535" s="343"/>
      <c r="P1535" s="343"/>
      <c r="Q1535" s="343"/>
      <c r="R1535" s="343"/>
      <c r="S1535" s="343"/>
      <c r="T1535" s="343"/>
      <c r="U1535" s="343"/>
      <c r="V1535" s="343"/>
      <c r="W1535" s="343"/>
      <c r="X1535" s="343"/>
      <c r="Y1535" s="343"/>
      <c r="Z1535" s="343"/>
      <c r="AA1535" s="343"/>
      <c r="AB1535" s="343"/>
      <c r="AC1535" s="343"/>
      <c r="AD1535" s="329"/>
      <c r="AE1535" s="329"/>
      <c r="AF1535" s="329"/>
    </row>
    <row r="1536" spans="1:32" x14ac:dyDescent="0.2">
      <c r="A1536" s="343"/>
      <c r="B1536" s="343"/>
      <c r="C1536" s="343"/>
      <c r="D1536" s="343"/>
      <c r="E1536" s="343"/>
      <c r="F1536" s="343"/>
      <c r="G1536" s="343"/>
      <c r="H1536" s="343"/>
      <c r="I1536" s="343"/>
      <c r="J1536" s="343"/>
      <c r="K1536" s="343"/>
      <c r="L1536" s="343"/>
      <c r="M1536" s="343"/>
      <c r="N1536" s="343"/>
      <c r="O1536" s="343"/>
      <c r="P1536" s="343"/>
      <c r="Q1536" s="343"/>
      <c r="R1536" s="343"/>
      <c r="S1536" s="343"/>
      <c r="T1536" s="343"/>
      <c r="U1536" s="343"/>
      <c r="V1536" s="343"/>
      <c r="W1536" s="343"/>
      <c r="X1536" s="343"/>
      <c r="Y1536" s="343"/>
      <c r="Z1536" s="343"/>
      <c r="AA1536" s="343"/>
      <c r="AB1536" s="343"/>
      <c r="AC1536" s="343"/>
      <c r="AD1536" s="329"/>
      <c r="AE1536" s="329"/>
      <c r="AF1536" s="329"/>
    </row>
    <row r="1537" spans="1:32" x14ac:dyDescent="0.2">
      <c r="A1537" s="343"/>
      <c r="B1537" s="343"/>
      <c r="C1537" s="343"/>
      <c r="D1537" s="343"/>
      <c r="E1537" s="343"/>
      <c r="F1537" s="343"/>
      <c r="G1537" s="343"/>
      <c r="H1537" s="343"/>
      <c r="I1537" s="343"/>
      <c r="J1537" s="343"/>
      <c r="K1537" s="343"/>
      <c r="L1537" s="343"/>
      <c r="M1537" s="343"/>
      <c r="N1537" s="343"/>
      <c r="O1537" s="343"/>
      <c r="P1537" s="343"/>
      <c r="Q1537" s="343"/>
      <c r="R1537" s="343"/>
      <c r="S1537" s="343"/>
      <c r="T1537" s="343"/>
      <c r="U1537" s="343"/>
      <c r="V1537" s="343"/>
      <c r="W1537" s="343"/>
      <c r="X1537" s="343"/>
      <c r="Y1537" s="343"/>
      <c r="Z1537" s="343"/>
      <c r="AA1537" s="343"/>
      <c r="AB1537" s="343"/>
      <c r="AC1537" s="343"/>
      <c r="AD1537" s="329"/>
      <c r="AE1537" s="329"/>
      <c r="AF1537" s="329"/>
    </row>
    <row r="1538" spans="1:32" x14ac:dyDescent="0.2">
      <c r="A1538" s="343"/>
      <c r="B1538" s="343"/>
      <c r="C1538" s="343"/>
      <c r="D1538" s="343"/>
      <c r="E1538" s="343"/>
      <c r="F1538" s="343"/>
      <c r="G1538" s="343"/>
      <c r="H1538" s="343"/>
      <c r="I1538" s="343"/>
      <c r="J1538" s="343"/>
      <c r="K1538" s="343"/>
      <c r="L1538" s="343"/>
      <c r="M1538" s="343"/>
      <c r="N1538" s="343"/>
      <c r="O1538" s="343"/>
      <c r="P1538" s="343"/>
      <c r="Q1538" s="343"/>
      <c r="R1538" s="343"/>
      <c r="S1538" s="343"/>
      <c r="T1538" s="343"/>
      <c r="U1538" s="343"/>
      <c r="V1538" s="343"/>
      <c r="W1538" s="343"/>
      <c r="X1538" s="343"/>
      <c r="Y1538" s="343"/>
      <c r="Z1538" s="343"/>
      <c r="AA1538" s="343"/>
      <c r="AB1538" s="343"/>
      <c r="AC1538" s="343"/>
      <c r="AD1538" s="329"/>
      <c r="AE1538" s="329"/>
      <c r="AF1538" s="329"/>
    </row>
    <row r="1539" spans="1:32" x14ac:dyDescent="0.2">
      <c r="A1539" s="343"/>
      <c r="B1539" s="343"/>
      <c r="C1539" s="343"/>
      <c r="D1539" s="343"/>
      <c r="E1539" s="343"/>
      <c r="F1539" s="343"/>
      <c r="G1539" s="343"/>
      <c r="H1539" s="343"/>
      <c r="I1539" s="343"/>
      <c r="J1539" s="343"/>
      <c r="K1539" s="343"/>
      <c r="L1539" s="343"/>
      <c r="M1539" s="343"/>
      <c r="N1539" s="343"/>
      <c r="O1539" s="343"/>
      <c r="P1539" s="343"/>
      <c r="Q1539" s="343"/>
      <c r="R1539" s="343"/>
      <c r="S1539" s="343"/>
      <c r="T1539" s="343"/>
      <c r="U1539" s="343"/>
      <c r="V1539" s="343"/>
      <c r="W1539" s="343"/>
      <c r="X1539" s="343"/>
      <c r="Y1539" s="343"/>
      <c r="Z1539" s="343"/>
      <c r="AA1539" s="343"/>
      <c r="AB1539" s="343"/>
      <c r="AC1539" s="343"/>
      <c r="AD1539" s="329"/>
      <c r="AE1539" s="329"/>
      <c r="AF1539" s="329"/>
    </row>
    <row r="1540" spans="1:32" x14ac:dyDescent="0.2">
      <c r="A1540" s="343"/>
      <c r="B1540" s="343"/>
      <c r="C1540" s="343"/>
      <c r="D1540" s="343"/>
      <c r="E1540" s="343"/>
      <c r="F1540" s="343"/>
      <c r="G1540" s="343"/>
      <c r="H1540" s="343"/>
      <c r="I1540" s="343"/>
      <c r="J1540" s="343"/>
      <c r="K1540" s="343"/>
      <c r="L1540" s="343"/>
      <c r="M1540" s="343"/>
      <c r="N1540" s="343"/>
      <c r="O1540" s="343"/>
      <c r="P1540" s="343"/>
      <c r="Q1540" s="343"/>
      <c r="R1540" s="343"/>
      <c r="S1540" s="343"/>
      <c r="T1540" s="343"/>
      <c r="U1540" s="343"/>
      <c r="V1540" s="343"/>
      <c r="W1540" s="343"/>
      <c r="X1540" s="343"/>
      <c r="Y1540" s="343"/>
      <c r="Z1540" s="343"/>
      <c r="AA1540" s="343"/>
      <c r="AB1540" s="343"/>
      <c r="AC1540" s="343"/>
      <c r="AD1540" s="329"/>
      <c r="AE1540" s="329"/>
      <c r="AF1540" s="329"/>
    </row>
    <row r="1541" spans="1:32" x14ac:dyDescent="0.2">
      <c r="A1541" s="343"/>
      <c r="B1541" s="343"/>
      <c r="C1541" s="343"/>
      <c r="D1541" s="343"/>
      <c r="E1541" s="343"/>
      <c r="F1541" s="343"/>
      <c r="G1541" s="343"/>
      <c r="H1541" s="343"/>
      <c r="I1541" s="343"/>
      <c r="J1541" s="343"/>
      <c r="K1541" s="343"/>
      <c r="L1541" s="343"/>
      <c r="M1541" s="343"/>
      <c r="N1541" s="343"/>
      <c r="O1541" s="343"/>
      <c r="P1541" s="343"/>
      <c r="Q1541" s="343"/>
      <c r="R1541" s="343"/>
      <c r="S1541" s="343"/>
      <c r="T1541" s="343"/>
      <c r="U1541" s="343"/>
      <c r="V1541" s="343"/>
      <c r="W1541" s="343"/>
      <c r="X1541" s="343"/>
      <c r="Y1541" s="343"/>
      <c r="Z1541" s="343"/>
      <c r="AA1541" s="343"/>
      <c r="AB1541" s="343"/>
      <c r="AC1541" s="343"/>
      <c r="AD1541" s="329"/>
      <c r="AE1541" s="329"/>
      <c r="AF1541" s="329"/>
    </row>
    <row r="1542" spans="1:32" x14ac:dyDescent="0.2">
      <c r="A1542" s="343"/>
      <c r="B1542" s="343"/>
      <c r="C1542" s="343"/>
      <c r="D1542" s="343"/>
      <c r="E1542" s="343"/>
      <c r="F1542" s="343"/>
      <c r="G1542" s="343"/>
      <c r="H1542" s="343"/>
      <c r="I1542" s="343"/>
      <c r="J1542" s="343"/>
      <c r="K1542" s="343"/>
      <c r="L1542" s="343"/>
      <c r="M1542" s="343"/>
      <c r="N1542" s="343"/>
      <c r="O1542" s="343"/>
      <c r="P1542" s="343"/>
      <c r="Q1542" s="343"/>
      <c r="R1542" s="343"/>
      <c r="S1542" s="343"/>
      <c r="T1542" s="343"/>
      <c r="U1542" s="343"/>
      <c r="V1542" s="343"/>
      <c r="W1542" s="343"/>
      <c r="X1542" s="343"/>
      <c r="Y1542" s="343"/>
      <c r="Z1542" s="343"/>
      <c r="AA1542" s="343"/>
      <c r="AB1542" s="343"/>
      <c r="AC1542" s="343"/>
      <c r="AD1542" s="329"/>
      <c r="AE1542" s="329"/>
      <c r="AF1542" s="329"/>
    </row>
    <row r="1543" spans="1:32" x14ac:dyDescent="0.2">
      <c r="A1543" s="343"/>
      <c r="B1543" s="343"/>
      <c r="C1543" s="343"/>
      <c r="D1543" s="343"/>
      <c r="E1543" s="343"/>
      <c r="F1543" s="343"/>
      <c r="G1543" s="343"/>
      <c r="H1543" s="343"/>
      <c r="I1543" s="343"/>
      <c r="J1543" s="343"/>
      <c r="K1543" s="343"/>
      <c r="L1543" s="343"/>
      <c r="M1543" s="343"/>
      <c r="N1543" s="343"/>
      <c r="O1543" s="343"/>
      <c r="P1543" s="343"/>
      <c r="Q1543" s="343"/>
      <c r="R1543" s="343"/>
      <c r="S1543" s="343"/>
      <c r="T1543" s="343"/>
      <c r="U1543" s="343"/>
      <c r="V1543" s="343"/>
      <c r="W1543" s="343"/>
      <c r="X1543" s="343"/>
      <c r="Y1543" s="343"/>
      <c r="Z1543" s="343"/>
      <c r="AA1543" s="343"/>
      <c r="AB1543" s="343"/>
      <c r="AC1543" s="343"/>
      <c r="AD1543" s="329"/>
      <c r="AE1543" s="329"/>
      <c r="AF1543" s="329"/>
    </row>
    <row r="1544" spans="1:32" x14ac:dyDescent="0.2">
      <c r="A1544" s="343"/>
      <c r="B1544" s="343"/>
      <c r="C1544" s="343"/>
      <c r="D1544" s="343"/>
      <c r="E1544" s="343"/>
      <c r="F1544" s="343"/>
      <c r="G1544" s="343"/>
      <c r="H1544" s="343"/>
      <c r="I1544" s="343"/>
      <c r="J1544" s="343"/>
      <c r="K1544" s="343"/>
      <c r="L1544" s="343"/>
      <c r="M1544" s="343"/>
      <c r="N1544" s="343"/>
      <c r="O1544" s="343"/>
      <c r="P1544" s="343"/>
      <c r="Q1544" s="343"/>
      <c r="R1544" s="343"/>
      <c r="S1544" s="343"/>
      <c r="T1544" s="343"/>
      <c r="U1544" s="343"/>
      <c r="V1544" s="343"/>
      <c r="W1544" s="343"/>
      <c r="X1544" s="343"/>
      <c r="Y1544" s="343"/>
      <c r="Z1544" s="343"/>
      <c r="AA1544" s="343"/>
      <c r="AB1544" s="343"/>
      <c r="AC1544" s="343"/>
      <c r="AD1544" s="329"/>
      <c r="AE1544" s="329"/>
      <c r="AF1544" s="329"/>
    </row>
    <row r="1545" spans="1:32" x14ac:dyDescent="0.2">
      <c r="A1545" s="343"/>
      <c r="B1545" s="343"/>
      <c r="C1545" s="343"/>
      <c r="D1545" s="343"/>
      <c r="E1545" s="343"/>
      <c r="F1545" s="343"/>
      <c r="G1545" s="343"/>
      <c r="H1545" s="343"/>
      <c r="I1545" s="343"/>
      <c r="J1545" s="343"/>
      <c r="K1545" s="343"/>
      <c r="L1545" s="343"/>
      <c r="M1545" s="343"/>
      <c r="N1545" s="343"/>
      <c r="O1545" s="343"/>
      <c r="P1545" s="343"/>
      <c r="Q1545" s="343"/>
      <c r="R1545" s="343"/>
      <c r="S1545" s="343"/>
      <c r="T1545" s="343"/>
      <c r="U1545" s="343"/>
      <c r="V1545" s="343"/>
      <c r="W1545" s="343"/>
      <c r="X1545" s="343"/>
      <c r="Y1545" s="343"/>
      <c r="Z1545" s="343"/>
      <c r="AA1545" s="343"/>
      <c r="AB1545" s="343"/>
      <c r="AC1545" s="343"/>
      <c r="AD1545" s="329"/>
      <c r="AE1545" s="329"/>
      <c r="AF1545" s="329"/>
    </row>
    <row r="1546" spans="1:32" x14ac:dyDescent="0.2">
      <c r="A1546" s="343"/>
      <c r="B1546" s="343"/>
      <c r="C1546" s="343"/>
      <c r="D1546" s="343"/>
      <c r="E1546" s="343"/>
      <c r="F1546" s="343"/>
      <c r="G1546" s="343"/>
      <c r="H1546" s="343"/>
      <c r="I1546" s="343"/>
      <c r="J1546" s="343"/>
      <c r="K1546" s="343"/>
      <c r="L1546" s="343"/>
      <c r="M1546" s="343"/>
      <c r="N1546" s="343"/>
      <c r="O1546" s="343"/>
      <c r="P1546" s="343"/>
      <c r="Q1546" s="343"/>
      <c r="R1546" s="343"/>
      <c r="S1546" s="343"/>
      <c r="T1546" s="343"/>
      <c r="U1546" s="343"/>
      <c r="V1546" s="343"/>
      <c r="W1546" s="343"/>
      <c r="X1546" s="343"/>
      <c r="Y1546" s="343"/>
      <c r="Z1546" s="343"/>
      <c r="AA1546" s="343"/>
      <c r="AB1546" s="343"/>
      <c r="AC1546" s="343"/>
      <c r="AD1546" s="329"/>
      <c r="AE1546" s="329"/>
      <c r="AF1546" s="329"/>
    </row>
    <row r="1547" spans="1:32" x14ac:dyDescent="0.2">
      <c r="A1547" s="343"/>
      <c r="B1547" s="343"/>
      <c r="C1547" s="343"/>
      <c r="D1547" s="343"/>
      <c r="E1547" s="343"/>
      <c r="F1547" s="343"/>
      <c r="G1547" s="343"/>
      <c r="H1547" s="343"/>
      <c r="I1547" s="343"/>
      <c r="J1547" s="343"/>
      <c r="K1547" s="343"/>
      <c r="L1547" s="343"/>
      <c r="M1547" s="343"/>
      <c r="N1547" s="343"/>
      <c r="O1547" s="343"/>
      <c r="P1547" s="343"/>
      <c r="Q1547" s="343"/>
      <c r="R1547" s="343"/>
      <c r="S1547" s="343"/>
      <c r="T1547" s="343"/>
      <c r="U1547" s="343"/>
      <c r="V1547" s="343"/>
      <c r="W1547" s="343"/>
      <c r="X1547" s="343"/>
      <c r="Y1547" s="343"/>
      <c r="Z1547" s="343"/>
      <c r="AA1547" s="343"/>
      <c r="AB1547" s="343"/>
      <c r="AC1547" s="343"/>
      <c r="AD1547" s="329"/>
      <c r="AE1547" s="329"/>
      <c r="AF1547" s="329"/>
    </row>
    <row r="1548" spans="1:32" x14ac:dyDescent="0.2">
      <c r="A1548" s="343"/>
      <c r="B1548" s="343"/>
      <c r="C1548" s="343"/>
      <c r="D1548" s="343"/>
      <c r="E1548" s="343"/>
      <c r="F1548" s="343"/>
      <c r="G1548" s="343"/>
      <c r="H1548" s="343"/>
      <c r="I1548" s="343"/>
      <c r="J1548" s="343"/>
      <c r="K1548" s="343"/>
      <c r="L1548" s="343"/>
      <c r="M1548" s="343"/>
      <c r="N1548" s="343"/>
      <c r="O1548" s="343"/>
      <c r="P1548" s="343"/>
      <c r="Q1548" s="343"/>
      <c r="R1548" s="343"/>
      <c r="S1548" s="343"/>
      <c r="T1548" s="343"/>
      <c r="U1548" s="343"/>
      <c r="V1548" s="343"/>
      <c r="W1548" s="343"/>
      <c r="X1548" s="343"/>
      <c r="Y1548" s="343"/>
      <c r="Z1548" s="343"/>
      <c r="AA1548" s="343"/>
      <c r="AB1548" s="343"/>
      <c r="AC1548" s="343"/>
      <c r="AD1548" s="329"/>
      <c r="AE1548" s="329"/>
      <c r="AF1548" s="329"/>
    </row>
    <row r="1549" spans="1:32" x14ac:dyDescent="0.2">
      <c r="A1549" s="343"/>
      <c r="B1549" s="343"/>
      <c r="C1549" s="343"/>
      <c r="D1549" s="343"/>
      <c r="E1549" s="343"/>
      <c r="F1549" s="343"/>
      <c r="G1549" s="343"/>
      <c r="H1549" s="343"/>
      <c r="I1549" s="343"/>
      <c r="J1549" s="343"/>
      <c r="K1549" s="343"/>
      <c r="L1549" s="343"/>
      <c r="M1549" s="343"/>
      <c r="N1549" s="343"/>
      <c r="O1549" s="343"/>
      <c r="P1549" s="343"/>
      <c r="Q1549" s="343"/>
      <c r="R1549" s="343"/>
      <c r="S1549" s="343"/>
      <c r="T1549" s="343"/>
      <c r="U1549" s="343"/>
      <c r="V1549" s="343"/>
      <c r="W1549" s="343"/>
      <c r="X1549" s="343"/>
      <c r="Y1549" s="343"/>
      <c r="Z1549" s="343"/>
      <c r="AA1549" s="343"/>
      <c r="AB1549" s="343"/>
      <c r="AC1549" s="343"/>
      <c r="AD1549" s="329"/>
      <c r="AE1549" s="329"/>
      <c r="AF1549" s="329"/>
    </row>
    <row r="1550" spans="1:32" x14ac:dyDescent="0.2">
      <c r="A1550" s="343"/>
      <c r="B1550" s="343"/>
      <c r="C1550" s="343"/>
      <c r="D1550" s="343"/>
      <c r="E1550" s="343"/>
      <c r="F1550" s="343"/>
      <c r="G1550" s="343"/>
      <c r="H1550" s="343"/>
      <c r="I1550" s="343"/>
      <c r="J1550" s="343"/>
      <c r="K1550" s="343"/>
      <c r="L1550" s="343"/>
      <c r="M1550" s="343"/>
      <c r="N1550" s="343"/>
      <c r="O1550" s="343"/>
      <c r="P1550" s="343"/>
      <c r="Q1550" s="343"/>
      <c r="R1550" s="343"/>
      <c r="S1550" s="343"/>
      <c r="T1550" s="343"/>
      <c r="U1550" s="343"/>
      <c r="V1550" s="343"/>
      <c r="W1550" s="343"/>
      <c r="X1550" s="343"/>
      <c r="Y1550" s="343"/>
      <c r="Z1550" s="343"/>
      <c r="AA1550" s="343"/>
      <c r="AB1550" s="343"/>
      <c r="AC1550" s="343"/>
      <c r="AD1550" s="329"/>
      <c r="AE1550" s="329"/>
      <c r="AF1550" s="329"/>
    </row>
    <row r="1551" spans="1:32" x14ac:dyDescent="0.2">
      <c r="A1551" s="343"/>
      <c r="B1551" s="343"/>
      <c r="C1551" s="343"/>
      <c r="D1551" s="343"/>
      <c r="E1551" s="343"/>
      <c r="F1551" s="343"/>
      <c r="G1551" s="343"/>
      <c r="H1551" s="343"/>
      <c r="I1551" s="343"/>
      <c r="J1551" s="343"/>
      <c r="K1551" s="343"/>
      <c r="L1551" s="343"/>
      <c r="M1551" s="343"/>
      <c r="N1551" s="343"/>
      <c r="O1551" s="343"/>
      <c r="P1551" s="343"/>
      <c r="Q1551" s="343"/>
      <c r="R1551" s="343"/>
      <c r="S1551" s="343"/>
      <c r="T1551" s="343"/>
      <c r="U1551" s="343"/>
      <c r="V1551" s="343"/>
      <c r="W1551" s="343"/>
      <c r="X1551" s="343"/>
      <c r="Y1551" s="343"/>
      <c r="Z1551" s="343"/>
      <c r="AA1551" s="343"/>
      <c r="AB1551" s="343"/>
      <c r="AC1551" s="343"/>
      <c r="AD1551" s="329"/>
      <c r="AE1551" s="329"/>
      <c r="AF1551" s="329"/>
    </row>
    <row r="1552" spans="1:32" x14ac:dyDescent="0.2">
      <c r="A1552" s="343"/>
      <c r="B1552" s="343"/>
      <c r="C1552" s="343"/>
      <c r="D1552" s="343"/>
      <c r="E1552" s="343"/>
      <c r="F1552" s="343"/>
      <c r="G1552" s="343"/>
      <c r="H1552" s="343"/>
      <c r="I1552" s="343"/>
      <c r="J1552" s="343"/>
      <c r="K1552" s="343"/>
      <c r="L1552" s="343"/>
      <c r="M1552" s="343"/>
      <c r="N1552" s="343"/>
      <c r="O1552" s="343"/>
      <c r="P1552" s="343"/>
      <c r="Q1552" s="343"/>
      <c r="R1552" s="343"/>
      <c r="S1552" s="343"/>
      <c r="T1552" s="343"/>
      <c r="U1552" s="343"/>
      <c r="V1552" s="343"/>
      <c r="W1552" s="343"/>
      <c r="X1552" s="343"/>
      <c r="Y1552" s="343"/>
      <c r="Z1552" s="343"/>
      <c r="AA1552" s="343"/>
      <c r="AB1552" s="343"/>
      <c r="AC1552" s="343"/>
      <c r="AD1552" s="329"/>
      <c r="AE1552" s="329"/>
      <c r="AF1552" s="329"/>
    </row>
    <row r="1553" spans="1:32" x14ac:dyDescent="0.2">
      <c r="A1553" s="343"/>
      <c r="B1553" s="343"/>
      <c r="C1553" s="343"/>
      <c r="D1553" s="343"/>
      <c r="E1553" s="343"/>
      <c r="F1553" s="343"/>
      <c r="G1553" s="343"/>
      <c r="H1553" s="343"/>
      <c r="I1553" s="343"/>
      <c r="J1553" s="343"/>
      <c r="K1553" s="343"/>
      <c r="L1553" s="343"/>
      <c r="M1553" s="343"/>
      <c r="N1553" s="343"/>
      <c r="O1553" s="343"/>
      <c r="P1553" s="343"/>
      <c r="Q1553" s="343"/>
      <c r="R1553" s="343"/>
      <c r="S1553" s="343"/>
      <c r="T1553" s="343"/>
      <c r="U1553" s="343"/>
      <c r="V1553" s="343"/>
      <c r="W1553" s="343"/>
      <c r="X1553" s="343"/>
      <c r="Y1553" s="343"/>
      <c r="Z1553" s="343"/>
      <c r="AA1553" s="343"/>
      <c r="AB1553" s="343"/>
      <c r="AC1553" s="343"/>
      <c r="AD1553" s="329"/>
      <c r="AE1553" s="329"/>
      <c r="AF1553" s="329"/>
    </row>
    <row r="1554" spans="1:32" x14ac:dyDescent="0.2">
      <c r="A1554" s="343"/>
      <c r="B1554" s="343"/>
      <c r="C1554" s="343"/>
      <c r="D1554" s="343"/>
      <c r="E1554" s="343"/>
      <c r="F1554" s="343"/>
      <c r="G1554" s="343"/>
      <c r="H1554" s="343"/>
      <c r="I1554" s="343"/>
      <c r="J1554" s="343"/>
      <c r="K1554" s="343"/>
      <c r="L1554" s="343"/>
      <c r="M1554" s="343"/>
      <c r="N1554" s="343"/>
      <c r="O1554" s="343"/>
      <c r="P1554" s="343"/>
      <c r="Q1554" s="343"/>
      <c r="R1554" s="343"/>
      <c r="S1554" s="343"/>
      <c r="T1554" s="343"/>
      <c r="U1554" s="343"/>
      <c r="V1554" s="343"/>
      <c r="W1554" s="343"/>
      <c r="X1554" s="343"/>
      <c r="Y1554" s="343"/>
      <c r="Z1554" s="343"/>
      <c r="AA1554" s="343"/>
      <c r="AB1554" s="343"/>
      <c r="AC1554" s="343"/>
      <c r="AD1554" s="329"/>
      <c r="AE1554" s="329"/>
      <c r="AF1554" s="329"/>
    </row>
    <row r="1555" spans="1:32" x14ac:dyDescent="0.2">
      <c r="A1555" s="343"/>
      <c r="B1555" s="343"/>
      <c r="C1555" s="343"/>
      <c r="D1555" s="343"/>
      <c r="E1555" s="343"/>
      <c r="F1555" s="343"/>
      <c r="G1555" s="343"/>
      <c r="H1555" s="343"/>
      <c r="I1555" s="343"/>
      <c r="J1555" s="343"/>
      <c r="K1555" s="343"/>
      <c r="L1555" s="343"/>
      <c r="M1555" s="343"/>
      <c r="N1555" s="343"/>
      <c r="O1555" s="343"/>
      <c r="P1555" s="343"/>
      <c r="Q1555" s="343"/>
      <c r="R1555" s="343"/>
      <c r="S1555" s="343"/>
      <c r="T1555" s="343"/>
      <c r="U1555" s="343"/>
      <c r="V1555" s="343"/>
      <c r="W1555" s="343"/>
      <c r="X1555" s="343"/>
      <c r="Y1555" s="343"/>
      <c r="Z1555" s="343"/>
      <c r="AA1555" s="343"/>
      <c r="AB1555" s="343"/>
      <c r="AC1555" s="343"/>
      <c r="AD1555" s="329"/>
      <c r="AE1555" s="329"/>
      <c r="AF1555" s="329"/>
    </row>
    <row r="1556" spans="1:32" x14ac:dyDescent="0.2">
      <c r="A1556" s="343"/>
      <c r="B1556" s="343"/>
      <c r="C1556" s="343"/>
      <c r="D1556" s="343"/>
      <c r="E1556" s="343"/>
      <c r="F1556" s="343"/>
      <c r="G1556" s="343"/>
      <c r="H1556" s="343"/>
      <c r="I1556" s="343"/>
      <c r="J1556" s="343"/>
      <c r="K1556" s="343"/>
      <c r="L1556" s="343"/>
      <c r="M1556" s="343"/>
      <c r="N1556" s="343"/>
      <c r="O1556" s="343"/>
      <c r="P1556" s="343"/>
      <c r="Q1556" s="343"/>
      <c r="R1556" s="343"/>
      <c r="S1556" s="343"/>
      <c r="T1556" s="343"/>
      <c r="U1556" s="343"/>
      <c r="V1556" s="343"/>
      <c r="W1556" s="343"/>
      <c r="X1556" s="343"/>
      <c r="Y1556" s="343"/>
      <c r="Z1556" s="343"/>
      <c r="AA1556" s="343"/>
      <c r="AB1556" s="343"/>
      <c r="AC1556" s="343"/>
      <c r="AD1556" s="329"/>
      <c r="AE1556" s="329"/>
      <c r="AF1556" s="329"/>
    </row>
    <row r="1557" spans="1:32" x14ac:dyDescent="0.2">
      <c r="A1557" s="343"/>
      <c r="B1557" s="343"/>
      <c r="C1557" s="343"/>
      <c r="D1557" s="343"/>
      <c r="E1557" s="343"/>
      <c r="F1557" s="343"/>
      <c r="G1557" s="343"/>
      <c r="H1557" s="343"/>
      <c r="I1557" s="343"/>
      <c r="J1557" s="343"/>
      <c r="K1557" s="343"/>
      <c r="L1557" s="343"/>
      <c r="M1557" s="343"/>
      <c r="N1557" s="343"/>
      <c r="O1557" s="343"/>
      <c r="P1557" s="343"/>
      <c r="Q1557" s="343"/>
      <c r="R1557" s="343"/>
      <c r="S1557" s="343"/>
      <c r="T1557" s="343"/>
      <c r="U1557" s="343"/>
      <c r="V1557" s="343"/>
      <c r="W1557" s="343"/>
      <c r="X1557" s="343"/>
      <c r="Y1557" s="343"/>
      <c r="Z1557" s="343"/>
      <c r="AA1557" s="343"/>
      <c r="AB1557" s="343"/>
      <c r="AC1557" s="343"/>
      <c r="AD1557" s="329"/>
      <c r="AE1557" s="329"/>
      <c r="AF1557" s="329"/>
    </row>
    <row r="1558" spans="1:32" x14ac:dyDescent="0.2">
      <c r="A1558" s="343"/>
      <c r="B1558" s="343"/>
      <c r="C1558" s="343"/>
      <c r="D1558" s="343"/>
      <c r="E1558" s="343"/>
      <c r="F1558" s="343"/>
      <c r="G1558" s="343"/>
      <c r="H1558" s="343"/>
      <c r="I1558" s="343"/>
      <c r="J1558" s="343"/>
      <c r="K1558" s="343"/>
      <c r="L1558" s="343"/>
      <c r="M1558" s="343"/>
      <c r="N1558" s="343"/>
      <c r="O1558" s="343"/>
      <c r="P1558" s="343"/>
      <c r="Q1558" s="343"/>
      <c r="R1558" s="343"/>
      <c r="S1558" s="343"/>
      <c r="T1558" s="343"/>
      <c r="U1558" s="343"/>
      <c r="V1558" s="343"/>
      <c r="W1558" s="343"/>
      <c r="X1558" s="343"/>
      <c r="Y1558" s="343"/>
      <c r="Z1558" s="343"/>
      <c r="AA1558" s="343"/>
      <c r="AB1558" s="343"/>
      <c r="AC1558" s="343"/>
      <c r="AD1558" s="329"/>
      <c r="AE1558" s="329"/>
      <c r="AF1558" s="329"/>
    </row>
    <row r="1559" spans="1:32" x14ac:dyDescent="0.2">
      <c r="A1559" s="343"/>
      <c r="B1559" s="343"/>
      <c r="C1559" s="343"/>
      <c r="D1559" s="343"/>
      <c r="E1559" s="343"/>
      <c r="F1559" s="343"/>
      <c r="G1559" s="343"/>
      <c r="H1559" s="343"/>
      <c r="I1559" s="343"/>
      <c r="J1559" s="343"/>
      <c r="K1559" s="343"/>
      <c r="L1559" s="343"/>
      <c r="M1559" s="343"/>
      <c r="N1559" s="343"/>
      <c r="O1559" s="343"/>
      <c r="P1559" s="343"/>
      <c r="Q1559" s="343"/>
      <c r="R1559" s="343"/>
      <c r="S1559" s="343"/>
      <c r="T1559" s="343"/>
      <c r="U1559" s="343"/>
      <c r="V1559" s="343"/>
      <c r="W1559" s="343"/>
      <c r="X1559" s="343"/>
      <c r="Y1559" s="343"/>
      <c r="Z1559" s="343"/>
      <c r="AA1559" s="343"/>
      <c r="AB1559" s="343"/>
      <c r="AC1559" s="343"/>
      <c r="AD1559" s="329"/>
      <c r="AE1559" s="329"/>
      <c r="AF1559" s="329"/>
    </row>
    <row r="1560" spans="1:32" x14ac:dyDescent="0.2">
      <c r="A1560" s="343"/>
      <c r="B1560" s="343"/>
      <c r="C1560" s="343"/>
      <c r="D1560" s="343"/>
      <c r="E1560" s="343"/>
      <c r="F1560" s="343"/>
      <c r="G1560" s="343"/>
      <c r="H1560" s="343"/>
      <c r="I1560" s="343"/>
      <c r="J1560" s="343"/>
      <c r="K1560" s="343"/>
      <c r="L1560" s="343"/>
      <c r="M1560" s="343"/>
      <c r="N1560" s="343"/>
      <c r="O1560" s="343"/>
      <c r="P1560" s="343"/>
      <c r="Q1560" s="343"/>
      <c r="R1560" s="343"/>
      <c r="S1560" s="343"/>
      <c r="T1560" s="343"/>
      <c r="U1560" s="343"/>
      <c r="V1560" s="343"/>
      <c r="W1560" s="343"/>
      <c r="X1560" s="343"/>
      <c r="Y1560" s="343"/>
      <c r="Z1560" s="343"/>
      <c r="AA1560" s="343"/>
      <c r="AB1560" s="343"/>
      <c r="AC1560" s="343"/>
      <c r="AD1560" s="329"/>
      <c r="AE1560" s="329"/>
      <c r="AF1560" s="329"/>
    </row>
    <row r="1561" spans="1:32" x14ac:dyDescent="0.2">
      <c r="A1561" s="343"/>
      <c r="B1561" s="343"/>
      <c r="C1561" s="343"/>
      <c r="D1561" s="343"/>
      <c r="E1561" s="343"/>
      <c r="F1561" s="343"/>
      <c r="G1561" s="343"/>
      <c r="H1561" s="343"/>
      <c r="I1561" s="343"/>
      <c r="J1561" s="343"/>
      <c r="K1561" s="343"/>
      <c r="L1561" s="343"/>
      <c r="M1561" s="343"/>
      <c r="N1561" s="343"/>
      <c r="O1561" s="343"/>
      <c r="P1561" s="343"/>
      <c r="Q1561" s="343"/>
      <c r="R1561" s="343"/>
      <c r="S1561" s="343"/>
      <c r="T1561" s="343"/>
      <c r="U1561" s="343"/>
      <c r="V1561" s="343"/>
      <c r="W1561" s="343"/>
      <c r="X1561" s="343"/>
      <c r="Y1561" s="343"/>
      <c r="Z1561" s="343"/>
      <c r="AA1561" s="343"/>
      <c r="AB1561" s="343"/>
      <c r="AC1561" s="343"/>
      <c r="AD1561" s="329"/>
      <c r="AE1561" s="329"/>
      <c r="AF1561" s="329"/>
    </row>
    <row r="1562" spans="1:32" x14ac:dyDescent="0.2">
      <c r="A1562" s="343"/>
      <c r="B1562" s="343"/>
      <c r="C1562" s="343"/>
      <c r="D1562" s="343"/>
      <c r="E1562" s="343"/>
      <c r="F1562" s="343"/>
      <c r="G1562" s="343"/>
      <c r="H1562" s="343"/>
      <c r="I1562" s="343"/>
      <c r="J1562" s="343"/>
      <c r="K1562" s="343"/>
      <c r="L1562" s="343"/>
      <c r="M1562" s="343"/>
      <c r="N1562" s="343"/>
      <c r="O1562" s="343"/>
      <c r="P1562" s="343"/>
      <c r="Q1562" s="343"/>
      <c r="R1562" s="343"/>
      <c r="S1562" s="343"/>
      <c r="T1562" s="343"/>
      <c r="U1562" s="343"/>
      <c r="V1562" s="343"/>
      <c r="W1562" s="343"/>
      <c r="X1562" s="343"/>
      <c r="Y1562" s="343"/>
      <c r="Z1562" s="343"/>
      <c r="AA1562" s="343"/>
      <c r="AB1562" s="343"/>
      <c r="AC1562" s="343"/>
      <c r="AD1562" s="329"/>
      <c r="AE1562" s="329"/>
      <c r="AF1562" s="329"/>
    </row>
    <row r="1563" spans="1:32" x14ac:dyDescent="0.2">
      <c r="A1563" s="343"/>
      <c r="B1563" s="343"/>
      <c r="C1563" s="343"/>
      <c r="D1563" s="343"/>
      <c r="E1563" s="343"/>
      <c r="F1563" s="343"/>
      <c r="G1563" s="343"/>
      <c r="H1563" s="343"/>
      <c r="I1563" s="343"/>
      <c r="J1563" s="343"/>
      <c r="K1563" s="343"/>
      <c r="L1563" s="343"/>
      <c r="M1563" s="343"/>
      <c r="N1563" s="343"/>
      <c r="O1563" s="343"/>
      <c r="P1563" s="343"/>
      <c r="Q1563" s="343"/>
      <c r="R1563" s="343"/>
      <c r="S1563" s="343"/>
      <c r="T1563" s="343"/>
      <c r="U1563" s="343"/>
      <c r="V1563" s="343"/>
      <c r="W1563" s="343"/>
      <c r="X1563" s="343"/>
      <c r="Y1563" s="343"/>
      <c r="Z1563" s="343"/>
      <c r="AA1563" s="343"/>
      <c r="AB1563" s="343"/>
      <c r="AC1563" s="343"/>
      <c r="AD1563" s="329"/>
      <c r="AE1563" s="329"/>
      <c r="AF1563" s="329"/>
    </row>
    <row r="1564" spans="1:32" x14ac:dyDescent="0.2">
      <c r="A1564" s="343"/>
      <c r="B1564" s="343"/>
      <c r="C1564" s="343"/>
      <c r="D1564" s="343"/>
      <c r="E1564" s="343"/>
      <c r="F1564" s="343"/>
      <c r="G1564" s="343"/>
      <c r="H1564" s="343"/>
      <c r="I1564" s="343"/>
      <c r="J1564" s="343"/>
      <c r="K1564" s="343"/>
      <c r="L1564" s="343"/>
      <c r="M1564" s="343"/>
      <c r="N1564" s="343"/>
      <c r="O1564" s="343"/>
      <c r="P1564" s="343"/>
      <c r="Q1564" s="343"/>
      <c r="R1564" s="343"/>
      <c r="S1564" s="343"/>
      <c r="T1564" s="343"/>
      <c r="U1564" s="343"/>
      <c r="V1564" s="343"/>
      <c r="W1564" s="343"/>
      <c r="X1564" s="343"/>
      <c r="Y1564" s="343"/>
      <c r="Z1564" s="343"/>
      <c r="AA1564" s="343"/>
      <c r="AB1564" s="343"/>
      <c r="AC1564" s="343"/>
      <c r="AD1564" s="329"/>
      <c r="AE1564" s="329"/>
      <c r="AF1564" s="329"/>
    </row>
    <row r="1565" spans="1:32" x14ac:dyDescent="0.2">
      <c r="A1565" s="343"/>
      <c r="B1565" s="343"/>
      <c r="C1565" s="343"/>
      <c r="D1565" s="343"/>
      <c r="E1565" s="343"/>
      <c r="F1565" s="343"/>
      <c r="G1565" s="343"/>
      <c r="H1565" s="343"/>
      <c r="I1565" s="343"/>
      <c r="J1565" s="343"/>
      <c r="K1565" s="343"/>
      <c r="L1565" s="343"/>
      <c r="M1565" s="343"/>
      <c r="N1565" s="343"/>
      <c r="O1565" s="343"/>
      <c r="P1565" s="343"/>
      <c r="Q1565" s="343"/>
      <c r="R1565" s="343"/>
      <c r="S1565" s="343"/>
      <c r="T1565" s="343"/>
      <c r="U1565" s="343"/>
      <c r="V1565" s="343"/>
      <c r="W1565" s="343"/>
      <c r="X1565" s="343"/>
      <c r="Y1565" s="343"/>
      <c r="Z1565" s="343"/>
      <c r="AA1565" s="343"/>
      <c r="AB1565" s="343"/>
      <c r="AC1565" s="343"/>
      <c r="AD1565" s="329"/>
      <c r="AE1565" s="329"/>
      <c r="AF1565" s="329"/>
    </row>
    <row r="1566" spans="1:32" x14ac:dyDescent="0.2">
      <c r="A1566" s="343"/>
      <c r="B1566" s="343"/>
      <c r="C1566" s="343"/>
      <c r="D1566" s="343"/>
      <c r="E1566" s="343"/>
      <c r="F1566" s="343"/>
      <c r="G1566" s="343"/>
      <c r="H1566" s="343"/>
      <c r="I1566" s="343"/>
      <c r="J1566" s="343"/>
      <c r="K1566" s="343"/>
      <c r="L1566" s="343"/>
      <c r="M1566" s="343"/>
      <c r="N1566" s="343"/>
      <c r="O1566" s="343"/>
      <c r="P1566" s="343"/>
      <c r="Q1566" s="343"/>
      <c r="R1566" s="343"/>
      <c r="S1566" s="343"/>
      <c r="T1566" s="343"/>
      <c r="U1566" s="343"/>
      <c r="V1566" s="343"/>
      <c r="W1566" s="343"/>
      <c r="X1566" s="343"/>
      <c r="Y1566" s="343"/>
      <c r="Z1566" s="343"/>
      <c r="AA1566" s="343"/>
      <c r="AB1566" s="343"/>
      <c r="AC1566" s="343"/>
      <c r="AD1566" s="329"/>
      <c r="AE1566" s="329"/>
      <c r="AF1566" s="329"/>
    </row>
    <row r="1567" spans="1:32" x14ac:dyDescent="0.2">
      <c r="A1567" s="343"/>
      <c r="B1567" s="343"/>
      <c r="C1567" s="343"/>
      <c r="D1567" s="343"/>
      <c r="E1567" s="343"/>
      <c r="F1567" s="343"/>
      <c r="G1567" s="343"/>
      <c r="H1567" s="343"/>
      <c r="I1567" s="343"/>
      <c r="J1567" s="343"/>
      <c r="K1567" s="343"/>
      <c r="L1567" s="343"/>
      <c r="M1567" s="343"/>
      <c r="N1567" s="343"/>
      <c r="O1567" s="343"/>
      <c r="P1567" s="343"/>
      <c r="Q1567" s="343"/>
      <c r="R1567" s="343"/>
      <c r="S1567" s="343"/>
      <c r="T1567" s="343"/>
      <c r="U1567" s="343"/>
      <c r="V1567" s="343"/>
      <c r="W1567" s="343"/>
      <c r="X1567" s="343"/>
      <c r="Y1567" s="343"/>
      <c r="Z1567" s="343"/>
      <c r="AA1567" s="343"/>
      <c r="AB1567" s="343"/>
      <c r="AC1567" s="343"/>
      <c r="AD1567" s="329"/>
      <c r="AE1567" s="329"/>
      <c r="AF1567" s="329"/>
    </row>
    <row r="1568" spans="1:32" x14ac:dyDescent="0.2">
      <c r="A1568" s="343"/>
      <c r="B1568" s="343"/>
      <c r="C1568" s="343"/>
      <c r="D1568" s="343"/>
      <c r="E1568" s="343"/>
      <c r="F1568" s="343"/>
      <c r="G1568" s="343"/>
      <c r="H1568" s="343"/>
      <c r="I1568" s="343"/>
      <c r="J1568" s="343"/>
      <c r="K1568" s="343"/>
      <c r="L1568" s="343"/>
      <c r="M1568" s="343"/>
      <c r="N1568" s="343"/>
      <c r="O1568" s="343"/>
      <c r="P1568" s="343"/>
      <c r="Q1568" s="343"/>
      <c r="R1568" s="343"/>
      <c r="S1568" s="343"/>
      <c r="T1568" s="343"/>
      <c r="U1568" s="343"/>
      <c r="V1568" s="343"/>
      <c r="W1568" s="343"/>
      <c r="X1568" s="343"/>
      <c r="Y1568" s="343"/>
      <c r="Z1568" s="343"/>
      <c r="AA1568" s="343"/>
      <c r="AB1568" s="343"/>
      <c r="AC1568" s="343"/>
      <c r="AD1568" s="329"/>
      <c r="AE1568" s="329"/>
      <c r="AF1568" s="329"/>
    </row>
    <row r="1569" spans="1:32" x14ac:dyDescent="0.2">
      <c r="A1569" s="343"/>
      <c r="B1569" s="343"/>
      <c r="C1569" s="343"/>
      <c r="D1569" s="343"/>
      <c r="E1569" s="343"/>
      <c r="F1569" s="343"/>
      <c r="G1569" s="343"/>
      <c r="H1569" s="343"/>
      <c r="I1569" s="343"/>
      <c r="J1569" s="343"/>
      <c r="K1569" s="343"/>
      <c r="L1569" s="343"/>
      <c r="M1569" s="343"/>
      <c r="N1569" s="343"/>
      <c r="O1569" s="343"/>
      <c r="P1569" s="343"/>
      <c r="Q1569" s="343"/>
      <c r="R1569" s="343"/>
      <c r="S1569" s="343"/>
      <c r="T1569" s="343"/>
      <c r="U1569" s="343"/>
      <c r="V1569" s="343"/>
      <c r="W1569" s="343"/>
      <c r="X1569" s="343"/>
      <c r="Y1569" s="343"/>
      <c r="Z1569" s="343"/>
      <c r="AA1569" s="343"/>
      <c r="AB1569" s="343"/>
      <c r="AC1569" s="343"/>
      <c r="AD1569" s="329"/>
      <c r="AE1569" s="329"/>
      <c r="AF1569" s="329"/>
    </row>
    <row r="1570" spans="1:32" x14ac:dyDescent="0.2">
      <c r="A1570" s="343"/>
      <c r="B1570" s="343"/>
      <c r="C1570" s="343"/>
      <c r="D1570" s="343"/>
      <c r="E1570" s="343"/>
      <c r="F1570" s="343"/>
      <c r="G1570" s="343"/>
      <c r="H1570" s="343"/>
      <c r="I1570" s="343"/>
      <c r="J1570" s="343"/>
      <c r="K1570" s="343"/>
      <c r="L1570" s="343"/>
      <c r="M1570" s="343"/>
      <c r="N1570" s="343"/>
      <c r="O1570" s="343"/>
      <c r="P1570" s="343"/>
      <c r="Q1570" s="343"/>
      <c r="R1570" s="343"/>
      <c r="S1570" s="343"/>
      <c r="T1570" s="343"/>
      <c r="U1570" s="343"/>
      <c r="V1570" s="343"/>
      <c r="W1570" s="343"/>
      <c r="X1570" s="343"/>
      <c r="Y1570" s="343"/>
      <c r="Z1570" s="343"/>
      <c r="AA1570" s="343"/>
      <c r="AB1570" s="343"/>
      <c r="AC1570" s="343"/>
      <c r="AD1570" s="329"/>
      <c r="AE1570" s="329"/>
      <c r="AF1570" s="329"/>
    </row>
    <row r="1571" spans="1:32" x14ac:dyDescent="0.2">
      <c r="A1571" s="343"/>
      <c r="B1571" s="343"/>
      <c r="C1571" s="343"/>
      <c r="D1571" s="343"/>
      <c r="E1571" s="343"/>
      <c r="F1571" s="343"/>
      <c r="G1571" s="343"/>
      <c r="H1571" s="343"/>
      <c r="I1571" s="343"/>
      <c r="J1571" s="343"/>
      <c r="K1571" s="343"/>
      <c r="L1571" s="343"/>
      <c r="M1571" s="343"/>
      <c r="N1571" s="343"/>
      <c r="O1571" s="343"/>
      <c r="P1571" s="343"/>
      <c r="Q1571" s="343"/>
      <c r="R1571" s="343"/>
      <c r="S1571" s="343"/>
      <c r="T1571" s="343"/>
      <c r="U1571" s="343"/>
      <c r="V1571" s="343"/>
      <c r="W1571" s="343"/>
      <c r="X1571" s="343"/>
      <c r="Y1571" s="343"/>
      <c r="Z1571" s="343"/>
      <c r="AA1571" s="343"/>
      <c r="AB1571" s="343"/>
      <c r="AC1571" s="343"/>
      <c r="AD1571" s="329"/>
      <c r="AE1571" s="329"/>
      <c r="AF1571" s="329"/>
    </row>
    <row r="1572" spans="1:32" x14ac:dyDescent="0.2">
      <c r="A1572" s="343"/>
      <c r="B1572" s="343"/>
      <c r="C1572" s="343"/>
      <c r="D1572" s="343"/>
      <c r="E1572" s="343"/>
      <c r="F1572" s="343"/>
      <c r="G1572" s="343"/>
      <c r="H1572" s="343"/>
      <c r="I1572" s="343"/>
      <c r="J1572" s="343"/>
      <c r="K1572" s="343"/>
      <c r="L1572" s="343"/>
      <c r="M1572" s="343"/>
      <c r="N1572" s="343"/>
      <c r="O1572" s="343"/>
      <c r="P1572" s="343"/>
      <c r="Q1572" s="343"/>
      <c r="R1572" s="343"/>
      <c r="S1572" s="343"/>
      <c r="T1572" s="343"/>
      <c r="U1572" s="343"/>
      <c r="V1572" s="343"/>
      <c r="W1572" s="343"/>
      <c r="X1572" s="343"/>
      <c r="Y1572" s="343"/>
      <c r="Z1572" s="343"/>
      <c r="AA1572" s="343"/>
      <c r="AB1572" s="343"/>
      <c r="AC1572" s="343"/>
      <c r="AD1572" s="329"/>
      <c r="AE1572" s="329"/>
      <c r="AF1572" s="329"/>
    </row>
    <row r="1573" spans="1:32" x14ac:dyDescent="0.2">
      <c r="A1573" s="343"/>
      <c r="B1573" s="343"/>
      <c r="C1573" s="343"/>
      <c r="D1573" s="343"/>
      <c r="E1573" s="343"/>
      <c r="F1573" s="343"/>
      <c r="G1573" s="343"/>
      <c r="H1573" s="343"/>
      <c r="I1573" s="343"/>
      <c r="J1573" s="343"/>
      <c r="K1573" s="343"/>
      <c r="L1573" s="343"/>
      <c r="M1573" s="343"/>
      <c r="N1573" s="343"/>
      <c r="O1573" s="343"/>
      <c r="P1573" s="343"/>
      <c r="Q1573" s="343"/>
      <c r="R1573" s="343"/>
      <c r="S1573" s="343"/>
      <c r="T1573" s="343"/>
      <c r="U1573" s="343"/>
      <c r="V1573" s="343"/>
      <c r="W1573" s="343"/>
      <c r="X1573" s="343"/>
      <c r="Y1573" s="343"/>
      <c r="Z1573" s="343"/>
      <c r="AA1573" s="343"/>
      <c r="AB1573" s="343"/>
      <c r="AC1573" s="343"/>
      <c r="AD1573" s="329"/>
      <c r="AE1573" s="329"/>
      <c r="AF1573" s="329"/>
    </row>
    <row r="1574" spans="1:32" x14ac:dyDescent="0.2">
      <c r="A1574" s="343"/>
      <c r="B1574" s="343"/>
      <c r="C1574" s="343"/>
      <c r="D1574" s="343"/>
      <c r="E1574" s="343"/>
      <c r="F1574" s="343"/>
      <c r="G1574" s="343"/>
      <c r="H1574" s="343"/>
      <c r="I1574" s="343"/>
      <c r="J1574" s="343"/>
      <c r="K1574" s="343"/>
      <c r="L1574" s="343"/>
      <c r="M1574" s="343"/>
      <c r="N1574" s="343"/>
      <c r="O1574" s="343"/>
      <c r="P1574" s="343"/>
      <c r="Q1574" s="343"/>
      <c r="R1574" s="343"/>
      <c r="S1574" s="343"/>
      <c r="T1574" s="343"/>
      <c r="U1574" s="343"/>
      <c r="V1574" s="343"/>
      <c r="W1574" s="343"/>
      <c r="X1574" s="343"/>
      <c r="Y1574" s="343"/>
      <c r="Z1574" s="343"/>
      <c r="AA1574" s="343"/>
      <c r="AB1574" s="343"/>
      <c r="AC1574" s="343"/>
      <c r="AD1574" s="329"/>
      <c r="AE1574" s="329"/>
      <c r="AF1574" s="329"/>
    </row>
    <row r="1575" spans="1:32" x14ac:dyDescent="0.2">
      <c r="A1575" s="343"/>
      <c r="B1575" s="343"/>
      <c r="C1575" s="343"/>
      <c r="D1575" s="343"/>
      <c r="E1575" s="343"/>
      <c r="F1575" s="343"/>
      <c r="G1575" s="343"/>
      <c r="H1575" s="343"/>
      <c r="I1575" s="343"/>
      <c r="J1575" s="343"/>
      <c r="K1575" s="343"/>
      <c r="L1575" s="343"/>
      <c r="M1575" s="343"/>
      <c r="N1575" s="343"/>
      <c r="O1575" s="343"/>
      <c r="P1575" s="343"/>
      <c r="Q1575" s="343"/>
      <c r="R1575" s="343"/>
      <c r="S1575" s="343"/>
      <c r="T1575" s="343"/>
      <c r="U1575" s="343"/>
      <c r="V1575" s="343"/>
      <c r="W1575" s="343"/>
      <c r="X1575" s="343"/>
      <c r="Y1575" s="343"/>
      <c r="Z1575" s="343"/>
      <c r="AA1575" s="343"/>
      <c r="AB1575" s="343"/>
      <c r="AC1575" s="343"/>
      <c r="AD1575" s="329"/>
      <c r="AE1575" s="329"/>
      <c r="AF1575" s="329"/>
    </row>
    <row r="1576" spans="1:32" x14ac:dyDescent="0.2">
      <c r="A1576" s="343"/>
      <c r="B1576" s="343"/>
      <c r="C1576" s="343"/>
      <c r="D1576" s="343"/>
      <c r="E1576" s="343"/>
      <c r="F1576" s="343"/>
      <c r="G1576" s="343"/>
      <c r="H1576" s="343"/>
      <c r="I1576" s="343"/>
      <c r="J1576" s="343"/>
      <c r="K1576" s="343"/>
      <c r="L1576" s="343"/>
      <c r="M1576" s="343"/>
      <c r="N1576" s="343"/>
      <c r="O1576" s="343"/>
      <c r="P1576" s="343"/>
      <c r="Q1576" s="343"/>
      <c r="R1576" s="343"/>
      <c r="S1576" s="343"/>
      <c r="T1576" s="343"/>
      <c r="U1576" s="343"/>
      <c r="V1576" s="343"/>
      <c r="W1576" s="343"/>
      <c r="X1576" s="343"/>
      <c r="Y1576" s="343"/>
      <c r="Z1576" s="343"/>
      <c r="AA1576" s="343"/>
      <c r="AB1576" s="343"/>
      <c r="AC1576" s="343"/>
      <c r="AD1576" s="329"/>
      <c r="AE1576" s="329"/>
      <c r="AF1576" s="329"/>
    </row>
    <row r="1577" spans="1:32" x14ac:dyDescent="0.2">
      <c r="A1577" s="343"/>
      <c r="B1577" s="343"/>
      <c r="C1577" s="343"/>
      <c r="D1577" s="343"/>
      <c r="E1577" s="343"/>
      <c r="F1577" s="343"/>
      <c r="G1577" s="343"/>
      <c r="H1577" s="343"/>
      <c r="I1577" s="343"/>
      <c r="J1577" s="343"/>
      <c r="K1577" s="343"/>
      <c r="L1577" s="343"/>
      <c r="M1577" s="343"/>
      <c r="N1577" s="343"/>
      <c r="O1577" s="343"/>
      <c r="P1577" s="343"/>
      <c r="Q1577" s="343"/>
      <c r="R1577" s="343"/>
      <c r="S1577" s="343"/>
      <c r="T1577" s="343"/>
      <c r="U1577" s="343"/>
      <c r="V1577" s="343"/>
      <c r="W1577" s="343"/>
      <c r="X1577" s="343"/>
      <c r="Y1577" s="343"/>
      <c r="Z1577" s="343"/>
      <c r="AA1577" s="343"/>
      <c r="AB1577" s="343"/>
      <c r="AC1577" s="343"/>
      <c r="AD1577" s="329"/>
      <c r="AE1577" s="329"/>
      <c r="AF1577" s="329"/>
    </row>
    <row r="1578" spans="1:32" x14ac:dyDescent="0.2">
      <c r="A1578" s="343"/>
      <c r="B1578" s="343"/>
      <c r="C1578" s="343"/>
      <c r="D1578" s="343"/>
      <c r="E1578" s="343"/>
      <c r="F1578" s="343"/>
      <c r="G1578" s="343"/>
      <c r="H1578" s="343"/>
      <c r="I1578" s="343"/>
      <c r="J1578" s="343"/>
      <c r="K1578" s="343"/>
      <c r="L1578" s="343"/>
      <c r="M1578" s="343"/>
      <c r="N1578" s="343"/>
      <c r="O1578" s="343"/>
      <c r="P1578" s="343"/>
      <c r="Q1578" s="343"/>
      <c r="R1578" s="343"/>
      <c r="S1578" s="343"/>
      <c r="T1578" s="343"/>
      <c r="U1578" s="343"/>
      <c r="V1578" s="343"/>
      <c r="W1578" s="343"/>
      <c r="X1578" s="343"/>
      <c r="Y1578" s="343"/>
      <c r="Z1578" s="343"/>
      <c r="AA1578" s="343"/>
      <c r="AB1578" s="343"/>
      <c r="AC1578" s="343"/>
      <c r="AD1578" s="329"/>
      <c r="AE1578" s="329"/>
      <c r="AF1578" s="329"/>
    </row>
    <row r="1579" spans="1:32" x14ac:dyDescent="0.2">
      <c r="A1579" s="343"/>
      <c r="B1579" s="343"/>
      <c r="C1579" s="343"/>
      <c r="D1579" s="343"/>
      <c r="E1579" s="343"/>
      <c r="F1579" s="343"/>
      <c r="G1579" s="343"/>
      <c r="H1579" s="343"/>
      <c r="I1579" s="343"/>
      <c r="J1579" s="343"/>
      <c r="K1579" s="343"/>
      <c r="L1579" s="343"/>
      <c r="M1579" s="343"/>
      <c r="N1579" s="343"/>
      <c r="O1579" s="343"/>
      <c r="P1579" s="343"/>
      <c r="Q1579" s="343"/>
      <c r="R1579" s="343"/>
      <c r="S1579" s="343"/>
      <c r="T1579" s="343"/>
      <c r="U1579" s="343"/>
      <c r="V1579" s="343"/>
      <c r="W1579" s="343"/>
      <c r="X1579" s="343"/>
      <c r="Y1579" s="343"/>
      <c r="Z1579" s="343"/>
      <c r="AA1579" s="343"/>
      <c r="AB1579" s="343"/>
      <c r="AC1579" s="343"/>
      <c r="AD1579" s="329"/>
      <c r="AE1579" s="329"/>
      <c r="AF1579" s="329"/>
    </row>
    <row r="1580" spans="1:32" x14ac:dyDescent="0.2">
      <c r="A1580" s="343"/>
      <c r="B1580" s="343"/>
      <c r="C1580" s="343"/>
      <c r="D1580" s="343"/>
      <c r="E1580" s="343"/>
      <c r="F1580" s="343"/>
      <c r="G1580" s="343"/>
      <c r="H1580" s="343"/>
      <c r="I1580" s="343"/>
      <c r="J1580" s="343"/>
      <c r="K1580" s="343"/>
      <c r="L1580" s="343"/>
      <c r="M1580" s="343"/>
      <c r="N1580" s="343"/>
      <c r="O1580" s="343"/>
      <c r="P1580" s="343"/>
      <c r="Q1580" s="343"/>
      <c r="R1580" s="343"/>
      <c r="S1580" s="343"/>
      <c r="T1580" s="343"/>
      <c r="U1580" s="343"/>
      <c r="V1580" s="343"/>
      <c r="W1580" s="343"/>
      <c r="X1580" s="343"/>
      <c r="Y1580" s="343"/>
      <c r="Z1580" s="343"/>
      <c r="AA1580" s="343"/>
      <c r="AB1580" s="343"/>
      <c r="AC1580" s="343"/>
      <c r="AD1580" s="329"/>
      <c r="AE1580" s="329"/>
      <c r="AF1580" s="329"/>
    </row>
    <row r="1581" spans="1:32" x14ac:dyDescent="0.2">
      <c r="A1581" s="343"/>
      <c r="B1581" s="343"/>
      <c r="C1581" s="343"/>
      <c r="D1581" s="343"/>
      <c r="E1581" s="343"/>
      <c r="F1581" s="343"/>
      <c r="G1581" s="343"/>
      <c r="H1581" s="343"/>
      <c r="I1581" s="343"/>
      <c r="J1581" s="343"/>
      <c r="K1581" s="343"/>
      <c r="L1581" s="343"/>
      <c r="M1581" s="343"/>
      <c r="N1581" s="343"/>
      <c r="O1581" s="343"/>
      <c r="P1581" s="343"/>
      <c r="Q1581" s="343"/>
      <c r="R1581" s="343"/>
      <c r="S1581" s="343"/>
      <c r="T1581" s="343"/>
      <c r="U1581" s="343"/>
      <c r="V1581" s="343"/>
      <c r="W1581" s="343"/>
      <c r="X1581" s="343"/>
      <c r="Y1581" s="343"/>
      <c r="Z1581" s="343"/>
      <c r="AA1581" s="343"/>
      <c r="AB1581" s="343"/>
      <c r="AC1581" s="343"/>
      <c r="AD1581" s="329"/>
      <c r="AE1581" s="329"/>
      <c r="AF1581" s="329"/>
    </row>
    <row r="1582" spans="1:32" x14ac:dyDescent="0.2">
      <c r="A1582" s="343"/>
      <c r="B1582" s="343"/>
      <c r="C1582" s="343"/>
      <c r="D1582" s="343"/>
      <c r="E1582" s="343"/>
      <c r="F1582" s="343"/>
      <c r="G1582" s="343"/>
      <c r="H1582" s="343"/>
      <c r="I1582" s="343"/>
      <c r="J1582" s="343"/>
      <c r="K1582" s="343"/>
      <c r="L1582" s="343"/>
      <c r="M1582" s="343"/>
      <c r="N1582" s="343"/>
      <c r="O1582" s="343"/>
      <c r="P1582" s="343"/>
      <c r="Q1582" s="343"/>
      <c r="R1582" s="343"/>
      <c r="S1582" s="343"/>
      <c r="T1582" s="343"/>
      <c r="U1582" s="343"/>
      <c r="V1582" s="343"/>
      <c r="W1582" s="343"/>
      <c r="X1582" s="343"/>
      <c r="Y1582" s="343"/>
      <c r="Z1582" s="343"/>
      <c r="AA1582" s="343"/>
      <c r="AB1582" s="343"/>
      <c r="AC1582" s="343"/>
      <c r="AD1582" s="329"/>
      <c r="AE1582" s="329"/>
      <c r="AF1582" s="329"/>
    </row>
    <row r="1583" spans="1:32" x14ac:dyDescent="0.2">
      <c r="A1583" s="343"/>
      <c r="B1583" s="343"/>
      <c r="C1583" s="343"/>
      <c r="D1583" s="343"/>
      <c r="E1583" s="343"/>
      <c r="F1583" s="343"/>
      <c r="G1583" s="343"/>
      <c r="H1583" s="343"/>
      <c r="I1583" s="343"/>
      <c r="J1583" s="343"/>
      <c r="K1583" s="343"/>
      <c r="L1583" s="343"/>
      <c r="M1583" s="343"/>
      <c r="N1583" s="343"/>
      <c r="O1583" s="343"/>
      <c r="P1583" s="343"/>
      <c r="Q1583" s="343"/>
      <c r="R1583" s="343"/>
      <c r="S1583" s="343"/>
      <c r="T1583" s="343"/>
      <c r="U1583" s="343"/>
      <c r="V1583" s="343"/>
      <c r="W1583" s="343"/>
      <c r="X1583" s="343"/>
      <c r="Y1583" s="343"/>
      <c r="Z1583" s="343"/>
      <c r="AA1583" s="343"/>
      <c r="AB1583" s="343"/>
      <c r="AC1583" s="343"/>
      <c r="AD1583" s="329"/>
      <c r="AE1583" s="329"/>
      <c r="AF1583" s="329"/>
    </row>
    <row r="1584" spans="1:32" x14ac:dyDescent="0.2">
      <c r="A1584" s="343"/>
      <c r="B1584" s="343"/>
      <c r="C1584" s="343"/>
      <c r="D1584" s="343"/>
      <c r="E1584" s="343"/>
      <c r="F1584" s="343"/>
      <c r="G1584" s="343"/>
      <c r="H1584" s="343"/>
      <c r="I1584" s="343"/>
      <c r="J1584" s="343"/>
      <c r="K1584" s="343"/>
      <c r="L1584" s="343"/>
      <c r="M1584" s="343"/>
      <c r="N1584" s="343"/>
      <c r="O1584" s="343"/>
      <c r="P1584" s="343"/>
      <c r="Q1584" s="343"/>
      <c r="R1584" s="343"/>
      <c r="S1584" s="343"/>
      <c r="T1584" s="343"/>
      <c r="U1584" s="343"/>
      <c r="V1584" s="343"/>
      <c r="W1584" s="343"/>
      <c r="X1584" s="343"/>
      <c r="Y1584" s="343"/>
      <c r="Z1584" s="343"/>
      <c r="AA1584" s="343"/>
      <c r="AB1584" s="343"/>
      <c r="AC1584" s="343"/>
      <c r="AD1584" s="329"/>
      <c r="AE1584" s="329"/>
      <c r="AF1584" s="329"/>
    </row>
    <row r="1585" spans="1:32" x14ac:dyDescent="0.2">
      <c r="A1585" s="343"/>
      <c r="B1585" s="343"/>
      <c r="C1585" s="343"/>
      <c r="D1585" s="343"/>
      <c r="E1585" s="343"/>
      <c r="F1585" s="343"/>
      <c r="G1585" s="343"/>
      <c r="H1585" s="343"/>
      <c r="I1585" s="343"/>
      <c r="J1585" s="343"/>
      <c r="K1585" s="343"/>
      <c r="L1585" s="343"/>
      <c r="M1585" s="343"/>
      <c r="N1585" s="343"/>
      <c r="O1585" s="343"/>
      <c r="P1585" s="343"/>
      <c r="Q1585" s="343"/>
      <c r="R1585" s="343"/>
      <c r="S1585" s="343"/>
      <c r="T1585" s="343"/>
      <c r="U1585" s="343"/>
      <c r="V1585" s="343"/>
      <c r="W1585" s="343"/>
      <c r="X1585" s="343"/>
      <c r="Y1585" s="343"/>
      <c r="Z1585" s="343"/>
      <c r="AA1585" s="343"/>
      <c r="AB1585" s="343"/>
      <c r="AC1585" s="343"/>
      <c r="AD1585" s="329"/>
      <c r="AE1585" s="329"/>
      <c r="AF1585" s="329"/>
    </row>
    <row r="1586" spans="1:32" x14ac:dyDescent="0.2">
      <c r="A1586" s="343"/>
      <c r="B1586" s="343"/>
      <c r="C1586" s="343"/>
      <c r="D1586" s="343"/>
      <c r="E1586" s="343"/>
      <c r="F1586" s="343"/>
      <c r="G1586" s="343"/>
      <c r="H1586" s="343"/>
      <c r="I1586" s="343"/>
      <c r="J1586" s="343"/>
      <c r="K1586" s="343"/>
      <c r="L1586" s="343"/>
      <c r="M1586" s="343"/>
      <c r="N1586" s="343"/>
      <c r="O1586" s="343"/>
      <c r="P1586" s="343"/>
      <c r="Q1586" s="343"/>
      <c r="R1586" s="343"/>
      <c r="S1586" s="343"/>
      <c r="T1586" s="343"/>
      <c r="U1586" s="343"/>
      <c r="V1586" s="343"/>
      <c r="W1586" s="343"/>
      <c r="X1586" s="343"/>
      <c r="Y1586" s="343"/>
      <c r="Z1586" s="343"/>
      <c r="AA1586" s="343"/>
      <c r="AB1586" s="343"/>
      <c r="AC1586" s="343"/>
      <c r="AD1586" s="329"/>
      <c r="AE1586" s="329"/>
      <c r="AF1586" s="329"/>
    </row>
    <row r="1587" spans="1:32" x14ac:dyDescent="0.2">
      <c r="A1587" s="343"/>
      <c r="B1587" s="343"/>
      <c r="C1587" s="343"/>
      <c r="D1587" s="343"/>
      <c r="E1587" s="343"/>
      <c r="F1587" s="343"/>
      <c r="G1587" s="343"/>
      <c r="H1587" s="343"/>
      <c r="I1587" s="343"/>
      <c r="J1587" s="343"/>
      <c r="K1587" s="343"/>
      <c r="L1587" s="343"/>
      <c r="M1587" s="343"/>
      <c r="N1587" s="343"/>
      <c r="O1587" s="343"/>
      <c r="P1587" s="343"/>
      <c r="Q1587" s="343"/>
      <c r="R1587" s="343"/>
      <c r="S1587" s="343"/>
      <c r="T1587" s="343"/>
      <c r="U1587" s="343"/>
      <c r="V1587" s="343"/>
      <c r="W1587" s="343"/>
      <c r="X1587" s="343"/>
      <c r="Y1587" s="343"/>
      <c r="Z1587" s="343"/>
      <c r="AA1587" s="343"/>
      <c r="AB1587" s="343"/>
      <c r="AC1587" s="343"/>
      <c r="AD1587" s="329"/>
      <c r="AE1587" s="329"/>
      <c r="AF1587" s="329"/>
    </row>
    <row r="1588" spans="1:32" x14ac:dyDescent="0.2">
      <c r="A1588" s="343"/>
      <c r="B1588" s="343"/>
      <c r="C1588" s="343"/>
      <c r="D1588" s="343"/>
      <c r="E1588" s="343"/>
      <c r="F1588" s="343"/>
      <c r="G1588" s="343"/>
      <c r="H1588" s="343"/>
      <c r="I1588" s="343"/>
      <c r="J1588" s="343"/>
      <c r="K1588" s="343"/>
      <c r="L1588" s="343"/>
      <c r="M1588" s="343"/>
      <c r="N1588" s="343"/>
      <c r="O1588" s="343"/>
      <c r="P1588" s="343"/>
      <c r="Q1588" s="343"/>
      <c r="R1588" s="343"/>
      <c r="S1588" s="343"/>
      <c r="T1588" s="343"/>
      <c r="U1588" s="343"/>
      <c r="V1588" s="343"/>
      <c r="W1588" s="343"/>
      <c r="X1588" s="343"/>
      <c r="Y1588" s="343"/>
      <c r="Z1588" s="343"/>
      <c r="AA1588" s="343"/>
      <c r="AB1588" s="343"/>
      <c r="AC1588" s="343"/>
      <c r="AD1588" s="329"/>
      <c r="AE1588" s="329"/>
      <c r="AF1588" s="329"/>
    </row>
    <row r="1589" spans="1:32" x14ac:dyDescent="0.2">
      <c r="A1589" s="343"/>
      <c r="B1589" s="343"/>
      <c r="C1589" s="343"/>
      <c r="D1589" s="343"/>
      <c r="E1589" s="343"/>
      <c r="F1589" s="343"/>
      <c r="G1589" s="343"/>
      <c r="H1589" s="343"/>
      <c r="I1589" s="343"/>
      <c r="J1589" s="343"/>
      <c r="K1589" s="343"/>
      <c r="L1589" s="343"/>
      <c r="M1589" s="343"/>
      <c r="N1589" s="343"/>
      <c r="O1589" s="343"/>
      <c r="P1589" s="343"/>
      <c r="Q1589" s="343"/>
      <c r="R1589" s="343"/>
      <c r="S1589" s="343"/>
      <c r="T1589" s="343"/>
      <c r="U1589" s="343"/>
      <c r="V1589" s="343"/>
      <c r="W1589" s="343"/>
      <c r="X1589" s="343"/>
      <c r="Y1589" s="343"/>
      <c r="Z1589" s="343"/>
      <c r="AA1589" s="343"/>
      <c r="AB1589" s="343"/>
      <c r="AC1589" s="343"/>
      <c r="AD1589" s="329"/>
      <c r="AE1589" s="329"/>
      <c r="AF1589" s="329"/>
    </row>
    <row r="1590" spans="1:32" x14ac:dyDescent="0.2">
      <c r="A1590" s="343"/>
      <c r="B1590" s="343"/>
      <c r="C1590" s="343"/>
      <c r="D1590" s="343"/>
      <c r="E1590" s="343"/>
      <c r="F1590" s="343"/>
      <c r="G1590" s="343"/>
      <c r="H1590" s="343"/>
      <c r="I1590" s="343"/>
      <c r="J1590" s="343"/>
      <c r="K1590" s="343"/>
      <c r="L1590" s="343"/>
      <c r="M1590" s="343"/>
      <c r="N1590" s="343"/>
      <c r="O1590" s="343"/>
      <c r="P1590" s="343"/>
      <c r="Q1590" s="343"/>
      <c r="R1590" s="343"/>
      <c r="S1590" s="343"/>
      <c r="T1590" s="343"/>
      <c r="U1590" s="343"/>
      <c r="V1590" s="343"/>
      <c r="W1590" s="343"/>
      <c r="X1590" s="343"/>
      <c r="Y1590" s="343"/>
      <c r="Z1590" s="343"/>
      <c r="AA1590" s="343"/>
      <c r="AB1590" s="343"/>
      <c r="AC1590" s="343"/>
      <c r="AD1590" s="329"/>
      <c r="AE1590" s="329"/>
      <c r="AF1590" s="329"/>
    </row>
    <row r="1591" spans="1:32" x14ac:dyDescent="0.2">
      <c r="A1591" s="343"/>
      <c r="B1591" s="343"/>
      <c r="C1591" s="343"/>
      <c r="D1591" s="343"/>
      <c r="E1591" s="343"/>
      <c r="F1591" s="343"/>
      <c r="G1591" s="343"/>
      <c r="H1591" s="343"/>
      <c r="I1591" s="343"/>
      <c r="J1591" s="343"/>
      <c r="K1591" s="343"/>
      <c r="L1591" s="343"/>
      <c r="M1591" s="343"/>
      <c r="N1591" s="343"/>
      <c r="O1591" s="343"/>
      <c r="P1591" s="343"/>
      <c r="Q1591" s="343"/>
      <c r="R1591" s="343"/>
      <c r="S1591" s="343"/>
      <c r="T1591" s="343"/>
      <c r="U1591" s="343"/>
      <c r="V1591" s="343"/>
      <c r="W1591" s="343"/>
      <c r="X1591" s="343"/>
      <c r="Y1591" s="343"/>
      <c r="Z1591" s="343"/>
      <c r="AA1591" s="343"/>
      <c r="AB1591" s="343"/>
      <c r="AC1591" s="343"/>
      <c r="AD1591" s="329"/>
      <c r="AE1591" s="329"/>
      <c r="AF1591" s="329"/>
    </row>
    <row r="1592" spans="1:32" x14ac:dyDescent="0.2">
      <c r="A1592" s="343"/>
      <c r="B1592" s="343"/>
      <c r="C1592" s="343"/>
      <c r="D1592" s="343"/>
      <c r="E1592" s="343"/>
      <c r="F1592" s="343"/>
      <c r="G1592" s="343"/>
      <c r="H1592" s="343"/>
      <c r="I1592" s="343"/>
      <c r="J1592" s="343"/>
      <c r="K1592" s="343"/>
      <c r="L1592" s="343"/>
      <c r="M1592" s="343"/>
      <c r="N1592" s="343"/>
      <c r="O1592" s="343"/>
      <c r="P1592" s="343"/>
      <c r="Q1592" s="343"/>
      <c r="R1592" s="343"/>
      <c r="S1592" s="343"/>
      <c r="T1592" s="343"/>
      <c r="U1592" s="343"/>
      <c r="V1592" s="343"/>
      <c r="W1592" s="343"/>
      <c r="X1592" s="343"/>
      <c r="Y1592" s="343"/>
      <c r="Z1592" s="343"/>
      <c r="AA1592" s="343"/>
      <c r="AB1592" s="343"/>
      <c r="AC1592" s="343"/>
      <c r="AD1592" s="329"/>
      <c r="AE1592" s="329"/>
      <c r="AF1592" s="329"/>
    </row>
    <row r="1593" spans="1:32" x14ac:dyDescent="0.2">
      <c r="A1593" s="343"/>
      <c r="B1593" s="343"/>
      <c r="C1593" s="343"/>
      <c r="D1593" s="343"/>
      <c r="E1593" s="343"/>
      <c r="F1593" s="343"/>
      <c r="G1593" s="343"/>
      <c r="H1593" s="343"/>
      <c r="I1593" s="343"/>
      <c r="J1593" s="343"/>
      <c r="K1593" s="343"/>
      <c r="L1593" s="343"/>
      <c r="M1593" s="343"/>
      <c r="N1593" s="343"/>
      <c r="O1593" s="343"/>
      <c r="P1593" s="343"/>
      <c r="Q1593" s="343"/>
      <c r="R1593" s="343"/>
      <c r="S1593" s="343"/>
      <c r="T1593" s="343"/>
      <c r="U1593" s="343"/>
      <c r="V1593" s="343"/>
      <c r="W1593" s="343"/>
      <c r="X1593" s="343"/>
      <c r="Y1593" s="343"/>
      <c r="Z1593" s="343"/>
      <c r="AA1593" s="343"/>
      <c r="AB1593" s="343"/>
      <c r="AC1593" s="343"/>
      <c r="AD1593" s="329"/>
      <c r="AE1593" s="329"/>
      <c r="AF1593" s="329"/>
    </row>
    <row r="1594" spans="1:32" x14ac:dyDescent="0.2">
      <c r="A1594" s="343"/>
      <c r="B1594" s="343"/>
      <c r="C1594" s="343"/>
      <c r="D1594" s="343"/>
      <c r="E1594" s="343"/>
      <c r="F1594" s="343"/>
      <c r="G1594" s="343"/>
      <c r="H1594" s="343"/>
      <c r="I1594" s="343"/>
      <c r="J1594" s="343"/>
      <c r="K1594" s="343"/>
      <c r="L1594" s="343"/>
      <c r="M1594" s="343"/>
      <c r="N1594" s="343"/>
      <c r="O1594" s="343"/>
      <c r="P1594" s="343"/>
      <c r="Q1594" s="343"/>
      <c r="R1594" s="343"/>
      <c r="S1594" s="343"/>
      <c r="T1594" s="343"/>
      <c r="U1594" s="343"/>
      <c r="V1594" s="343"/>
      <c r="W1594" s="343"/>
      <c r="X1594" s="343"/>
      <c r="Y1594" s="343"/>
      <c r="Z1594" s="343"/>
      <c r="AA1594" s="343"/>
      <c r="AB1594" s="343"/>
      <c r="AC1594" s="343"/>
      <c r="AD1594" s="329"/>
      <c r="AE1594" s="329"/>
      <c r="AF1594" s="329"/>
    </row>
    <row r="1595" spans="1:32" x14ac:dyDescent="0.2">
      <c r="A1595" s="343"/>
      <c r="B1595" s="343"/>
      <c r="C1595" s="343"/>
      <c r="D1595" s="343"/>
      <c r="E1595" s="343"/>
      <c r="F1595" s="343"/>
      <c r="G1595" s="343"/>
      <c r="H1595" s="343"/>
      <c r="I1595" s="343"/>
      <c r="J1595" s="343"/>
      <c r="K1595" s="343"/>
      <c r="L1595" s="343"/>
      <c r="M1595" s="343"/>
      <c r="N1595" s="343"/>
      <c r="O1595" s="343"/>
      <c r="P1595" s="343"/>
      <c r="Q1595" s="343"/>
      <c r="R1595" s="343"/>
      <c r="S1595" s="343"/>
      <c r="T1595" s="343"/>
      <c r="U1595" s="343"/>
      <c r="V1595" s="343"/>
      <c r="W1595" s="343"/>
      <c r="X1595" s="343"/>
      <c r="Y1595" s="343"/>
      <c r="Z1595" s="343"/>
      <c r="AA1595" s="343"/>
      <c r="AB1595" s="343"/>
      <c r="AC1595" s="343"/>
      <c r="AD1595" s="329"/>
      <c r="AE1595" s="329"/>
      <c r="AF1595" s="329"/>
    </row>
    <row r="1596" spans="1:32" x14ac:dyDescent="0.2">
      <c r="A1596" s="343"/>
      <c r="B1596" s="343"/>
      <c r="C1596" s="343"/>
      <c r="D1596" s="343"/>
      <c r="E1596" s="343"/>
      <c r="F1596" s="343"/>
      <c r="G1596" s="343"/>
      <c r="H1596" s="343"/>
      <c r="I1596" s="343"/>
      <c r="J1596" s="343"/>
      <c r="K1596" s="343"/>
      <c r="L1596" s="343"/>
      <c r="M1596" s="343"/>
      <c r="N1596" s="343"/>
      <c r="O1596" s="343"/>
      <c r="P1596" s="343"/>
      <c r="Q1596" s="343"/>
      <c r="R1596" s="343"/>
      <c r="S1596" s="343"/>
      <c r="T1596" s="343"/>
      <c r="U1596" s="343"/>
      <c r="V1596" s="343"/>
      <c r="W1596" s="343"/>
      <c r="X1596" s="343"/>
      <c r="Y1596" s="343"/>
      <c r="Z1596" s="343"/>
      <c r="AA1596" s="343"/>
      <c r="AB1596" s="343"/>
      <c r="AC1596" s="343"/>
      <c r="AD1596" s="329"/>
      <c r="AE1596" s="329"/>
      <c r="AF1596" s="329"/>
    </row>
    <row r="1597" spans="1:32" x14ac:dyDescent="0.2">
      <c r="A1597" s="343"/>
      <c r="B1597" s="343"/>
      <c r="C1597" s="343"/>
      <c r="D1597" s="343"/>
      <c r="E1597" s="343"/>
      <c r="F1597" s="343"/>
      <c r="G1597" s="343"/>
      <c r="H1597" s="343"/>
      <c r="I1597" s="343"/>
      <c r="J1597" s="343"/>
      <c r="K1597" s="343"/>
      <c r="L1597" s="343"/>
      <c r="M1597" s="343"/>
      <c r="N1597" s="343"/>
      <c r="O1597" s="343"/>
      <c r="P1597" s="343"/>
      <c r="Q1597" s="343"/>
      <c r="R1597" s="343"/>
      <c r="S1597" s="343"/>
      <c r="T1597" s="343"/>
      <c r="U1597" s="343"/>
      <c r="V1597" s="343"/>
      <c r="W1597" s="343"/>
      <c r="X1597" s="343"/>
      <c r="Y1597" s="343"/>
      <c r="Z1597" s="343"/>
      <c r="AA1597" s="343"/>
      <c r="AB1597" s="343"/>
      <c r="AC1597" s="343"/>
      <c r="AD1597" s="329"/>
      <c r="AE1597" s="329"/>
      <c r="AF1597" s="329"/>
    </row>
    <row r="1598" spans="1:32" x14ac:dyDescent="0.2">
      <c r="A1598" s="343"/>
      <c r="B1598" s="343"/>
      <c r="C1598" s="343"/>
      <c r="D1598" s="343"/>
      <c r="E1598" s="343"/>
      <c r="F1598" s="343"/>
      <c r="G1598" s="343"/>
      <c r="H1598" s="343"/>
      <c r="I1598" s="343"/>
      <c r="J1598" s="343"/>
      <c r="K1598" s="343"/>
      <c r="L1598" s="343"/>
      <c r="M1598" s="343"/>
      <c r="N1598" s="343"/>
      <c r="O1598" s="343"/>
      <c r="P1598" s="343"/>
      <c r="Q1598" s="343"/>
      <c r="R1598" s="343"/>
      <c r="S1598" s="343"/>
      <c r="T1598" s="343"/>
      <c r="U1598" s="343"/>
      <c r="V1598" s="343"/>
      <c r="W1598" s="343"/>
      <c r="X1598" s="343"/>
      <c r="Y1598" s="343"/>
      <c r="Z1598" s="343"/>
      <c r="AA1598" s="343"/>
      <c r="AB1598" s="343"/>
      <c r="AC1598" s="343"/>
      <c r="AD1598" s="329"/>
      <c r="AE1598" s="329"/>
      <c r="AF1598" s="329"/>
    </row>
    <row r="1599" spans="1:32" x14ac:dyDescent="0.2">
      <c r="A1599" s="343"/>
      <c r="B1599" s="343"/>
      <c r="C1599" s="343"/>
      <c r="D1599" s="343"/>
      <c r="E1599" s="343"/>
      <c r="F1599" s="343"/>
      <c r="G1599" s="343"/>
      <c r="H1599" s="343"/>
      <c r="I1599" s="343"/>
      <c r="J1599" s="343"/>
      <c r="K1599" s="343"/>
      <c r="L1599" s="343"/>
      <c r="M1599" s="343"/>
      <c r="N1599" s="343"/>
      <c r="O1599" s="343"/>
      <c r="P1599" s="343"/>
      <c r="Q1599" s="343"/>
      <c r="R1599" s="343"/>
      <c r="S1599" s="343"/>
      <c r="T1599" s="343"/>
      <c r="U1599" s="343"/>
      <c r="V1599" s="343"/>
      <c r="W1599" s="343"/>
      <c r="X1599" s="343"/>
      <c r="Y1599" s="343"/>
      <c r="Z1599" s="343"/>
      <c r="AA1599" s="343"/>
      <c r="AB1599" s="343"/>
      <c r="AC1599" s="343"/>
      <c r="AD1599" s="329"/>
      <c r="AE1599" s="329"/>
      <c r="AF1599" s="329"/>
    </row>
    <row r="1600" spans="1:32" x14ac:dyDescent="0.2">
      <c r="A1600" s="343"/>
      <c r="B1600" s="343"/>
      <c r="C1600" s="343"/>
      <c r="D1600" s="343"/>
      <c r="E1600" s="343"/>
      <c r="F1600" s="343"/>
      <c r="G1600" s="343"/>
      <c r="H1600" s="343"/>
      <c r="I1600" s="343"/>
      <c r="J1600" s="343"/>
      <c r="K1600" s="343"/>
      <c r="L1600" s="343"/>
      <c r="M1600" s="343"/>
      <c r="N1600" s="343"/>
      <c r="O1600" s="343"/>
      <c r="P1600" s="343"/>
      <c r="Q1600" s="343"/>
      <c r="R1600" s="343"/>
      <c r="S1600" s="343"/>
      <c r="T1600" s="343"/>
      <c r="U1600" s="343"/>
      <c r="V1600" s="343"/>
      <c r="W1600" s="343"/>
      <c r="X1600" s="343"/>
      <c r="Y1600" s="343"/>
      <c r="Z1600" s="343"/>
      <c r="AA1600" s="343"/>
      <c r="AB1600" s="343"/>
      <c r="AC1600" s="343"/>
      <c r="AD1600" s="329"/>
      <c r="AE1600" s="329"/>
      <c r="AF1600" s="329"/>
    </row>
    <row r="1601" spans="1:32" x14ac:dyDescent="0.2">
      <c r="A1601" s="343"/>
      <c r="B1601" s="343"/>
      <c r="C1601" s="343"/>
      <c r="D1601" s="343"/>
      <c r="E1601" s="343"/>
      <c r="F1601" s="343"/>
      <c r="G1601" s="343"/>
      <c r="H1601" s="343"/>
      <c r="I1601" s="343"/>
      <c r="J1601" s="343"/>
      <c r="K1601" s="343"/>
      <c r="L1601" s="343"/>
      <c r="M1601" s="343"/>
      <c r="N1601" s="343"/>
      <c r="O1601" s="343"/>
      <c r="P1601" s="343"/>
      <c r="Q1601" s="343"/>
      <c r="R1601" s="343"/>
      <c r="S1601" s="343"/>
      <c r="T1601" s="343"/>
      <c r="U1601" s="343"/>
      <c r="V1601" s="343"/>
      <c r="W1601" s="343"/>
      <c r="X1601" s="343"/>
      <c r="Y1601" s="343"/>
      <c r="Z1601" s="343"/>
      <c r="AA1601" s="343"/>
      <c r="AB1601" s="343"/>
      <c r="AC1601" s="343"/>
      <c r="AD1601" s="329"/>
      <c r="AE1601" s="329"/>
      <c r="AF1601" s="329"/>
    </row>
    <row r="1602" spans="1:32" x14ac:dyDescent="0.2">
      <c r="A1602" s="343"/>
      <c r="B1602" s="343"/>
      <c r="C1602" s="343"/>
      <c r="D1602" s="343"/>
      <c r="E1602" s="343"/>
      <c r="F1602" s="343"/>
      <c r="G1602" s="343"/>
      <c r="H1602" s="343"/>
      <c r="I1602" s="343"/>
      <c r="J1602" s="343"/>
      <c r="K1602" s="343"/>
      <c r="L1602" s="343"/>
      <c r="M1602" s="343"/>
      <c r="N1602" s="343"/>
      <c r="O1602" s="343"/>
      <c r="P1602" s="343"/>
      <c r="Q1602" s="343"/>
      <c r="R1602" s="343"/>
      <c r="S1602" s="343"/>
      <c r="T1602" s="343"/>
      <c r="U1602" s="343"/>
      <c r="V1602" s="343"/>
      <c r="W1602" s="343"/>
      <c r="X1602" s="343"/>
      <c r="Y1602" s="343"/>
      <c r="Z1602" s="343"/>
      <c r="AA1602" s="343"/>
      <c r="AB1602" s="343"/>
      <c r="AC1602" s="343"/>
      <c r="AD1602" s="329"/>
      <c r="AE1602" s="329"/>
      <c r="AF1602" s="329"/>
    </row>
    <row r="1603" spans="1:32" x14ac:dyDescent="0.2">
      <c r="A1603" s="343"/>
      <c r="B1603" s="343"/>
      <c r="C1603" s="343"/>
      <c r="D1603" s="343"/>
      <c r="E1603" s="343"/>
      <c r="F1603" s="343"/>
      <c r="G1603" s="343"/>
      <c r="H1603" s="343"/>
      <c r="I1603" s="343"/>
      <c r="J1603" s="343"/>
      <c r="K1603" s="343"/>
      <c r="L1603" s="343"/>
      <c r="M1603" s="343"/>
      <c r="N1603" s="343"/>
      <c r="O1603" s="343"/>
      <c r="P1603" s="343"/>
      <c r="Q1603" s="343"/>
      <c r="R1603" s="343"/>
      <c r="S1603" s="343"/>
      <c r="T1603" s="343"/>
      <c r="U1603" s="343"/>
      <c r="V1603" s="343"/>
      <c r="W1603" s="343"/>
      <c r="X1603" s="343"/>
      <c r="Y1603" s="343"/>
      <c r="Z1603" s="343"/>
      <c r="AA1603" s="343"/>
      <c r="AB1603" s="343"/>
      <c r="AC1603" s="343"/>
      <c r="AD1603" s="329"/>
      <c r="AE1603" s="329"/>
      <c r="AF1603" s="329"/>
    </row>
    <row r="1604" spans="1:32" x14ac:dyDescent="0.2">
      <c r="A1604" s="343"/>
      <c r="B1604" s="343"/>
      <c r="C1604" s="343"/>
      <c r="D1604" s="343"/>
      <c r="E1604" s="343"/>
      <c r="F1604" s="343"/>
      <c r="G1604" s="343"/>
      <c r="H1604" s="343"/>
      <c r="I1604" s="343"/>
      <c r="J1604" s="343"/>
      <c r="K1604" s="343"/>
      <c r="L1604" s="343"/>
      <c r="M1604" s="343"/>
      <c r="N1604" s="343"/>
      <c r="O1604" s="343"/>
      <c r="P1604" s="343"/>
      <c r="Q1604" s="343"/>
      <c r="R1604" s="343"/>
      <c r="S1604" s="343"/>
      <c r="T1604" s="343"/>
      <c r="U1604" s="343"/>
      <c r="V1604" s="343"/>
      <c r="W1604" s="343"/>
      <c r="X1604" s="343"/>
      <c r="Y1604" s="343"/>
      <c r="Z1604" s="343"/>
      <c r="AA1604" s="343"/>
      <c r="AB1604" s="343"/>
      <c r="AC1604" s="343"/>
      <c r="AD1604" s="329"/>
      <c r="AE1604" s="329"/>
      <c r="AF1604" s="329"/>
    </row>
    <row r="1605" spans="1:32" x14ac:dyDescent="0.2">
      <c r="A1605" s="343"/>
      <c r="B1605" s="343"/>
      <c r="C1605" s="343"/>
      <c r="D1605" s="343"/>
      <c r="E1605" s="343"/>
      <c r="F1605" s="343"/>
      <c r="G1605" s="343"/>
      <c r="H1605" s="343"/>
      <c r="I1605" s="343"/>
      <c r="J1605" s="343"/>
      <c r="K1605" s="343"/>
      <c r="L1605" s="343"/>
      <c r="M1605" s="343"/>
      <c r="N1605" s="343"/>
      <c r="O1605" s="343"/>
      <c r="P1605" s="343"/>
      <c r="Q1605" s="343"/>
      <c r="R1605" s="343"/>
      <c r="S1605" s="343"/>
      <c r="T1605" s="343"/>
      <c r="U1605" s="343"/>
      <c r="V1605" s="343"/>
      <c r="W1605" s="343"/>
      <c r="X1605" s="343"/>
      <c r="Y1605" s="343"/>
      <c r="Z1605" s="343"/>
      <c r="AA1605" s="343"/>
      <c r="AB1605" s="343"/>
      <c r="AC1605" s="343"/>
      <c r="AD1605" s="329"/>
      <c r="AE1605" s="329"/>
      <c r="AF1605" s="329"/>
    </row>
    <row r="1606" spans="1:32" x14ac:dyDescent="0.2">
      <c r="A1606" s="343"/>
      <c r="B1606" s="343"/>
      <c r="C1606" s="343"/>
      <c r="D1606" s="343"/>
      <c r="E1606" s="343"/>
      <c r="F1606" s="343"/>
      <c r="G1606" s="343"/>
      <c r="H1606" s="343"/>
      <c r="I1606" s="343"/>
      <c r="J1606" s="343"/>
      <c r="K1606" s="343"/>
      <c r="L1606" s="343"/>
      <c r="M1606" s="343"/>
      <c r="N1606" s="343"/>
      <c r="O1606" s="343"/>
      <c r="P1606" s="343"/>
      <c r="Q1606" s="343"/>
      <c r="R1606" s="343"/>
      <c r="S1606" s="343"/>
      <c r="T1606" s="343"/>
      <c r="U1606" s="343"/>
      <c r="V1606" s="343"/>
      <c r="W1606" s="343"/>
      <c r="X1606" s="343"/>
      <c r="Y1606" s="343"/>
      <c r="Z1606" s="343"/>
      <c r="AA1606" s="343"/>
      <c r="AB1606" s="343"/>
      <c r="AC1606" s="343"/>
      <c r="AD1606" s="329"/>
      <c r="AE1606" s="329"/>
      <c r="AF1606" s="329"/>
    </row>
    <row r="1607" spans="1:32" x14ac:dyDescent="0.2">
      <c r="A1607" s="343"/>
      <c r="B1607" s="343"/>
      <c r="C1607" s="343"/>
      <c r="D1607" s="343"/>
      <c r="E1607" s="343"/>
      <c r="F1607" s="343"/>
      <c r="G1607" s="343"/>
      <c r="H1607" s="343"/>
      <c r="I1607" s="343"/>
      <c r="J1607" s="343"/>
      <c r="K1607" s="343"/>
      <c r="L1607" s="343"/>
      <c r="M1607" s="343"/>
      <c r="N1607" s="343"/>
      <c r="O1607" s="343"/>
      <c r="P1607" s="343"/>
      <c r="Q1607" s="343"/>
      <c r="R1607" s="343"/>
      <c r="S1607" s="343"/>
      <c r="T1607" s="343"/>
      <c r="U1607" s="343"/>
      <c r="V1607" s="343"/>
      <c r="W1607" s="343"/>
      <c r="X1607" s="343"/>
      <c r="Y1607" s="343"/>
      <c r="Z1607" s="343"/>
      <c r="AA1607" s="343"/>
      <c r="AB1607" s="343"/>
      <c r="AC1607" s="343"/>
      <c r="AD1607" s="329"/>
      <c r="AE1607" s="329"/>
      <c r="AF1607" s="329"/>
    </row>
    <row r="1608" spans="1:32" x14ac:dyDescent="0.2">
      <c r="A1608" s="343"/>
      <c r="B1608" s="343"/>
      <c r="C1608" s="343"/>
      <c r="D1608" s="343"/>
      <c r="E1608" s="343"/>
      <c r="F1608" s="343"/>
      <c r="G1608" s="343"/>
      <c r="H1608" s="343"/>
      <c r="I1608" s="343"/>
      <c r="J1608" s="343"/>
      <c r="K1608" s="343"/>
      <c r="L1608" s="343"/>
      <c r="M1608" s="343"/>
      <c r="N1608" s="343"/>
      <c r="O1608" s="343"/>
      <c r="P1608" s="343"/>
      <c r="Q1608" s="343"/>
      <c r="R1608" s="343"/>
      <c r="S1608" s="343"/>
      <c r="T1608" s="343"/>
      <c r="U1608" s="343"/>
      <c r="V1608" s="343"/>
      <c r="W1608" s="343"/>
      <c r="X1608" s="343"/>
      <c r="Y1608" s="343"/>
      <c r="Z1608" s="343"/>
      <c r="AA1608" s="343"/>
      <c r="AB1608" s="343"/>
      <c r="AC1608" s="343"/>
      <c r="AD1608" s="329"/>
      <c r="AE1608" s="329"/>
      <c r="AF1608" s="329"/>
    </row>
    <row r="1609" spans="1:32" x14ac:dyDescent="0.2">
      <c r="A1609" s="343"/>
      <c r="B1609" s="343"/>
      <c r="C1609" s="343"/>
      <c r="D1609" s="343"/>
      <c r="E1609" s="343"/>
      <c r="F1609" s="343"/>
      <c r="G1609" s="343"/>
      <c r="H1609" s="343"/>
      <c r="I1609" s="343"/>
      <c r="J1609" s="343"/>
      <c r="K1609" s="343"/>
      <c r="L1609" s="343"/>
      <c r="M1609" s="343"/>
      <c r="N1609" s="343"/>
      <c r="O1609" s="343"/>
      <c r="P1609" s="343"/>
      <c r="Q1609" s="343"/>
      <c r="R1609" s="343"/>
      <c r="S1609" s="343"/>
      <c r="T1609" s="343"/>
      <c r="U1609" s="343"/>
      <c r="V1609" s="343"/>
      <c r="W1609" s="343"/>
      <c r="X1609" s="343"/>
      <c r="Y1609" s="343"/>
      <c r="Z1609" s="343"/>
      <c r="AA1609" s="343"/>
      <c r="AB1609" s="343"/>
      <c r="AC1609" s="343"/>
      <c r="AD1609" s="329"/>
      <c r="AE1609" s="329"/>
      <c r="AF1609" s="329"/>
    </row>
    <row r="1610" spans="1:32" x14ac:dyDescent="0.2">
      <c r="A1610" s="343"/>
      <c r="B1610" s="343"/>
      <c r="C1610" s="343"/>
      <c r="D1610" s="343"/>
      <c r="E1610" s="343"/>
      <c r="F1610" s="343"/>
      <c r="G1610" s="343"/>
      <c r="H1610" s="343"/>
      <c r="I1610" s="343"/>
      <c r="J1610" s="343"/>
      <c r="K1610" s="343"/>
      <c r="L1610" s="343"/>
      <c r="M1610" s="343"/>
      <c r="N1610" s="343"/>
      <c r="O1610" s="343"/>
      <c r="P1610" s="343"/>
      <c r="Q1610" s="343"/>
      <c r="R1610" s="343"/>
      <c r="S1610" s="343"/>
      <c r="T1610" s="343"/>
      <c r="U1610" s="343"/>
      <c r="V1610" s="343"/>
      <c r="W1610" s="343"/>
      <c r="X1610" s="343"/>
      <c r="Y1610" s="343"/>
      <c r="Z1610" s="343"/>
      <c r="AA1610" s="343"/>
      <c r="AB1610" s="343"/>
      <c r="AC1610" s="343"/>
      <c r="AD1610" s="329"/>
      <c r="AE1610" s="329"/>
      <c r="AF1610" s="329"/>
    </row>
    <row r="1611" spans="1:32" x14ac:dyDescent="0.2">
      <c r="A1611" s="343"/>
      <c r="B1611" s="343"/>
      <c r="C1611" s="343"/>
      <c r="D1611" s="343"/>
      <c r="E1611" s="343"/>
      <c r="F1611" s="343"/>
      <c r="G1611" s="343"/>
      <c r="H1611" s="343"/>
      <c r="I1611" s="343"/>
      <c r="J1611" s="343"/>
      <c r="K1611" s="343"/>
      <c r="L1611" s="343"/>
      <c r="M1611" s="343"/>
      <c r="N1611" s="343"/>
      <c r="O1611" s="343"/>
      <c r="P1611" s="343"/>
      <c r="Q1611" s="343"/>
      <c r="R1611" s="343"/>
      <c r="S1611" s="343"/>
      <c r="T1611" s="343"/>
      <c r="U1611" s="343"/>
      <c r="V1611" s="343"/>
      <c r="W1611" s="343"/>
      <c r="X1611" s="343"/>
      <c r="Y1611" s="343"/>
      <c r="Z1611" s="343"/>
      <c r="AA1611" s="343"/>
      <c r="AB1611" s="343"/>
      <c r="AC1611" s="343"/>
      <c r="AD1611" s="329"/>
      <c r="AE1611" s="329"/>
      <c r="AF1611" s="329"/>
    </row>
    <row r="1612" spans="1:32" x14ac:dyDescent="0.2">
      <c r="A1612" s="343"/>
      <c r="B1612" s="343"/>
      <c r="C1612" s="343"/>
      <c r="D1612" s="343"/>
      <c r="E1612" s="343"/>
      <c r="F1612" s="343"/>
      <c r="G1612" s="343"/>
      <c r="H1612" s="343"/>
      <c r="I1612" s="343"/>
      <c r="J1612" s="343"/>
      <c r="K1612" s="343"/>
      <c r="L1612" s="343"/>
      <c r="M1612" s="343"/>
      <c r="N1612" s="343"/>
      <c r="O1612" s="343"/>
      <c r="P1612" s="343"/>
      <c r="Q1612" s="343"/>
      <c r="R1612" s="343"/>
      <c r="S1612" s="343"/>
      <c r="T1612" s="343"/>
      <c r="U1612" s="343"/>
      <c r="V1612" s="343"/>
      <c r="W1612" s="343"/>
      <c r="X1612" s="343"/>
      <c r="Y1612" s="343"/>
      <c r="Z1612" s="343"/>
      <c r="AA1612" s="343"/>
      <c r="AB1612" s="343"/>
      <c r="AC1612" s="343"/>
      <c r="AD1612" s="329"/>
      <c r="AE1612" s="329"/>
      <c r="AF1612" s="329"/>
    </row>
    <row r="1613" spans="1:32" x14ac:dyDescent="0.2">
      <c r="A1613" s="343"/>
      <c r="B1613" s="343"/>
      <c r="C1613" s="343"/>
      <c r="D1613" s="343"/>
      <c r="E1613" s="343"/>
      <c r="F1613" s="343"/>
      <c r="G1613" s="343"/>
      <c r="H1613" s="343"/>
      <c r="I1613" s="343"/>
      <c r="J1613" s="343"/>
      <c r="K1613" s="343"/>
      <c r="L1613" s="343"/>
      <c r="M1613" s="343"/>
      <c r="N1613" s="343"/>
      <c r="O1613" s="343"/>
      <c r="P1613" s="343"/>
      <c r="Q1613" s="343"/>
      <c r="R1613" s="343"/>
      <c r="S1613" s="343"/>
      <c r="T1613" s="343"/>
      <c r="U1613" s="343"/>
      <c r="V1613" s="343"/>
      <c r="W1613" s="343"/>
      <c r="X1613" s="343"/>
      <c r="Y1613" s="343"/>
      <c r="Z1613" s="343"/>
      <c r="AA1613" s="343"/>
      <c r="AB1613" s="343"/>
      <c r="AC1613" s="343"/>
      <c r="AD1613" s="329"/>
      <c r="AE1613" s="329"/>
      <c r="AF1613" s="329"/>
    </row>
    <row r="1614" spans="1:32" x14ac:dyDescent="0.2">
      <c r="A1614" s="343"/>
      <c r="B1614" s="343"/>
      <c r="C1614" s="343"/>
      <c r="D1614" s="343"/>
      <c r="E1614" s="343"/>
      <c r="F1614" s="343"/>
      <c r="G1614" s="343"/>
      <c r="H1614" s="343"/>
      <c r="I1614" s="343"/>
      <c r="J1614" s="343"/>
      <c r="K1614" s="343"/>
      <c r="L1614" s="343"/>
      <c r="M1614" s="343"/>
      <c r="N1614" s="343"/>
      <c r="O1614" s="343"/>
      <c r="P1614" s="343"/>
      <c r="Q1614" s="343"/>
      <c r="R1614" s="343"/>
      <c r="S1614" s="343"/>
      <c r="T1614" s="343"/>
      <c r="U1614" s="343"/>
      <c r="V1614" s="343"/>
      <c r="W1614" s="343"/>
      <c r="X1614" s="343"/>
      <c r="Y1614" s="343"/>
      <c r="Z1614" s="343"/>
      <c r="AA1614" s="343"/>
      <c r="AB1614" s="343"/>
      <c r="AC1614" s="343"/>
      <c r="AD1614" s="329"/>
      <c r="AE1614" s="329"/>
      <c r="AF1614" s="329"/>
    </row>
    <row r="1615" spans="1:32" x14ac:dyDescent="0.2">
      <c r="A1615" s="343"/>
      <c r="B1615" s="343"/>
      <c r="C1615" s="343"/>
      <c r="D1615" s="343"/>
      <c r="E1615" s="343"/>
      <c r="F1615" s="343"/>
      <c r="G1615" s="343"/>
      <c r="H1615" s="343"/>
      <c r="I1615" s="343"/>
      <c r="J1615" s="343"/>
      <c r="K1615" s="343"/>
      <c r="L1615" s="343"/>
      <c r="M1615" s="343"/>
      <c r="N1615" s="343"/>
      <c r="O1615" s="343"/>
      <c r="P1615" s="343"/>
      <c r="Q1615" s="343"/>
      <c r="R1615" s="343"/>
      <c r="S1615" s="343"/>
      <c r="T1615" s="343"/>
      <c r="U1615" s="343"/>
      <c r="V1615" s="343"/>
      <c r="W1615" s="343"/>
      <c r="X1615" s="343"/>
      <c r="Y1615" s="343"/>
      <c r="Z1615" s="343"/>
      <c r="AA1615" s="343"/>
      <c r="AB1615" s="343"/>
      <c r="AC1615" s="343"/>
      <c r="AD1615" s="329"/>
      <c r="AE1615" s="329"/>
      <c r="AF1615" s="329"/>
    </row>
    <row r="1616" spans="1:32" x14ac:dyDescent="0.2">
      <c r="A1616" s="343"/>
      <c r="B1616" s="343"/>
      <c r="C1616" s="343"/>
      <c r="D1616" s="343"/>
      <c r="E1616" s="343"/>
      <c r="F1616" s="343"/>
      <c r="G1616" s="343"/>
      <c r="H1616" s="343"/>
      <c r="I1616" s="343"/>
      <c r="J1616" s="343"/>
      <c r="K1616" s="343"/>
      <c r="L1616" s="343"/>
      <c r="M1616" s="343"/>
      <c r="N1616" s="343"/>
      <c r="O1616" s="343"/>
      <c r="P1616" s="343"/>
      <c r="Q1616" s="343"/>
      <c r="R1616" s="343"/>
      <c r="S1616" s="343"/>
      <c r="T1616" s="343"/>
      <c r="U1616" s="343"/>
      <c r="V1616" s="343"/>
      <c r="W1616" s="343"/>
      <c r="X1616" s="343"/>
      <c r="Y1616" s="343"/>
      <c r="Z1616" s="343"/>
      <c r="AA1616" s="343"/>
      <c r="AB1616" s="343"/>
      <c r="AC1616" s="343"/>
      <c r="AD1616" s="329"/>
      <c r="AE1616" s="329"/>
      <c r="AF1616" s="329"/>
    </row>
    <row r="1617" spans="1:32" x14ac:dyDescent="0.2">
      <c r="A1617" s="343"/>
      <c r="B1617" s="343"/>
      <c r="C1617" s="343"/>
      <c r="D1617" s="343"/>
      <c r="E1617" s="343"/>
      <c r="F1617" s="343"/>
      <c r="G1617" s="343"/>
      <c r="H1617" s="343"/>
      <c r="I1617" s="343"/>
      <c r="J1617" s="343"/>
      <c r="K1617" s="343"/>
      <c r="L1617" s="343"/>
      <c r="M1617" s="343"/>
      <c r="N1617" s="343"/>
      <c r="O1617" s="343"/>
      <c r="P1617" s="343"/>
      <c r="Q1617" s="343"/>
      <c r="R1617" s="343"/>
      <c r="S1617" s="343"/>
      <c r="T1617" s="343"/>
      <c r="U1617" s="343"/>
      <c r="V1617" s="343"/>
      <c r="W1617" s="343"/>
      <c r="X1617" s="343"/>
      <c r="Y1617" s="343"/>
      <c r="Z1617" s="343"/>
      <c r="AA1617" s="343"/>
      <c r="AB1617" s="343"/>
      <c r="AC1617" s="343"/>
      <c r="AD1617" s="329"/>
      <c r="AE1617" s="329"/>
      <c r="AF1617" s="329"/>
    </row>
    <row r="1618" spans="1:32" x14ac:dyDescent="0.2">
      <c r="A1618" s="343"/>
      <c r="B1618" s="343"/>
      <c r="C1618" s="343"/>
      <c r="D1618" s="343"/>
      <c r="E1618" s="343"/>
      <c r="F1618" s="343"/>
      <c r="G1618" s="343"/>
      <c r="H1618" s="343"/>
      <c r="I1618" s="343"/>
      <c r="J1618" s="343"/>
      <c r="K1618" s="343"/>
      <c r="L1618" s="343"/>
      <c r="M1618" s="343"/>
      <c r="N1618" s="343"/>
      <c r="O1618" s="343"/>
      <c r="P1618" s="343"/>
      <c r="Q1618" s="343"/>
      <c r="R1618" s="343"/>
      <c r="S1618" s="343"/>
      <c r="T1618" s="343"/>
      <c r="U1618" s="343"/>
      <c r="V1618" s="343"/>
      <c r="W1618" s="343"/>
      <c r="X1618" s="343"/>
      <c r="Y1618" s="343"/>
      <c r="Z1618" s="343"/>
      <c r="AA1618" s="343"/>
      <c r="AB1618" s="343"/>
      <c r="AC1618" s="343"/>
      <c r="AD1618" s="329"/>
      <c r="AE1618" s="329"/>
      <c r="AF1618" s="329"/>
    </row>
    <row r="1619" spans="1:32" x14ac:dyDescent="0.2">
      <c r="A1619" s="343"/>
      <c r="B1619" s="343"/>
      <c r="C1619" s="343"/>
      <c r="D1619" s="343"/>
      <c r="E1619" s="343"/>
      <c r="F1619" s="343"/>
      <c r="G1619" s="343"/>
      <c r="H1619" s="343"/>
      <c r="I1619" s="343"/>
      <c r="J1619" s="343"/>
      <c r="K1619" s="343"/>
      <c r="L1619" s="343"/>
      <c r="M1619" s="343"/>
      <c r="N1619" s="343"/>
      <c r="O1619" s="343"/>
      <c r="P1619" s="343"/>
      <c r="Q1619" s="343"/>
      <c r="R1619" s="343"/>
      <c r="S1619" s="343"/>
      <c r="T1619" s="343"/>
      <c r="U1619" s="343"/>
      <c r="V1619" s="343"/>
      <c r="W1619" s="343"/>
      <c r="X1619" s="343"/>
      <c r="Y1619" s="343"/>
      <c r="Z1619" s="343"/>
      <c r="AA1619" s="343"/>
      <c r="AB1619" s="343"/>
      <c r="AC1619" s="343"/>
      <c r="AD1619" s="329"/>
      <c r="AE1619" s="329"/>
      <c r="AF1619" s="329"/>
    </row>
    <row r="1620" spans="1:32" x14ac:dyDescent="0.2">
      <c r="A1620" s="343"/>
      <c r="B1620" s="343"/>
      <c r="C1620" s="343"/>
      <c r="D1620" s="343"/>
      <c r="E1620" s="343"/>
      <c r="F1620" s="343"/>
      <c r="G1620" s="343"/>
      <c r="H1620" s="343"/>
      <c r="I1620" s="343"/>
      <c r="J1620" s="343"/>
      <c r="K1620" s="343"/>
      <c r="L1620" s="343"/>
      <c r="M1620" s="343"/>
      <c r="N1620" s="343"/>
      <c r="O1620" s="343"/>
      <c r="P1620" s="343"/>
      <c r="Q1620" s="343"/>
      <c r="R1620" s="343"/>
      <c r="S1620" s="343"/>
      <c r="T1620" s="343"/>
      <c r="U1620" s="343"/>
      <c r="V1620" s="343"/>
      <c r="W1620" s="343"/>
      <c r="X1620" s="343"/>
      <c r="Y1620" s="343"/>
      <c r="Z1620" s="343"/>
      <c r="AA1620" s="343"/>
      <c r="AB1620" s="343"/>
      <c r="AC1620" s="343"/>
      <c r="AD1620" s="329"/>
      <c r="AE1620" s="329"/>
      <c r="AF1620" s="329"/>
    </row>
    <row r="1621" spans="1:32" x14ac:dyDescent="0.2">
      <c r="A1621" s="343"/>
      <c r="B1621" s="343"/>
      <c r="C1621" s="343"/>
      <c r="D1621" s="343"/>
      <c r="E1621" s="343"/>
      <c r="F1621" s="343"/>
      <c r="G1621" s="343"/>
      <c r="H1621" s="343"/>
      <c r="I1621" s="343"/>
      <c r="J1621" s="343"/>
      <c r="K1621" s="343"/>
      <c r="L1621" s="343"/>
      <c r="M1621" s="343"/>
      <c r="N1621" s="343"/>
      <c r="O1621" s="343"/>
      <c r="P1621" s="343"/>
      <c r="Q1621" s="343"/>
      <c r="R1621" s="343"/>
      <c r="S1621" s="343"/>
      <c r="T1621" s="343"/>
      <c r="U1621" s="343"/>
      <c r="V1621" s="343"/>
      <c r="W1621" s="343"/>
      <c r="X1621" s="343"/>
      <c r="Y1621" s="343"/>
      <c r="Z1621" s="343"/>
      <c r="AA1621" s="343"/>
      <c r="AB1621" s="343"/>
      <c r="AC1621" s="343"/>
      <c r="AD1621" s="329"/>
      <c r="AE1621" s="329"/>
      <c r="AF1621" s="329"/>
    </row>
    <row r="1622" spans="1:32" x14ac:dyDescent="0.2">
      <c r="A1622" s="343"/>
      <c r="B1622" s="343"/>
      <c r="C1622" s="343"/>
      <c r="D1622" s="343"/>
      <c r="E1622" s="343"/>
      <c r="F1622" s="343"/>
      <c r="G1622" s="343"/>
      <c r="H1622" s="343"/>
      <c r="I1622" s="343"/>
      <c r="J1622" s="343"/>
      <c r="K1622" s="343"/>
      <c r="L1622" s="343"/>
      <c r="M1622" s="343"/>
      <c r="N1622" s="343"/>
      <c r="O1622" s="343"/>
      <c r="P1622" s="343"/>
      <c r="Q1622" s="343"/>
      <c r="R1622" s="343"/>
      <c r="S1622" s="343"/>
      <c r="T1622" s="343"/>
      <c r="U1622" s="343"/>
      <c r="V1622" s="343"/>
      <c r="W1622" s="343"/>
      <c r="X1622" s="343"/>
      <c r="Y1622" s="343"/>
      <c r="Z1622" s="343"/>
      <c r="AA1622" s="343"/>
      <c r="AB1622" s="343"/>
      <c r="AC1622" s="343"/>
      <c r="AD1622" s="329"/>
      <c r="AE1622" s="329"/>
      <c r="AF1622" s="329"/>
    </row>
    <row r="1623" spans="1:32" x14ac:dyDescent="0.2">
      <c r="A1623" s="343"/>
      <c r="B1623" s="343"/>
      <c r="C1623" s="343"/>
      <c r="D1623" s="343"/>
      <c r="E1623" s="343"/>
      <c r="F1623" s="343"/>
      <c r="G1623" s="343"/>
      <c r="H1623" s="343"/>
      <c r="I1623" s="343"/>
      <c r="J1623" s="343"/>
      <c r="K1623" s="343"/>
      <c r="L1623" s="343"/>
      <c r="M1623" s="343"/>
      <c r="N1623" s="343"/>
      <c r="O1623" s="343"/>
      <c r="P1623" s="343"/>
      <c r="Q1623" s="343"/>
      <c r="R1623" s="343"/>
      <c r="S1623" s="343"/>
      <c r="T1623" s="343"/>
      <c r="U1623" s="343"/>
      <c r="V1623" s="343"/>
      <c r="W1623" s="343"/>
      <c r="X1623" s="343"/>
      <c r="Y1623" s="343"/>
      <c r="Z1623" s="343"/>
      <c r="AA1623" s="343"/>
      <c r="AB1623" s="343"/>
      <c r="AC1623" s="343"/>
      <c r="AD1623" s="329"/>
      <c r="AE1623" s="329"/>
      <c r="AF1623" s="329"/>
    </row>
    <row r="1624" spans="1:32" x14ac:dyDescent="0.2">
      <c r="A1624" s="343"/>
      <c r="B1624" s="343"/>
      <c r="C1624" s="343"/>
      <c r="D1624" s="343"/>
      <c r="E1624" s="343"/>
      <c r="F1624" s="343"/>
      <c r="G1624" s="343"/>
      <c r="H1624" s="343"/>
      <c r="I1624" s="343"/>
      <c r="J1624" s="343"/>
      <c r="K1624" s="343"/>
      <c r="L1624" s="343"/>
      <c r="M1624" s="343"/>
      <c r="N1624" s="343"/>
      <c r="O1624" s="343"/>
      <c r="P1624" s="343"/>
      <c r="Q1624" s="343"/>
      <c r="R1624" s="343"/>
      <c r="S1624" s="343"/>
      <c r="T1624" s="343"/>
      <c r="U1624" s="343"/>
      <c r="V1624" s="343"/>
      <c r="W1624" s="343"/>
      <c r="X1624" s="343"/>
      <c r="Y1624" s="343"/>
      <c r="Z1624" s="343"/>
      <c r="AA1624" s="343"/>
      <c r="AB1624" s="343"/>
      <c r="AC1624" s="343"/>
      <c r="AD1624" s="329"/>
      <c r="AE1624" s="329"/>
      <c r="AF1624" s="329"/>
    </row>
    <row r="1625" spans="1:32" x14ac:dyDescent="0.2">
      <c r="A1625" s="343"/>
      <c r="B1625" s="343"/>
      <c r="C1625" s="343"/>
      <c r="D1625" s="343"/>
      <c r="E1625" s="343"/>
      <c r="F1625" s="343"/>
      <c r="G1625" s="343"/>
      <c r="H1625" s="343"/>
      <c r="I1625" s="343"/>
      <c r="J1625" s="343"/>
      <c r="K1625" s="343"/>
      <c r="L1625" s="343"/>
      <c r="M1625" s="343"/>
      <c r="N1625" s="343"/>
      <c r="O1625" s="343"/>
      <c r="P1625" s="343"/>
      <c r="Q1625" s="343"/>
      <c r="R1625" s="343"/>
      <c r="S1625" s="343"/>
      <c r="T1625" s="343"/>
      <c r="U1625" s="343"/>
      <c r="V1625" s="343"/>
      <c r="W1625" s="343"/>
      <c r="X1625" s="343"/>
      <c r="Y1625" s="343"/>
      <c r="Z1625" s="343"/>
      <c r="AA1625" s="343"/>
      <c r="AB1625" s="343"/>
      <c r="AC1625" s="343"/>
      <c r="AD1625" s="329"/>
      <c r="AE1625" s="329"/>
      <c r="AF1625" s="329"/>
    </row>
    <row r="1626" spans="1:32" x14ac:dyDescent="0.2">
      <c r="A1626" s="343"/>
      <c r="B1626" s="343"/>
      <c r="C1626" s="343"/>
      <c r="D1626" s="343"/>
      <c r="E1626" s="343"/>
      <c r="F1626" s="343"/>
      <c r="G1626" s="343"/>
      <c r="H1626" s="343"/>
      <c r="I1626" s="343"/>
      <c r="J1626" s="343"/>
      <c r="K1626" s="343"/>
      <c r="L1626" s="343"/>
      <c r="M1626" s="343"/>
      <c r="N1626" s="343"/>
      <c r="O1626" s="343"/>
      <c r="P1626" s="343"/>
      <c r="Q1626" s="343"/>
      <c r="R1626" s="343"/>
      <c r="S1626" s="343"/>
      <c r="T1626" s="343"/>
      <c r="U1626" s="343"/>
      <c r="V1626" s="343"/>
      <c r="W1626" s="343"/>
      <c r="X1626" s="343"/>
      <c r="Y1626" s="343"/>
      <c r="Z1626" s="343"/>
      <c r="AA1626" s="343"/>
      <c r="AB1626" s="343"/>
      <c r="AC1626" s="343"/>
      <c r="AD1626" s="329"/>
      <c r="AE1626" s="329"/>
      <c r="AF1626" s="329"/>
    </row>
    <row r="1627" spans="1:32" x14ac:dyDescent="0.2">
      <c r="A1627" s="343"/>
      <c r="B1627" s="343"/>
      <c r="C1627" s="343"/>
      <c r="D1627" s="343"/>
      <c r="E1627" s="343"/>
      <c r="F1627" s="343"/>
      <c r="G1627" s="343"/>
      <c r="H1627" s="343"/>
      <c r="I1627" s="343"/>
      <c r="J1627" s="343"/>
      <c r="K1627" s="343"/>
      <c r="L1627" s="343"/>
      <c r="M1627" s="343"/>
      <c r="N1627" s="343"/>
      <c r="O1627" s="343"/>
      <c r="P1627" s="343"/>
      <c r="Q1627" s="343"/>
      <c r="R1627" s="343"/>
      <c r="S1627" s="343"/>
      <c r="T1627" s="343"/>
      <c r="U1627" s="343"/>
      <c r="V1627" s="343"/>
      <c r="W1627" s="343"/>
      <c r="X1627" s="343"/>
      <c r="Y1627" s="343"/>
      <c r="Z1627" s="343"/>
      <c r="AA1627" s="343"/>
      <c r="AB1627" s="343"/>
      <c r="AC1627" s="343"/>
      <c r="AD1627" s="329"/>
      <c r="AE1627" s="329"/>
      <c r="AF1627" s="329"/>
    </row>
    <row r="1628" spans="1:32" x14ac:dyDescent="0.2">
      <c r="A1628" s="343"/>
      <c r="B1628" s="343"/>
      <c r="C1628" s="343"/>
      <c r="D1628" s="343"/>
      <c r="E1628" s="343"/>
      <c r="F1628" s="343"/>
      <c r="G1628" s="343"/>
      <c r="H1628" s="343"/>
      <c r="I1628" s="343"/>
      <c r="J1628" s="343"/>
      <c r="K1628" s="343"/>
      <c r="L1628" s="343"/>
      <c r="M1628" s="343"/>
      <c r="N1628" s="343"/>
      <c r="O1628" s="343"/>
      <c r="P1628" s="343"/>
      <c r="Q1628" s="343"/>
      <c r="R1628" s="343"/>
      <c r="S1628" s="343"/>
      <c r="T1628" s="343"/>
      <c r="U1628" s="343"/>
      <c r="V1628" s="343"/>
      <c r="W1628" s="343"/>
      <c r="X1628" s="343"/>
      <c r="Y1628" s="343"/>
      <c r="Z1628" s="343"/>
      <c r="AA1628" s="343"/>
      <c r="AB1628" s="343"/>
      <c r="AC1628" s="343"/>
      <c r="AD1628" s="329"/>
      <c r="AE1628" s="329"/>
      <c r="AF1628" s="329"/>
    </row>
    <row r="1629" spans="1:32" x14ac:dyDescent="0.2">
      <c r="A1629" s="343"/>
      <c r="B1629" s="343"/>
      <c r="C1629" s="343"/>
      <c r="D1629" s="343"/>
      <c r="E1629" s="343"/>
      <c r="F1629" s="343"/>
      <c r="G1629" s="343"/>
      <c r="H1629" s="343"/>
      <c r="I1629" s="343"/>
      <c r="J1629" s="343"/>
      <c r="K1629" s="343"/>
      <c r="L1629" s="343"/>
      <c r="M1629" s="343"/>
      <c r="N1629" s="343"/>
      <c r="O1629" s="343"/>
      <c r="P1629" s="343"/>
      <c r="Q1629" s="343"/>
      <c r="R1629" s="343"/>
      <c r="S1629" s="343"/>
      <c r="T1629" s="343"/>
      <c r="U1629" s="343"/>
      <c r="V1629" s="343"/>
      <c r="W1629" s="343"/>
      <c r="X1629" s="343"/>
      <c r="Y1629" s="343"/>
      <c r="Z1629" s="343"/>
      <c r="AA1629" s="343"/>
      <c r="AB1629" s="343"/>
      <c r="AC1629" s="343"/>
      <c r="AD1629" s="329"/>
      <c r="AE1629" s="329"/>
      <c r="AF1629" s="329"/>
    </row>
    <row r="1630" spans="1:32" x14ac:dyDescent="0.2">
      <c r="A1630" s="343"/>
      <c r="B1630" s="343"/>
      <c r="C1630" s="343"/>
      <c r="D1630" s="343"/>
      <c r="E1630" s="343"/>
      <c r="F1630" s="343"/>
      <c r="G1630" s="343"/>
      <c r="H1630" s="343"/>
      <c r="I1630" s="343"/>
      <c r="J1630" s="343"/>
      <c r="K1630" s="343"/>
      <c r="L1630" s="343"/>
      <c r="M1630" s="343"/>
      <c r="N1630" s="343"/>
      <c r="O1630" s="343"/>
      <c r="P1630" s="343"/>
      <c r="Q1630" s="343"/>
      <c r="R1630" s="343"/>
      <c r="S1630" s="343"/>
      <c r="T1630" s="343"/>
      <c r="U1630" s="343"/>
      <c r="V1630" s="343"/>
      <c r="W1630" s="343"/>
      <c r="X1630" s="343"/>
      <c r="Y1630" s="343"/>
      <c r="Z1630" s="343"/>
      <c r="AA1630" s="343"/>
      <c r="AB1630" s="343"/>
      <c r="AC1630" s="343"/>
      <c r="AD1630" s="329"/>
      <c r="AE1630" s="329"/>
      <c r="AF1630" s="329"/>
    </row>
    <row r="1631" spans="1:32" x14ac:dyDescent="0.2">
      <c r="A1631" s="343"/>
      <c r="B1631" s="343"/>
      <c r="C1631" s="343"/>
      <c r="D1631" s="343"/>
      <c r="E1631" s="343"/>
      <c r="F1631" s="343"/>
      <c r="G1631" s="343"/>
      <c r="H1631" s="343"/>
      <c r="I1631" s="343"/>
      <c r="J1631" s="343"/>
      <c r="K1631" s="343"/>
      <c r="L1631" s="343"/>
      <c r="M1631" s="343"/>
      <c r="N1631" s="343"/>
      <c r="O1631" s="343"/>
      <c r="P1631" s="343"/>
      <c r="Q1631" s="343"/>
      <c r="R1631" s="343"/>
      <c r="S1631" s="343"/>
      <c r="T1631" s="343"/>
      <c r="U1631" s="343"/>
      <c r="V1631" s="343"/>
      <c r="W1631" s="343"/>
      <c r="X1631" s="343"/>
      <c r="Y1631" s="343"/>
      <c r="Z1631" s="343"/>
      <c r="AA1631" s="343"/>
      <c r="AB1631" s="343"/>
      <c r="AC1631" s="343"/>
      <c r="AD1631" s="329"/>
      <c r="AE1631" s="329"/>
      <c r="AF1631" s="329"/>
    </row>
    <row r="1632" spans="1:32" x14ac:dyDescent="0.2">
      <c r="A1632" s="343"/>
      <c r="B1632" s="343"/>
      <c r="C1632" s="343"/>
      <c r="D1632" s="343"/>
      <c r="E1632" s="343"/>
      <c r="F1632" s="343"/>
      <c r="G1632" s="343"/>
      <c r="H1632" s="343"/>
      <c r="I1632" s="343"/>
      <c r="J1632" s="343"/>
      <c r="K1632" s="343"/>
      <c r="L1632" s="343"/>
      <c r="M1632" s="343"/>
      <c r="N1632" s="343"/>
      <c r="O1632" s="343"/>
      <c r="P1632" s="343"/>
      <c r="Q1632" s="343"/>
      <c r="R1632" s="343"/>
      <c r="S1632" s="343"/>
      <c r="T1632" s="343"/>
      <c r="U1632" s="343"/>
      <c r="V1632" s="343"/>
      <c r="W1632" s="343"/>
      <c r="X1632" s="343"/>
      <c r="Y1632" s="343"/>
      <c r="Z1632" s="343"/>
      <c r="AA1632" s="343"/>
      <c r="AB1632" s="343"/>
      <c r="AC1632" s="343"/>
      <c r="AD1632" s="329"/>
      <c r="AE1632" s="329"/>
      <c r="AF1632" s="329"/>
    </row>
    <row r="1633" spans="1:32" x14ac:dyDescent="0.2">
      <c r="A1633" s="343"/>
      <c r="B1633" s="343"/>
      <c r="C1633" s="343"/>
      <c r="D1633" s="343"/>
      <c r="E1633" s="343"/>
      <c r="F1633" s="343"/>
      <c r="G1633" s="343"/>
      <c r="H1633" s="343"/>
      <c r="I1633" s="343"/>
      <c r="J1633" s="343"/>
      <c r="K1633" s="343"/>
      <c r="L1633" s="343"/>
      <c r="M1633" s="343"/>
      <c r="N1633" s="343"/>
      <c r="O1633" s="343"/>
      <c r="P1633" s="343"/>
      <c r="Q1633" s="343"/>
      <c r="R1633" s="343"/>
      <c r="S1633" s="343"/>
      <c r="T1633" s="343"/>
      <c r="U1633" s="343"/>
      <c r="V1633" s="343"/>
      <c r="W1633" s="343"/>
      <c r="X1633" s="343"/>
      <c r="Y1633" s="343"/>
      <c r="Z1633" s="343"/>
      <c r="AA1633" s="343"/>
      <c r="AB1633" s="343"/>
      <c r="AC1633" s="343"/>
      <c r="AD1633" s="329"/>
      <c r="AE1633" s="329"/>
      <c r="AF1633" s="329"/>
    </row>
    <row r="1634" spans="1:32" x14ac:dyDescent="0.2">
      <c r="A1634" s="343"/>
      <c r="B1634" s="343"/>
      <c r="C1634" s="343"/>
      <c r="D1634" s="343"/>
      <c r="E1634" s="343"/>
      <c r="F1634" s="343"/>
      <c r="G1634" s="343"/>
      <c r="H1634" s="343"/>
      <c r="I1634" s="343"/>
      <c r="J1634" s="343"/>
      <c r="K1634" s="343"/>
      <c r="L1634" s="343"/>
      <c r="M1634" s="343"/>
      <c r="N1634" s="343"/>
      <c r="O1634" s="343"/>
      <c r="P1634" s="343"/>
      <c r="Q1634" s="343"/>
      <c r="R1634" s="343"/>
      <c r="S1634" s="343"/>
      <c r="T1634" s="343"/>
      <c r="U1634" s="343"/>
      <c r="V1634" s="343"/>
      <c r="W1634" s="343"/>
      <c r="X1634" s="343"/>
      <c r="Y1634" s="343"/>
      <c r="Z1634" s="343"/>
      <c r="AA1634" s="343"/>
      <c r="AB1634" s="343"/>
      <c r="AC1634" s="343"/>
      <c r="AD1634" s="329"/>
      <c r="AE1634" s="329"/>
      <c r="AF1634" s="329"/>
    </row>
    <row r="1635" spans="1:32" x14ac:dyDescent="0.2">
      <c r="A1635" s="343"/>
      <c r="B1635" s="343"/>
      <c r="C1635" s="343"/>
      <c r="D1635" s="343"/>
      <c r="E1635" s="343"/>
      <c r="F1635" s="343"/>
      <c r="G1635" s="343"/>
      <c r="H1635" s="343"/>
      <c r="I1635" s="343"/>
      <c r="J1635" s="343"/>
      <c r="K1635" s="343"/>
      <c r="L1635" s="343"/>
      <c r="M1635" s="343"/>
      <c r="N1635" s="343"/>
      <c r="O1635" s="343"/>
      <c r="P1635" s="343"/>
      <c r="Q1635" s="343"/>
      <c r="R1635" s="343"/>
      <c r="S1635" s="343"/>
      <c r="T1635" s="343"/>
      <c r="U1635" s="343"/>
      <c r="V1635" s="343"/>
      <c r="W1635" s="343"/>
      <c r="X1635" s="343"/>
      <c r="Y1635" s="343"/>
      <c r="Z1635" s="343"/>
      <c r="AA1635" s="343"/>
      <c r="AB1635" s="343"/>
      <c r="AC1635" s="343"/>
      <c r="AD1635" s="329"/>
      <c r="AE1635" s="329"/>
      <c r="AF1635" s="329"/>
    </row>
    <row r="1636" spans="1:32" x14ac:dyDescent="0.2">
      <c r="A1636" s="343"/>
      <c r="B1636" s="343"/>
      <c r="C1636" s="343"/>
      <c r="D1636" s="343"/>
      <c r="E1636" s="343"/>
      <c r="F1636" s="343"/>
      <c r="G1636" s="343"/>
      <c r="H1636" s="343"/>
      <c r="I1636" s="343"/>
      <c r="J1636" s="343"/>
      <c r="K1636" s="343"/>
      <c r="L1636" s="343"/>
      <c r="M1636" s="343"/>
      <c r="N1636" s="343"/>
      <c r="O1636" s="343"/>
      <c r="P1636" s="343"/>
      <c r="Q1636" s="343"/>
      <c r="R1636" s="343"/>
      <c r="S1636" s="343"/>
      <c r="T1636" s="343"/>
      <c r="U1636" s="343"/>
      <c r="V1636" s="343"/>
      <c r="W1636" s="343"/>
      <c r="X1636" s="343"/>
      <c r="Y1636" s="343"/>
      <c r="Z1636" s="343"/>
      <c r="AA1636" s="343"/>
      <c r="AB1636" s="343"/>
      <c r="AC1636" s="343"/>
      <c r="AD1636" s="329"/>
      <c r="AE1636" s="329"/>
      <c r="AF1636" s="329"/>
    </row>
    <row r="1637" spans="1:32" x14ac:dyDescent="0.2">
      <c r="A1637" s="343"/>
      <c r="B1637" s="343"/>
      <c r="C1637" s="343"/>
      <c r="D1637" s="343"/>
      <c r="E1637" s="343"/>
      <c r="F1637" s="343"/>
      <c r="G1637" s="343"/>
      <c r="H1637" s="343"/>
      <c r="I1637" s="343"/>
      <c r="J1637" s="343"/>
      <c r="K1637" s="343"/>
      <c r="L1637" s="343"/>
      <c r="M1637" s="343"/>
      <c r="N1637" s="343"/>
      <c r="O1637" s="343"/>
      <c r="P1637" s="343"/>
      <c r="Q1637" s="343"/>
      <c r="R1637" s="343"/>
      <c r="S1637" s="343"/>
      <c r="T1637" s="343"/>
      <c r="U1637" s="343"/>
      <c r="V1637" s="343"/>
      <c r="W1637" s="343"/>
      <c r="X1637" s="343"/>
      <c r="Y1637" s="343"/>
      <c r="Z1637" s="343"/>
      <c r="AA1637" s="343"/>
      <c r="AB1637" s="343"/>
      <c r="AC1637" s="343"/>
      <c r="AD1637" s="329"/>
      <c r="AE1637" s="329"/>
      <c r="AF1637" s="329"/>
    </row>
    <row r="1638" spans="1:32" x14ac:dyDescent="0.2">
      <c r="A1638" s="343"/>
      <c r="B1638" s="343"/>
      <c r="C1638" s="343"/>
      <c r="D1638" s="343"/>
      <c r="E1638" s="343"/>
      <c r="F1638" s="343"/>
      <c r="G1638" s="343"/>
      <c r="H1638" s="343"/>
      <c r="I1638" s="343"/>
      <c r="J1638" s="343"/>
      <c r="K1638" s="343"/>
      <c r="L1638" s="343"/>
      <c r="M1638" s="343"/>
      <c r="N1638" s="343"/>
      <c r="O1638" s="343"/>
      <c r="P1638" s="343"/>
      <c r="Q1638" s="343"/>
      <c r="R1638" s="343"/>
      <c r="S1638" s="343"/>
      <c r="T1638" s="343"/>
      <c r="U1638" s="343"/>
      <c r="V1638" s="343"/>
      <c r="W1638" s="343"/>
      <c r="X1638" s="343"/>
      <c r="Y1638" s="343"/>
      <c r="Z1638" s="343"/>
      <c r="AA1638" s="343"/>
      <c r="AB1638" s="343"/>
      <c r="AC1638" s="343"/>
      <c r="AD1638" s="329"/>
      <c r="AE1638" s="329"/>
      <c r="AF1638" s="329"/>
    </row>
    <row r="1639" spans="1:32" x14ac:dyDescent="0.2">
      <c r="A1639" s="343"/>
      <c r="B1639" s="343"/>
      <c r="C1639" s="343"/>
      <c r="D1639" s="343"/>
      <c r="E1639" s="343"/>
      <c r="F1639" s="343"/>
      <c r="G1639" s="343"/>
      <c r="H1639" s="343"/>
      <c r="I1639" s="343"/>
      <c r="J1639" s="343"/>
      <c r="K1639" s="343"/>
      <c r="L1639" s="343"/>
      <c r="M1639" s="343"/>
      <c r="N1639" s="343"/>
      <c r="O1639" s="343"/>
      <c r="P1639" s="343"/>
      <c r="Q1639" s="343"/>
      <c r="R1639" s="343"/>
      <c r="S1639" s="343"/>
      <c r="T1639" s="343"/>
      <c r="U1639" s="343"/>
      <c r="V1639" s="343"/>
      <c r="W1639" s="343"/>
      <c r="X1639" s="343"/>
      <c r="Y1639" s="343"/>
      <c r="Z1639" s="343"/>
      <c r="AA1639" s="343"/>
      <c r="AB1639" s="343"/>
      <c r="AC1639" s="343"/>
      <c r="AD1639" s="329"/>
      <c r="AE1639" s="329"/>
      <c r="AF1639" s="329"/>
    </row>
    <row r="1640" spans="1:32" x14ac:dyDescent="0.2">
      <c r="A1640" s="343"/>
      <c r="B1640" s="343"/>
      <c r="C1640" s="343"/>
      <c r="D1640" s="343"/>
      <c r="E1640" s="343"/>
      <c r="F1640" s="343"/>
      <c r="G1640" s="343"/>
      <c r="H1640" s="343"/>
      <c r="I1640" s="343"/>
      <c r="J1640" s="343"/>
      <c r="K1640" s="343"/>
      <c r="L1640" s="343"/>
      <c r="M1640" s="343"/>
      <c r="N1640" s="343"/>
      <c r="O1640" s="343"/>
      <c r="P1640" s="343"/>
      <c r="Q1640" s="343"/>
      <c r="R1640" s="343"/>
      <c r="S1640" s="343"/>
      <c r="T1640" s="343"/>
      <c r="U1640" s="343"/>
      <c r="V1640" s="343"/>
      <c r="W1640" s="343"/>
      <c r="X1640" s="343"/>
      <c r="Y1640" s="343"/>
      <c r="Z1640" s="343"/>
      <c r="AA1640" s="343"/>
      <c r="AB1640" s="343"/>
      <c r="AC1640" s="343"/>
      <c r="AD1640" s="329"/>
      <c r="AE1640" s="329"/>
      <c r="AF1640" s="329"/>
    </row>
    <row r="1641" spans="1:32" x14ac:dyDescent="0.2">
      <c r="A1641" s="343"/>
      <c r="B1641" s="343"/>
      <c r="C1641" s="343"/>
      <c r="D1641" s="343"/>
      <c r="E1641" s="343"/>
      <c r="F1641" s="343"/>
      <c r="G1641" s="343"/>
      <c r="H1641" s="343"/>
      <c r="I1641" s="343"/>
      <c r="J1641" s="343"/>
      <c r="K1641" s="343"/>
      <c r="L1641" s="343"/>
      <c r="M1641" s="343"/>
      <c r="N1641" s="343"/>
      <c r="O1641" s="343"/>
      <c r="P1641" s="343"/>
      <c r="Q1641" s="343"/>
      <c r="R1641" s="343"/>
      <c r="S1641" s="343"/>
      <c r="T1641" s="343"/>
      <c r="U1641" s="343"/>
      <c r="V1641" s="343"/>
      <c r="W1641" s="343"/>
      <c r="X1641" s="343"/>
      <c r="Y1641" s="343"/>
      <c r="Z1641" s="343"/>
      <c r="AA1641" s="343"/>
      <c r="AB1641" s="343"/>
      <c r="AC1641" s="343"/>
      <c r="AD1641" s="329"/>
      <c r="AE1641" s="329"/>
      <c r="AF1641" s="329"/>
    </row>
    <row r="1642" spans="1:32" x14ac:dyDescent="0.2">
      <c r="A1642" s="343"/>
      <c r="B1642" s="343"/>
      <c r="C1642" s="343"/>
      <c r="D1642" s="343"/>
      <c r="E1642" s="343"/>
      <c r="F1642" s="343"/>
      <c r="G1642" s="343"/>
      <c r="H1642" s="343"/>
      <c r="I1642" s="343"/>
      <c r="J1642" s="343"/>
      <c r="K1642" s="343"/>
      <c r="L1642" s="343"/>
      <c r="M1642" s="343"/>
      <c r="N1642" s="343"/>
      <c r="O1642" s="343"/>
      <c r="P1642" s="343"/>
      <c r="Q1642" s="343"/>
      <c r="R1642" s="343"/>
      <c r="S1642" s="343"/>
      <c r="T1642" s="343"/>
      <c r="U1642" s="343"/>
      <c r="V1642" s="343"/>
      <c r="W1642" s="343"/>
      <c r="X1642" s="343"/>
      <c r="Y1642" s="343"/>
      <c r="Z1642" s="343"/>
      <c r="AA1642" s="343"/>
      <c r="AB1642" s="343"/>
      <c r="AC1642" s="343"/>
      <c r="AD1642" s="329"/>
      <c r="AE1642" s="329"/>
      <c r="AF1642" s="329"/>
    </row>
    <row r="1643" spans="1:32" x14ac:dyDescent="0.2">
      <c r="A1643" s="343"/>
      <c r="B1643" s="343"/>
      <c r="C1643" s="343"/>
      <c r="D1643" s="343"/>
      <c r="E1643" s="343"/>
      <c r="F1643" s="343"/>
      <c r="G1643" s="343"/>
      <c r="H1643" s="343"/>
      <c r="I1643" s="343"/>
      <c r="J1643" s="343"/>
      <c r="K1643" s="343"/>
      <c r="L1643" s="343"/>
      <c r="M1643" s="343"/>
      <c r="N1643" s="343"/>
      <c r="O1643" s="343"/>
      <c r="P1643" s="343"/>
      <c r="Q1643" s="343"/>
      <c r="R1643" s="343"/>
      <c r="S1643" s="343"/>
      <c r="T1643" s="343"/>
      <c r="U1643" s="343"/>
      <c r="V1643" s="343"/>
      <c r="W1643" s="343"/>
      <c r="X1643" s="343"/>
      <c r="Y1643" s="343"/>
      <c r="Z1643" s="343"/>
      <c r="AA1643" s="343"/>
      <c r="AB1643" s="343"/>
      <c r="AC1643" s="343"/>
      <c r="AD1643" s="329"/>
      <c r="AE1643" s="329"/>
      <c r="AF1643" s="329"/>
    </row>
    <row r="1644" spans="1:32" x14ac:dyDescent="0.2">
      <c r="A1644" s="343"/>
      <c r="B1644" s="343"/>
      <c r="C1644" s="343"/>
      <c r="D1644" s="343"/>
      <c r="E1644" s="343"/>
      <c r="F1644" s="343"/>
      <c r="G1644" s="343"/>
      <c r="H1644" s="343"/>
      <c r="I1644" s="343"/>
      <c r="J1644" s="343"/>
      <c r="K1644" s="343"/>
      <c r="L1644" s="343"/>
      <c r="M1644" s="343"/>
      <c r="N1644" s="343"/>
      <c r="O1644" s="343"/>
      <c r="P1644" s="343"/>
      <c r="Q1644" s="343"/>
      <c r="R1644" s="343"/>
      <c r="S1644" s="343"/>
      <c r="T1644" s="343"/>
      <c r="U1644" s="343"/>
      <c r="V1644" s="343"/>
      <c r="W1644" s="343"/>
      <c r="X1644" s="343"/>
      <c r="Y1644" s="343"/>
      <c r="Z1644" s="343"/>
      <c r="AA1644" s="343"/>
      <c r="AB1644" s="343"/>
      <c r="AC1644" s="343"/>
      <c r="AD1644" s="329"/>
      <c r="AE1644" s="329"/>
      <c r="AF1644" s="329"/>
    </row>
    <row r="1645" spans="1:32" x14ac:dyDescent="0.2">
      <c r="A1645" s="343"/>
      <c r="B1645" s="343"/>
      <c r="C1645" s="343"/>
      <c r="D1645" s="343"/>
      <c r="E1645" s="343"/>
      <c r="F1645" s="343"/>
      <c r="G1645" s="343"/>
      <c r="H1645" s="343"/>
      <c r="I1645" s="343"/>
      <c r="J1645" s="343"/>
      <c r="K1645" s="343"/>
      <c r="L1645" s="343"/>
      <c r="M1645" s="343"/>
      <c r="N1645" s="343"/>
      <c r="O1645" s="343"/>
      <c r="P1645" s="343"/>
      <c r="Q1645" s="343"/>
      <c r="R1645" s="343"/>
      <c r="S1645" s="343"/>
      <c r="T1645" s="343"/>
      <c r="U1645" s="343"/>
      <c r="V1645" s="343"/>
      <c r="W1645" s="343"/>
      <c r="X1645" s="343"/>
      <c r="Y1645" s="343"/>
      <c r="Z1645" s="343"/>
      <c r="AA1645" s="343"/>
      <c r="AB1645" s="343"/>
      <c r="AC1645" s="343"/>
      <c r="AD1645" s="329"/>
      <c r="AE1645" s="329"/>
      <c r="AF1645" s="329"/>
    </row>
    <row r="1646" spans="1:32" x14ac:dyDescent="0.2">
      <c r="A1646" s="343"/>
      <c r="B1646" s="343"/>
      <c r="C1646" s="343"/>
      <c r="D1646" s="343"/>
      <c r="E1646" s="343"/>
      <c r="F1646" s="343"/>
      <c r="G1646" s="343"/>
      <c r="H1646" s="343"/>
      <c r="I1646" s="343"/>
      <c r="J1646" s="343"/>
      <c r="K1646" s="343"/>
      <c r="L1646" s="343"/>
      <c r="M1646" s="343"/>
      <c r="N1646" s="343"/>
      <c r="O1646" s="343"/>
      <c r="P1646" s="343"/>
      <c r="Q1646" s="343"/>
      <c r="R1646" s="343"/>
      <c r="S1646" s="343"/>
      <c r="T1646" s="343"/>
      <c r="U1646" s="343"/>
      <c r="V1646" s="343"/>
      <c r="W1646" s="343"/>
      <c r="X1646" s="343"/>
      <c r="Y1646" s="343"/>
      <c r="Z1646" s="343"/>
      <c r="AA1646" s="343"/>
      <c r="AB1646" s="343"/>
      <c r="AC1646" s="343"/>
      <c r="AD1646" s="329"/>
      <c r="AE1646" s="329"/>
      <c r="AF1646" s="329"/>
    </row>
    <row r="1647" spans="1:32" x14ac:dyDescent="0.2">
      <c r="A1647" s="343"/>
      <c r="B1647" s="343"/>
      <c r="C1647" s="343"/>
      <c r="D1647" s="343"/>
      <c r="E1647" s="343"/>
      <c r="F1647" s="343"/>
      <c r="G1647" s="343"/>
      <c r="H1647" s="343"/>
      <c r="I1647" s="343"/>
      <c r="J1647" s="343"/>
      <c r="K1647" s="343"/>
      <c r="L1647" s="343"/>
      <c r="M1647" s="343"/>
      <c r="N1647" s="343"/>
      <c r="O1647" s="343"/>
      <c r="P1647" s="343"/>
      <c r="Q1647" s="343"/>
      <c r="R1647" s="343"/>
      <c r="S1647" s="343"/>
      <c r="T1647" s="343"/>
      <c r="U1647" s="343"/>
      <c r="V1647" s="343"/>
      <c r="W1647" s="343"/>
      <c r="X1647" s="343"/>
      <c r="Y1647" s="343"/>
      <c r="Z1647" s="343"/>
      <c r="AA1647" s="343"/>
      <c r="AB1647" s="343"/>
      <c r="AC1647" s="343"/>
      <c r="AD1647" s="329"/>
      <c r="AE1647" s="329"/>
      <c r="AF1647" s="329"/>
    </row>
    <row r="1648" spans="1:32" x14ac:dyDescent="0.2">
      <c r="A1648" s="343"/>
      <c r="B1648" s="343"/>
      <c r="C1648" s="343"/>
      <c r="D1648" s="343"/>
      <c r="E1648" s="343"/>
      <c r="F1648" s="343"/>
      <c r="G1648" s="343"/>
      <c r="H1648" s="343"/>
      <c r="I1648" s="343"/>
      <c r="J1648" s="343"/>
      <c r="K1648" s="343"/>
      <c r="L1648" s="343"/>
      <c r="M1648" s="343"/>
      <c r="N1648" s="343"/>
      <c r="O1648" s="343"/>
      <c r="P1648" s="343"/>
      <c r="Q1648" s="343"/>
      <c r="R1648" s="343"/>
      <c r="S1648" s="343"/>
      <c r="T1648" s="343"/>
      <c r="U1648" s="343"/>
      <c r="V1648" s="343"/>
      <c r="W1648" s="343"/>
      <c r="X1648" s="343"/>
      <c r="Y1648" s="343"/>
      <c r="Z1648" s="343"/>
      <c r="AA1648" s="343"/>
      <c r="AB1648" s="343"/>
      <c r="AC1648" s="343"/>
      <c r="AD1648" s="329"/>
      <c r="AE1648" s="329"/>
      <c r="AF1648" s="329"/>
    </row>
    <row r="1649" spans="1:32" x14ac:dyDescent="0.2">
      <c r="A1649" s="343"/>
      <c r="B1649" s="343"/>
      <c r="C1649" s="343"/>
      <c r="D1649" s="343"/>
      <c r="E1649" s="343"/>
      <c r="F1649" s="343"/>
      <c r="G1649" s="343"/>
      <c r="H1649" s="343"/>
      <c r="I1649" s="343"/>
      <c r="J1649" s="343"/>
      <c r="K1649" s="343"/>
      <c r="L1649" s="343"/>
      <c r="M1649" s="343"/>
      <c r="N1649" s="343"/>
      <c r="O1649" s="343"/>
      <c r="P1649" s="343"/>
      <c r="Q1649" s="343"/>
      <c r="R1649" s="343"/>
      <c r="S1649" s="343"/>
      <c r="T1649" s="343"/>
      <c r="U1649" s="343"/>
      <c r="V1649" s="343"/>
      <c r="W1649" s="343"/>
      <c r="X1649" s="343"/>
      <c r="Y1649" s="343"/>
      <c r="Z1649" s="343"/>
      <c r="AA1649" s="343"/>
      <c r="AB1649" s="343"/>
      <c r="AC1649" s="343"/>
      <c r="AD1649" s="329"/>
      <c r="AE1649" s="329"/>
      <c r="AF1649" s="329"/>
    </row>
    <row r="1650" spans="1:32" x14ac:dyDescent="0.2">
      <c r="A1650" s="343"/>
      <c r="B1650" s="343"/>
      <c r="C1650" s="343"/>
      <c r="D1650" s="343"/>
      <c r="E1650" s="343"/>
      <c r="F1650" s="343"/>
      <c r="G1650" s="343"/>
      <c r="H1650" s="343"/>
      <c r="I1650" s="343"/>
      <c r="J1650" s="343"/>
      <c r="K1650" s="343"/>
      <c r="L1650" s="343"/>
      <c r="M1650" s="343"/>
      <c r="N1650" s="343"/>
      <c r="O1650" s="343"/>
      <c r="P1650" s="343"/>
      <c r="Q1650" s="343"/>
      <c r="R1650" s="343"/>
      <c r="S1650" s="343"/>
      <c r="T1650" s="343"/>
      <c r="U1650" s="343"/>
      <c r="V1650" s="343"/>
      <c r="W1650" s="343"/>
      <c r="X1650" s="343"/>
      <c r="Y1650" s="343"/>
      <c r="Z1650" s="343"/>
      <c r="AA1650" s="343"/>
      <c r="AB1650" s="343"/>
      <c r="AC1650" s="343"/>
      <c r="AD1650" s="329"/>
      <c r="AE1650" s="329"/>
      <c r="AF1650" s="329"/>
    </row>
    <row r="1651" spans="1:32" x14ac:dyDescent="0.2">
      <c r="A1651" s="343"/>
      <c r="B1651" s="343"/>
      <c r="C1651" s="343"/>
      <c r="D1651" s="343"/>
      <c r="E1651" s="343"/>
      <c r="F1651" s="343"/>
      <c r="G1651" s="343"/>
      <c r="H1651" s="343"/>
      <c r="I1651" s="343"/>
      <c r="J1651" s="343"/>
      <c r="K1651" s="343"/>
      <c r="L1651" s="343"/>
      <c r="M1651" s="343"/>
      <c r="N1651" s="343"/>
      <c r="O1651" s="343"/>
      <c r="P1651" s="343"/>
      <c r="Q1651" s="343"/>
      <c r="R1651" s="343"/>
      <c r="S1651" s="343"/>
      <c r="T1651" s="343"/>
      <c r="U1651" s="343"/>
      <c r="V1651" s="343"/>
      <c r="W1651" s="343"/>
      <c r="X1651" s="343"/>
      <c r="Y1651" s="343"/>
      <c r="Z1651" s="343"/>
      <c r="AA1651" s="343"/>
      <c r="AB1651" s="343"/>
      <c r="AC1651" s="343"/>
      <c r="AD1651" s="329"/>
      <c r="AE1651" s="329"/>
      <c r="AF1651" s="329"/>
    </row>
    <row r="1652" spans="1:32" x14ac:dyDescent="0.2">
      <c r="A1652" s="343"/>
      <c r="B1652" s="343"/>
      <c r="C1652" s="343"/>
      <c r="D1652" s="343"/>
      <c r="E1652" s="343"/>
      <c r="F1652" s="343"/>
      <c r="G1652" s="343"/>
      <c r="H1652" s="343"/>
      <c r="I1652" s="343"/>
      <c r="J1652" s="343"/>
      <c r="K1652" s="343"/>
      <c r="L1652" s="343"/>
      <c r="M1652" s="343"/>
      <c r="N1652" s="343"/>
      <c r="O1652" s="343"/>
      <c r="P1652" s="343"/>
      <c r="Q1652" s="343"/>
      <c r="R1652" s="343"/>
      <c r="S1652" s="343"/>
      <c r="T1652" s="343"/>
      <c r="U1652" s="343"/>
      <c r="V1652" s="343"/>
      <c r="W1652" s="343"/>
      <c r="X1652" s="343"/>
      <c r="Y1652" s="343"/>
      <c r="Z1652" s="343"/>
      <c r="AA1652" s="343"/>
      <c r="AB1652" s="343"/>
      <c r="AC1652" s="343"/>
      <c r="AD1652" s="329"/>
      <c r="AE1652" s="329"/>
      <c r="AF1652" s="329"/>
    </row>
    <row r="1653" spans="1:32" x14ac:dyDescent="0.2">
      <c r="A1653" s="343"/>
      <c r="B1653" s="343"/>
      <c r="C1653" s="343"/>
      <c r="D1653" s="343"/>
      <c r="E1653" s="343"/>
      <c r="F1653" s="343"/>
      <c r="G1653" s="343"/>
      <c r="H1653" s="343"/>
      <c r="I1653" s="343"/>
      <c r="J1653" s="343"/>
      <c r="K1653" s="343"/>
      <c r="L1653" s="343"/>
      <c r="M1653" s="343"/>
      <c r="N1653" s="343"/>
      <c r="O1653" s="343"/>
      <c r="P1653" s="343"/>
      <c r="Q1653" s="343"/>
      <c r="R1653" s="343"/>
      <c r="S1653" s="343"/>
      <c r="T1653" s="343"/>
      <c r="U1653" s="343"/>
      <c r="V1653" s="343"/>
      <c r="W1653" s="343"/>
      <c r="X1653" s="343"/>
      <c r="Y1653" s="343"/>
      <c r="Z1653" s="343"/>
      <c r="AA1653" s="343"/>
      <c r="AB1653" s="343"/>
      <c r="AC1653" s="343"/>
      <c r="AD1653" s="329"/>
      <c r="AE1653" s="329"/>
      <c r="AF1653" s="329"/>
    </row>
    <row r="1654" spans="1:32" x14ac:dyDescent="0.2">
      <c r="A1654" s="343"/>
      <c r="B1654" s="343"/>
      <c r="C1654" s="343"/>
      <c r="D1654" s="343"/>
      <c r="E1654" s="343"/>
      <c r="F1654" s="343"/>
      <c r="G1654" s="343"/>
      <c r="H1654" s="343"/>
      <c r="I1654" s="343"/>
      <c r="J1654" s="343"/>
      <c r="K1654" s="343"/>
      <c r="L1654" s="343"/>
      <c r="M1654" s="343"/>
      <c r="N1654" s="343"/>
      <c r="O1654" s="343"/>
      <c r="P1654" s="343"/>
      <c r="Q1654" s="343"/>
      <c r="R1654" s="343"/>
      <c r="S1654" s="343"/>
      <c r="T1654" s="343"/>
      <c r="U1654" s="343"/>
      <c r="V1654" s="343"/>
      <c r="W1654" s="343"/>
      <c r="X1654" s="343"/>
      <c r="Y1654" s="343"/>
      <c r="Z1654" s="343"/>
      <c r="AA1654" s="343"/>
      <c r="AB1654" s="343"/>
      <c r="AC1654" s="343"/>
      <c r="AD1654" s="329"/>
      <c r="AE1654" s="329"/>
      <c r="AF1654" s="329"/>
    </row>
    <row r="1655" spans="1:32" x14ac:dyDescent="0.2">
      <c r="A1655" s="343"/>
      <c r="B1655" s="343"/>
      <c r="C1655" s="343"/>
      <c r="D1655" s="343"/>
      <c r="E1655" s="343"/>
      <c r="F1655" s="343"/>
      <c r="G1655" s="343"/>
      <c r="H1655" s="343"/>
      <c r="I1655" s="343"/>
      <c r="J1655" s="343"/>
      <c r="K1655" s="343"/>
      <c r="L1655" s="343"/>
      <c r="M1655" s="343"/>
      <c r="N1655" s="343"/>
      <c r="O1655" s="343"/>
      <c r="P1655" s="343"/>
      <c r="Q1655" s="343"/>
      <c r="R1655" s="343"/>
      <c r="S1655" s="343"/>
      <c r="T1655" s="343"/>
      <c r="U1655" s="343"/>
      <c r="V1655" s="343"/>
      <c r="W1655" s="343"/>
      <c r="X1655" s="343"/>
      <c r="Y1655" s="343"/>
      <c r="Z1655" s="343"/>
      <c r="AA1655" s="343"/>
      <c r="AB1655" s="343"/>
      <c r="AC1655" s="343"/>
      <c r="AD1655" s="329"/>
      <c r="AE1655" s="329"/>
      <c r="AF1655" s="329"/>
    </row>
    <row r="1656" spans="1:32" x14ac:dyDescent="0.2">
      <c r="A1656" s="343"/>
      <c r="B1656" s="343"/>
      <c r="C1656" s="343"/>
      <c r="D1656" s="343"/>
      <c r="E1656" s="343"/>
      <c r="F1656" s="343"/>
      <c r="G1656" s="343"/>
      <c r="H1656" s="343"/>
      <c r="I1656" s="343"/>
      <c r="J1656" s="343"/>
      <c r="K1656" s="343"/>
      <c r="L1656" s="343"/>
      <c r="M1656" s="343"/>
      <c r="N1656" s="343"/>
      <c r="O1656" s="343"/>
      <c r="P1656" s="343"/>
      <c r="Q1656" s="343"/>
      <c r="R1656" s="343"/>
      <c r="S1656" s="343"/>
      <c r="T1656" s="343"/>
      <c r="U1656" s="343"/>
      <c r="V1656" s="343"/>
      <c r="W1656" s="343"/>
      <c r="X1656" s="343"/>
      <c r="Y1656" s="343"/>
      <c r="Z1656" s="343"/>
      <c r="AA1656" s="343"/>
      <c r="AB1656" s="343"/>
      <c r="AC1656" s="343"/>
      <c r="AD1656" s="329"/>
      <c r="AE1656" s="329"/>
      <c r="AF1656" s="329"/>
    </row>
    <row r="1657" spans="1:32" x14ac:dyDescent="0.2">
      <c r="A1657" s="343"/>
      <c r="B1657" s="343"/>
      <c r="C1657" s="343"/>
      <c r="D1657" s="343"/>
      <c r="E1657" s="343"/>
      <c r="F1657" s="343"/>
      <c r="G1657" s="343"/>
      <c r="H1657" s="343"/>
      <c r="I1657" s="343"/>
      <c r="J1657" s="343"/>
      <c r="K1657" s="343"/>
      <c r="L1657" s="343"/>
      <c r="M1657" s="343"/>
      <c r="N1657" s="343"/>
      <c r="O1657" s="343"/>
      <c r="P1657" s="343"/>
      <c r="Q1657" s="343"/>
      <c r="R1657" s="343"/>
      <c r="S1657" s="343"/>
      <c r="T1657" s="343"/>
      <c r="U1657" s="343"/>
      <c r="V1657" s="343"/>
      <c r="W1657" s="343"/>
      <c r="X1657" s="343"/>
      <c r="Y1657" s="343"/>
      <c r="Z1657" s="343"/>
      <c r="AA1657" s="343"/>
      <c r="AB1657" s="343"/>
      <c r="AC1657" s="343"/>
      <c r="AD1657" s="329"/>
      <c r="AE1657" s="329"/>
      <c r="AF1657" s="329"/>
    </row>
    <row r="1658" spans="1:32" x14ac:dyDescent="0.2">
      <c r="A1658" s="343"/>
      <c r="B1658" s="343"/>
      <c r="C1658" s="343"/>
      <c r="D1658" s="343"/>
      <c r="E1658" s="343"/>
      <c r="F1658" s="343"/>
      <c r="G1658" s="343"/>
      <c r="H1658" s="343"/>
      <c r="I1658" s="343"/>
      <c r="J1658" s="343"/>
      <c r="K1658" s="343"/>
      <c r="L1658" s="343"/>
      <c r="M1658" s="343"/>
      <c r="N1658" s="343"/>
      <c r="O1658" s="343"/>
      <c r="P1658" s="343"/>
      <c r="Q1658" s="343"/>
      <c r="R1658" s="343"/>
      <c r="S1658" s="343"/>
      <c r="T1658" s="343"/>
      <c r="U1658" s="343"/>
      <c r="V1658" s="343"/>
      <c r="W1658" s="343"/>
      <c r="X1658" s="343"/>
      <c r="Y1658" s="343"/>
      <c r="Z1658" s="343"/>
      <c r="AA1658" s="343"/>
      <c r="AB1658" s="343"/>
      <c r="AC1658" s="343"/>
      <c r="AD1658" s="329"/>
      <c r="AE1658" s="329"/>
      <c r="AF1658" s="329"/>
    </row>
    <row r="1659" spans="1:32" x14ac:dyDescent="0.2">
      <c r="A1659" s="343"/>
      <c r="B1659" s="343"/>
      <c r="C1659" s="343"/>
      <c r="D1659" s="343"/>
      <c r="E1659" s="343"/>
      <c r="F1659" s="343"/>
      <c r="G1659" s="343"/>
      <c r="H1659" s="343"/>
      <c r="I1659" s="343"/>
      <c r="J1659" s="343"/>
      <c r="K1659" s="343"/>
      <c r="L1659" s="343"/>
      <c r="M1659" s="343"/>
      <c r="N1659" s="343"/>
      <c r="O1659" s="343"/>
      <c r="P1659" s="343"/>
      <c r="Q1659" s="343"/>
      <c r="R1659" s="343"/>
      <c r="S1659" s="343"/>
      <c r="T1659" s="343"/>
      <c r="U1659" s="343"/>
      <c r="V1659" s="343"/>
      <c r="W1659" s="343"/>
      <c r="X1659" s="343"/>
      <c r="Y1659" s="343"/>
      <c r="Z1659" s="343"/>
      <c r="AA1659" s="343"/>
      <c r="AB1659" s="343"/>
      <c r="AC1659" s="343"/>
      <c r="AD1659" s="329"/>
      <c r="AE1659" s="329"/>
      <c r="AF1659" s="329"/>
    </row>
    <row r="1660" spans="1:32" x14ac:dyDescent="0.2">
      <c r="A1660" s="343"/>
      <c r="B1660" s="343"/>
      <c r="C1660" s="343"/>
      <c r="D1660" s="343"/>
      <c r="E1660" s="343"/>
      <c r="F1660" s="343"/>
      <c r="G1660" s="343"/>
      <c r="H1660" s="343"/>
      <c r="I1660" s="343"/>
      <c r="J1660" s="343"/>
      <c r="K1660" s="343"/>
      <c r="L1660" s="343"/>
      <c r="M1660" s="343"/>
      <c r="N1660" s="343"/>
      <c r="O1660" s="343"/>
      <c r="P1660" s="343"/>
      <c r="Q1660" s="343"/>
      <c r="R1660" s="343"/>
      <c r="S1660" s="343"/>
      <c r="T1660" s="343"/>
      <c r="U1660" s="343"/>
      <c r="V1660" s="343"/>
      <c r="W1660" s="343"/>
      <c r="X1660" s="343"/>
      <c r="Y1660" s="343"/>
      <c r="Z1660" s="343"/>
      <c r="AA1660" s="343"/>
      <c r="AB1660" s="343"/>
      <c r="AC1660" s="343"/>
      <c r="AD1660" s="329"/>
      <c r="AE1660" s="329"/>
      <c r="AF1660" s="329"/>
    </row>
    <row r="1661" spans="1:32" x14ac:dyDescent="0.2">
      <c r="A1661" s="343"/>
      <c r="B1661" s="343"/>
      <c r="C1661" s="343"/>
      <c r="D1661" s="343"/>
      <c r="E1661" s="343"/>
      <c r="F1661" s="343"/>
      <c r="G1661" s="343"/>
      <c r="H1661" s="343"/>
      <c r="I1661" s="343"/>
      <c r="J1661" s="343"/>
      <c r="K1661" s="343"/>
      <c r="L1661" s="343"/>
      <c r="M1661" s="343"/>
      <c r="N1661" s="343"/>
      <c r="O1661" s="343"/>
      <c r="P1661" s="343"/>
      <c r="Q1661" s="343"/>
      <c r="R1661" s="343"/>
      <c r="S1661" s="343"/>
      <c r="T1661" s="343"/>
      <c r="U1661" s="343"/>
      <c r="V1661" s="343"/>
      <c r="W1661" s="343"/>
      <c r="X1661" s="343"/>
      <c r="Y1661" s="343"/>
      <c r="Z1661" s="343"/>
      <c r="AA1661" s="343"/>
      <c r="AB1661" s="343"/>
      <c r="AC1661" s="343"/>
      <c r="AD1661" s="329"/>
      <c r="AE1661" s="329"/>
      <c r="AF1661" s="329"/>
    </row>
    <row r="1662" spans="1:32" x14ac:dyDescent="0.2">
      <c r="A1662" s="343"/>
      <c r="B1662" s="343"/>
      <c r="C1662" s="343"/>
      <c r="D1662" s="343"/>
      <c r="E1662" s="343"/>
      <c r="F1662" s="343"/>
      <c r="G1662" s="343"/>
      <c r="H1662" s="343"/>
      <c r="I1662" s="343"/>
      <c r="J1662" s="343"/>
      <c r="K1662" s="343"/>
      <c r="L1662" s="343"/>
      <c r="M1662" s="343"/>
      <c r="N1662" s="343"/>
      <c r="O1662" s="343"/>
      <c r="P1662" s="343"/>
      <c r="Q1662" s="343"/>
      <c r="R1662" s="343"/>
      <c r="S1662" s="343"/>
      <c r="T1662" s="343"/>
      <c r="U1662" s="343"/>
      <c r="V1662" s="343"/>
      <c r="W1662" s="343"/>
      <c r="X1662" s="343"/>
      <c r="Y1662" s="343"/>
      <c r="Z1662" s="343"/>
      <c r="AA1662" s="343"/>
      <c r="AB1662" s="343"/>
      <c r="AC1662" s="343"/>
      <c r="AD1662" s="329"/>
      <c r="AE1662" s="329"/>
      <c r="AF1662" s="329"/>
    </row>
    <row r="1663" spans="1:32" x14ac:dyDescent="0.2">
      <c r="A1663" s="343"/>
      <c r="B1663" s="343"/>
      <c r="C1663" s="343"/>
      <c r="D1663" s="343"/>
      <c r="E1663" s="343"/>
      <c r="F1663" s="343"/>
      <c r="G1663" s="343"/>
      <c r="H1663" s="343"/>
      <c r="I1663" s="343"/>
      <c r="J1663" s="343"/>
      <c r="K1663" s="343"/>
      <c r="L1663" s="343"/>
      <c r="M1663" s="343"/>
      <c r="N1663" s="343"/>
      <c r="O1663" s="343"/>
      <c r="P1663" s="343"/>
      <c r="Q1663" s="343"/>
      <c r="R1663" s="343"/>
      <c r="S1663" s="343"/>
      <c r="T1663" s="343"/>
      <c r="U1663" s="343"/>
      <c r="V1663" s="343"/>
      <c r="W1663" s="343"/>
      <c r="X1663" s="343"/>
      <c r="Y1663" s="343"/>
      <c r="Z1663" s="343"/>
      <c r="AA1663" s="343"/>
      <c r="AB1663" s="343"/>
      <c r="AC1663" s="343"/>
      <c r="AD1663" s="329"/>
      <c r="AE1663" s="329"/>
      <c r="AF1663" s="329"/>
    </row>
    <row r="1664" spans="1:32" x14ac:dyDescent="0.2">
      <c r="A1664" s="343"/>
      <c r="B1664" s="343"/>
      <c r="C1664" s="343"/>
      <c r="D1664" s="343"/>
      <c r="E1664" s="343"/>
      <c r="F1664" s="343"/>
      <c r="G1664" s="343"/>
      <c r="H1664" s="343"/>
      <c r="I1664" s="343"/>
      <c r="J1664" s="343"/>
      <c r="K1664" s="343"/>
      <c r="L1664" s="343"/>
      <c r="M1664" s="343"/>
      <c r="N1664" s="343"/>
      <c r="O1664" s="343"/>
      <c r="P1664" s="343"/>
      <c r="Q1664" s="343"/>
      <c r="R1664" s="343"/>
      <c r="S1664" s="343"/>
      <c r="T1664" s="343"/>
      <c r="U1664" s="343"/>
      <c r="V1664" s="343"/>
      <c r="W1664" s="343"/>
      <c r="X1664" s="343"/>
      <c r="Y1664" s="343"/>
      <c r="Z1664" s="343"/>
      <c r="AA1664" s="343"/>
      <c r="AB1664" s="343"/>
      <c r="AC1664" s="343"/>
      <c r="AD1664" s="329"/>
      <c r="AE1664" s="329"/>
      <c r="AF1664" s="329"/>
    </row>
    <row r="1665" spans="1:32" x14ac:dyDescent="0.2">
      <c r="A1665" s="343"/>
      <c r="B1665" s="343"/>
      <c r="C1665" s="343"/>
      <c r="D1665" s="343"/>
      <c r="E1665" s="343"/>
      <c r="F1665" s="343"/>
      <c r="G1665" s="343"/>
      <c r="H1665" s="343"/>
      <c r="I1665" s="343"/>
      <c r="J1665" s="343"/>
      <c r="K1665" s="343"/>
      <c r="L1665" s="343"/>
      <c r="M1665" s="343"/>
      <c r="N1665" s="343"/>
      <c r="O1665" s="343"/>
      <c r="P1665" s="343"/>
      <c r="Q1665" s="343"/>
      <c r="R1665" s="343"/>
      <c r="S1665" s="343"/>
      <c r="T1665" s="343"/>
      <c r="U1665" s="343"/>
      <c r="V1665" s="343"/>
      <c r="W1665" s="343"/>
      <c r="X1665" s="343"/>
      <c r="Y1665" s="343"/>
      <c r="Z1665" s="343"/>
      <c r="AA1665" s="343"/>
      <c r="AB1665" s="343"/>
      <c r="AC1665" s="343"/>
      <c r="AD1665" s="329"/>
      <c r="AE1665" s="329"/>
      <c r="AF1665" s="329"/>
    </row>
    <row r="1666" spans="1:32" x14ac:dyDescent="0.2">
      <c r="A1666" s="343"/>
      <c r="B1666" s="343"/>
      <c r="C1666" s="343"/>
      <c r="D1666" s="343"/>
      <c r="E1666" s="343"/>
      <c r="F1666" s="343"/>
      <c r="G1666" s="343"/>
      <c r="H1666" s="343"/>
      <c r="I1666" s="343"/>
      <c r="J1666" s="343"/>
      <c r="K1666" s="343"/>
      <c r="L1666" s="343"/>
      <c r="M1666" s="343"/>
      <c r="N1666" s="343"/>
      <c r="O1666" s="343"/>
      <c r="P1666" s="343"/>
      <c r="Q1666" s="343"/>
      <c r="R1666" s="343"/>
      <c r="S1666" s="343"/>
      <c r="T1666" s="343"/>
      <c r="U1666" s="343"/>
      <c r="V1666" s="343"/>
      <c r="W1666" s="343"/>
      <c r="X1666" s="343"/>
      <c r="Y1666" s="343"/>
      <c r="Z1666" s="343"/>
      <c r="AA1666" s="343"/>
      <c r="AB1666" s="343"/>
      <c r="AC1666" s="343"/>
      <c r="AD1666" s="329"/>
      <c r="AE1666" s="329"/>
      <c r="AF1666" s="329"/>
    </row>
    <row r="1667" spans="1:32" x14ac:dyDescent="0.2">
      <c r="A1667" s="343"/>
      <c r="B1667" s="343"/>
      <c r="C1667" s="343"/>
      <c r="D1667" s="343"/>
      <c r="E1667" s="343"/>
      <c r="F1667" s="343"/>
      <c r="G1667" s="343"/>
      <c r="H1667" s="343"/>
      <c r="I1667" s="343"/>
      <c r="J1667" s="343"/>
      <c r="K1667" s="343"/>
      <c r="L1667" s="343"/>
      <c r="M1667" s="343"/>
      <c r="N1667" s="343"/>
      <c r="O1667" s="343"/>
      <c r="P1667" s="343"/>
      <c r="Q1667" s="343"/>
      <c r="R1667" s="343"/>
      <c r="S1667" s="343"/>
      <c r="T1667" s="343"/>
      <c r="U1667" s="343"/>
      <c r="V1667" s="343"/>
      <c r="W1667" s="343"/>
      <c r="X1667" s="343"/>
      <c r="Y1667" s="343"/>
      <c r="Z1667" s="343"/>
      <c r="AA1667" s="343"/>
      <c r="AB1667" s="343"/>
      <c r="AC1667" s="343"/>
      <c r="AD1667" s="329"/>
      <c r="AE1667" s="329"/>
      <c r="AF1667" s="329"/>
    </row>
    <row r="1668" spans="1:32" x14ac:dyDescent="0.2">
      <c r="A1668" s="343"/>
      <c r="B1668" s="343"/>
      <c r="C1668" s="343"/>
      <c r="D1668" s="343"/>
      <c r="E1668" s="343"/>
      <c r="F1668" s="343"/>
      <c r="G1668" s="343"/>
      <c r="H1668" s="343"/>
      <c r="I1668" s="343"/>
      <c r="J1668" s="343"/>
      <c r="K1668" s="343"/>
      <c r="L1668" s="343"/>
      <c r="M1668" s="343"/>
      <c r="N1668" s="343"/>
      <c r="O1668" s="343"/>
      <c r="P1668" s="343"/>
      <c r="Q1668" s="343"/>
      <c r="R1668" s="343"/>
      <c r="S1668" s="343"/>
      <c r="T1668" s="343"/>
      <c r="U1668" s="343"/>
      <c r="V1668" s="343"/>
      <c r="W1668" s="343"/>
      <c r="X1668" s="343"/>
      <c r="Y1668" s="343"/>
      <c r="Z1668" s="343"/>
      <c r="AA1668" s="343"/>
      <c r="AB1668" s="343"/>
      <c r="AC1668" s="343"/>
      <c r="AD1668" s="329"/>
      <c r="AE1668" s="329"/>
      <c r="AF1668" s="329"/>
    </row>
    <row r="1669" spans="1:32" x14ac:dyDescent="0.2">
      <c r="A1669" s="343"/>
      <c r="B1669" s="343"/>
      <c r="C1669" s="343"/>
      <c r="D1669" s="343"/>
      <c r="E1669" s="343"/>
      <c r="F1669" s="343"/>
      <c r="G1669" s="343"/>
      <c r="H1669" s="343"/>
      <c r="I1669" s="343"/>
      <c r="J1669" s="343"/>
      <c r="K1669" s="343"/>
      <c r="L1669" s="343"/>
      <c r="M1669" s="343"/>
      <c r="N1669" s="343"/>
      <c r="O1669" s="343"/>
      <c r="P1669" s="343"/>
      <c r="Q1669" s="343"/>
      <c r="R1669" s="343"/>
      <c r="S1669" s="343"/>
      <c r="T1669" s="343"/>
      <c r="U1669" s="343"/>
      <c r="V1669" s="343"/>
      <c r="W1669" s="343"/>
      <c r="X1669" s="343"/>
      <c r="Y1669" s="343"/>
      <c r="Z1669" s="343"/>
      <c r="AA1669" s="343"/>
      <c r="AB1669" s="343"/>
      <c r="AC1669" s="343"/>
      <c r="AD1669" s="329"/>
      <c r="AE1669" s="329"/>
      <c r="AF1669" s="329"/>
    </row>
    <row r="1670" spans="1:32" x14ac:dyDescent="0.2">
      <c r="A1670" s="343"/>
      <c r="B1670" s="343"/>
      <c r="C1670" s="343"/>
      <c r="D1670" s="343"/>
      <c r="E1670" s="343"/>
      <c r="F1670" s="343"/>
      <c r="G1670" s="343"/>
      <c r="H1670" s="343"/>
      <c r="I1670" s="343"/>
      <c r="J1670" s="343"/>
      <c r="K1670" s="343"/>
      <c r="L1670" s="343"/>
      <c r="M1670" s="343"/>
      <c r="N1670" s="343"/>
      <c r="O1670" s="343"/>
      <c r="P1670" s="343"/>
      <c r="Q1670" s="343"/>
      <c r="R1670" s="343"/>
      <c r="S1670" s="343"/>
      <c r="T1670" s="343"/>
      <c r="U1670" s="343"/>
      <c r="V1670" s="343"/>
      <c r="W1670" s="343"/>
      <c r="X1670" s="343"/>
      <c r="Y1670" s="343"/>
      <c r="Z1670" s="343"/>
      <c r="AA1670" s="343"/>
      <c r="AB1670" s="343"/>
      <c r="AC1670" s="343"/>
      <c r="AD1670" s="329"/>
      <c r="AE1670" s="329"/>
      <c r="AF1670" s="329"/>
    </row>
    <row r="1671" spans="1:32" x14ac:dyDescent="0.2">
      <c r="A1671" s="343"/>
      <c r="B1671" s="343"/>
      <c r="C1671" s="343"/>
      <c r="D1671" s="343"/>
      <c r="E1671" s="343"/>
      <c r="F1671" s="343"/>
      <c r="G1671" s="343"/>
      <c r="H1671" s="343"/>
      <c r="I1671" s="343"/>
      <c r="J1671" s="343"/>
      <c r="K1671" s="343"/>
      <c r="L1671" s="343"/>
      <c r="M1671" s="343"/>
      <c r="N1671" s="343"/>
      <c r="O1671" s="343"/>
      <c r="P1671" s="343"/>
      <c r="Q1671" s="343"/>
      <c r="R1671" s="343"/>
      <c r="S1671" s="343"/>
      <c r="T1671" s="343"/>
      <c r="U1671" s="343"/>
      <c r="V1671" s="343"/>
      <c r="W1671" s="343"/>
      <c r="X1671" s="343"/>
      <c r="Y1671" s="343"/>
      <c r="Z1671" s="343"/>
      <c r="AA1671" s="343"/>
      <c r="AB1671" s="343"/>
      <c r="AC1671" s="343"/>
      <c r="AD1671" s="329"/>
      <c r="AE1671" s="329"/>
      <c r="AF1671" s="329"/>
    </row>
    <row r="1672" spans="1:32" x14ac:dyDescent="0.2">
      <c r="A1672" s="343"/>
      <c r="B1672" s="343"/>
      <c r="C1672" s="343"/>
      <c r="D1672" s="343"/>
      <c r="E1672" s="343"/>
      <c r="F1672" s="343"/>
      <c r="G1672" s="343"/>
      <c r="H1672" s="343"/>
      <c r="I1672" s="343"/>
      <c r="J1672" s="343"/>
      <c r="K1672" s="343"/>
      <c r="L1672" s="343"/>
      <c r="M1672" s="343"/>
      <c r="N1672" s="343"/>
      <c r="O1672" s="343"/>
      <c r="P1672" s="343"/>
      <c r="Q1672" s="343"/>
      <c r="R1672" s="343"/>
      <c r="S1672" s="343"/>
      <c r="T1672" s="343"/>
      <c r="U1672" s="343"/>
      <c r="V1672" s="343"/>
      <c r="W1672" s="343"/>
      <c r="X1672" s="343"/>
      <c r="Y1672" s="343"/>
      <c r="Z1672" s="343"/>
      <c r="AA1672" s="343"/>
      <c r="AB1672" s="343"/>
      <c r="AC1672" s="343"/>
      <c r="AD1672" s="329"/>
      <c r="AE1672" s="329"/>
      <c r="AF1672" s="329"/>
    </row>
    <row r="1673" spans="1:32" x14ac:dyDescent="0.2">
      <c r="A1673" s="343"/>
      <c r="B1673" s="343"/>
      <c r="C1673" s="343"/>
      <c r="D1673" s="343"/>
      <c r="E1673" s="343"/>
      <c r="F1673" s="343"/>
      <c r="G1673" s="343"/>
      <c r="H1673" s="343"/>
      <c r="I1673" s="343"/>
      <c r="J1673" s="343"/>
      <c r="K1673" s="343"/>
      <c r="L1673" s="343"/>
      <c r="M1673" s="343"/>
      <c r="N1673" s="343"/>
      <c r="O1673" s="343"/>
      <c r="P1673" s="343"/>
      <c r="Q1673" s="343"/>
      <c r="R1673" s="343"/>
      <c r="S1673" s="343"/>
      <c r="T1673" s="343"/>
      <c r="U1673" s="343"/>
      <c r="V1673" s="343"/>
      <c r="W1673" s="343"/>
      <c r="X1673" s="343"/>
      <c r="Y1673" s="343"/>
      <c r="Z1673" s="343"/>
      <c r="AA1673" s="343"/>
      <c r="AB1673" s="343"/>
      <c r="AC1673" s="343"/>
      <c r="AD1673" s="329"/>
      <c r="AE1673" s="329"/>
      <c r="AF1673" s="329"/>
    </row>
    <row r="1674" spans="1:32" x14ac:dyDescent="0.2">
      <c r="A1674" s="343"/>
      <c r="B1674" s="343"/>
      <c r="C1674" s="343"/>
      <c r="D1674" s="343"/>
      <c r="E1674" s="343"/>
      <c r="F1674" s="343"/>
      <c r="G1674" s="343"/>
      <c r="H1674" s="343"/>
      <c r="I1674" s="343"/>
      <c r="J1674" s="343"/>
      <c r="K1674" s="343"/>
      <c r="L1674" s="343"/>
      <c r="M1674" s="343"/>
      <c r="N1674" s="343"/>
      <c r="O1674" s="343"/>
      <c r="P1674" s="343"/>
      <c r="Q1674" s="343"/>
      <c r="R1674" s="343"/>
      <c r="S1674" s="343"/>
      <c r="T1674" s="343"/>
      <c r="U1674" s="343"/>
      <c r="V1674" s="343"/>
      <c r="W1674" s="343"/>
      <c r="X1674" s="343"/>
      <c r="Y1674" s="343"/>
      <c r="Z1674" s="343"/>
      <c r="AA1674" s="343"/>
      <c r="AB1674" s="343"/>
      <c r="AC1674" s="343"/>
      <c r="AD1674" s="329"/>
      <c r="AE1674" s="329"/>
      <c r="AF1674" s="329"/>
    </row>
    <row r="1675" spans="1:32" x14ac:dyDescent="0.2">
      <c r="A1675" s="343"/>
      <c r="B1675" s="343"/>
      <c r="C1675" s="343"/>
      <c r="D1675" s="343"/>
      <c r="E1675" s="343"/>
      <c r="F1675" s="343"/>
      <c r="G1675" s="343"/>
      <c r="H1675" s="343"/>
      <c r="I1675" s="343"/>
      <c r="J1675" s="343"/>
      <c r="K1675" s="343"/>
      <c r="L1675" s="343"/>
      <c r="M1675" s="343"/>
      <c r="N1675" s="343"/>
      <c r="O1675" s="343"/>
      <c r="P1675" s="343"/>
      <c r="Q1675" s="343"/>
      <c r="R1675" s="343"/>
      <c r="S1675" s="343"/>
      <c r="T1675" s="343"/>
      <c r="U1675" s="343"/>
      <c r="V1675" s="343"/>
      <c r="W1675" s="343"/>
      <c r="X1675" s="343"/>
      <c r="Y1675" s="343"/>
      <c r="Z1675" s="343"/>
      <c r="AA1675" s="343"/>
      <c r="AB1675" s="343"/>
      <c r="AC1675" s="343"/>
      <c r="AD1675" s="329"/>
      <c r="AE1675" s="329"/>
      <c r="AF1675" s="329"/>
    </row>
    <row r="1676" spans="1:32" x14ac:dyDescent="0.2">
      <c r="A1676" s="343"/>
      <c r="B1676" s="343"/>
      <c r="C1676" s="343"/>
      <c r="D1676" s="343"/>
      <c r="E1676" s="343"/>
      <c r="F1676" s="343"/>
      <c r="G1676" s="343"/>
      <c r="H1676" s="343"/>
      <c r="I1676" s="343"/>
      <c r="J1676" s="343"/>
      <c r="K1676" s="343"/>
      <c r="L1676" s="343"/>
      <c r="M1676" s="343"/>
      <c r="N1676" s="343"/>
      <c r="O1676" s="343"/>
      <c r="P1676" s="343"/>
      <c r="Q1676" s="343"/>
      <c r="R1676" s="343"/>
      <c r="S1676" s="343"/>
      <c r="T1676" s="343"/>
      <c r="U1676" s="343"/>
      <c r="V1676" s="343"/>
      <c r="W1676" s="343"/>
      <c r="X1676" s="343"/>
      <c r="Y1676" s="343"/>
      <c r="Z1676" s="343"/>
      <c r="AA1676" s="343"/>
      <c r="AB1676" s="343"/>
      <c r="AC1676" s="343"/>
      <c r="AD1676" s="329"/>
      <c r="AE1676" s="329"/>
      <c r="AF1676" s="329"/>
    </row>
    <row r="1677" spans="1:32" x14ac:dyDescent="0.2">
      <c r="A1677" s="343"/>
      <c r="B1677" s="343"/>
      <c r="C1677" s="343"/>
      <c r="D1677" s="343"/>
      <c r="E1677" s="343"/>
      <c r="F1677" s="343"/>
      <c r="G1677" s="343"/>
      <c r="H1677" s="343"/>
      <c r="I1677" s="343"/>
      <c r="J1677" s="343"/>
      <c r="K1677" s="343"/>
      <c r="L1677" s="343"/>
      <c r="M1677" s="343"/>
      <c r="N1677" s="343"/>
      <c r="O1677" s="343"/>
      <c r="P1677" s="343"/>
      <c r="Q1677" s="343"/>
      <c r="R1677" s="343"/>
      <c r="S1677" s="343"/>
      <c r="T1677" s="343"/>
      <c r="U1677" s="343"/>
      <c r="V1677" s="343"/>
      <c r="W1677" s="343"/>
      <c r="X1677" s="343"/>
      <c r="Y1677" s="343"/>
      <c r="Z1677" s="343"/>
      <c r="AA1677" s="343"/>
      <c r="AB1677" s="343"/>
      <c r="AC1677" s="343"/>
      <c r="AD1677" s="329"/>
      <c r="AE1677" s="329"/>
      <c r="AF1677" s="329"/>
    </row>
    <row r="1678" spans="1:32" x14ac:dyDescent="0.2">
      <c r="A1678" s="343"/>
      <c r="B1678" s="343"/>
      <c r="C1678" s="343"/>
      <c r="D1678" s="343"/>
      <c r="E1678" s="343"/>
      <c r="F1678" s="343"/>
      <c r="G1678" s="343"/>
      <c r="H1678" s="343"/>
      <c r="I1678" s="343"/>
      <c r="J1678" s="343"/>
      <c r="K1678" s="343"/>
      <c r="L1678" s="343"/>
      <c r="M1678" s="343"/>
      <c r="N1678" s="343"/>
      <c r="O1678" s="343"/>
      <c r="P1678" s="343"/>
      <c r="Q1678" s="343"/>
      <c r="R1678" s="343"/>
      <c r="S1678" s="343"/>
      <c r="T1678" s="343"/>
      <c r="U1678" s="343"/>
      <c r="V1678" s="343"/>
      <c r="W1678" s="343"/>
      <c r="X1678" s="343"/>
      <c r="Y1678" s="343"/>
      <c r="Z1678" s="343"/>
      <c r="AA1678" s="343"/>
      <c r="AB1678" s="343"/>
      <c r="AC1678" s="343"/>
      <c r="AD1678" s="329"/>
      <c r="AE1678" s="329"/>
      <c r="AF1678" s="329"/>
    </row>
    <row r="1679" spans="1:32" x14ac:dyDescent="0.2">
      <c r="A1679" s="343"/>
      <c r="B1679" s="343"/>
      <c r="C1679" s="343"/>
      <c r="D1679" s="343"/>
      <c r="E1679" s="343"/>
      <c r="F1679" s="343"/>
      <c r="G1679" s="343"/>
      <c r="H1679" s="343"/>
      <c r="I1679" s="343"/>
      <c r="J1679" s="343"/>
      <c r="K1679" s="343"/>
      <c r="L1679" s="343"/>
      <c r="M1679" s="343"/>
      <c r="N1679" s="343"/>
      <c r="O1679" s="343"/>
      <c r="P1679" s="343"/>
      <c r="Q1679" s="343"/>
      <c r="R1679" s="343"/>
      <c r="S1679" s="343"/>
      <c r="T1679" s="343"/>
      <c r="U1679" s="343"/>
      <c r="V1679" s="343"/>
      <c r="W1679" s="343"/>
      <c r="X1679" s="343"/>
      <c r="Y1679" s="343"/>
      <c r="Z1679" s="343"/>
      <c r="AA1679" s="343"/>
      <c r="AB1679" s="343"/>
      <c r="AC1679" s="343"/>
      <c r="AD1679" s="329"/>
      <c r="AE1679" s="329"/>
      <c r="AF1679" s="329"/>
    </row>
    <row r="1680" spans="1:32" x14ac:dyDescent="0.2">
      <c r="A1680" s="343"/>
      <c r="B1680" s="343"/>
      <c r="C1680" s="343"/>
      <c r="D1680" s="343"/>
      <c r="E1680" s="343"/>
      <c r="F1680" s="343"/>
      <c r="G1680" s="343"/>
      <c r="H1680" s="343"/>
      <c r="I1680" s="343"/>
      <c r="J1680" s="343"/>
      <c r="K1680" s="343"/>
      <c r="L1680" s="343"/>
      <c r="M1680" s="343"/>
      <c r="N1680" s="343"/>
      <c r="O1680" s="343"/>
      <c r="P1680" s="343"/>
      <c r="Q1680" s="343"/>
      <c r="R1680" s="343"/>
      <c r="S1680" s="343"/>
      <c r="T1680" s="343"/>
      <c r="U1680" s="343"/>
      <c r="V1680" s="343"/>
      <c r="W1680" s="343"/>
      <c r="X1680" s="343"/>
      <c r="Y1680" s="343"/>
      <c r="Z1680" s="343"/>
      <c r="AA1680" s="343"/>
      <c r="AB1680" s="343"/>
      <c r="AC1680" s="343"/>
      <c r="AD1680" s="329"/>
      <c r="AE1680" s="329"/>
      <c r="AF1680" s="329"/>
    </row>
    <row r="1681" spans="1:32" x14ac:dyDescent="0.2">
      <c r="A1681" s="343"/>
      <c r="B1681" s="343"/>
      <c r="C1681" s="343"/>
      <c r="D1681" s="343"/>
      <c r="E1681" s="343"/>
      <c r="F1681" s="343"/>
      <c r="G1681" s="343"/>
      <c r="H1681" s="343"/>
      <c r="I1681" s="343"/>
      <c r="J1681" s="343"/>
      <c r="K1681" s="343"/>
      <c r="L1681" s="343"/>
      <c r="M1681" s="343"/>
      <c r="N1681" s="343"/>
      <c r="O1681" s="343"/>
      <c r="P1681" s="343"/>
      <c r="Q1681" s="343"/>
      <c r="R1681" s="343"/>
      <c r="S1681" s="343"/>
      <c r="T1681" s="343"/>
      <c r="U1681" s="343"/>
      <c r="V1681" s="343"/>
      <c r="W1681" s="343"/>
      <c r="X1681" s="343"/>
      <c r="Y1681" s="343"/>
      <c r="Z1681" s="343"/>
      <c r="AA1681" s="343"/>
      <c r="AB1681" s="343"/>
      <c r="AC1681" s="343"/>
      <c r="AD1681" s="329"/>
      <c r="AE1681" s="329"/>
      <c r="AF1681" s="329"/>
    </row>
    <row r="1682" spans="1:32" x14ac:dyDescent="0.2">
      <c r="A1682" s="343"/>
      <c r="B1682" s="343"/>
      <c r="C1682" s="343"/>
      <c r="D1682" s="343"/>
      <c r="E1682" s="343"/>
      <c r="F1682" s="343"/>
      <c r="G1682" s="343"/>
      <c r="H1682" s="343"/>
      <c r="I1682" s="343"/>
      <c r="J1682" s="343"/>
      <c r="K1682" s="343"/>
      <c r="L1682" s="343"/>
      <c r="M1682" s="343"/>
      <c r="N1682" s="343"/>
      <c r="O1682" s="343"/>
      <c r="P1682" s="343"/>
      <c r="Q1682" s="343"/>
      <c r="R1682" s="343"/>
      <c r="S1682" s="343"/>
      <c r="T1682" s="343"/>
      <c r="U1682" s="343"/>
      <c r="V1682" s="343"/>
      <c r="W1682" s="343"/>
      <c r="X1682" s="343"/>
      <c r="Y1682" s="343"/>
      <c r="Z1682" s="343"/>
      <c r="AA1682" s="343"/>
      <c r="AB1682" s="343"/>
      <c r="AC1682" s="343"/>
      <c r="AD1682" s="329"/>
      <c r="AE1682" s="329"/>
      <c r="AF1682" s="329"/>
    </row>
    <row r="1683" spans="1:32" x14ac:dyDescent="0.2">
      <c r="A1683" s="343"/>
      <c r="B1683" s="343"/>
      <c r="C1683" s="343"/>
      <c r="D1683" s="343"/>
      <c r="E1683" s="343"/>
      <c r="F1683" s="343"/>
      <c r="G1683" s="343"/>
      <c r="H1683" s="343"/>
      <c r="I1683" s="343"/>
      <c r="J1683" s="343"/>
      <c r="K1683" s="343"/>
      <c r="L1683" s="343"/>
      <c r="M1683" s="343"/>
      <c r="N1683" s="343"/>
      <c r="O1683" s="343"/>
      <c r="P1683" s="343"/>
      <c r="Q1683" s="343"/>
      <c r="R1683" s="343"/>
      <c r="S1683" s="343"/>
      <c r="T1683" s="343"/>
      <c r="U1683" s="343"/>
      <c r="V1683" s="343"/>
      <c r="W1683" s="343"/>
      <c r="X1683" s="343"/>
      <c r="Y1683" s="343"/>
      <c r="Z1683" s="343"/>
      <c r="AA1683" s="343"/>
      <c r="AB1683" s="343"/>
      <c r="AC1683" s="343"/>
      <c r="AD1683" s="329"/>
      <c r="AE1683" s="329"/>
      <c r="AF1683" s="329"/>
    </row>
    <row r="1684" spans="1:32" x14ac:dyDescent="0.2">
      <c r="A1684" s="343"/>
      <c r="B1684" s="343"/>
      <c r="C1684" s="343"/>
      <c r="D1684" s="343"/>
      <c r="E1684" s="343"/>
      <c r="F1684" s="343"/>
      <c r="G1684" s="343"/>
      <c r="H1684" s="343"/>
      <c r="I1684" s="343"/>
      <c r="J1684" s="343"/>
      <c r="K1684" s="343"/>
      <c r="L1684" s="343"/>
      <c r="M1684" s="343"/>
      <c r="N1684" s="343"/>
      <c r="O1684" s="343"/>
      <c r="P1684" s="343"/>
      <c r="Q1684" s="343"/>
      <c r="R1684" s="343"/>
      <c r="S1684" s="343"/>
      <c r="T1684" s="343"/>
      <c r="U1684" s="343"/>
      <c r="V1684" s="343"/>
      <c r="W1684" s="343"/>
      <c r="X1684" s="343"/>
      <c r="Y1684" s="343"/>
      <c r="Z1684" s="343"/>
      <c r="AA1684" s="343"/>
      <c r="AB1684" s="343"/>
      <c r="AC1684" s="343"/>
      <c r="AD1684" s="329"/>
      <c r="AE1684" s="329"/>
      <c r="AF1684" s="329"/>
    </row>
    <row r="1685" spans="1:32" x14ac:dyDescent="0.2">
      <c r="A1685" s="343"/>
      <c r="B1685" s="343"/>
      <c r="C1685" s="343"/>
      <c r="D1685" s="343"/>
      <c r="E1685" s="343"/>
      <c r="F1685" s="343"/>
      <c r="G1685" s="343"/>
      <c r="H1685" s="343"/>
      <c r="I1685" s="343"/>
      <c r="J1685" s="343"/>
      <c r="K1685" s="343"/>
      <c r="L1685" s="343"/>
      <c r="M1685" s="343"/>
      <c r="N1685" s="343"/>
      <c r="O1685" s="343"/>
      <c r="P1685" s="343"/>
      <c r="Q1685" s="343"/>
      <c r="R1685" s="343"/>
      <c r="S1685" s="343"/>
      <c r="T1685" s="343"/>
      <c r="U1685" s="343"/>
      <c r="V1685" s="343"/>
      <c r="W1685" s="343"/>
      <c r="X1685" s="343"/>
      <c r="Y1685" s="343"/>
      <c r="Z1685" s="343"/>
      <c r="AA1685" s="343"/>
      <c r="AB1685" s="343"/>
      <c r="AC1685" s="343"/>
      <c r="AD1685" s="329"/>
      <c r="AE1685" s="329"/>
      <c r="AF1685" s="329"/>
    </row>
    <row r="1686" spans="1:32" x14ac:dyDescent="0.2">
      <c r="A1686" s="343"/>
      <c r="B1686" s="343"/>
      <c r="C1686" s="343"/>
      <c r="D1686" s="343"/>
      <c r="E1686" s="343"/>
      <c r="F1686" s="343"/>
      <c r="G1686" s="343"/>
      <c r="H1686" s="343"/>
      <c r="I1686" s="343"/>
      <c r="J1686" s="343"/>
      <c r="K1686" s="343"/>
      <c r="L1686" s="343"/>
      <c r="M1686" s="343"/>
      <c r="N1686" s="343"/>
      <c r="O1686" s="343"/>
      <c r="P1686" s="343"/>
      <c r="Q1686" s="343"/>
      <c r="R1686" s="343"/>
      <c r="S1686" s="343"/>
      <c r="T1686" s="343"/>
      <c r="U1686" s="343"/>
      <c r="V1686" s="343"/>
      <c r="W1686" s="343"/>
      <c r="X1686" s="343"/>
      <c r="Y1686" s="343"/>
      <c r="Z1686" s="343"/>
      <c r="AA1686" s="343"/>
      <c r="AB1686" s="343"/>
      <c r="AC1686" s="343"/>
      <c r="AD1686" s="329"/>
      <c r="AE1686" s="329"/>
      <c r="AF1686" s="329"/>
    </row>
    <row r="1687" spans="1:32" x14ac:dyDescent="0.2">
      <c r="A1687" s="343"/>
      <c r="B1687" s="343"/>
      <c r="C1687" s="343"/>
      <c r="D1687" s="343"/>
      <c r="E1687" s="343"/>
      <c r="F1687" s="343"/>
      <c r="G1687" s="343"/>
      <c r="H1687" s="343"/>
      <c r="I1687" s="343"/>
      <c r="J1687" s="343"/>
      <c r="K1687" s="343"/>
      <c r="L1687" s="343"/>
      <c r="M1687" s="343"/>
      <c r="N1687" s="343"/>
      <c r="O1687" s="343"/>
      <c r="P1687" s="343"/>
      <c r="Q1687" s="343"/>
      <c r="R1687" s="343"/>
      <c r="S1687" s="343"/>
      <c r="T1687" s="343"/>
      <c r="U1687" s="343"/>
      <c r="V1687" s="343"/>
      <c r="W1687" s="343"/>
      <c r="X1687" s="343"/>
      <c r="Y1687" s="343"/>
      <c r="Z1687" s="343"/>
      <c r="AA1687" s="343"/>
      <c r="AB1687" s="343"/>
      <c r="AC1687" s="343"/>
      <c r="AD1687" s="329"/>
      <c r="AE1687" s="329"/>
      <c r="AF1687" s="329"/>
    </row>
    <row r="1688" spans="1:32" x14ac:dyDescent="0.2">
      <c r="A1688" s="343"/>
      <c r="B1688" s="343"/>
      <c r="C1688" s="343"/>
      <c r="D1688" s="343"/>
      <c r="E1688" s="343"/>
      <c r="F1688" s="343"/>
      <c r="G1688" s="343"/>
      <c r="H1688" s="343"/>
      <c r="I1688" s="343"/>
      <c r="J1688" s="343"/>
      <c r="K1688" s="343"/>
      <c r="L1688" s="343"/>
      <c r="M1688" s="343"/>
      <c r="N1688" s="343"/>
      <c r="O1688" s="343"/>
      <c r="P1688" s="343"/>
      <c r="Q1688" s="343"/>
      <c r="R1688" s="343"/>
      <c r="S1688" s="343"/>
      <c r="T1688" s="343"/>
      <c r="U1688" s="343"/>
      <c r="V1688" s="343"/>
      <c r="W1688" s="343"/>
      <c r="X1688" s="343"/>
      <c r="Y1688" s="343"/>
      <c r="Z1688" s="343"/>
      <c r="AA1688" s="343"/>
      <c r="AB1688" s="343"/>
      <c r="AC1688" s="343"/>
      <c r="AD1688" s="329"/>
      <c r="AE1688" s="329"/>
      <c r="AF1688" s="329"/>
    </row>
    <row r="1689" spans="1:32" x14ac:dyDescent="0.2">
      <c r="A1689" s="343"/>
      <c r="B1689" s="343"/>
      <c r="C1689" s="343"/>
      <c r="D1689" s="343"/>
      <c r="E1689" s="343"/>
      <c r="F1689" s="343"/>
      <c r="G1689" s="343"/>
      <c r="H1689" s="343"/>
      <c r="I1689" s="343"/>
      <c r="J1689" s="343"/>
      <c r="K1689" s="343"/>
      <c r="L1689" s="343"/>
      <c r="M1689" s="343"/>
      <c r="N1689" s="343"/>
      <c r="O1689" s="343"/>
      <c r="P1689" s="343"/>
      <c r="Q1689" s="343"/>
      <c r="R1689" s="343"/>
      <c r="S1689" s="343"/>
      <c r="T1689" s="343"/>
      <c r="U1689" s="343"/>
      <c r="V1689" s="343"/>
      <c r="W1689" s="343"/>
      <c r="X1689" s="343"/>
      <c r="Y1689" s="343"/>
      <c r="Z1689" s="343"/>
      <c r="AA1689" s="343"/>
      <c r="AB1689" s="343"/>
      <c r="AC1689" s="343"/>
      <c r="AD1689" s="329"/>
      <c r="AE1689" s="329"/>
      <c r="AF1689" s="329"/>
    </row>
    <row r="1690" spans="1:32" x14ac:dyDescent="0.2">
      <c r="A1690" s="343"/>
      <c r="B1690" s="343"/>
      <c r="C1690" s="343"/>
      <c r="D1690" s="343"/>
      <c r="E1690" s="343"/>
      <c r="F1690" s="343"/>
      <c r="G1690" s="343"/>
      <c r="H1690" s="343"/>
      <c r="I1690" s="343"/>
      <c r="J1690" s="343"/>
      <c r="K1690" s="343"/>
      <c r="L1690" s="343"/>
      <c r="M1690" s="343"/>
      <c r="N1690" s="343"/>
      <c r="O1690" s="343"/>
      <c r="P1690" s="343"/>
      <c r="Q1690" s="343"/>
      <c r="R1690" s="343"/>
      <c r="S1690" s="343"/>
      <c r="T1690" s="343"/>
      <c r="U1690" s="343"/>
      <c r="V1690" s="343"/>
      <c r="W1690" s="343"/>
      <c r="X1690" s="343"/>
      <c r="Y1690" s="343"/>
      <c r="Z1690" s="343"/>
      <c r="AA1690" s="343"/>
      <c r="AB1690" s="343"/>
      <c r="AC1690" s="343"/>
      <c r="AD1690" s="329"/>
      <c r="AE1690" s="329"/>
      <c r="AF1690" s="329"/>
    </row>
    <row r="1691" spans="1:32" x14ac:dyDescent="0.2">
      <c r="A1691" s="343"/>
      <c r="B1691" s="343"/>
      <c r="C1691" s="343"/>
      <c r="D1691" s="343"/>
      <c r="E1691" s="343"/>
      <c r="F1691" s="343"/>
      <c r="G1691" s="343"/>
      <c r="H1691" s="343"/>
      <c r="I1691" s="343"/>
      <c r="J1691" s="343"/>
      <c r="K1691" s="343"/>
      <c r="L1691" s="343"/>
      <c r="M1691" s="343"/>
      <c r="N1691" s="343"/>
      <c r="O1691" s="343"/>
      <c r="P1691" s="343"/>
      <c r="Q1691" s="343"/>
      <c r="R1691" s="343"/>
      <c r="S1691" s="343"/>
      <c r="T1691" s="343"/>
      <c r="U1691" s="343"/>
      <c r="V1691" s="343"/>
      <c r="W1691" s="343"/>
      <c r="X1691" s="343"/>
      <c r="Y1691" s="343"/>
      <c r="Z1691" s="343"/>
      <c r="AA1691" s="343"/>
      <c r="AB1691" s="343"/>
      <c r="AC1691" s="343"/>
      <c r="AD1691" s="329"/>
      <c r="AE1691" s="329"/>
      <c r="AF1691" s="329"/>
    </row>
    <row r="1692" spans="1:32" x14ac:dyDescent="0.2">
      <c r="A1692" s="343"/>
      <c r="B1692" s="343"/>
      <c r="C1692" s="343"/>
      <c r="D1692" s="343"/>
      <c r="E1692" s="343"/>
      <c r="F1692" s="343"/>
      <c r="G1692" s="343"/>
      <c r="H1692" s="343"/>
      <c r="I1692" s="343"/>
      <c r="J1692" s="343"/>
      <c r="K1692" s="343"/>
      <c r="L1692" s="343"/>
      <c r="M1692" s="343"/>
      <c r="N1692" s="343"/>
      <c r="O1692" s="343"/>
      <c r="P1692" s="343"/>
      <c r="Q1692" s="343"/>
      <c r="R1692" s="343"/>
      <c r="S1692" s="343"/>
      <c r="T1692" s="343"/>
      <c r="U1692" s="343"/>
      <c r="V1692" s="343"/>
      <c r="W1692" s="343"/>
      <c r="X1692" s="343"/>
      <c r="Y1692" s="343"/>
      <c r="Z1692" s="343"/>
      <c r="AA1692" s="343"/>
      <c r="AB1692" s="343"/>
      <c r="AC1692" s="343"/>
      <c r="AD1692" s="329"/>
      <c r="AE1692" s="329"/>
      <c r="AF1692" s="329"/>
    </row>
    <row r="1693" spans="1:32" x14ac:dyDescent="0.2">
      <c r="A1693" s="343"/>
      <c r="B1693" s="343"/>
      <c r="C1693" s="343"/>
      <c r="D1693" s="343"/>
      <c r="E1693" s="343"/>
      <c r="F1693" s="343"/>
      <c r="G1693" s="343"/>
      <c r="H1693" s="343"/>
      <c r="I1693" s="343"/>
      <c r="J1693" s="343"/>
      <c r="K1693" s="343"/>
      <c r="L1693" s="343"/>
      <c r="M1693" s="343"/>
      <c r="N1693" s="343"/>
      <c r="O1693" s="343"/>
      <c r="P1693" s="343"/>
      <c r="Q1693" s="343"/>
      <c r="R1693" s="343"/>
      <c r="S1693" s="343"/>
      <c r="T1693" s="343"/>
      <c r="U1693" s="343"/>
      <c r="V1693" s="343"/>
      <c r="W1693" s="343"/>
      <c r="X1693" s="343"/>
      <c r="Y1693" s="343"/>
      <c r="Z1693" s="343"/>
      <c r="AA1693" s="343"/>
      <c r="AB1693" s="343"/>
      <c r="AC1693" s="343"/>
      <c r="AD1693" s="329"/>
      <c r="AE1693" s="329"/>
      <c r="AF1693" s="329"/>
    </row>
    <row r="1694" spans="1:32" x14ac:dyDescent="0.2">
      <c r="A1694" s="343"/>
      <c r="B1694" s="343"/>
      <c r="C1694" s="343"/>
      <c r="D1694" s="343"/>
      <c r="E1694" s="343"/>
      <c r="F1694" s="343"/>
      <c r="G1694" s="343"/>
      <c r="H1694" s="343"/>
      <c r="I1694" s="343"/>
      <c r="J1694" s="343"/>
      <c r="K1694" s="343"/>
      <c r="L1694" s="343"/>
      <c r="M1694" s="343"/>
      <c r="N1694" s="343"/>
      <c r="O1694" s="343"/>
      <c r="P1694" s="343"/>
      <c r="Q1694" s="343"/>
      <c r="R1694" s="343"/>
      <c r="S1694" s="343"/>
      <c r="T1694" s="343"/>
      <c r="U1694" s="343"/>
      <c r="V1694" s="343"/>
      <c r="W1694" s="343"/>
      <c r="X1694" s="343"/>
      <c r="Y1694" s="343"/>
      <c r="Z1694" s="343"/>
      <c r="AA1694" s="343"/>
      <c r="AB1694" s="343"/>
      <c r="AC1694" s="343"/>
      <c r="AD1694" s="329"/>
      <c r="AE1694" s="329"/>
      <c r="AF1694" s="329"/>
    </row>
    <row r="1695" spans="1:32" x14ac:dyDescent="0.2">
      <c r="A1695" s="343"/>
      <c r="B1695" s="343"/>
      <c r="C1695" s="343"/>
      <c r="D1695" s="343"/>
      <c r="E1695" s="343"/>
      <c r="F1695" s="343"/>
      <c r="G1695" s="343"/>
      <c r="H1695" s="343"/>
      <c r="I1695" s="343"/>
      <c r="J1695" s="343"/>
      <c r="K1695" s="343"/>
      <c r="L1695" s="343"/>
      <c r="M1695" s="343"/>
      <c r="N1695" s="343"/>
      <c r="O1695" s="343"/>
      <c r="P1695" s="343"/>
      <c r="Q1695" s="343"/>
      <c r="R1695" s="343"/>
      <c r="S1695" s="343"/>
      <c r="T1695" s="343"/>
      <c r="U1695" s="343"/>
      <c r="V1695" s="343"/>
      <c r="W1695" s="343"/>
      <c r="X1695" s="343"/>
      <c r="Y1695" s="343"/>
      <c r="Z1695" s="343"/>
      <c r="AA1695" s="343"/>
      <c r="AB1695" s="343"/>
      <c r="AC1695" s="343"/>
      <c r="AD1695" s="329"/>
      <c r="AE1695" s="329"/>
      <c r="AF1695" s="329"/>
    </row>
    <row r="1696" spans="1:32" x14ac:dyDescent="0.2">
      <c r="A1696" s="343"/>
      <c r="B1696" s="343"/>
      <c r="C1696" s="343"/>
      <c r="D1696" s="343"/>
      <c r="E1696" s="343"/>
      <c r="F1696" s="343"/>
      <c r="G1696" s="343"/>
      <c r="H1696" s="343"/>
      <c r="I1696" s="343"/>
      <c r="J1696" s="343"/>
      <c r="K1696" s="343"/>
      <c r="L1696" s="343"/>
      <c r="M1696" s="343"/>
      <c r="N1696" s="343"/>
      <c r="O1696" s="343"/>
      <c r="P1696" s="343"/>
      <c r="Q1696" s="343"/>
      <c r="R1696" s="343"/>
      <c r="S1696" s="343"/>
      <c r="T1696" s="343"/>
      <c r="U1696" s="343"/>
      <c r="V1696" s="343"/>
      <c r="W1696" s="343"/>
      <c r="X1696" s="343"/>
      <c r="Y1696" s="343"/>
      <c r="Z1696" s="343"/>
      <c r="AA1696" s="343"/>
      <c r="AB1696" s="343"/>
      <c r="AC1696" s="343"/>
      <c r="AD1696" s="329"/>
      <c r="AE1696" s="329"/>
      <c r="AF1696" s="329"/>
    </row>
    <row r="1697" spans="1:32" x14ac:dyDescent="0.2">
      <c r="A1697" s="343"/>
      <c r="B1697" s="343"/>
      <c r="C1697" s="343"/>
      <c r="D1697" s="343"/>
      <c r="E1697" s="343"/>
      <c r="F1697" s="343"/>
      <c r="G1697" s="343"/>
      <c r="H1697" s="343"/>
      <c r="I1697" s="343"/>
      <c r="J1697" s="343"/>
      <c r="K1697" s="343"/>
      <c r="L1697" s="343"/>
      <c r="M1697" s="343"/>
      <c r="N1697" s="343"/>
      <c r="O1697" s="343"/>
      <c r="P1697" s="343"/>
      <c r="Q1697" s="343"/>
      <c r="R1697" s="343"/>
      <c r="S1697" s="343"/>
      <c r="T1697" s="343"/>
      <c r="U1697" s="343"/>
      <c r="V1697" s="343"/>
      <c r="W1697" s="343"/>
      <c r="X1697" s="343"/>
      <c r="Y1697" s="343"/>
      <c r="Z1697" s="343"/>
      <c r="AA1697" s="343"/>
      <c r="AB1697" s="343"/>
      <c r="AC1697" s="343"/>
      <c r="AD1697" s="329"/>
      <c r="AE1697" s="329"/>
      <c r="AF1697" s="329"/>
    </row>
    <row r="1698" spans="1:32" x14ac:dyDescent="0.2">
      <c r="A1698" s="343"/>
      <c r="B1698" s="343"/>
      <c r="C1698" s="343"/>
      <c r="D1698" s="343"/>
      <c r="E1698" s="343"/>
      <c r="F1698" s="343"/>
      <c r="G1698" s="343"/>
      <c r="H1698" s="343"/>
      <c r="I1698" s="343"/>
      <c r="J1698" s="343"/>
      <c r="K1698" s="343"/>
      <c r="L1698" s="343"/>
      <c r="M1698" s="343"/>
      <c r="N1698" s="343"/>
      <c r="O1698" s="343"/>
      <c r="P1698" s="343"/>
      <c r="Q1698" s="343"/>
      <c r="R1698" s="343"/>
      <c r="S1698" s="343"/>
      <c r="T1698" s="343"/>
      <c r="U1698" s="343"/>
      <c r="V1698" s="343"/>
      <c r="W1698" s="343"/>
      <c r="X1698" s="343"/>
      <c r="Y1698" s="343"/>
      <c r="Z1698" s="343"/>
      <c r="AA1698" s="343"/>
      <c r="AB1698" s="343"/>
      <c r="AC1698" s="343"/>
      <c r="AD1698" s="329"/>
      <c r="AE1698" s="329"/>
      <c r="AF1698" s="329"/>
    </row>
    <row r="1699" spans="1:32" x14ac:dyDescent="0.2">
      <c r="A1699" s="343"/>
      <c r="B1699" s="343"/>
      <c r="C1699" s="343"/>
      <c r="D1699" s="343"/>
      <c r="E1699" s="343"/>
      <c r="F1699" s="343"/>
      <c r="G1699" s="343"/>
      <c r="H1699" s="343"/>
      <c r="I1699" s="343"/>
      <c r="J1699" s="343"/>
      <c r="K1699" s="343"/>
      <c r="L1699" s="343"/>
      <c r="M1699" s="343"/>
      <c r="N1699" s="343"/>
      <c r="O1699" s="343"/>
      <c r="P1699" s="343"/>
      <c r="Q1699" s="343"/>
      <c r="R1699" s="343"/>
      <c r="S1699" s="343"/>
      <c r="T1699" s="343"/>
      <c r="U1699" s="343"/>
      <c r="V1699" s="343"/>
      <c r="W1699" s="343"/>
      <c r="X1699" s="343"/>
      <c r="Y1699" s="343"/>
      <c r="Z1699" s="343"/>
      <c r="AA1699" s="343"/>
      <c r="AB1699" s="343"/>
      <c r="AC1699" s="343"/>
      <c r="AD1699" s="329"/>
      <c r="AE1699" s="329"/>
      <c r="AF1699" s="329"/>
    </row>
    <row r="1700" spans="1:32" x14ac:dyDescent="0.2">
      <c r="A1700" s="343"/>
      <c r="B1700" s="343"/>
      <c r="C1700" s="343"/>
      <c r="D1700" s="343"/>
      <c r="E1700" s="343"/>
      <c r="F1700" s="343"/>
      <c r="G1700" s="343"/>
      <c r="H1700" s="343"/>
      <c r="I1700" s="343"/>
      <c r="J1700" s="343"/>
      <c r="K1700" s="343"/>
      <c r="L1700" s="343"/>
      <c r="M1700" s="343"/>
      <c r="N1700" s="343"/>
      <c r="O1700" s="343"/>
      <c r="P1700" s="343"/>
      <c r="Q1700" s="343"/>
      <c r="R1700" s="343"/>
      <c r="S1700" s="343"/>
      <c r="T1700" s="343"/>
      <c r="U1700" s="343"/>
      <c r="V1700" s="343"/>
      <c r="W1700" s="343"/>
      <c r="X1700" s="343"/>
      <c r="Y1700" s="343"/>
      <c r="Z1700" s="343"/>
      <c r="AA1700" s="343"/>
      <c r="AB1700" s="343"/>
      <c r="AC1700" s="343"/>
      <c r="AD1700" s="329"/>
      <c r="AE1700" s="329"/>
      <c r="AF1700" s="329"/>
    </row>
    <row r="1701" spans="1:32" x14ac:dyDescent="0.2">
      <c r="A1701" s="343"/>
      <c r="B1701" s="343"/>
      <c r="C1701" s="343"/>
      <c r="D1701" s="343"/>
      <c r="E1701" s="343"/>
      <c r="F1701" s="343"/>
      <c r="G1701" s="343"/>
      <c r="H1701" s="343"/>
      <c r="I1701" s="343"/>
      <c r="J1701" s="343"/>
      <c r="K1701" s="343"/>
      <c r="L1701" s="343"/>
      <c r="M1701" s="343"/>
      <c r="N1701" s="343"/>
      <c r="O1701" s="343"/>
      <c r="P1701" s="343"/>
      <c r="Q1701" s="343"/>
      <c r="R1701" s="343"/>
      <c r="S1701" s="343"/>
      <c r="T1701" s="343"/>
      <c r="U1701" s="343"/>
      <c r="V1701" s="343"/>
      <c r="W1701" s="343"/>
      <c r="X1701" s="343"/>
      <c r="Y1701" s="343"/>
      <c r="Z1701" s="343"/>
      <c r="AA1701" s="343"/>
      <c r="AB1701" s="343"/>
      <c r="AC1701" s="343"/>
      <c r="AD1701" s="329"/>
      <c r="AE1701" s="329"/>
      <c r="AF1701" s="329"/>
    </row>
    <row r="1702" spans="1:32" x14ac:dyDescent="0.2">
      <c r="A1702" s="343"/>
      <c r="B1702" s="343"/>
      <c r="C1702" s="343"/>
      <c r="D1702" s="343"/>
      <c r="E1702" s="343"/>
      <c r="F1702" s="343"/>
      <c r="G1702" s="343"/>
      <c r="H1702" s="343"/>
      <c r="I1702" s="343"/>
      <c r="J1702" s="343"/>
      <c r="K1702" s="343"/>
      <c r="L1702" s="343"/>
      <c r="M1702" s="343"/>
      <c r="N1702" s="343"/>
      <c r="O1702" s="343"/>
      <c r="P1702" s="343"/>
      <c r="Q1702" s="343"/>
      <c r="R1702" s="343"/>
      <c r="S1702" s="343"/>
      <c r="T1702" s="343"/>
      <c r="U1702" s="343"/>
      <c r="V1702" s="343"/>
      <c r="W1702" s="343"/>
      <c r="X1702" s="343"/>
      <c r="Y1702" s="343"/>
      <c r="Z1702" s="343"/>
      <c r="AA1702" s="343"/>
      <c r="AB1702" s="343"/>
      <c r="AC1702" s="343"/>
      <c r="AD1702" s="329"/>
      <c r="AE1702" s="329"/>
      <c r="AF1702" s="329"/>
    </row>
    <row r="1703" spans="1:32" x14ac:dyDescent="0.2">
      <c r="A1703" s="343"/>
      <c r="B1703" s="343"/>
      <c r="C1703" s="343"/>
      <c r="D1703" s="343"/>
      <c r="E1703" s="343"/>
      <c r="F1703" s="343"/>
      <c r="G1703" s="343"/>
      <c r="H1703" s="343"/>
      <c r="I1703" s="343"/>
      <c r="J1703" s="343"/>
      <c r="K1703" s="343"/>
      <c r="L1703" s="343"/>
      <c r="M1703" s="343"/>
      <c r="N1703" s="343"/>
      <c r="O1703" s="343"/>
      <c r="P1703" s="343"/>
      <c r="Q1703" s="343"/>
      <c r="R1703" s="343"/>
      <c r="S1703" s="343"/>
      <c r="T1703" s="343"/>
      <c r="U1703" s="343"/>
      <c r="V1703" s="343"/>
      <c r="W1703" s="343"/>
      <c r="X1703" s="343"/>
      <c r="Y1703" s="343"/>
      <c r="Z1703" s="343"/>
      <c r="AA1703" s="343"/>
      <c r="AB1703" s="343"/>
      <c r="AC1703" s="343"/>
      <c r="AD1703" s="329"/>
      <c r="AE1703" s="329"/>
      <c r="AF1703" s="329"/>
    </row>
    <row r="1704" spans="1:32" x14ac:dyDescent="0.2">
      <c r="A1704" s="343"/>
      <c r="B1704" s="343"/>
      <c r="C1704" s="343"/>
      <c r="D1704" s="343"/>
      <c r="E1704" s="343"/>
      <c r="F1704" s="343"/>
      <c r="G1704" s="343"/>
      <c r="H1704" s="343"/>
      <c r="I1704" s="343"/>
      <c r="J1704" s="343"/>
      <c r="K1704" s="343"/>
      <c r="L1704" s="343"/>
      <c r="M1704" s="343"/>
      <c r="N1704" s="343"/>
      <c r="O1704" s="343"/>
      <c r="P1704" s="343"/>
      <c r="Q1704" s="343"/>
      <c r="R1704" s="343"/>
      <c r="S1704" s="343"/>
      <c r="T1704" s="343"/>
      <c r="U1704" s="343"/>
      <c r="V1704" s="343"/>
      <c r="W1704" s="343"/>
      <c r="X1704" s="343"/>
      <c r="Y1704" s="343"/>
      <c r="Z1704" s="343"/>
      <c r="AA1704" s="343"/>
      <c r="AB1704" s="343"/>
      <c r="AC1704" s="343"/>
      <c r="AD1704" s="329"/>
      <c r="AE1704" s="329"/>
      <c r="AF1704" s="329"/>
    </row>
    <row r="1705" spans="1:32" x14ac:dyDescent="0.2">
      <c r="A1705" s="343"/>
      <c r="B1705" s="343"/>
      <c r="C1705" s="343"/>
      <c r="D1705" s="343"/>
      <c r="E1705" s="343"/>
      <c r="F1705" s="343"/>
      <c r="G1705" s="343"/>
      <c r="H1705" s="343"/>
      <c r="I1705" s="343"/>
      <c r="J1705" s="343"/>
      <c r="K1705" s="343"/>
      <c r="L1705" s="343"/>
      <c r="M1705" s="343"/>
      <c r="N1705" s="343"/>
      <c r="O1705" s="343"/>
      <c r="P1705" s="343"/>
      <c r="Q1705" s="343"/>
      <c r="R1705" s="343"/>
      <c r="S1705" s="343"/>
      <c r="T1705" s="343"/>
      <c r="U1705" s="343"/>
      <c r="V1705" s="343"/>
      <c r="W1705" s="343"/>
      <c r="X1705" s="343"/>
      <c r="Y1705" s="343"/>
      <c r="Z1705" s="343"/>
      <c r="AA1705" s="343"/>
      <c r="AB1705" s="343"/>
      <c r="AC1705" s="343"/>
      <c r="AD1705" s="329"/>
      <c r="AE1705" s="329"/>
      <c r="AF1705" s="329"/>
    </row>
    <row r="1706" spans="1:32" x14ac:dyDescent="0.2">
      <c r="A1706" s="343"/>
      <c r="B1706" s="343"/>
      <c r="C1706" s="343"/>
      <c r="D1706" s="343"/>
      <c r="E1706" s="343"/>
      <c r="F1706" s="343"/>
      <c r="G1706" s="343"/>
      <c r="H1706" s="343"/>
      <c r="I1706" s="343"/>
      <c r="J1706" s="343"/>
      <c r="K1706" s="343"/>
      <c r="L1706" s="343"/>
      <c r="M1706" s="343"/>
      <c r="N1706" s="343"/>
      <c r="O1706" s="343"/>
      <c r="P1706" s="343"/>
      <c r="Q1706" s="343"/>
      <c r="R1706" s="343"/>
      <c r="S1706" s="343"/>
      <c r="T1706" s="343"/>
      <c r="U1706" s="343"/>
      <c r="V1706" s="343"/>
      <c r="W1706" s="343"/>
      <c r="X1706" s="343"/>
      <c r="Y1706" s="343"/>
      <c r="Z1706" s="343"/>
      <c r="AA1706" s="343"/>
      <c r="AB1706" s="343"/>
      <c r="AC1706" s="343"/>
      <c r="AD1706" s="329"/>
      <c r="AE1706" s="329"/>
      <c r="AF1706" s="329"/>
    </row>
    <row r="1707" spans="1:32" x14ac:dyDescent="0.2">
      <c r="A1707" s="343"/>
      <c r="B1707" s="343"/>
      <c r="C1707" s="343"/>
      <c r="D1707" s="343"/>
      <c r="E1707" s="343"/>
      <c r="F1707" s="343"/>
      <c r="G1707" s="343"/>
      <c r="H1707" s="343"/>
      <c r="I1707" s="343"/>
      <c r="J1707" s="343"/>
      <c r="K1707" s="343"/>
      <c r="L1707" s="343"/>
      <c r="M1707" s="343"/>
      <c r="N1707" s="343"/>
      <c r="O1707" s="343"/>
      <c r="P1707" s="343"/>
      <c r="Q1707" s="343"/>
      <c r="R1707" s="343"/>
      <c r="S1707" s="343"/>
      <c r="T1707" s="343"/>
      <c r="U1707" s="343"/>
      <c r="V1707" s="343"/>
      <c r="W1707" s="343"/>
      <c r="X1707" s="343"/>
      <c r="Y1707" s="343"/>
      <c r="Z1707" s="343"/>
      <c r="AA1707" s="343"/>
      <c r="AB1707" s="343"/>
      <c r="AC1707" s="343"/>
      <c r="AD1707" s="329"/>
      <c r="AE1707" s="329"/>
      <c r="AF1707" s="329"/>
    </row>
    <row r="1708" spans="1:32" x14ac:dyDescent="0.2">
      <c r="A1708" s="343"/>
      <c r="B1708" s="343"/>
      <c r="C1708" s="343"/>
      <c r="D1708" s="343"/>
      <c r="E1708" s="343"/>
      <c r="F1708" s="343"/>
      <c r="G1708" s="343"/>
      <c r="H1708" s="343"/>
      <c r="I1708" s="343"/>
      <c r="J1708" s="343"/>
      <c r="K1708" s="343"/>
      <c r="L1708" s="343"/>
      <c r="M1708" s="343"/>
      <c r="N1708" s="343"/>
      <c r="O1708" s="343"/>
      <c r="P1708" s="343"/>
      <c r="Q1708" s="343"/>
      <c r="R1708" s="343"/>
      <c r="S1708" s="343"/>
      <c r="T1708" s="343"/>
      <c r="U1708" s="343"/>
      <c r="V1708" s="343"/>
      <c r="W1708" s="343"/>
      <c r="X1708" s="343"/>
      <c r="Y1708" s="343"/>
      <c r="Z1708" s="343"/>
      <c r="AA1708" s="343"/>
      <c r="AB1708" s="343"/>
      <c r="AC1708" s="343"/>
      <c r="AD1708" s="329"/>
      <c r="AE1708" s="329"/>
      <c r="AF1708" s="329"/>
    </row>
    <row r="1709" spans="1:32" x14ac:dyDescent="0.2">
      <c r="A1709" s="343"/>
      <c r="B1709" s="343"/>
      <c r="C1709" s="343"/>
      <c r="D1709" s="343"/>
      <c r="E1709" s="343"/>
      <c r="F1709" s="343"/>
      <c r="G1709" s="343"/>
      <c r="H1709" s="343"/>
      <c r="I1709" s="343"/>
      <c r="J1709" s="343"/>
      <c r="K1709" s="343"/>
      <c r="L1709" s="343"/>
      <c r="M1709" s="343"/>
      <c r="N1709" s="343"/>
      <c r="O1709" s="343"/>
      <c r="P1709" s="343"/>
      <c r="Q1709" s="343"/>
      <c r="R1709" s="343"/>
      <c r="S1709" s="343"/>
      <c r="T1709" s="343"/>
      <c r="U1709" s="343"/>
      <c r="V1709" s="343"/>
      <c r="W1709" s="343"/>
      <c r="X1709" s="343"/>
      <c r="Y1709" s="343"/>
      <c r="Z1709" s="343"/>
      <c r="AA1709" s="343"/>
      <c r="AB1709" s="343"/>
      <c r="AC1709" s="343"/>
      <c r="AD1709" s="329"/>
      <c r="AE1709" s="329"/>
      <c r="AF1709" s="329"/>
    </row>
    <row r="1710" spans="1:32" x14ac:dyDescent="0.2">
      <c r="A1710" s="343"/>
      <c r="B1710" s="343"/>
      <c r="C1710" s="343"/>
      <c r="D1710" s="343"/>
      <c r="E1710" s="343"/>
      <c r="F1710" s="343"/>
      <c r="G1710" s="343"/>
      <c r="H1710" s="343"/>
      <c r="I1710" s="343"/>
      <c r="J1710" s="343"/>
      <c r="K1710" s="343"/>
      <c r="L1710" s="343"/>
      <c r="M1710" s="343"/>
      <c r="N1710" s="343"/>
      <c r="O1710" s="343"/>
      <c r="P1710" s="343"/>
      <c r="Q1710" s="343"/>
      <c r="R1710" s="343"/>
      <c r="S1710" s="343"/>
      <c r="T1710" s="343"/>
      <c r="U1710" s="343"/>
      <c r="V1710" s="343"/>
      <c r="W1710" s="343"/>
      <c r="X1710" s="343"/>
      <c r="Y1710" s="343"/>
      <c r="Z1710" s="343"/>
      <c r="AA1710" s="343"/>
      <c r="AB1710" s="343"/>
      <c r="AC1710" s="343"/>
      <c r="AD1710" s="329"/>
      <c r="AE1710" s="329"/>
      <c r="AF1710" s="329"/>
    </row>
    <row r="1711" spans="1:32" x14ac:dyDescent="0.2">
      <c r="A1711" s="343"/>
      <c r="B1711" s="343"/>
      <c r="C1711" s="343"/>
      <c r="D1711" s="343"/>
      <c r="E1711" s="343"/>
      <c r="F1711" s="343"/>
      <c r="G1711" s="343"/>
      <c r="H1711" s="343"/>
      <c r="I1711" s="343"/>
      <c r="J1711" s="343"/>
      <c r="K1711" s="343"/>
      <c r="L1711" s="343"/>
      <c r="M1711" s="343"/>
      <c r="N1711" s="343"/>
      <c r="O1711" s="343"/>
      <c r="P1711" s="343"/>
      <c r="Q1711" s="343"/>
      <c r="R1711" s="343"/>
      <c r="S1711" s="343"/>
      <c r="T1711" s="343"/>
      <c r="U1711" s="343"/>
      <c r="V1711" s="343"/>
      <c r="W1711" s="343"/>
      <c r="X1711" s="343"/>
      <c r="Y1711" s="343"/>
      <c r="Z1711" s="343"/>
      <c r="AA1711" s="343"/>
      <c r="AB1711" s="343"/>
      <c r="AC1711" s="343"/>
      <c r="AD1711" s="329"/>
      <c r="AE1711" s="329"/>
      <c r="AF1711" s="329"/>
    </row>
    <row r="1712" spans="1:32" x14ac:dyDescent="0.2">
      <c r="A1712" s="343"/>
      <c r="B1712" s="343"/>
      <c r="C1712" s="343"/>
      <c r="D1712" s="343"/>
      <c r="E1712" s="343"/>
      <c r="F1712" s="343"/>
      <c r="G1712" s="343"/>
      <c r="H1712" s="343"/>
      <c r="I1712" s="343"/>
      <c r="J1712" s="343"/>
      <c r="K1712" s="343"/>
      <c r="L1712" s="343"/>
      <c r="M1712" s="343"/>
      <c r="N1712" s="343"/>
      <c r="O1712" s="343"/>
      <c r="P1712" s="343"/>
      <c r="Q1712" s="343"/>
      <c r="R1712" s="343"/>
      <c r="S1712" s="343"/>
      <c r="T1712" s="343"/>
      <c r="U1712" s="343"/>
      <c r="V1712" s="343"/>
      <c r="W1712" s="343"/>
      <c r="X1712" s="343"/>
      <c r="Y1712" s="343"/>
      <c r="Z1712" s="343"/>
      <c r="AA1712" s="343"/>
      <c r="AB1712" s="343"/>
      <c r="AC1712" s="343"/>
      <c r="AD1712" s="329"/>
      <c r="AE1712" s="329"/>
      <c r="AF1712" s="329"/>
    </row>
    <row r="1713" spans="1:32" x14ac:dyDescent="0.2">
      <c r="A1713" s="343"/>
      <c r="B1713" s="343"/>
      <c r="C1713" s="343"/>
      <c r="D1713" s="343"/>
      <c r="E1713" s="343"/>
      <c r="F1713" s="343"/>
      <c r="G1713" s="343"/>
      <c r="H1713" s="343"/>
      <c r="I1713" s="343"/>
      <c r="J1713" s="343"/>
      <c r="K1713" s="343"/>
      <c r="L1713" s="343"/>
      <c r="M1713" s="343"/>
      <c r="N1713" s="343"/>
      <c r="O1713" s="343"/>
      <c r="P1713" s="343"/>
      <c r="Q1713" s="343"/>
      <c r="R1713" s="343"/>
      <c r="S1713" s="343"/>
      <c r="T1713" s="343"/>
      <c r="U1713" s="343"/>
      <c r="V1713" s="343"/>
      <c r="W1713" s="343"/>
      <c r="X1713" s="343"/>
      <c r="Y1713" s="343"/>
      <c r="Z1713" s="343"/>
      <c r="AA1713" s="343"/>
      <c r="AB1713" s="343"/>
      <c r="AC1713" s="343"/>
      <c r="AD1713" s="329"/>
      <c r="AE1713" s="329"/>
      <c r="AF1713" s="329"/>
    </row>
    <row r="1714" spans="1:32" x14ac:dyDescent="0.2">
      <c r="A1714" s="343"/>
      <c r="B1714" s="343"/>
      <c r="C1714" s="343"/>
      <c r="D1714" s="343"/>
      <c r="E1714" s="343"/>
      <c r="F1714" s="343"/>
      <c r="G1714" s="343"/>
      <c r="H1714" s="343"/>
      <c r="I1714" s="343"/>
      <c r="J1714" s="343"/>
      <c r="K1714" s="343"/>
      <c r="L1714" s="343"/>
      <c r="M1714" s="343"/>
      <c r="N1714" s="343"/>
      <c r="O1714" s="343"/>
      <c r="P1714" s="343"/>
      <c r="Q1714" s="343"/>
      <c r="R1714" s="343"/>
      <c r="S1714" s="343"/>
      <c r="T1714" s="343"/>
      <c r="U1714" s="343"/>
      <c r="V1714" s="343"/>
      <c r="W1714" s="343"/>
      <c r="X1714" s="343"/>
      <c r="Y1714" s="343"/>
      <c r="Z1714" s="343"/>
      <c r="AA1714" s="343"/>
      <c r="AB1714" s="343"/>
      <c r="AC1714" s="343"/>
      <c r="AD1714" s="329"/>
      <c r="AE1714" s="329"/>
      <c r="AF1714" s="329"/>
    </row>
    <row r="1715" spans="1:32" x14ac:dyDescent="0.2">
      <c r="A1715" s="343"/>
      <c r="B1715" s="343"/>
      <c r="C1715" s="343"/>
      <c r="D1715" s="343"/>
      <c r="E1715" s="343"/>
      <c r="F1715" s="343"/>
      <c r="G1715" s="343"/>
      <c r="H1715" s="343"/>
      <c r="I1715" s="343"/>
      <c r="J1715" s="343"/>
      <c r="K1715" s="343"/>
      <c r="L1715" s="343"/>
      <c r="M1715" s="343"/>
      <c r="N1715" s="343"/>
      <c r="O1715" s="343"/>
      <c r="P1715" s="343"/>
      <c r="Q1715" s="343"/>
      <c r="R1715" s="343"/>
      <c r="S1715" s="343"/>
      <c r="T1715" s="343"/>
      <c r="U1715" s="343"/>
      <c r="V1715" s="343"/>
      <c r="W1715" s="343"/>
      <c r="X1715" s="343"/>
      <c r="Y1715" s="343"/>
      <c r="Z1715" s="343"/>
      <c r="AA1715" s="343"/>
      <c r="AB1715" s="343"/>
      <c r="AC1715" s="343"/>
      <c r="AD1715" s="329"/>
      <c r="AE1715" s="329"/>
      <c r="AF1715" s="329"/>
    </row>
    <row r="1716" spans="1:32" x14ac:dyDescent="0.2">
      <c r="A1716" s="343"/>
      <c r="B1716" s="343"/>
      <c r="C1716" s="343"/>
      <c r="D1716" s="343"/>
      <c r="E1716" s="343"/>
      <c r="F1716" s="343"/>
      <c r="G1716" s="343"/>
      <c r="H1716" s="343"/>
      <c r="I1716" s="343"/>
      <c r="J1716" s="343"/>
      <c r="K1716" s="343"/>
      <c r="L1716" s="343"/>
      <c r="M1716" s="343"/>
      <c r="N1716" s="343"/>
      <c r="O1716" s="343"/>
      <c r="P1716" s="343"/>
      <c r="Q1716" s="343"/>
      <c r="R1716" s="343"/>
      <c r="S1716" s="343"/>
      <c r="T1716" s="343"/>
      <c r="U1716" s="343"/>
      <c r="V1716" s="343"/>
      <c r="W1716" s="343"/>
      <c r="X1716" s="343"/>
      <c r="Y1716" s="343"/>
      <c r="Z1716" s="343"/>
      <c r="AA1716" s="343"/>
      <c r="AB1716" s="343"/>
      <c r="AC1716" s="343"/>
      <c r="AD1716" s="329"/>
      <c r="AE1716" s="329"/>
      <c r="AF1716" s="329"/>
    </row>
    <row r="1717" spans="1:32" x14ac:dyDescent="0.2">
      <c r="A1717" s="343"/>
      <c r="B1717" s="343"/>
      <c r="C1717" s="343"/>
      <c r="D1717" s="343"/>
      <c r="E1717" s="343"/>
      <c r="F1717" s="343"/>
      <c r="G1717" s="343"/>
      <c r="H1717" s="343"/>
      <c r="I1717" s="343"/>
      <c r="J1717" s="343"/>
      <c r="K1717" s="343"/>
      <c r="L1717" s="343"/>
      <c r="M1717" s="343"/>
      <c r="N1717" s="343"/>
      <c r="O1717" s="343"/>
      <c r="P1717" s="343"/>
      <c r="Q1717" s="343"/>
      <c r="R1717" s="343"/>
      <c r="S1717" s="343"/>
      <c r="T1717" s="343"/>
      <c r="U1717" s="343"/>
      <c r="V1717" s="343"/>
      <c r="W1717" s="343"/>
      <c r="X1717" s="343"/>
      <c r="Y1717" s="343"/>
      <c r="Z1717" s="343"/>
      <c r="AA1717" s="343"/>
      <c r="AB1717" s="343"/>
      <c r="AC1717" s="343"/>
      <c r="AD1717" s="329"/>
      <c r="AE1717" s="329"/>
      <c r="AF1717" s="329"/>
    </row>
    <row r="1718" spans="1:32" x14ac:dyDescent="0.2">
      <c r="A1718" s="343"/>
      <c r="B1718" s="343"/>
      <c r="C1718" s="343"/>
      <c r="D1718" s="343"/>
      <c r="E1718" s="343"/>
      <c r="F1718" s="343"/>
      <c r="G1718" s="343"/>
      <c r="H1718" s="343"/>
      <c r="I1718" s="343"/>
      <c r="J1718" s="343"/>
      <c r="K1718" s="343"/>
      <c r="L1718" s="343"/>
      <c r="M1718" s="343"/>
      <c r="N1718" s="343"/>
      <c r="O1718" s="343"/>
      <c r="P1718" s="343"/>
      <c r="Q1718" s="343"/>
      <c r="R1718" s="343"/>
      <c r="S1718" s="343"/>
      <c r="T1718" s="343"/>
      <c r="U1718" s="343"/>
      <c r="V1718" s="343"/>
      <c r="W1718" s="343"/>
      <c r="X1718" s="343"/>
      <c r="Y1718" s="343"/>
      <c r="Z1718" s="343"/>
      <c r="AA1718" s="343"/>
      <c r="AB1718" s="343"/>
      <c r="AC1718" s="343"/>
      <c r="AD1718" s="329"/>
      <c r="AE1718" s="329"/>
      <c r="AF1718" s="329"/>
    </row>
    <row r="1719" spans="1:32" x14ac:dyDescent="0.2">
      <c r="A1719" s="343"/>
      <c r="B1719" s="343"/>
      <c r="C1719" s="343"/>
      <c r="D1719" s="343"/>
      <c r="E1719" s="343"/>
      <c r="F1719" s="343"/>
      <c r="G1719" s="343"/>
      <c r="H1719" s="343"/>
      <c r="I1719" s="343"/>
      <c r="J1719" s="343"/>
      <c r="K1719" s="343"/>
      <c r="L1719" s="343"/>
      <c r="M1719" s="343"/>
      <c r="N1719" s="343"/>
      <c r="O1719" s="343"/>
      <c r="P1719" s="343"/>
      <c r="Q1719" s="343"/>
      <c r="R1719" s="343"/>
      <c r="S1719" s="343"/>
      <c r="T1719" s="343"/>
      <c r="U1719" s="343"/>
      <c r="V1719" s="343"/>
      <c r="W1719" s="343"/>
      <c r="X1719" s="343"/>
      <c r="Y1719" s="343"/>
      <c r="Z1719" s="343"/>
      <c r="AA1719" s="343"/>
      <c r="AB1719" s="343"/>
      <c r="AC1719" s="343"/>
      <c r="AD1719" s="329"/>
      <c r="AE1719" s="329"/>
      <c r="AF1719" s="329"/>
    </row>
    <row r="1720" spans="1:32" x14ac:dyDescent="0.2">
      <c r="A1720" s="343"/>
      <c r="B1720" s="343"/>
      <c r="C1720" s="343"/>
      <c r="D1720" s="343"/>
      <c r="E1720" s="343"/>
      <c r="F1720" s="343"/>
      <c r="G1720" s="343"/>
      <c r="H1720" s="343"/>
      <c r="I1720" s="343"/>
      <c r="J1720" s="343"/>
      <c r="K1720" s="343"/>
      <c r="L1720" s="343"/>
      <c r="M1720" s="343"/>
      <c r="N1720" s="343"/>
      <c r="O1720" s="343"/>
      <c r="P1720" s="343"/>
      <c r="Q1720" s="343"/>
      <c r="R1720" s="343"/>
      <c r="S1720" s="343"/>
      <c r="T1720" s="343"/>
      <c r="U1720" s="343"/>
      <c r="V1720" s="343"/>
      <c r="W1720" s="343"/>
      <c r="X1720" s="343"/>
      <c r="Y1720" s="343"/>
      <c r="Z1720" s="343"/>
      <c r="AA1720" s="343"/>
      <c r="AB1720" s="343"/>
      <c r="AC1720" s="343"/>
      <c r="AD1720" s="329"/>
      <c r="AE1720" s="329"/>
      <c r="AF1720" s="329"/>
    </row>
    <row r="1721" spans="1:32" x14ac:dyDescent="0.2">
      <c r="A1721" s="343"/>
      <c r="B1721" s="343"/>
      <c r="C1721" s="343"/>
      <c r="D1721" s="343"/>
      <c r="E1721" s="343"/>
      <c r="F1721" s="343"/>
      <c r="G1721" s="343"/>
      <c r="H1721" s="343"/>
      <c r="I1721" s="343"/>
      <c r="J1721" s="343"/>
      <c r="K1721" s="343"/>
      <c r="L1721" s="343"/>
      <c r="M1721" s="343"/>
      <c r="N1721" s="343"/>
      <c r="O1721" s="343"/>
      <c r="P1721" s="343"/>
      <c r="Q1721" s="343"/>
      <c r="R1721" s="343"/>
      <c r="S1721" s="343"/>
      <c r="T1721" s="343"/>
      <c r="U1721" s="343"/>
      <c r="V1721" s="343"/>
      <c r="W1721" s="343"/>
      <c r="X1721" s="343"/>
      <c r="Y1721" s="343"/>
      <c r="Z1721" s="343"/>
      <c r="AA1721" s="343"/>
      <c r="AB1721" s="343"/>
      <c r="AC1721" s="343"/>
      <c r="AD1721" s="329"/>
      <c r="AE1721" s="329"/>
      <c r="AF1721" s="329"/>
    </row>
    <row r="1722" spans="1:32" x14ac:dyDescent="0.2">
      <c r="A1722" s="343"/>
      <c r="B1722" s="343"/>
      <c r="C1722" s="343"/>
      <c r="D1722" s="343"/>
      <c r="E1722" s="343"/>
      <c r="F1722" s="343"/>
      <c r="G1722" s="343"/>
      <c r="H1722" s="343"/>
      <c r="I1722" s="343"/>
      <c r="J1722" s="343"/>
      <c r="K1722" s="343"/>
      <c r="L1722" s="343"/>
      <c r="M1722" s="343"/>
      <c r="N1722" s="343"/>
      <c r="O1722" s="343"/>
      <c r="P1722" s="343"/>
      <c r="Q1722" s="343"/>
      <c r="R1722" s="343"/>
      <c r="S1722" s="343"/>
      <c r="T1722" s="343"/>
      <c r="U1722" s="343"/>
      <c r="V1722" s="343"/>
      <c r="W1722" s="343"/>
      <c r="X1722" s="343"/>
      <c r="Y1722" s="343"/>
      <c r="Z1722" s="343"/>
      <c r="AA1722" s="343"/>
      <c r="AB1722" s="343"/>
      <c r="AC1722" s="343"/>
      <c r="AD1722" s="329"/>
      <c r="AE1722" s="329"/>
      <c r="AF1722" s="329"/>
    </row>
    <row r="1723" spans="1:32" x14ac:dyDescent="0.2">
      <c r="A1723" s="343"/>
      <c r="B1723" s="343"/>
      <c r="C1723" s="343"/>
      <c r="D1723" s="343"/>
      <c r="E1723" s="343"/>
      <c r="F1723" s="343"/>
      <c r="G1723" s="343"/>
      <c r="H1723" s="343"/>
      <c r="I1723" s="343"/>
      <c r="J1723" s="343"/>
      <c r="K1723" s="343"/>
      <c r="L1723" s="343"/>
      <c r="M1723" s="343"/>
      <c r="N1723" s="343"/>
      <c r="O1723" s="343"/>
      <c r="P1723" s="343"/>
      <c r="Q1723" s="343"/>
      <c r="R1723" s="343"/>
      <c r="S1723" s="343"/>
      <c r="T1723" s="343"/>
      <c r="U1723" s="343"/>
      <c r="V1723" s="343"/>
      <c r="W1723" s="343"/>
      <c r="X1723" s="343"/>
      <c r="Y1723" s="343"/>
      <c r="Z1723" s="343"/>
      <c r="AA1723" s="343"/>
      <c r="AB1723" s="343"/>
      <c r="AC1723" s="343"/>
      <c r="AD1723" s="329"/>
      <c r="AE1723" s="329"/>
      <c r="AF1723" s="329"/>
    </row>
    <row r="1724" spans="1:32" x14ac:dyDescent="0.2">
      <c r="A1724" s="343"/>
      <c r="B1724" s="343"/>
      <c r="C1724" s="343"/>
      <c r="D1724" s="343"/>
      <c r="E1724" s="343"/>
      <c r="F1724" s="343"/>
      <c r="G1724" s="343"/>
      <c r="H1724" s="343"/>
      <c r="I1724" s="343"/>
      <c r="J1724" s="343"/>
      <c r="K1724" s="343"/>
      <c r="L1724" s="343"/>
      <c r="M1724" s="343"/>
      <c r="N1724" s="343"/>
      <c r="O1724" s="343"/>
      <c r="P1724" s="343"/>
      <c r="Q1724" s="343"/>
      <c r="R1724" s="343"/>
      <c r="S1724" s="343"/>
      <c r="T1724" s="343"/>
      <c r="U1724" s="343"/>
      <c r="V1724" s="343"/>
      <c r="W1724" s="343"/>
      <c r="X1724" s="343"/>
      <c r="Y1724" s="343"/>
      <c r="Z1724" s="343"/>
      <c r="AA1724" s="343"/>
      <c r="AB1724" s="343"/>
      <c r="AC1724" s="343"/>
      <c r="AD1724" s="329"/>
      <c r="AE1724" s="329"/>
      <c r="AF1724" s="329"/>
    </row>
    <row r="1725" spans="1:32" x14ac:dyDescent="0.2">
      <c r="A1725" s="343"/>
      <c r="B1725" s="343"/>
      <c r="C1725" s="343"/>
      <c r="D1725" s="343"/>
      <c r="E1725" s="343"/>
      <c r="F1725" s="343"/>
      <c r="G1725" s="343"/>
      <c r="H1725" s="343"/>
      <c r="I1725" s="343"/>
      <c r="J1725" s="343"/>
      <c r="K1725" s="343"/>
      <c r="L1725" s="343"/>
      <c r="M1725" s="343"/>
      <c r="N1725" s="343"/>
      <c r="O1725" s="343"/>
      <c r="P1725" s="343"/>
      <c r="Q1725" s="343"/>
      <c r="R1725" s="343"/>
      <c r="S1725" s="343"/>
      <c r="T1725" s="343"/>
      <c r="U1725" s="343"/>
      <c r="V1725" s="343"/>
      <c r="W1725" s="343"/>
      <c r="X1725" s="343"/>
      <c r="Y1725" s="343"/>
      <c r="Z1725" s="343"/>
      <c r="AA1725" s="343"/>
      <c r="AB1725" s="343"/>
      <c r="AC1725" s="343"/>
      <c r="AD1725" s="329"/>
      <c r="AE1725" s="329"/>
      <c r="AF1725" s="329"/>
    </row>
    <row r="1726" spans="1:32" x14ac:dyDescent="0.2">
      <c r="A1726" s="343"/>
      <c r="B1726" s="343"/>
      <c r="C1726" s="343"/>
      <c r="D1726" s="343"/>
      <c r="E1726" s="343"/>
      <c r="F1726" s="343"/>
      <c r="G1726" s="343"/>
      <c r="H1726" s="343"/>
      <c r="I1726" s="343"/>
      <c r="J1726" s="343"/>
      <c r="K1726" s="343"/>
      <c r="L1726" s="343"/>
      <c r="M1726" s="343"/>
      <c r="N1726" s="343"/>
      <c r="O1726" s="343"/>
      <c r="P1726" s="343"/>
      <c r="Q1726" s="343"/>
      <c r="R1726" s="343"/>
      <c r="S1726" s="343"/>
      <c r="T1726" s="343"/>
      <c r="U1726" s="343"/>
      <c r="V1726" s="343"/>
      <c r="W1726" s="343"/>
      <c r="X1726" s="343"/>
      <c r="Y1726" s="343"/>
      <c r="Z1726" s="343"/>
      <c r="AA1726" s="343"/>
      <c r="AB1726" s="343"/>
      <c r="AC1726" s="343"/>
      <c r="AD1726" s="329"/>
      <c r="AE1726" s="329"/>
      <c r="AF1726" s="329"/>
    </row>
    <row r="1727" spans="1:32" x14ac:dyDescent="0.2">
      <c r="A1727" s="343"/>
      <c r="B1727" s="343"/>
      <c r="C1727" s="343"/>
      <c r="D1727" s="343"/>
      <c r="E1727" s="343"/>
      <c r="F1727" s="343"/>
      <c r="G1727" s="343"/>
      <c r="H1727" s="343"/>
      <c r="I1727" s="343"/>
      <c r="J1727" s="343"/>
      <c r="K1727" s="343"/>
      <c r="L1727" s="343"/>
      <c r="M1727" s="343"/>
      <c r="N1727" s="343"/>
      <c r="O1727" s="343"/>
      <c r="P1727" s="343"/>
      <c r="Q1727" s="343"/>
      <c r="R1727" s="343"/>
      <c r="S1727" s="343"/>
      <c r="T1727" s="343"/>
      <c r="U1727" s="343"/>
      <c r="V1727" s="343"/>
      <c r="W1727" s="343"/>
      <c r="X1727" s="343"/>
      <c r="Y1727" s="343"/>
      <c r="Z1727" s="343"/>
      <c r="AA1727" s="343"/>
      <c r="AB1727" s="343"/>
      <c r="AC1727" s="343"/>
      <c r="AD1727" s="329"/>
      <c r="AE1727" s="329"/>
      <c r="AF1727" s="329"/>
    </row>
    <row r="1728" spans="1:32" x14ac:dyDescent="0.2">
      <c r="A1728" s="343"/>
      <c r="B1728" s="343"/>
      <c r="C1728" s="343"/>
      <c r="D1728" s="343"/>
      <c r="E1728" s="343"/>
      <c r="F1728" s="343"/>
      <c r="G1728" s="343"/>
      <c r="H1728" s="343"/>
      <c r="I1728" s="343"/>
      <c r="J1728" s="343"/>
      <c r="K1728" s="343"/>
      <c r="L1728" s="343"/>
      <c r="M1728" s="343"/>
      <c r="N1728" s="343"/>
      <c r="O1728" s="343"/>
      <c r="P1728" s="343"/>
      <c r="Q1728" s="343"/>
      <c r="R1728" s="343"/>
      <c r="S1728" s="343"/>
      <c r="T1728" s="343"/>
      <c r="U1728" s="343"/>
      <c r="V1728" s="343"/>
      <c r="W1728" s="343"/>
      <c r="X1728" s="343"/>
      <c r="Y1728" s="343"/>
      <c r="Z1728" s="343"/>
      <c r="AA1728" s="343"/>
      <c r="AB1728" s="343"/>
      <c r="AC1728" s="343"/>
      <c r="AD1728" s="329"/>
      <c r="AE1728" s="329"/>
      <c r="AF1728" s="329"/>
    </row>
    <row r="1729" spans="1:32" x14ac:dyDescent="0.2">
      <c r="A1729" s="343"/>
      <c r="B1729" s="343"/>
      <c r="C1729" s="343"/>
      <c r="D1729" s="343"/>
      <c r="E1729" s="343"/>
      <c r="F1729" s="343"/>
      <c r="G1729" s="343"/>
      <c r="H1729" s="343"/>
      <c r="I1729" s="343"/>
      <c r="J1729" s="343"/>
      <c r="K1729" s="343"/>
      <c r="L1729" s="343"/>
      <c r="M1729" s="343"/>
      <c r="N1729" s="343"/>
      <c r="O1729" s="343"/>
      <c r="P1729" s="343"/>
      <c r="Q1729" s="343"/>
      <c r="R1729" s="343"/>
      <c r="S1729" s="343"/>
      <c r="T1729" s="343"/>
      <c r="U1729" s="343"/>
      <c r="V1729" s="343"/>
      <c r="W1729" s="343"/>
      <c r="X1729" s="343"/>
      <c r="Y1729" s="343"/>
      <c r="Z1729" s="343"/>
      <c r="AA1729" s="343"/>
      <c r="AB1729" s="343"/>
      <c r="AC1729" s="343"/>
      <c r="AD1729" s="329"/>
      <c r="AE1729" s="329"/>
      <c r="AF1729" s="329"/>
    </row>
    <row r="1730" spans="1:32" x14ac:dyDescent="0.2">
      <c r="A1730" s="343"/>
      <c r="B1730" s="343"/>
      <c r="C1730" s="343"/>
      <c r="D1730" s="343"/>
      <c r="E1730" s="343"/>
      <c r="F1730" s="343"/>
      <c r="G1730" s="343"/>
      <c r="H1730" s="343"/>
      <c r="I1730" s="343"/>
      <c r="J1730" s="343"/>
      <c r="K1730" s="343"/>
      <c r="L1730" s="343"/>
      <c r="M1730" s="343"/>
      <c r="N1730" s="343"/>
      <c r="O1730" s="343"/>
      <c r="P1730" s="343"/>
      <c r="Q1730" s="343"/>
      <c r="R1730" s="343"/>
      <c r="S1730" s="343"/>
      <c r="T1730" s="343"/>
      <c r="U1730" s="343"/>
      <c r="V1730" s="343"/>
      <c r="W1730" s="343"/>
      <c r="X1730" s="343"/>
      <c r="Y1730" s="343"/>
      <c r="Z1730" s="343"/>
      <c r="AA1730" s="343"/>
      <c r="AB1730" s="343"/>
      <c r="AC1730" s="343"/>
      <c r="AD1730" s="329"/>
      <c r="AE1730" s="329"/>
      <c r="AF1730" s="329"/>
    </row>
    <row r="1731" spans="1:32" x14ac:dyDescent="0.2">
      <c r="A1731" s="343"/>
      <c r="B1731" s="343"/>
      <c r="C1731" s="343"/>
      <c r="D1731" s="343"/>
      <c r="E1731" s="343"/>
      <c r="F1731" s="343"/>
      <c r="G1731" s="343"/>
      <c r="H1731" s="343"/>
      <c r="I1731" s="343"/>
      <c r="J1731" s="343"/>
      <c r="K1731" s="343"/>
      <c r="L1731" s="343"/>
      <c r="M1731" s="343"/>
      <c r="N1731" s="343"/>
      <c r="O1731" s="343"/>
      <c r="P1731" s="343"/>
      <c r="Q1731" s="343"/>
      <c r="R1731" s="343"/>
      <c r="S1731" s="343"/>
      <c r="T1731" s="343"/>
      <c r="U1731" s="343"/>
      <c r="V1731" s="343"/>
      <c r="W1731" s="343"/>
      <c r="X1731" s="343"/>
      <c r="Y1731" s="343"/>
      <c r="Z1731" s="343"/>
      <c r="AA1731" s="343"/>
      <c r="AB1731" s="343"/>
      <c r="AC1731" s="343"/>
      <c r="AD1731" s="329"/>
      <c r="AE1731" s="329"/>
      <c r="AF1731" s="329"/>
    </row>
    <row r="1732" spans="1:32" x14ac:dyDescent="0.2">
      <c r="A1732" s="343"/>
      <c r="B1732" s="343"/>
      <c r="C1732" s="343"/>
      <c r="D1732" s="343"/>
      <c r="E1732" s="343"/>
      <c r="F1732" s="343"/>
      <c r="G1732" s="343"/>
      <c r="H1732" s="343"/>
      <c r="I1732" s="343"/>
      <c r="J1732" s="343"/>
      <c r="K1732" s="343"/>
      <c r="L1732" s="343"/>
      <c r="M1732" s="343"/>
      <c r="N1732" s="343"/>
      <c r="O1732" s="343"/>
      <c r="P1732" s="343"/>
      <c r="Q1732" s="343"/>
      <c r="R1732" s="343"/>
      <c r="S1732" s="343"/>
      <c r="T1732" s="343"/>
      <c r="U1732" s="343"/>
      <c r="V1732" s="343"/>
      <c r="W1732" s="343"/>
      <c r="X1732" s="343"/>
      <c r="Y1732" s="343"/>
      <c r="Z1732" s="343"/>
      <c r="AA1732" s="343"/>
      <c r="AB1732" s="343"/>
      <c r="AC1732" s="343"/>
      <c r="AD1732" s="329"/>
      <c r="AE1732" s="329"/>
      <c r="AF1732" s="329"/>
    </row>
    <row r="1733" spans="1:32" x14ac:dyDescent="0.2">
      <c r="A1733" s="343"/>
      <c r="B1733" s="343"/>
      <c r="C1733" s="343"/>
      <c r="D1733" s="343"/>
      <c r="E1733" s="343"/>
      <c r="F1733" s="343"/>
      <c r="G1733" s="343"/>
      <c r="H1733" s="343"/>
      <c r="I1733" s="343"/>
      <c r="J1733" s="343"/>
      <c r="K1733" s="343"/>
      <c r="L1733" s="343"/>
      <c r="M1733" s="343"/>
      <c r="N1733" s="343"/>
      <c r="O1733" s="343"/>
      <c r="P1733" s="343"/>
      <c r="Q1733" s="343"/>
      <c r="R1733" s="343"/>
      <c r="S1733" s="343"/>
      <c r="T1733" s="343"/>
      <c r="U1733" s="343"/>
      <c r="V1733" s="343"/>
      <c r="W1733" s="343"/>
      <c r="X1733" s="343"/>
      <c r="Y1733" s="343"/>
      <c r="Z1733" s="343"/>
      <c r="AA1733" s="343"/>
      <c r="AB1733" s="343"/>
      <c r="AC1733" s="343"/>
      <c r="AD1733" s="329"/>
      <c r="AE1733" s="329"/>
      <c r="AF1733" s="329"/>
    </row>
    <row r="1734" spans="1:32" x14ac:dyDescent="0.2">
      <c r="A1734" s="343"/>
      <c r="B1734" s="343"/>
      <c r="C1734" s="343"/>
      <c r="D1734" s="343"/>
      <c r="E1734" s="343"/>
      <c r="F1734" s="343"/>
      <c r="G1734" s="343"/>
      <c r="H1734" s="343"/>
      <c r="I1734" s="343"/>
      <c r="J1734" s="343"/>
      <c r="K1734" s="343"/>
      <c r="L1734" s="343"/>
      <c r="M1734" s="343"/>
      <c r="N1734" s="343"/>
      <c r="O1734" s="343"/>
      <c r="P1734" s="343"/>
      <c r="Q1734" s="343"/>
      <c r="R1734" s="343"/>
      <c r="S1734" s="343"/>
      <c r="T1734" s="343"/>
      <c r="U1734" s="343"/>
      <c r="V1734" s="343"/>
      <c r="W1734" s="343"/>
      <c r="X1734" s="343"/>
      <c r="Y1734" s="343"/>
      <c r="Z1734" s="343"/>
      <c r="AA1734" s="343"/>
      <c r="AB1734" s="343"/>
      <c r="AC1734" s="343"/>
      <c r="AD1734" s="329"/>
      <c r="AE1734" s="329"/>
      <c r="AF1734" s="329"/>
    </row>
    <row r="1735" spans="1:32" x14ac:dyDescent="0.2">
      <c r="A1735" s="343"/>
      <c r="B1735" s="343"/>
      <c r="C1735" s="343"/>
      <c r="D1735" s="343"/>
      <c r="E1735" s="343"/>
      <c r="F1735" s="343"/>
      <c r="G1735" s="343"/>
      <c r="H1735" s="343"/>
      <c r="I1735" s="343"/>
      <c r="J1735" s="343"/>
      <c r="K1735" s="343"/>
      <c r="L1735" s="343"/>
      <c r="M1735" s="343"/>
      <c r="N1735" s="343"/>
      <c r="O1735" s="343"/>
      <c r="P1735" s="343"/>
      <c r="Q1735" s="343"/>
      <c r="R1735" s="343"/>
      <c r="S1735" s="343"/>
      <c r="T1735" s="343"/>
      <c r="U1735" s="343"/>
      <c r="V1735" s="343"/>
      <c r="W1735" s="343"/>
      <c r="X1735" s="343"/>
      <c r="Y1735" s="343"/>
      <c r="Z1735" s="343"/>
      <c r="AA1735" s="343"/>
      <c r="AB1735" s="343"/>
      <c r="AC1735" s="343"/>
      <c r="AD1735" s="329"/>
      <c r="AE1735" s="329"/>
      <c r="AF1735" s="329"/>
    </row>
    <row r="1736" spans="1:32" x14ac:dyDescent="0.2">
      <c r="A1736" s="343"/>
      <c r="B1736" s="343"/>
      <c r="C1736" s="343"/>
      <c r="D1736" s="343"/>
      <c r="E1736" s="343"/>
      <c r="F1736" s="343"/>
      <c r="G1736" s="343"/>
      <c r="H1736" s="343"/>
      <c r="I1736" s="343"/>
      <c r="J1736" s="343"/>
      <c r="K1736" s="343"/>
      <c r="L1736" s="343"/>
      <c r="M1736" s="343"/>
      <c r="N1736" s="343"/>
      <c r="O1736" s="343"/>
      <c r="P1736" s="343"/>
      <c r="Q1736" s="343"/>
      <c r="R1736" s="343"/>
      <c r="S1736" s="343"/>
      <c r="T1736" s="343"/>
      <c r="U1736" s="343"/>
      <c r="V1736" s="343"/>
      <c r="W1736" s="343"/>
      <c r="X1736" s="343"/>
      <c r="Y1736" s="343"/>
      <c r="Z1736" s="343"/>
      <c r="AA1736" s="343"/>
      <c r="AB1736" s="343"/>
      <c r="AC1736" s="343"/>
      <c r="AD1736" s="329"/>
      <c r="AE1736" s="329"/>
      <c r="AF1736" s="329"/>
    </row>
    <row r="1737" spans="1:32" x14ac:dyDescent="0.2">
      <c r="A1737" s="343"/>
      <c r="B1737" s="343"/>
      <c r="C1737" s="343"/>
      <c r="D1737" s="343"/>
      <c r="E1737" s="343"/>
      <c r="F1737" s="343"/>
      <c r="G1737" s="343"/>
      <c r="H1737" s="343"/>
      <c r="I1737" s="343"/>
      <c r="J1737" s="343"/>
      <c r="K1737" s="343"/>
      <c r="L1737" s="343"/>
      <c r="M1737" s="343"/>
      <c r="N1737" s="343"/>
      <c r="O1737" s="343"/>
      <c r="P1737" s="343"/>
      <c r="Q1737" s="343"/>
      <c r="R1737" s="343"/>
      <c r="S1737" s="343"/>
      <c r="T1737" s="343"/>
      <c r="U1737" s="343"/>
      <c r="V1737" s="343"/>
      <c r="W1737" s="343"/>
      <c r="X1737" s="343"/>
      <c r="Y1737" s="343"/>
      <c r="Z1737" s="343"/>
      <c r="AA1737" s="343"/>
      <c r="AB1737" s="343"/>
      <c r="AC1737" s="343"/>
      <c r="AD1737" s="329"/>
      <c r="AE1737" s="329"/>
      <c r="AF1737" s="329"/>
    </row>
    <row r="1738" spans="1:32" x14ac:dyDescent="0.2">
      <c r="A1738" s="343"/>
      <c r="B1738" s="343"/>
      <c r="C1738" s="343"/>
      <c r="D1738" s="343"/>
      <c r="E1738" s="343"/>
      <c r="F1738" s="343"/>
      <c r="G1738" s="343"/>
      <c r="H1738" s="343"/>
      <c r="I1738" s="343"/>
      <c r="J1738" s="343"/>
      <c r="K1738" s="343"/>
      <c r="L1738" s="343"/>
      <c r="M1738" s="343"/>
      <c r="N1738" s="343"/>
      <c r="O1738" s="343"/>
      <c r="P1738" s="343"/>
      <c r="Q1738" s="343"/>
      <c r="R1738" s="343"/>
      <c r="S1738" s="343"/>
      <c r="T1738" s="343"/>
      <c r="U1738" s="343"/>
      <c r="V1738" s="343"/>
      <c r="W1738" s="343"/>
      <c r="X1738" s="343"/>
      <c r="Y1738" s="343"/>
      <c r="Z1738" s="343"/>
      <c r="AA1738" s="343"/>
      <c r="AB1738" s="343"/>
      <c r="AC1738" s="343"/>
      <c r="AD1738" s="329"/>
      <c r="AE1738" s="329"/>
      <c r="AF1738" s="329"/>
    </row>
    <row r="1739" spans="1:32" x14ac:dyDescent="0.2">
      <c r="A1739" s="343"/>
      <c r="B1739" s="343"/>
      <c r="C1739" s="343"/>
      <c r="D1739" s="343"/>
      <c r="E1739" s="343"/>
      <c r="F1739" s="343"/>
      <c r="G1739" s="343"/>
      <c r="H1739" s="343"/>
      <c r="I1739" s="343"/>
      <c r="J1739" s="343"/>
      <c r="K1739" s="343"/>
      <c r="L1739" s="343"/>
      <c r="M1739" s="343"/>
      <c r="N1739" s="343"/>
      <c r="O1739" s="343"/>
      <c r="P1739" s="343"/>
      <c r="Q1739" s="343"/>
      <c r="R1739" s="343"/>
      <c r="S1739" s="343"/>
      <c r="T1739" s="343"/>
      <c r="U1739" s="343"/>
      <c r="V1739" s="343"/>
      <c r="W1739" s="343"/>
      <c r="X1739" s="343"/>
      <c r="Y1739" s="343"/>
      <c r="Z1739" s="343"/>
      <c r="AA1739" s="343"/>
      <c r="AB1739" s="343"/>
      <c r="AC1739" s="343"/>
      <c r="AD1739" s="329"/>
      <c r="AE1739" s="329"/>
      <c r="AF1739" s="329"/>
    </row>
    <row r="1740" spans="1:32" x14ac:dyDescent="0.2">
      <c r="A1740" s="343"/>
      <c r="B1740" s="343"/>
      <c r="C1740" s="343"/>
      <c r="D1740" s="343"/>
      <c r="E1740" s="343"/>
      <c r="F1740" s="343"/>
      <c r="G1740" s="343"/>
      <c r="H1740" s="343"/>
      <c r="I1740" s="343"/>
      <c r="J1740" s="343"/>
      <c r="K1740" s="343"/>
      <c r="L1740" s="343"/>
      <c r="M1740" s="343"/>
      <c r="N1740" s="343"/>
      <c r="O1740" s="343"/>
      <c r="P1740" s="343"/>
      <c r="Q1740" s="343"/>
      <c r="R1740" s="343"/>
      <c r="S1740" s="343"/>
      <c r="T1740" s="343"/>
      <c r="U1740" s="343"/>
      <c r="V1740" s="343"/>
      <c r="W1740" s="343"/>
      <c r="X1740" s="343"/>
      <c r="Y1740" s="343"/>
      <c r="Z1740" s="343"/>
      <c r="AA1740" s="343"/>
      <c r="AB1740" s="343"/>
      <c r="AC1740" s="343"/>
      <c r="AD1740" s="329"/>
      <c r="AE1740" s="329"/>
      <c r="AF1740" s="329"/>
    </row>
    <row r="1741" spans="1:32" x14ac:dyDescent="0.2">
      <c r="A1741" s="343"/>
      <c r="B1741" s="343"/>
      <c r="C1741" s="343"/>
      <c r="D1741" s="343"/>
      <c r="E1741" s="343"/>
      <c r="F1741" s="343"/>
      <c r="G1741" s="343"/>
      <c r="H1741" s="343"/>
      <c r="I1741" s="343"/>
      <c r="J1741" s="343"/>
      <c r="K1741" s="343"/>
      <c r="L1741" s="343"/>
      <c r="M1741" s="343"/>
      <c r="N1741" s="343"/>
      <c r="O1741" s="343"/>
      <c r="P1741" s="343"/>
      <c r="Q1741" s="343"/>
      <c r="R1741" s="343"/>
      <c r="S1741" s="343"/>
      <c r="T1741" s="343"/>
      <c r="U1741" s="343"/>
      <c r="V1741" s="343"/>
      <c r="W1741" s="343"/>
      <c r="X1741" s="343"/>
      <c r="Y1741" s="343"/>
      <c r="Z1741" s="343"/>
      <c r="AA1741" s="343"/>
      <c r="AB1741" s="343"/>
      <c r="AC1741" s="343"/>
      <c r="AD1741" s="329"/>
      <c r="AE1741" s="329"/>
      <c r="AF1741" s="329"/>
    </row>
    <row r="1742" spans="1:32" x14ac:dyDescent="0.2">
      <c r="A1742" s="343"/>
      <c r="B1742" s="343"/>
      <c r="C1742" s="343"/>
      <c r="D1742" s="343"/>
      <c r="E1742" s="343"/>
      <c r="F1742" s="343"/>
      <c r="G1742" s="343"/>
      <c r="H1742" s="343"/>
      <c r="I1742" s="343"/>
      <c r="J1742" s="343"/>
      <c r="K1742" s="343"/>
      <c r="L1742" s="343"/>
      <c r="M1742" s="343"/>
      <c r="N1742" s="343"/>
      <c r="O1742" s="343"/>
      <c r="P1742" s="343"/>
      <c r="Q1742" s="343"/>
      <c r="R1742" s="343"/>
      <c r="S1742" s="343"/>
      <c r="T1742" s="343"/>
      <c r="U1742" s="343"/>
      <c r="V1742" s="343"/>
      <c r="W1742" s="343"/>
      <c r="X1742" s="343"/>
      <c r="Y1742" s="343"/>
      <c r="Z1742" s="343"/>
      <c r="AA1742" s="343"/>
      <c r="AB1742" s="343"/>
      <c r="AC1742" s="343"/>
      <c r="AD1742" s="329"/>
      <c r="AE1742" s="329"/>
      <c r="AF1742" s="329"/>
    </row>
    <row r="1743" spans="1:32" x14ac:dyDescent="0.2">
      <c r="A1743" s="343"/>
      <c r="B1743" s="343"/>
      <c r="C1743" s="343"/>
      <c r="D1743" s="343"/>
      <c r="E1743" s="343"/>
      <c r="F1743" s="343"/>
      <c r="G1743" s="343"/>
      <c r="H1743" s="343"/>
      <c r="I1743" s="343"/>
      <c r="J1743" s="343"/>
      <c r="K1743" s="343"/>
      <c r="L1743" s="343"/>
      <c r="M1743" s="343"/>
      <c r="N1743" s="343"/>
      <c r="O1743" s="343"/>
      <c r="P1743" s="343"/>
      <c r="Q1743" s="343"/>
      <c r="R1743" s="343"/>
      <c r="S1743" s="343"/>
      <c r="T1743" s="343"/>
      <c r="U1743" s="343"/>
      <c r="V1743" s="343"/>
      <c r="W1743" s="343"/>
      <c r="X1743" s="343"/>
      <c r="Y1743" s="343"/>
      <c r="Z1743" s="343"/>
      <c r="AA1743" s="343"/>
      <c r="AB1743" s="343"/>
      <c r="AC1743" s="343"/>
      <c r="AD1743" s="329"/>
      <c r="AE1743" s="329"/>
      <c r="AF1743" s="329"/>
    </row>
    <row r="1744" spans="1:32" x14ac:dyDescent="0.2">
      <c r="A1744" s="343"/>
      <c r="B1744" s="343"/>
      <c r="C1744" s="343"/>
      <c r="D1744" s="343"/>
      <c r="E1744" s="343"/>
      <c r="F1744" s="343"/>
      <c r="G1744" s="343"/>
      <c r="H1744" s="343"/>
      <c r="I1744" s="343"/>
      <c r="J1744" s="343"/>
      <c r="K1744" s="343"/>
      <c r="L1744" s="343"/>
      <c r="M1744" s="343"/>
      <c r="N1744" s="343"/>
      <c r="O1744" s="343"/>
      <c r="P1744" s="343"/>
      <c r="Q1744" s="343"/>
      <c r="R1744" s="343"/>
      <c r="S1744" s="343"/>
      <c r="T1744" s="343"/>
      <c r="U1744" s="343"/>
      <c r="V1744" s="343"/>
      <c r="W1744" s="343"/>
      <c r="X1744" s="343"/>
      <c r="Y1744" s="343"/>
      <c r="Z1744" s="343"/>
      <c r="AA1744" s="343"/>
      <c r="AB1744" s="343"/>
      <c r="AC1744" s="343"/>
      <c r="AD1744" s="329"/>
      <c r="AE1744" s="329"/>
      <c r="AF1744" s="329"/>
    </row>
    <row r="1745" spans="1:32" x14ac:dyDescent="0.2">
      <c r="A1745" s="343"/>
      <c r="B1745" s="343"/>
      <c r="C1745" s="343"/>
      <c r="D1745" s="343"/>
      <c r="E1745" s="343"/>
      <c r="F1745" s="343"/>
      <c r="G1745" s="343"/>
      <c r="H1745" s="343"/>
      <c r="I1745" s="343"/>
      <c r="J1745" s="343"/>
      <c r="K1745" s="343"/>
      <c r="L1745" s="343"/>
      <c r="M1745" s="343"/>
      <c r="N1745" s="343"/>
      <c r="O1745" s="343"/>
      <c r="P1745" s="343"/>
      <c r="Q1745" s="343"/>
      <c r="R1745" s="343"/>
      <c r="S1745" s="343"/>
      <c r="T1745" s="343"/>
      <c r="U1745" s="343"/>
      <c r="V1745" s="343"/>
      <c r="W1745" s="343"/>
      <c r="X1745" s="343"/>
      <c r="Y1745" s="343"/>
      <c r="Z1745" s="343"/>
      <c r="AA1745" s="343"/>
      <c r="AB1745" s="343"/>
      <c r="AC1745" s="343"/>
      <c r="AD1745" s="329"/>
      <c r="AE1745" s="329"/>
      <c r="AF1745" s="329"/>
    </row>
    <row r="1746" spans="1:32" x14ac:dyDescent="0.2">
      <c r="A1746" s="343"/>
      <c r="B1746" s="343"/>
      <c r="C1746" s="343"/>
      <c r="D1746" s="343"/>
      <c r="E1746" s="343"/>
      <c r="F1746" s="343"/>
      <c r="G1746" s="343"/>
      <c r="H1746" s="343"/>
      <c r="I1746" s="343"/>
      <c r="J1746" s="343"/>
      <c r="K1746" s="343"/>
      <c r="L1746" s="343"/>
      <c r="M1746" s="343"/>
      <c r="N1746" s="343"/>
      <c r="O1746" s="343"/>
      <c r="P1746" s="343"/>
      <c r="Q1746" s="343"/>
      <c r="R1746" s="343"/>
      <c r="S1746" s="343"/>
      <c r="T1746" s="343"/>
      <c r="U1746" s="343"/>
      <c r="V1746" s="343"/>
      <c r="W1746" s="343"/>
      <c r="X1746" s="343"/>
      <c r="Y1746" s="343"/>
      <c r="Z1746" s="343"/>
      <c r="AA1746" s="343"/>
      <c r="AB1746" s="343"/>
      <c r="AC1746" s="343"/>
      <c r="AD1746" s="329"/>
      <c r="AE1746" s="329"/>
      <c r="AF1746" s="329"/>
    </row>
    <row r="1747" spans="1:32" x14ac:dyDescent="0.2">
      <c r="A1747" s="343"/>
      <c r="B1747" s="343"/>
      <c r="C1747" s="343"/>
      <c r="D1747" s="343"/>
      <c r="E1747" s="343"/>
      <c r="F1747" s="343"/>
      <c r="G1747" s="343"/>
      <c r="H1747" s="343"/>
      <c r="I1747" s="343"/>
      <c r="J1747" s="343"/>
      <c r="K1747" s="343"/>
      <c r="L1747" s="343"/>
      <c r="M1747" s="343"/>
      <c r="N1747" s="343"/>
      <c r="O1747" s="343"/>
      <c r="P1747" s="343"/>
      <c r="Q1747" s="343"/>
      <c r="R1747" s="343"/>
      <c r="S1747" s="343"/>
      <c r="T1747" s="343"/>
      <c r="U1747" s="343"/>
      <c r="V1747" s="343"/>
      <c r="W1747" s="343"/>
      <c r="X1747" s="343"/>
      <c r="Y1747" s="343"/>
      <c r="Z1747" s="343"/>
      <c r="AA1747" s="343"/>
      <c r="AB1747" s="343"/>
      <c r="AC1747" s="343"/>
      <c r="AD1747" s="329"/>
      <c r="AE1747" s="329"/>
      <c r="AF1747" s="329"/>
    </row>
    <row r="1748" spans="1:32" x14ac:dyDescent="0.2">
      <c r="A1748" s="343"/>
      <c r="B1748" s="343"/>
      <c r="C1748" s="343"/>
      <c r="D1748" s="343"/>
      <c r="E1748" s="343"/>
      <c r="F1748" s="343"/>
      <c r="G1748" s="343"/>
      <c r="H1748" s="343"/>
      <c r="I1748" s="343"/>
      <c r="J1748" s="343"/>
      <c r="K1748" s="343"/>
      <c r="L1748" s="343"/>
      <c r="M1748" s="343"/>
      <c r="N1748" s="343"/>
      <c r="O1748" s="343"/>
      <c r="P1748" s="343"/>
      <c r="Q1748" s="343"/>
      <c r="R1748" s="343"/>
      <c r="S1748" s="343"/>
      <c r="T1748" s="343"/>
      <c r="U1748" s="343"/>
      <c r="V1748" s="343"/>
      <c r="W1748" s="343"/>
      <c r="X1748" s="343"/>
      <c r="Y1748" s="343"/>
      <c r="Z1748" s="343"/>
      <c r="AA1748" s="343"/>
      <c r="AB1748" s="343"/>
      <c r="AC1748" s="343"/>
      <c r="AD1748" s="329"/>
      <c r="AE1748" s="329"/>
      <c r="AF1748" s="329"/>
    </row>
    <row r="1749" spans="1:32" x14ac:dyDescent="0.2">
      <c r="A1749" s="343"/>
      <c r="B1749" s="343"/>
      <c r="C1749" s="343"/>
      <c r="D1749" s="343"/>
      <c r="E1749" s="343"/>
      <c r="F1749" s="343"/>
      <c r="G1749" s="343"/>
      <c r="H1749" s="343"/>
      <c r="I1749" s="343"/>
      <c r="J1749" s="343"/>
      <c r="K1749" s="343"/>
      <c r="L1749" s="343"/>
      <c r="M1749" s="343"/>
      <c r="N1749" s="343"/>
      <c r="O1749" s="343"/>
      <c r="P1749" s="343"/>
      <c r="Q1749" s="343"/>
      <c r="R1749" s="343"/>
      <c r="S1749" s="343"/>
      <c r="T1749" s="343"/>
      <c r="U1749" s="343"/>
      <c r="V1749" s="343"/>
      <c r="W1749" s="343"/>
      <c r="X1749" s="343"/>
      <c r="Y1749" s="343"/>
      <c r="Z1749" s="343"/>
      <c r="AA1749" s="343"/>
      <c r="AB1749" s="343"/>
      <c r="AC1749" s="343"/>
      <c r="AD1749" s="329"/>
      <c r="AE1749" s="329"/>
      <c r="AF1749" s="329"/>
    </row>
    <row r="1750" spans="1:32" x14ac:dyDescent="0.2">
      <c r="A1750" s="343"/>
      <c r="B1750" s="343"/>
      <c r="C1750" s="343"/>
      <c r="D1750" s="343"/>
      <c r="E1750" s="343"/>
      <c r="F1750" s="343"/>
      <c r="G1750" s="343"/>
      <c r="H1750" s="343"/>
      <c r="I1750" s="343"/>
      <c r="J1750" s="343"/>
      <c r="K1750" s="343"/>
      <c r="L1750" s="343"/>
      <c r="M1750" s="343"/>
      <c r="N1750" s="343"/>
      <c r="O1750" s="343"/>
      <c r="P1750" s="343"/>
      <c r="Q1750" s="343"/>
      <c r="R1750" s="343"/>
      <c r="S1750" s="343"/>
      <c r="T1750" s="343"/>
      <c r="U1750" s="343"/>
      <c r="V1750" s="343"/>
      <c r="W1750" s="343"/>
      <c r="X1750" s="343"/>
      <c r="Y1750" s="343"/>
      <c r="Z1750" s="343"/>
      <c r="AA1750" s="343"/>
      <c r="AB1750" s="343"/>
      <c r="AC1750" s="343"/>
      <c r="AD1750" s="329"/>
      <c r="AE1750" s="329"/>
      <c r="AF1750" s="329"/>
    </row>
    <row r="1751" spans="1:32" x14ac:dyDescent="0.2">
      <c r="A1751" s="343"/>
      <c r="B1751" s="343"/>
      <c r="C1751" s="343"/>
      <c r="D1751" s="343"/>
      <c r="E1751" s="343"/>
      <c r="F1751" s="343"/>
      <c r="G1751" s="343"/>
      <c r="H1751" s="343"/>
      <c r="I1751" s="343"/>
      <c r="J1751" s="343"/>
      <c r="K1751" s="343"/>
      <c r="L1751" s="343"/>
      <c r="M1751" s="343"/>
      <c r="N1751" s="343"/>
      <c r="O1751" s="343"/>
      <c r="P1751" s="343"/>
      <c r="Q1751" s="343"/>
      <c r="R1751" s="343"/>
      <c r="S1751" s="343"/>
      <c r="T1751" s="343"/>
      <c r="U1751" s="343"/>
      <c r="V1751" s="343"/>
      <c r="W1751" s="343"/>
      <c r="X1751" s="343"/>
      <c r="Y1751" s="343"/>
      <c r="Z1751" s="343"/>
      <c r="AA1751" s="343"/>
      <c r="AB1751" s="343"/>
      <c r="AC1751" s="343"/>
      <c r="AD1751" s="329"/>
      <c r="AE1751" s="329"/>
      <c r="AF1751" s="329"/>
    </row>
    <row r="1752" spans="1:32" x14ac:dyDescent="0.2">
      <c r="A1752" s="343"/>
      <c r="B1752" s="343"/>
      <c r="C1752" s="343"/>
      <c r="D1752" s="343"/>
      <c r="E1752" s="343"/>
      <c r="F1752" s="343"/>
      <c r="G1752" s="343"/>
      <c r="H1752" s="343"/>
      <c r="I1752" s="343"/>
      <c r="J1752" s="343"/>
      <c r="K1752" s="343"/>
      <c r="L1752" s="343"/>
      <c r="M1752" s="343"/>
      <c r="N1752" s="343"/>
      <c r="O1752" s="343"/>
      <c r="P1752" s="343"/>
      <c r="Q1752" s="343"/>
      <c r="R1752" s="343"/>
      <c r="S1752" s="343"/>
      <c r="T1752" s="343"/>
      <c r="U1752" s="343"/>
      <c r="V1752" s="343"/>
      <c r="W1752" s="343"/>
      <c r="X1752" s="343"/>
      <c r="Y1752" s="343"/>
      <c r="Z1752" s="343"/>
      <c r="AA1752" s="343"/>
      <c r="AB1752" s="343"/>
      <c r="AC1752" s="343"/>
      <c r="AD1752" s="330"/>
      <c r="AE1752" s="330"/>
      <c r="AF1752" s="330"/>
    </row>
    <row r="1753" spans="1:32" x14ac:dyDescent="0.2">
      <c r="A1753" s="343"/>
      <c r="B1753" s="343"/>
      <c r="C1753" s="343"/>
      <c r="D1753" s="343"/>
      <c r="E1753" s="343"/>
      <c r="F1753" s="343"/>
      <c r="G1753" s="343"/>
      <c r="H1753" s="343"/>
      <c r="I1753" s="343"/>
      <c r="J1753" s="343"/>
      <c r="K1753" s="343"/>
      <c r="L1753" s="343"/>
      <c r="M1753" s="343"/>
      <c r="N1753" s="343"/>
      <c r="O1753" s="343"/>
      <c r="P1753" s="343"/>
      <c r="Q1753" s="343"/>
      <c r="R1753" s="343"/>
      <c r="S1753" s="343"/>
      <c r="T1753" s="343"/>
      <c r="U1753" s="343"/>
      <c r="V1753" s="343"/>
      <c r="W1753" s="343"/>
      <c r="X1753" s="343"/>
      <c r="Y1753" s="343"/>
      <c r="Z1753" s="343"/>
      <c r="AA1753" s="343"/>
      <c r="AB1753" s="343"/>
      <c r="AC1753" s="343"/>
      <c r="AD1753" s="330"/>
      <c r="AE1753" s="330"/>
      <c r="AF1753" s="330"/>
    </row>
    <row r="1754" spans="1:32" x14ac:dyDescent="0.2">
      <c r="A1754" s="343"/>
      <c r="B1754" s="343"/>
      <c r="C1754" s="343"/>
      <c r="D1754" s="343"/>
      <c r="E1754" s="343"/>
      <c r="F1754" s="343"/>
      <c r="G1754" s="343"/>
      <c r="H1754" s="343"/>
      <c r="I1754" s="343"/>
      <c r="J1754" s="343"/>
      <c r="K1754" s="343"/>
      <c r="L1754" s="343"/>
      <c r="M1754" s="343"/>
      <c r="N1754" s="343"/>
      <c r="O1754" s="343"/>
      <c r="P1754" s="343"/>
      <c r="Q1754" s="343"/>
      <c r="R1754" s="343"/>
      <c r="S1754" s="343"/>
      <c r="T1754" s="343"/>
      <c r="U1754" s="343"/>
      <c r="V1754" s="343"/>
      <c r="W1754" s="343"/>
      <c r="X1754" s="343"/>
      <c r="Y1754" s="343"/>
      <c r="Z1754" s="343"/>
      <c r="AA1754" s="343"/>
      <c r="AB1754" s="343"/>
      <c r="AC1754" s="343"/>
      <c r="AD1754" s="330"/>
      <c r="AE1754" s="330"/>
      <c r="AF1754" s="330"/>
    </row>
    <row r="1755" spans="1:32" x14ac:dyDescent="0.2">
      <c r="A1755" s="343"/>
      <c r="B1755" s="343"/>
      <c r="C1755" s="343"/>
      <c r="D1755" s="343"/>
      <c r="E1755" s="343"/>
      <c r="F1755" s="343"/>
      <c r="G1755" s="343"/>
      <c r="H1755" s="343"/>
      <c r="I1755" s="343"/>
      <c r="J1755" s="343"/>
      <c r="K1755" s="343"/>
      <c r="L1755" s="343"/>
      <c r="M1755" s="343"/>
      <c r="N1755" s="343"/>
      <c r="O1755" s="343"/>
      <c r="P1755" s="343"/>
      <c r="Q1755" s="343"/>
      <c r="R1755" s="343"/>
      <c r="S1755" s="343"/>
      <c r="T1755" s="343"/>
      <c r="U1755" s="343"/>
      <c r="V1755" s="343"/>
      <c r="W1755" s="343"/>
      <c r="X1755" s="343"/>
      <c r="Y1755" s="343"/>
      <c r="Z1755" s="343"/>
      <c r="AA1755" s="343"/>
      <c r="AB1755" s="343"/>
      <c r="AC1755" s="343"/>
      <c r="AD1755" s="330"/>
      <c r="AE1755" s="330"/>
      <c r="AF1755" s="330"/>
    </row>
    <row r="1756" spans="1:32" x14ac:dyDescent="0.2">
      <c r="A1756" s="343"/>
      <c r="B1756" s="343"/>
      <c r="C1756" s="343"/>
      <c r="D1756" s="343"/>
      <c r="E1756" s="343"/>
      <c r="F1756" s="343"/>
      <c r="G1756" s="343"/>
      <c r="H1756" s="343"/>
      <c r="I1756" s="343"/>
      <c r="J1756" s="343"/>
      <c r="K1756" s="343"/>
      <c r="L1756" s="343"/>
      <c r="M1756" s="343"/>
      <c r="N1756" s="343"/>
      <c r="O1756" s="343"/>
      <c r="P1756" s="343"/>
      <c r="Q1756" s="343"/>
      <c r="R1756" s="343"/>
      <c r="S1756" s="343"/>
      <c r="T1756" s="343"/>
      <c r="U1756" s="343"/>
      <c r="V1756" s="343"/>
      <c r="W1756" s="343"/>
      <c r="X1756" s="343"/>
      <c r="Y1756" s="343"/>
      <c r="Z1756" s="343"/>
      <c r="AA1756" s="343"/>
      <c r="AB1756" s="343"/>
      <c r="AC1756" s="343"/>
      <c r="AD1756" s="330"/>
      <c r="AE1756" s="330"/>
      <c r="AF1756" s="330"/>
    </row>
    <row r="1757" spans="1:32" x14ac:dyDescent="0.2">
      <c r="A1757" s="343"/>
      <c r="B1757" s="343"/>
      <c r="C1757" s="343"/>
      <c r="D1757" s="343"/>
      <c r="E1757" s="343"/>
      <c r="F1757" s="343"/>
      <c r="G1757" s="343"/>
      <c r="H1757" s="343"/>
      <c r="I1757" s="343"/>
      <c r="J1757" s="343"/>
      <c r="K1757" s="343"/>
      <c r="L1757" s="343"/>
      <c r="M1757" s="343"/>
      <c r="N1757" s="343"/>
      <c r="O1757" s="343"/>
      <c r="P1757" s="343"/>
      <c r="Q1757" s="343"/>
      <c r="R1757" s="343"/>
      <c r="S1757" s="343"/>
      <c r="T1757" s="343"/>
      <c r="U1757" s="343"/>
      <c r="V1757" s="343"/>
      <c r="W1757" s="343"/>
      <c r="X1757" s="343"/>
      <c r="Y1757" s="343"/>
      <c r="Z1757" s="343"/>
      <c r="AA1757" s="343"/>
      <c r="AB1757" s="343"/>
      <c r="AC1757" s="343"/>
      <c r="AD1757" s="330"/>
      <c r="AE1757" s="330"/>
      <c r="AF1757" s="330"/>
    </row>
    <row r="1758" spans="1:32" x14ac:dyDescent="0.2">
      <c r="A1758" s="343"/>
      <c r="B1758" s="343"/>
      <c r="C1758" s="343"/>
      <c r="D1758" s="343"/>
      <c r="E1758" s="343"/>
      <c r="F1758" s="343"/>
      <c r="G1758" s="343"/>
      <c r="H1758" s="343"/>
      <c r="I1758" s="343"/>
      <c r="J1758" s="343"/>
      <c r="K1758" s="343"/>
      <c r="L1758" s="343"/>
      <c r="M1758" s="343"/>
      <c r="N1758" s="343"/>
      <c r="O1758" s="343"/>
      <c r="P1758" s="343"/>
      <c r="Q1758" s="343"/>
      <c r="R1758" s="343"/>
      <c r="S1758" s="343"/>
      <c r="T1758" s="343"/>
      <c r="U1758" s="343"/>
      <c r="V1758" s="343"/>
      <c r="W1758" s="343"/>
      <c r="X1758" s="343"/>
      <c r="Y1758" s="343"/>
      <c r="Z1758" s="343"/>
      <c r="AA1758" s="343"/>
      <c r="AB1758" s="343"/>
      <c r="AC1758" s="343"/>
      <c r="AD1758" s="330"/>
      <c r="AE1758" s="330"/>
      <c r="AF1758" s="330"/>
    </row>
    <row r="1759" spans="1:32" x14ac:dyDescent="0.2">
      <c r="A1759" s="343"/>
      <c r="B1759" s="343"/>
      <c r="C1759" s="343"/>
      <c r="D1759" s="343"/>
      <c r="E1759" s="343"/>
      <c r="F1759" s="343"/>
      <c r="G1759" s="343"/>
      <c r="H1759" s="343"/>
      <c r="I1759" s="343"/>
      <c r="J1759" s="343"/>
      <c r="K1759" s="343"/>
      <c r="L1759" s="343"/>
      <c r="M1759" s="343"/>
      <c r="N1759" s="343"/>
      <c r="O1759" s="343"/>
      <c r="P1759" s="343"/>
      <c r="Q1759" s="343"/>
      <c r="R1759" s="343"/>
      <c r="S1759" s="343"/>
      <c r="T1759" s="343"/>
      <c r="U1759" s="343"/>
      <c r="V1759" s="343"/>
      <c r="W1759" s="343"/>
      <c r="X1759" s="343"/>
      <c r="Y1759" s="343"/>
      <c r="Z1759" s="343"/>
      <c r="AA1759" s="343"/>
      <c r="AB1759" s="343"/>
      <c r="AC1759" s="343"/>
      <c r="AD1759" s="330"/>
      <c r="AE1759" s="330"/>
      <c r="AF1759" s="330"/>
    </row>
    <row r="1760" spans="1:32" x14ac:dyDescent="0.2">
      <c r="A1760" s="343"/>
      <c r="B1760" s="343"/>
      <c r="C1760" s="343"/>
      <c r="D1760" s="343"/>
      <c r="E1760" s="343"/>
      <c r="F1760" s="343"/>
      <c r="G1760" s="343"/>
      <c r="H1760" s="343"/>
      <c r="I1760" s="343"/>
      <c r="J1760" s="343"/>
      <c r="K1760" s="343"/>
      <c r="L1760" s="343"/>
      <c r="M1760" s="343"/>
      <c r="N1760" s="343"/>
      <c r="O1760" s="343"/>
      <c r="P1760" s="343"/>
      <c r="Q1760" s="343"/>
      <c r="R1760" s="343"/>
      <c r="S1760" s="343"/>
      <c r="T1760" s="343"/>
      <c r="U1760" s="343"/>
      <c r="V1760" s="343"/>
      <c r="W1760" s="343"/>
      <c r="X1760" s="343"/>
      <c r="Y1760" s="343"/>
      <c r="Z1760" s="343"/>
      <c r="AA1760" s="343"/>
      <c r="AB1760" s="343"/>
      <c r="AC1760" s="343"/>
      <c r="AD1760" s="330"/>
      <c r="AE1760" s="330"/>
      <c r="AF1760" s="330"/>
    </row>
    <row r="1761" spans="1:29" x14ac:dyDescent="0.2">
      <c r="A1761" s="343"/>
      <c r="B1761" s="343"/>
      <c r="C1761" s="343"/>
      <c r="D1761" s="343"/>
      <c r="E1761" s="343"/>
      <c r="F1761" s="343"/>
      <c r="G1761" s="343"/>
      <c r="H1761" s="343"/>
      <c r="I1761" s="343"/>
      <c r="J1761" s="343"/>
      <c r="K1761" s="343"/>
      <c r="L1761" s="343"/>
      <c r="M1761" s="343"/>
      <c r="N1761" s="343"/>
      <c r="O1761" s="343"/>
      <c r="P1761" s="343"/>
      <c r="Q1761" s="343"/>
      <c r="R1761" s="343"/>
      <c r="S1761" s="343"/>
      <c r="T1761" s="343"/>
      <c r="U1761" s="343"/>
      <c r="V1761" s="343"/>
      <c r="W1761" s="343"/>
      <c r="X1761" s="343"/>
      <c r="Y1761" s="343"/>
      <c r="Z1761" s="343"/>
      <c r="AA1761" s="343"/>
      <c r="AB1761" s="343"/>
      <c r="AC1761" s="343"/>
    </row>
    <row r="1762" spans="1:29" x14ac:dyDescent="0.2">
      <c r="A1762" s="343"/>
      <c r="B1762" s="343"/>
      <c r="C1762" s="343"/>
      <c r="D1762" s="343"/>
      <c r="E1762" s="343"/>
      <c r="F1762" s="343"/>
      <c r="G1762" s="343"/>
      <c r="H1762" s="343"/>
      <c r="I1762" s="343"/>
      <c r="J1762" s="343"/>
      <c r="K1762" s="343"/>
      <c r="L1762" s="343"/>
      <c r="M1762" s="343"/>
      <c r="N1762" s="343"/>
      <c r="O1762" s="343"/>
      <c r="P1762" s="343"/>
      <c r="Q1762" s="343"/>
      <c r="R1762" s="343"/>
      <c r="S1762" s="343"/>
      <c r="T1762" s="343"/>
      <c r="U1762" s="343"/>
      <c r="V1762" s="343"/>
      <c r="W1762" s="343"/>
      <c r="X1762" s="343"/>
      <c r="Y1762" s="343"/>
      <c r="Z1762" s="343"/>
      <c r="AA1762" s="343"/>
      <c r="AB1762" s="343"/>
      <c r="AC1762" s="343"/>
    </row>
    <row r="1763" spans="1:29" x14ac:dyDescent="0.2">
      <c r="A1763" s="343"/>
      <c r="B1763" s="343"/>
      <c r="C1763" s="343"/>
      <c r="D1763" s="343"/>
      <c r="E1763" s="343"/>
      <c r="F1763" s="343"/>
      <c r="G1763" s="343"/>
      <c r="H1763" s="343"/>
      <c r="I1763" s="343"/>
      <c r="J1763" s="343"/>
      <c r="K1763" s="343"/>
      <c r="L1763" s="343"/>
      <c r="M1763" s="343"/>
      <c r="N1763" s="343"/>
      <c r="O1763" s="343"/>
      <c r="P1763" s="343"/>
      <c r="Q1763" s="343"/>
      <c r="R1763" s="343"/>
      <c r="S1763" s="343"/>
      <c r="T1763" s="343"/>
      <c r="U1763" s="343"/>
      <c r="V1763" s="343"/>
      <c r="W1763" s="343"/>
      <c r="X1763" s="343"/>
      <c r="Y1763" s="343"/>
      <c r="Z1763" s="343"/>
      <c r="AA1763" s="343"/>
      <c r="AB1763" s="343"/>
      <c r="AC1763" s="343"/>
    </row>
    <row r="1764" spans="1:29" x14ac:dyDescent="0.2">
      <c r="A1764" s="343"/>
      <c r="B1764" s="343"/>
      <c r="C1764" s="343"/>
      <c r="D1764" s="343"/>
      <c r="E1764" s="343"/>
      <c r="F1764" s="343"/>
      <c r="G1764" s="343"/>
      <c r="H1764" s="343"/>
      <c r="I1764" s="343"/>
      <c r="J1764" s="343"/>
      <c r="K1764" s="343"/>
      <c r="L1764" s="343"/>
      <c r="M1764" s="343"/>
      <c r="N1764" s="343"/>
      <c r="O1764" s="343"/>
      <c r="P1764" s="343"/>
      <c r="Q1764" s="343"/>
      <c r="R1764" s="343"/>
      <c r="S1764" s="343"/>
      <c r="T1764" s="343"/>
      <c r="U1764" s="343"/>
      <c r="V1764" s="343"/>
      <c r="W1764" s="343"/>
      <c r="X1764" s="343"/>
      <c r="Y1764" s="343"/>
      <c r="Z1764" s="343"/>
      <c r="AA1764" s="343"/>
      <c r="AB1764" s="343"/>
      <c r="AC1764" s="343"/>
    </row>
    <row r="1765" spans="1:29" x14ac:dyDescent="0.2">
      <c r="A1765" s="343"/>
      <c r="B1765" s="343"/>
      <c r="C1765" s="343"/>
      <c r="D1765" s="343"/>
      <c r="E1765" s="343"/>
      <c r="F1765" s="343"/>
      <c r="G1765" s="343"/>
      <c r="H1765" s="343"/>
      <c r="I1765" s="343"/>
      <c r="J1765" s="343"/>
      <c r="K1765" s="343"/>
      <c r="L1765" s="343"/>
      <c r="M1765" s="343"/>
      <c r="N1765" s="343"/>
      <c r="O1765" s="343"/>
      <c r="P1765" s="343"/>
      <c r="Q1765" s="343"/>
      <c r="R1765" s="343"/>
      <c r="S1765" s="343"/>
      <c r="T1765" s="343"/>
      <c r="U1765" s="343"/>
      <c r="V1765" s="343"/>
      <c r="W1765" s="343"/>
      <c r="X1765" s="343"/>
      <c r="Y1765" s="343"/>
      <c r="Z1765" s="343"/>
      <c r="AA1765" s="343"/>
      <c r="AB1765" s="343"/>
      <c r="AC1765" s="343"/>
    </row>
    <row r="1766" spans="1:29" x14ac:dyDescent="0.2">
      <c r="A1766" s="343"/>
      <c r="B1766" s="343"/>
      <c r="C1766" s="343"/>
      <c r="D1766" s="343"/>
      <c r="E1766" s="343"/>
      <c r="F1766" s="343"/>
      <c r="G1766" s="343"/>
      <c r="H1766" s="343"/>
      <c r="I1766" s="343"/>
      <c r="J1766" s="343"/>
      <c r="K1766" s="343"/>
      <c r="L1766" s="343"/>
      <c r="M1766" s="343"/>
      <c r="N1766" s="343"/>
      <c r="O1766" s="343"/>
      <c r="P1766" s="343"/>
      <c r="Q1766" s="343"/>
      <c r="R1766" s="343"/>
      <c r="S1766" s="343"/>
      <c r="T1766" s="343"/>
      <c r="U1766" s="343"/>
      <c r="V1766" s="343"/>
      <c r="W1766" s="343"/>
      <c r="X1766" s="343"/>
      <c r="Y1766" s="343"/>
      <c r="Z1766" s="343"/>
      <c r="AA1766" s="343"/>
      <c r="AB1766" s="343"/>
      <c r="AC1766" s="343"/>
    </row>
    <row r="1767" spans="1:29" x14ac:dyDescent="0.2">
      <c r="A1767" s="343"/>
      <c r="B1767" s="343"/>
      <c r="C1767" s="343"/>
      <c r="D1767" s="343"/>
      <c r="E1767" s="343"/>
      <c r="F1767" s="343"/>
      <c r="G1767" s="343"/>
      <c r="H1767" s="343"/>
      <c r="I1767" s="343"/>
      <c r="J1767" s="343"/>
      <c r="K1767" s="343"/>
      <c r="L1767" s="343"/>
      <c r="M1767" s="343"/>
      <c r="N1767" s="343"/>
      <c r="O1767" s="343"/>
      <c r="P1767" s="343"/>
      <c r="Q1767" s="343"/>
      <c r="R1767" s="343"/>
      <c r="S1767" s="343"/>
      <c r="T1767" s="343"/>
      <c r="U1767" s="343"/>
      <c r="V1767" s="343"/>
      <c r="W1767" s="343"/>
      <c r="X1767" s="343"/>
      <c r="Y1767" s="343"/>
      <c r="Z1767" s="343"/>
      <c r="AA1767" s="343"/>
      <c r="AB1767" s="343"/>
      <c r="AC1767" s="343"/>
    </row>
    <row r="1768" spans="1:29" x14ac:dyDescent="0.2">
      <c r="A1768" s="343"/>
      <c r="B1768" s="343"/>
      <c r="C1768" s="343"/>
      <c r="D1768" s="343"/>
      <c r="E1768" s="343"/>
      <c r="F1768" s="343"/>
      <c r="G1768" s="343"/>
      <c r="H1768" s="343"/>
      <c r="I1768" s="343"/>
      <c r="J1768" s="343"/>
      <c r="K1768" s="343"/>
      <c r="L1768" s="343"/>
      <c r="M1768" s="343"/>
      <c r="N1768" s="343"/>
      <c r="O1768" s="343"/>
      <c r="P1768" s="343"/>
      <c r="Q1768" s="343"/>
      <c r="R1768" s="343"/>
      <c r="S1768" s="343"/>
      <c r="T1768" s="343"/>
      <c r="U1768" s="343"/>
      <c r="V1768" s="343"/>
      <c r="W1768" s="343"/>
      <c r="X1768" s="343"/>
      <c r="Y1768" s="343"/>
      <c r="Z1768" s="343"/>
      <c r="AA1768" s="343"/>
      <c r="AB1768" s="343"/>
      <c r="AC1768" s="343"/>
    </row>
    <row r="1769" spans="1:29" x14ac:dyDescent="0.2">
      <c r="A1769" s="343"/>
      <c r="B1769" s="343"/>
      <c r="C1769" s="343"/>
      <c r="D1769" s="343"/>
      <c r="E1769" s="343"/>
      <c r="F1769" s="343"/>
      <c r="G1769" s="343"/>
      <c r="H1769" s="343"/>
      <c r="I1769" s="343"/>
      <c r="J1769" s="343"/>
      <c r="K1769" s="343"/>
      <c r="L1769" s="343"/>
      <c r="M1769" s="343"/>
      <c r="N1769" s="343"/>
      <c r="O1769" s="343"/>
      <c r="P1769" s="343"/>
      <c r="Q1769" s="343"/>
      <c r="R1769" s="343"/>
      <c r="S1769" s="343"/>
      <c r="T1769" s="343"/>
      <c r="U1769" s="343"/>
      <c r="V1769" s="343"/>
      <c r="W1769" s="343"/>
      <c r="X1769" s="343"/>
      <c r="Y1769" s="343"/>
      <c r="Z1769" s="343"/>
      <c r="AA1769" s="343"/>
      <c r="AB1769" s="343"/>
      <c r="AC1769" s="343"/>
    </row>
    <row r="1770" spans="1:29" x14ac:dyDescent="0.2">
      <c r="A1770" s="343"/>
      <c r="B1770" s="343"/>
      <c r="C1770" s="343"/>
      <c r="D1770" s="343"/>
      <c r="E1770" s="343"/>
      <c r="F1770" s="343"/>
      <c r="G1770" s="343"/>
      <c r="H1770" s="343"/>
      <c r="I1770" s="343"/>
      <c r="J1770" s="343"/>
      <c r="K1770" s="343"/>
      <c r="L1770" s="343"/>
      <c r="M1770" s="343"/>
      <c r="N1770" s="343"/>
      <c r="O1770" s="343"/>
      <c r="P1770" s="343"/>
      <c r="Q1770" s="343"/>
      <c r="R1770" s="343"/>
      <c r="S1770" s="343"/>
      <c r="T1770" s="343"/>
      <c r="U1770" s="343"/>
      <c r="V1770" s="343"/>
      <c r="W1770" s="343"/>
      <c r="X1770" s="343"/>
      <c r="Y1770" s="343"/>
      <c r="Z1770" s="343"/>
      <c r="AA1770" s="343"/>
      <c r="AB1770" s="343"/>
      <c r="AC1770" s="343"/>
    </row>
    <row r="1771" spans="1:29" x14ac:dyDescent="0.2">
      <c r="A1771" s="343"/>
      <c r="B1771" s="343"/>
      <c r="C1771" s="343"/>
      <c r="D1771" s="343"/>
      <c r="E1771" s="343"/>
      <c r="F1771" s="343"/>
      <c r="G1771" s="343"/>
      <c r="H1771" s="343"/>
      <c r="I1771" s="343"/>
      <c r="J1771" s="343"/>
      <c r="K1771" s="343"/>
      <c r="L1771" s="343"/>
      <c r="M1771" s="343"/>
      <c r="N1771" s="343"/>
      <c r="O1771" s="343"/>
      <c r="P1771" s="343"/>
      <c r="Q1771" s="343"/>
      <c r="R1771" s="343"/>
      <c r="S1771" s="343"/>
      <c r="T1771" s="343"/>
      <c r="U1771" s="343"/>
      <c r="V1771" s="343"/>
      <c r="W1771" s="343"/>
      <c r="X1771" s="343"/>
      <c r="Y1771" s="343"/>
      <c r="Z1771" s="343"/>
      <c r="AA1771" s="343"/>
      <c r="AB1771" s="343"/>
      <c r="AC1771" s="343"/>
    </row>
    <row r="1772" spans="1:29" x14ac:dyDescent="0.2">
      <c r="A1772" s="343"/>
      <c r="B1772" s="343"/>
      <c r="C1772" s="343"/>
      <c r="D1772" s="343"/>
      <c r="E1772" s="343"/>
      <c r="F1772" s="343"/>
      <c r="G1772" s="343"/>
      <c r="H1772" s="343"/>
      <c r="I1772" s="343"/>
      <c r="J1772" s="343"/>
      <c r="K1772" s="343"/>
      <c r="L1772" s="343"/>
      <c r="M1772" s="343"/>
      <c r="N1772" s="343"/>
      <c r="O1772" s="343"/>
      <c r="P1772" s="343"/>
      <c r="Q1772" s="343"/>
      <c r="R1772" s="343"/>
      <c r="S1772" s="343"/>
      <c r="T1772" s="343"/>
      <c r="U1772" s="343"/>
      <c r="V1772" s="343"/>
      <c r="W1772" s="343"/>
      <c r="X1772" s="343"/>
      <c r="Y1772" s="343"/>
      <c r="Z1772" s="343"/>
      <c r="AA1772" s="343"/>
      <c r="AB1772" s="343"/>
      <c r="AC1772" s="343"/>
    </row>
    <row r="1773" spans="1:29" x14ac:dyDescent="0.2">
      <c r="A1773" s="343"/>
      <c r="B1773" s="343"/>
      <c r="C1773" s="343"/>
      <c r="D1773" s="343"/>
      <c r="E1773" s="343"/>
      <c r="F1773" s="343"/>
      <c r="G1773" s="343"/>
      <c r="H1773" s="343"/>
      <c r="I1773" s="343"/>
      <c r="J1773" s="343"/>
      <c r="K1773" s="343"/>
      <c r="L1773" s="343"/>
      <c r="M1773" s="343"/>
      <c r="N1773" s="343"/>
      <c r="O1773" s="343"/>
      <c r="P1773" s="343"/>
      <c r="Q1773" s="343"/>
      <c r="R1773" s="343"/>
      <c r="S1773" s="343"/>
      <c r="T1773" s="343"/>
      <c r="U1773" s="343"/>
      <c r="V1773" s="343"/>
      <c r="W1773" s="343"/>
      <c r="X1773" s="343"/>
      <c r="Y1773" s="343"/>
      <c r="Z1773" s="343"/>
      <c r="AA1773" s="343"/>
      <c r="AB1773" s="343"/>
      <c r="AC1773" s="343"/>
    </row>
    <row r="1774" spans="1:29" x14ac:dyDescent="0.2">
      <c r="A1774" s="343"/>
      <c r="B1774" s="343"/>
      <c r="C1774" s="343"/>
      <c r="D1774" s="343"/>
      <c r="E1774" s="343"/>
      <c r="F1774" s="343"/>
      <c r="G1774" s="343"/>
      <c r="H1774" s="343"/>
      <c r="I1774" s="343"/>
      <c r="J1774" s="343"/>
      <c r="K1774" s="343"/>
      <c r="L1774" s="343"/>
      <c r="M1774" s="343"/>
      <c r="N1774" s="343"/>
      <c r="O1774" s="343"/>
      <c r="P1774" s="343"/>
      <c r="Q1774" s="343"/>
      <c r="R1774" s="343"/>
      <c r="S1774" s="343"/>
      <c r="T1774" s="343"/>
      <c r="U1774" s="343"/>
      <c r="V1774" s="343"/>
      <c r="W1774" s="343"/>
      <c r="X1774" s="343"/>
      <c r="Y1774" s="343"/>
      <c r="Z1774" s="343"/>
      <c r="AA1774" s="343"/>
      <c r="AB1774" s="343"/>
      <c r="AC1774" s="343"/>
    </row>
    <row r="1775" spans="1:29" x14ac:dyDescent="0.2">
      <c r="A1775" s="343"/>
      <c r="B1775" s="343"/>
      <c r="C1775" s="343"/>
      <c r="D1775" s="343"/>
      <c r="E1775" s="343"/>
      <c r="F1775" s="343"/>
      <c r="G1775" s="343"/>
      <c r="H1775" s="343"/>
      <c r="I1775" s="343"/>
      <c r="J1775" s="343"/>
      <c r="K1775" s="343"/>
      <c r="L1775" s="343"/>
      <c r="M1775" s="343"/>
      <c r="N1775" s="343"/>
      <c r="O1775" s="343"/>
      <c r="P1775" s="343"/>
      <c r="Q1775" s="343"/>
      <c r="R1775" s="343"/>
      <c r="S1775" s="343"/>
      <c r="T1775" s="343"/>
      <c r="U1775" s="343"/>
      <c r="V1775" s="343"/>
      <c r="W1775" s="343"/>
      <c r="X1775" s="343"/>
      <c r="Y1775" s="343"/>
      <c r="Z1775" s="343"/>
      <c r="AA1775" s="343"/>
      <c r="AB1775" s="343"/>
      <c r="AC1775" s="343"/>
    </row>
    <row r="1776" spans="1:29" x14ac:dyDescent="0.2">
      <c r="A1776" s="343"/>
      <c r="B1776" s="343"/>
      <c r="C1776" s="343"/>
      <c r="D1776" s="343"/>
      <c r="E1776" s="343"/>
      <c r="F1776" s="343"/>
      <c r="G1776" s="343"/>
      <c r="H1776" s="343"/>
      <c r="I1776" s="343"/>
      <c r="J1776" s="343"/>
      <c r="K1776" s="343"/>
      <c r="L1776" s="343"/>
      <c r="M1776" s="343"/>
      <c r="N1776" s="343"/>
      <c r="O1776" s="343"/>
      <c r="P1776" s="343"/>
      <c r="Q1776" s="343"/>
      <c r="R1776" s="343"/>
      <c r="S1776" s="343"/>
      <c r="T1776" s="343"/>
      <c r="U1776" s="343"/>
      <c r="V1776" s="343"/>
      <c r="W1776" s="343"/>
      <c r="X1776" s="343"/>
      <c r="Y1776" s="343"/>
      <c r="Z1776" s="343"/>
      <c r="AA1776" s="343"/>
      <c r="AB1776" s="343"/>
      <c r="AC1776" s="343"/>
    </row>
    <row r="1777" spans="1:29" x14ac:dyDescent="0.2">
      <c r="A1777" s="343"/>
      <c r="B1777" s="343"/>
      <c r="C1777" s="343"/>
      <c r="D1777" s="343"/>
      <c r="E1777" s="343"/>
      <c r="F1777" s="343"/>
      <c r="G1777" s="343"/>
      <c r="H1777" s="343"/>
      <c r="I1777" s="343"/>
      <c r="J1777" s="343"/>
      <c r="K1777" s="343"/>
      <c r="L1777" s="343"/>
      <c r="M1777" s="343"/>
      <c r="N1777" s="343"/>
      <c r="O1777" s="343"/>
      <c r="P1777" s="343"/>
      <c r="Q1777" s="343"/>
      <c r="R1777" s="343"/>
      <c r="S1777" s="343"/>
      <c r="T1777" s="343"/>
      <c r="U1777" s="343"/>
      <c r="V1777" s="343"/>
      <c r="W1777" s="343"/>
      <c r="X1777" s="343"/>
      <c r="Y1777" s="343"/>
      <c r="Z1777" s="343"/>
      <c r="AA1777" s="343"/>
      <c r="AB1777" s="343"/>
      <c r="AC1777" s="343"/>
    </row>
    <row r="1778" spans="1:29" x14ac:dyDescent="0.2">
      <c r="A1778" s="343"/>
      <c r="B1778" s="343"/>
      <c r="C1778" s="343"/>
      <c r="D1778" s="343"/>
      <c r="E1778" s="343"/>
      <c r="F1778" s="343"/>
      <c r="G1778" s="343"/>
      <c r="H1778" s="343"/>
      <c r="I1778" s="343"/>
      <c r="J1778" s="343"/>
      <c r="K1778" s="343"/>
      <c r="L1778" s="343"/>
      <c r="M1778" s="343"/>
      <c r="N1778" s="343"/>
      <c r="O1778" s="343"/>
      <c r="P1778" s="343"/>
      <c r="Q1778" s="343"/>
      <c r="R1778" s="343"/>
      <c r="S1778" s="343"/>
      <c r="T1778" s="343"/>
      <c r="U1778" s="343"/>
      <c r="V1778" s="343"/>
      <c r="W1778" s="343"/>
      <c r="X1778" s="343"/>
      <c r="Y1778" s="343"/>
      <c r="Z1778" s="343"/>
      <c r="AA1778" s="343"/>
      <c r="AB1778" s="343"/>
      <c r="AC1778" s="343"/>
    </row>
    <row r="1779" spans="1:29" x14ac:dyDescent="0.2">
      <c r="A1779" s="343"/>
      <c r="B1779" s="343"/>
      <c r="C1779" s="343"/>
      <c r="D1779" s="343"/>
      <c r="E1779" s="343"/>
      <c r="F1779" s="343"/>
      <c r="G1779" s="343"/>
      <c r="H1779" s="343"/>
      <c r="I1779" s="343"/>
      <c r="J1779" s="343"/>
      <c r="K1779" s="343"/>
      <c r="L1779" s="343"/>
      <c r="M1779" s="343"/>
      <c r="N1779" s="343"/>
      <c r="O1779" s="343"/>
      <c r="P1779" s="343"/>
      <c r="Q1779" s="343"/>
      <c r="R1779" s="343"/>
      <c r="S1779" s="343"/>
      <c r="T1779" s="343"/>
      <c r="U1779" s="343"/>
      <c r="V1779" s="343"/>
      <c r="W1779" s="343"/>
      <c r="X1779" s="343"/>
      <c r="Y1779" s="343"/>
      <c r="Z1779" s="343"/>
      <c r="AA1779" s="343"/>
      <c r="AB1779" s="343"/>
      <c r="AC1779" s="343"/>
    </row>
    <row r="1780" spans="1:29" x14ac:dyDescent="0.2">
      <c r="A1780" s="343"/>
      <c r="B1780" s="343"/>
      <c r="C1780" s="343"/>
      <c r="D1780" s="343"/>
      <c r="E1780" s="343"/>
      <c r="F1780" s="343"/>
      <c r="G1780" s="343"/>
      <c r="H1780" s="343"/>
      <c r="I1780" s="343"/>
      <c r="J1780" s="343"/>
      <c r="K1780" s="343"/>
      <c r="L1780" s="343"/>
      <c r="M1780" s="343"/>
      <c r="N1780" s="343"/>
      <c r="O1780" s="343"/>
      <c r="P1780" s="343"/>
      <c r="Q1780" s="343"/>
      <c r="R1780" s="343"/>
      <c r="S1780" s="343"/>
      <c r="T1780" s="343"/>
      <c r="U1780" s="343"/>
      <c r="V1780" s="343"/>
      <c r="W1780" s="343"/>
      <c r="X1780" s="343"/>
      <c r="Y1780" s="343"/>
      <c r="Z1780" s="343"/>
      <c r="AA1780" s="343"/>
      <c r="AB1780" s="343"/>
      <c r="AC1780" s="343"/>
    </row>
    <row r="1781" spans="1:29" x14ac:dyDescent="0.2">
      <c r="A1781" s="343"/>
      <c r="B1781" s="343"/>
      <c r="C1781" s="343"/>
      <c r="D1781" s="343"/>
      <c r="E1781" s="343"/>
      <c r="F1781" s="343"/>
      <c r="G1781" s="343"/>
      <c r="H1781" s="343"/>
      <c r="I1781" s="343"/>
      <c r="J1781" s="343"/>
      <c r="K1781" s="343"/>
      <c r="L1781" s="343"/>
      <c r="M1781" s="343"/>
      <c r="N1781" s="343"/>
      <c r="O1781" s="343"/>
      <c r="P1781" s="343"/>
      <c r="Q1781" s="343"/>
      <c r="R1781" s="343"/>
      <c r="S1781" s="343"/>
      <c r="T1781" s="343"/>
      <c r="U1781" s="343"/>
      <c r="V1781" s="343"/>
      <c r="W1781" s="343"/>
      <c r="X1781" s="343"/>
      <c r="Y1781" s="343"/>
      <c r="Z1781" s="343"/>
      <c r="AA1781" s="343"/>
      <c r="AB1781" s="343"/>
      <c r="AC1781" s="343"/>
    </row>
    <row r="1782" spans="1:29" x14ac:dyDescent="0.2">
      <c r="A1782" s="343"/>
      <c r="B1782" s="343"/>
      <c r="C1782" s="343"/>
      <c r="D1782" s="343"/>
      <c r="E1782" s="343"/>
      <c r="F1782" s="343"/>
      <c r="G1782" s="343"/>
      <c r="H1782" s="343"/>
      <c r="I1782" s="343"/>
      <c r="J1782" s="343"/>
      <c r="K1782" s="343"/>
      <c r="L1782" s="343"/>
      <c r="M1782" s="343"/>
      <c r="N1782" s="343"/>
      <c r="O1782" s="343"/>
      <c r="P1782" s="343"/>
      <c r="Q1782" s="343"/>
      <c r="R1782" s="343"/>
      <c r="S1782" s="343"/>
      <c r="T1782" s="343"/>
      <c r="U1782" s="343"/>
      <c r="V1782" s="343"/>
      <c r="W1782" s="343"/>
      <c r="X1782" s="343"/>
      <c r="Y1782" s="343"/>
      <c r="Z1782" s="343"/>
      <c r="AA1782" s="343"/>
      <c r="AB1782" s="343"/>
      <c r="AC1782" s="343"/>
    </row>
    <row r="1783" spans="1:29" x14ac:dyDescent="0.2">
      <c r="A1783" s="343"/>
      <c r="B1783" s="343"/>
      <c r="C1783" s="343"/>
      <c r="D1783" s="343"/>
      <c r="E1783" s="343"/>
      <c r="F1783" s="343"/>
      <c r="G1783" s="343"/>
      <c r="H1783" s="343"/>
      <c r="I1783" s="343"/>
      <c r="J1783" s="343"/>
      <c r="K1783" s="343"/>
      <c r="L1783" s="343"/>
      <c r="M1783" s="343"/>
      <c r="N1783" s="343"/>
      <c r="O1783" s="343"/>
      <c r="P1783" s="343"/>
      <c r="Q1783" s="343"/>
      <c r="R1783" s="343"/>
      <c r="S1783" s="343"/>
      <c r="T1783" s="343"/>
      <c r="U1783" s="343"/>
      <c r="V1783" s="343"/>
      <c r="W1783" s="343"/>
      <c r="X1783" s="343"/>
      <c r="Y1783" s="343"/>
      <c r="Z1783" s="343"/>
      <c r="AA1783" s="343"/>
      <c r="AB1783" s="343"/>
      <c r="AC1783" s="343"/>
    </row>
    <row r="1784" spans="1:29" x14ac:dyDescent="0.2">
      <c r="A1784" s="343"/>
      <c r="B1784" s="343"/>
      <c r="C1784" s="343"/>
      <c r="D1784" s="343"/>
      <c r="E1784" s="343"/>
      <c r="F1784" s="343"/>
      <c r="G1784" s="343"/>
      <c r="H1784" s="343"/>
      <c r="I1784" s="343"/>
      <c r="J1784" s="343"/>
      <c r="K1784" s="343"/>
      <c r="L1784" s="343"/>
      <c r="M1784" s="343"/>
      <c r="N1784" s="343"/>
      <c r="O1784" s="343"/>
      <c r="P1784" s="343"/>
      <c r="Q1784" s="343"/>
      <c r="R1784" s="343"/>
      <c r="S1784" s="343"/>
      <c r="T1784" s="343"/>
      <c r="U1784" s="343"/>
      <c r="V1784" s="343"/>
      <c r="W1784" s="343"/>
      <c r="X1784" s="343"/>
      <c r="Y1784" s="343"/>
      <c r="Z1784" s="343"/>
      <c r="AA1784" s="343"/>
      <c r="AB1784" s="343"/>
      <c r="AC1784" s="343"/>
    </row>
    <row r="1785" spans="1:29" x14ac:dyDescent="0.2">
      <c r="A1785" s="343"/>
      <c r="B1785" s="343"/>
      <c r="C1785" s="343"/>
      <c r="D1785" s="343"/>
      <c r="E1785" s="343"/>
      <c r="F1785" s="343"/>
      <c r="G1785" s="343"/>
      <c r="H1785" s="343"/>
      <c r="I1785" s="343"/>
      <c r="J1785" s="343"/>
      <c r="K1785" s="343"/>
      <c r="L1785" s="343"/>
      <c r="M1785" s="343"/>
      <c r="N1785" s="343"/>
      <c r="O1785" s="343"/>
      <c r="P1785" s="343"/>
      <c r="Q1785" s="343"/>
      <c r="R1785" s="343"/>
      <c r="S1785" s="343"/>
      <c r="T1785" s="343"/>
      <c r="U1785" s="343"/>
      <c r="V1785" s="343"/>
      <c r="W1785" s="343"/>
      <c r="X1785" s="343"/>
      <c r="Y1785" s="343"/>
      <c r="Z1785" s="343"/>
      <c r="AA1785" s="343"/>
      <c r="AB1785" s="343"/>
      <c r="AC1785" s="343"/>
    </row>
    <row r="1786" spans="1:29" x14ac:dyDescent="0.2">
      <c r="A1786" s="343"/>
      <c r="B1786" s="343"/>
      <c r="C1786" s="343"/>
      <c r="D1786" s="343"/>
      <c r="E1786" s="343"/>
      <c r="F1786" s="343"/>
      <c r="G1786" s="343"/>
      <c r="H1786" s="343"/>
      <c r="I1786" s="343"/>
      <c r="J1786" s="343"/>
      <c r="K1786" s="343"/>
      <c r="L1786" s="343"/>
      <c r="M1786" s="343"/>
      <c r="N1786" s="343"/>
      <c r="O1786" s="343"/>
      <c r="P1786" s="343"/>
      <c r="Q1786" s="343"/>
      <c r="R1786" s="343"/>
      <c r="S1786" s="343"/>
      <c r="T1786" s="343"/>
      <c r="U1786" s="343"/>
      <c r="V1786" s="343"/>
      <c r="W1786" s="343"/>
      <c r="X1786" s="343"/>
      <c r="Y1786" s="343"/>
      <c r="Z1786" s="343"/>
      <c r="AA1786" s="343"/>
      <c r="AB1786" s="343"/>
      <c r="AC1786" s="343"/>
    </row>
    <row r="1787" spans="1:29" x14ac:dyDescent="0.2">
      <c r="A1787" s="343"/>
      <c r="B1787" s="343"/>
      <c r="C1787" s="343"/>
      <c r="D1787" s="343"/>
      <c r="E1787" s="343"/>
      <c r="F1787" s="343"/>
      <c r="G1787" s="343"/>
      <c r="H1787" s="343"/>
      <c r="I1787" s="343"/>
      <c r="J1787" s="343"/>
      <c r="K1787" s="343"/>
      <c r="L1787" s="343"/>
      <c r="M1787" s="343"/>
      <c r="N1787" s="343"/>
      <c r="O1787" s="343"/>
      <c r="P1787" s="343"/>
      <c r="Q1787" s="343"/>
      <c r="R1787" s="343"/>
      <c r="S1787" s="343"/>
      <c r="T1787" s="343"/>
      <c r="U1787" s="343"/>
      <c r="V1787" s="343"/>
      <c r="W1787" s="343"/>
      <c r="X1787" s="343"/>
      <c r="Y1787" s="343"/>
      <c r="Z1787" s="343"/>
      <c r="AA1787" s="343"/>
      <c r="AB1787" s="343"/>
      <c r="AC1787" s="343"/>
    </row>
    <row r="1788" spans="1:29" x14ac:dyDescent="0.2">
      <c r="A1788" s="343"/>
      <c r="B1788" s="343"/>
      <c r="C1788" s="343"/>
      <c r="D1788" s="343"/>
      <c r="E1788" s="343"/>
      <c r="F1788" s="343"/>
      <c r="G1788" s="343"/>
      <c r="H1788" s="343"/>
      <c r="I1788" s="343"/>
      <c r="J1788" s="343"/>
      <c r="K1788" s="343"/>
      <c r="L1788" s="343"/>
      <c r="M1788" s="343"/>
      <c r="N1788" s="343"/>
      <c r="O1788" s="343"/>
      <c r="P1788" s="343"/>
      <c r="Q1788" s="343"/>
      <c r="R1788" s="343"/>
      <c r="S1788" s="343"/>
      <c r="T1788" s="343"/>
      <c r="U1788" s="343"/>
      <c r="V1788" s="343"/>
      <c r="W1788" s="343"/>
      <c r="X1788" s="343"/>
      <c r="Y1788" s="343"/>
      <c r="Z1788" s="343"/>
      <c r="AA1788" s="343"/>
      <c r="AB1788" s="343"/>
      <c r="AC1788" s="343"/>
    </row>
    <row r="1789" spans="1:29" x14ac:dyDescent="0.2">
      <c r="A1789" s="343"/>
      <c r="B1789" s="343"/>
      <c r="C1789" s="343"/>
      <c r="D1789" s="343"/>
      <c r="E1789" s="343"/>
      <c r="F1789" s="343"/>
      <c r="G1789" s="343"/>
      <c r="H1789" s="343"/>
      <c r="I1789" s="343"/>
      <c r="J1789" s="343"/>
      <c r="K1789" s="343"/>
      <c r="L1789" s="343"/>
      <c r="M1789" s="343"/>
      <c r="N1789" s="343"/>
      <c r="O1789" s="343"/>
      <c r="P1789" s="343"/>
      <c r="Q1789" s="343"/>
      <c r="R1789" s="343"/>
      <c r="S1789" s="343"/>
      <c r="T1789" s="343"/>
      <c r="U1789" s="343"/>
      <c r="V1789" s="343"/>
      <c r="W1789" s="343"/>
      <c r="X1789" s="343"/>
      <c r="Y1789" s="343"/>
      <c r="Z1789" s="343"/>
      <c r="AA1789" s="343"/>
      <c r="AB1789" s="343"/>
      <c r="AC1789" s="343"/>
    </row>
    <row r="1790" spans="1:29" x14ac:dyDescent="0.2">
      <c r="A1790" s="343"/>
      <c r="B1790" s="343"/>
      <c r="C1790" s="343"/>
      <c r="D1790" s="343"/>
      <c r="E1790" s="343"/>
      <c r="F1790" s="343"/>
      <c r="G1790" s="343"/>
      <c r="H1790" s="343"/>
      <c r="I1790" s="343"/>
      <c r="J1790" s="343"/>
      <c r="K1790" s="343"/>
      <c r="L1790" s="343"/>
      <c r="M1790" s="343"/>
      <c r="N1790" s="343"/>
      <c r="O1790" s="343"/>
      <c r="P1790" s="343"/>
      <c r="Q1790" s="343"/>
      <c r="R1790" s="343"/>
      <c r="S1790" s="343"/>
      <c r="T1790" s="343"/>
      <c r="U1790" s="343"/>
      <c r="V1790" s="343"/>
      <c r="W1790" s="343"/>
      <c r="X1790" s="343"/>
      <c r="Y1790" s="343"/>
      <c r="Z1790" s="343"/>
      <c r="AA1790" s="343"/>
      <c r="AB1790" s="343"/>
      <c r="AC1790" s="343"/>
    </row>
    <row r="1791" spans="1:29" x14ac:dyDescent="0.2">
      <c r="A1791" s="343"/>
      <c r="B1791" s="343"/>
      <c r="C1791" s="343"/>
      <c r="D1791" s="343"/>
      <c r="E1791" s="343"/>
      <c r="F1791" s="343"/>
      <c r="G1791" s="343"/>
      <c r="H1791" s="343"/>
      <c r="I1791" s="343"/>
      <c r="J1791" s="343"/>
      <c r="K1791" s="343"/>
      <c r="L1791" s="343"/>
      <c r="M1791" s="343"/>
      <c r="N1791" s="343"/>
      <c r="O1791" s="343"/>
      <c r="P1791" s="343"/>
      <c r="Q1791" s="343"/>
      <c r="R1791" s="343"/>
      <c r="S1791" s="343"/>
      <c r="T1791" s="343"/>
      <c r="U1791" s="343"/>
      <c r="V1791" s="343"/>
      <c r="W1791" s="343"/>
      <c r="X1791" s="343"/>
      <c r="Y1791" s="343"/>
      <c r="Z1791" s="343"/>
      <c r="AA1791" s="343"/>
      <c r="AB1791" s="343"/>
      <c r="AC1791" s="343"/>
    </row>
    <row r="1792" spans="1:29" x14ac:dyDescent="0.2">
      <c r="A1792" s="343"/>
      <c r="B1792" s="343"/>
      <c r="C1792" s="343"/>
      <c r="D1792" s="343"/>
      <c r="E1792" s="343"/>
      <c r="F1792" s="343"/>
      <c r="G1792" s="343"/>
      <c r="H1792" s="343"/>
      <c r="I1792" s="343"/>
      <c r="J1792" s="343"/>
      <c r="K1792" s="343"/>
      <c r="L1792" s="343"/>
      <c r="M1792" s="343"/>
      <c r="N1792" s="343"/>
      <c r="O1792" s="343"/>
      <c r="P1792" s="343"/>
      <c r="Q1792" s="343"/>
      <c r="R1792" s="343"/>
      <c r="S1792" s="343"/>
      <c r="T1792" s="343"/>
      <c r="U1792" s="343"/>
      <c r="V1792" s="343"/>
      <c r="W1792" s="343"/>
      <c r="X1792" s="343"/>
      <c r="Y1792" s="343"/>
      <c r="Z1792" s="343"/>
      <c r="AA1792" s="343"/>
      <c r="AB1792" s="343"/>
      <c r="AC1792" s="343"/>
    </row>
    <row r="1793" spans="1:29" x14ac:dyDescent="0.2">
      <c r="A1793" s="343"/>
      <c r="B1793" s="343"/>
      <c r="C1793" s="343"/>
      <c r="D1793" s="343"/>
      <c r="E1793" s="343"/>
      <c r="F1793" s="343"/>
      <c r="G1793" s="343"/>
      <c r="H1793" s="343"/>
      <c r="I1793" s="343"/>
      <c r="J1793" s="343"/>
      <c r="K1793" s="343"/>
      <c r="L1793" s="343"/>
      <c r="M1793" s="343"/>
      <c r="N1793" s="343"/>
      <c r="O1793" s="343"/>
      <c r="P1793" s="343"/>
      <c r="Q1793" s="343"/>
      <c r="R1793" s="343"/>
      <c r="S1793" s="343"/>
      <c r="T1793" s="343"/>
      <c r="U1793" s="343"/>
      <c r="V1793" s="343"/>
      <c r="W1793" s="343"/>
      <c r="X1793" s="343"/>
      <c r="Y1793" s="343"/>
      <c r="Z1793" s="343"/>
      <c r="AA1793" s="343"/>
      <c r="AB1793" s="343"/>
      <c r="AC1793" s="343"/>
    </row>
    <row r="1794" spans="1:29" x14ac:dyDescent="0.2">
      <c r="A1794" s="343"/>
      <c r="B1794" s="343"/>
      <c r="C1794" s="343"/>
      <c r="D1794" s="343"/>
      <c r="E1794" s="343"/>
      <c r="F1794" s="343"/>
      <c r="G1794" s="343"/>
      <c r="H1794" s="343"/>
      <c r="I1794" s="343"/>
      <c r="J1794" s="343"/>
      <c r="K1794" s="343"/>
      <c r="L1794" s="343"/>
      <c r="M1794" s="343"/>
      <c r="N1794" s="343"/>
      <c r="O1794" s="343"/>
      <c r="P1794" s="343"/>
      <c r="Q1794" s="343"/>
      <c r="R1794" s="343"/>
      <c r="S1794" s="343"/>
      <c r="T1794" s="343"/>
      <c r="U1794" s="343"/>
      <c r="V1794" s="343"/>
      <c r="W1794" s="343"/>
      <c r="X1794" s="343"/>
      <c r="Y1794" s="343"/>
      <c r="Z1794" s="343"/>
      <c r="AA1794" s="343"/>
      <c r="AB1794" s="343"/>
      <c r="AC1794" s="343"/>
    </row>
    <row r="1795" spans="1:29" x14ac:dyDescent="0.2">
      <c r="A1795" s="343"/>
      <c r="B1795" s="343"/>
      <c r="C1795" s="343"/>
      <c r="D1795" s="343"/>
      <c r="E1795" s="343"/>
      <c r="F1795" s="343"/>
      <c r="G1795" s="343"/>
      <c r="H1795" s="343"/>
      <c r="I1795" s="343"/>
      <c r="J1795" s="343"/>
      <c r="K1795" s="343"/>
      <c r="L1795" s="343"/>
      <c r="M1795" s="343"/>
      <c r="N1795" s="343"/>
      <c r="O1795" s="343"/>
      <c r="P1795" s="343"/>
      <c r="Q1795" s="343"/>
      <c r="R1795" s="343"/>
      <c r="S1795" s="343"/>
      <c r="T1795" s="343"/>
      <c r="U1795" s="343"/>
      <c r="V1795" s="343"/>
      <c r="W1795" s="343"/>
      <c r="X1795" s="343"/>
      <c r="Y1795" s="343"/>
      <c r="Z1795" s="343"/>
      <c r="AA1795" s="343"/>
      <c r="AB1795" s="343"/>
      <c r="AC1795" s="343"/>
    </row>
    <row r="1796" spans="1:29" x14ac:dyDescent="0.2">
      <c r="A1796" s="343"/>
      <c r="B1796" s="343"/>
      <c r="C1796" s="343"/>
      <c r="D1796" s="343"/>
      <c r="E1796" s="343"/>
      <c r="F1796" s="343"/>
      <c r="G1796" s="343"/>
      <c r="H1796" s="343"/>
      <c r="I1796" s="343"/>
      <c r="J1796" s="343"/>
      <c r="K1796" s="343"/>
      <c r="L1796" s="343"/>
      <c r="M1796" s="343"/>
      <c r="N1796" s="343"/>
      <c r="O1796" s="343"/>
      <c r="P1796" s="343"/>
      <c r="Q1796" s="343"/>
      <c r="R1796" s="343"/>
      <c r="S1796" s="343"/>
      <c r="T1796" s="343"/>
      <c r="U1796" s="343"/>
      <c r="V1796" s="343"/>
      <c r="W1796" s="343"/>
      <c r="X1796" s="343"/>
      <c r="Y1796" s="343"/>
      <c r="Z1796" s="343"/>
      <c r="AA1796" s="343"/>
      <c r="AB1796" s="343"/>
      <c r="AC1796" s="343"/>
    </row>
    <row r="1797" spans="1:29" x14ac:dyDescent="0.2">
      <c r="A1797" s="343"/>
      <c r="B1797" s="343"/>
      <c r="C1797" s="343"/>
      <c r="D1797" s="343"/>
      <c r="E1797" s="343"/>
      <c r="F1797" s="343"/>
      <c r="G1797" s="343"/>
      <c r="H1797" s="343"/>
      <c r="I1797" s="343"/>
      <c r="J1797" s="343"/>
      <c r="K1797" s="343"/>
      <c r="L1797" s="343"/>
      <c r="M1797" s="343"/>
      <c r="N1797" s="343"/>
      <c r="O1797" s="343"/>
      <c r="P1797" s="343"/>
      <c r="Q1797" s="343"/>
      <c r="R1797" s="343"/>
      <c r="S1797" s="343"/>
      <c r="T1797" s="343"/>
      <c r="U1797" s="343"/>
      <c r="V1797" s="343"/>
      <c r="W1797" s="343"/>
      <c r="X1797" s="343"/>
      <c r="Y1797" s="343"/>
      <c r="Z1797" s="343"/>
      <c r="AA1797" s="343"/>
      <c r="AB1797" s="343"/>
      <c r="AC1797" s="343"/>
    </row>
    <row r="1798" spans="1:29" x14ac:dyDescent="0.2">
      <c r="A1798" s="343"/>
      <c r="B1798" s="343"/>
      <c r="C1798" s="343"/>
      <c r="D1798" s="343"/>
      <c r="E1798" s="343"/>
      <c r="F1798" s="343"/>
      <c r="G1798" s="343"/>
      <c r="H1798" s="343"/>
      <c r="I1798" s="343"/>
      <c r="J1798" s="343"/>
      <c r="K1798" s="343"/>
      <c r="L1798" s="343"/>
      <c r="M1798" s="343"/>
      <c r="N1798" s="343"/>
      <c r="O1798" s="343"/>
      <c r="P1798" s="343"/>
      <c r="Q1798" s="343"/>
      <c r="R1798" s="343"/>
      <c r="S1798" s="343"/>
      <c r="T1798" s="343"/>
      <c r="U1798" s="343"/>
      <c r="V1798" s="343"/>
      <c r="W1798" s="343"/>
      <c r="X1798" s="343"/>
      <c r="Y1798" s="343"/>
      <c r="Z1798" s="343"/>
      <c r="AA1798" s="343"/>
      <c r="AB1798" s="343"/>
      <c r="AC1798" s="343"/>
    </row>
    <row r="1799" spans="1:29" x14ac:dyDescent="0.2">
      <c r="A1799" s="343"/>
      <c r="B1799" s="343"/>
      <c r="C1799" s="343"/>
      <c r="D1799" s="343"/>
      <c r="E1799" s="343"/>
      <c r="F1799" s="343"/>
      <c r="G1799" s="343"/>
      <c r="H1799" s="343"/>
      <c r="I1799" s="343"/>
      <c r="J1799" s="343"/>
      <c r="K1799" s="343"/>
      <c r="L1799" s="343"/>
      <c r="M1799" s="343"/>
      <c r="N1799" s="343"/>
      <c r="O1799" s="343"/>
      <c r="P1799" s="343"/>
      <c r="Q1799" s="343"/>
      <c r="R1799" s="343"/>
      <c r="S1799" s="343"/>
      <c r="T1799" s="343"/>
      <c r="U1799" s="343"/>
      <c r="V1799" s="343"/>
      <c r="W1799" s="343"/>
      <c r="X1799" s="343"/>
      <c r="Y1799" s="343"/>
      <c r="Z1799" s="343"/>
      <c r="AA1799" s="343"/>
      <c r="AB1799" s="343"/>
      <c r="AC1799" s="343"/>
    </row>
    <row r="1800" spans="1:29" x14ac:dyDescent="0.2">
      <c r="A1800" s="343"/>
      <c r="B1800" s="343"/>
      <c r="C1800" s="343"/>
      <c r="D1800" s="343"/>
      <c r="E1800" s="343"/>
      <c r="F1800" s="343"/>
      <c r="G1800" s="343"/>
      <c r="H1800" s="343"/>
      <c r="I1800" s="343"/>
      <c r="J1800" s="343"/>
      <c r="K1800" s="343"/>
      <c r="L1800" s="343"/>
      <c r="M1800" s="343"/>
      <c r="N1800" s="343"/>
      <c r="O1800" s="343"/>
      <c r="P1800" s="343"/>
      <c r="Q1800" s="343"/>
      <c r="R1800" s="343"/>
      <c r="S1800" s="343"/>
      <c r="T1800" s="343"/>
      <c r="U1800" s="343"/>
      <c r="V1800" s="343"/>
      <c r="W1800" s="343"/>
      <c r="X1800" s="343"/>
      <c r="Y1800" s="343"/>
      <c r="Z1800" s="343"/>
      <c r="AA1800" s="343"/>
      <c r="AB1800" s="343"/>
      <c r="AC1800" s="343"/>
    </row>
    <row r="1801" spans="1:29" x14ac:dyDescent="0.2">
      <c r="A1801" s="343"/>
      <c r="B1801" s="343"/>
      <c r="C1801" s="343"/>
      <c r="D1801" s="343"/>
      <c r="E1801" s="343"/>
      <c r="F1801" s="343"/>
      <c r="G1801" s="343"/>
      <c r="H1801" s="343"/>
      <c r="I1801" s="343"/>
      <c r="J1801" s="343"/>
      <c r="K1801" s="343"/>
      <c r="L1801" s="343"/>
      <c r="M1801" s="343"/>
      <c r="N1801" s="343"/>
      <c r="O1801" s="343"/>
      <c r="P1801" s="343"/>
      <c r="Q1801" s="343"/>
      <c r="R1801" s="343"/>
      <c r="S1801" s="343"/>
      <c r="T1801" s="343"/>
      <c r="U1801" s="343"/>
      <c r="V1801" s="343"/>
      <c r="W1801" s="343"/>
      <c r="X1801" s="343"/>
      <c r="Y1801" s="343"/>
      <c r="Z1801" s="343"/>
      <c r="AA1801" s="343"/>
      <c r="AB1801" s="343"/>
      <c r="AC1801" s="343"/>
    </row>
    <row r="1802" spans="1:29" x14ac:dyDescent="0.2">
      <c r="A1802" s="343"/>
      <c r="B1802" s="343"/>
      <c r="C1802" s="343"/>
      <c r="D1802" s="343"/>
      <c r="E1802" s="343"/>
      <c r="F1802" s="343"/>
      <c r="G1802" s="343"/>
      <c r="H1802" s="343"/>
      <c r="I1802" s="343"/>
      <c r="J1802" s="343"/>
      <c r="K1802" s="343"/>
      <c r="L1802" s="343"/>
      <c r="M1802" s="343"/>
      <c r="N1802" s="343"/>
      <c r="O1802" s="343"/>
      <c r="P1802" s="343"/>
      <c r="Q1802" s="343"/>
      <c r="R1802" s="343"/>
      <c r="S1802" s="343"/>
      <c r="T1802" s="343"/>
      <c r="U1802" s="343"/>
      <c r="V1802" s="343"/>
      <c r="W1802" s="343"/>
      <c r="X1802" s="343"/>
      <c r="Y1802" s="343"/>
      <c r="Z1802" s="343"/>
      <c r="AA1802" s="343"/>
      <c r="AB1802" s="343"/>
      <c r="AC1802" s="343"/>
    </row>
    <row r="1803" spans="1:29" x14ac:dyDescent="0.2">
      <c r="A1803" s="343"/>
      <c r="B1803" s="343"/>
      <c r="C1803" s="343"/>
      <c r="D1803" s="343"/>
      <c r="E1803" s="343"/>
      <c r="F1803" s="343"/>
      <c r="G1803" s="343"/>
      <c r="H1803" s="343"/>
      <c r="I1803" s="343"/>
      <c r="J1803" s="343"/>
      <c r="K1803" s="343"/>
      <c r="L1803" s="343"/>
      <c r="M1803" s="343"/>
      <c r="N1803" s="343"/>
      <c r="O1803" s="343"/>
      <c r="P1803" s="343"/>
      <c r="Q1803" s="343"/>
      <c r="R1803" s="343"/>
      <c r="S1803" s="343"/>
      <c r="T1803" s="343"/>
      <c r="U1803" s="343"/>
      <c r="V1803" s="343"/>
      <c r="W1803" s="343"/>
      <c r="X1803" s="343"/>
      <c r="Y1803" s="343"/>
      <c r="Z1803" s="343"/>
      <c r="AA1803" s="343"/>
      <c r="AB1803" s="343"/>
      <c r="AC1803" s="343"/>
    </row>
    <row r="1804" spans="1:29" x14ac:dyDescent="0.2">
      <c r="A1804" s="343"/>
      <c r="B1804" s="343"/>
      <c r="C1804" s="343"/>
      <c r="D1804" s="343"/>
      <c r="E1804" s="343"/>
      <c r="F1804" s="343"/>
      <c r="G1804" s="343"/>
      <c r="H1804" s="343"/>
      <c r="I1804" s="343"/>
      <c r="J1804" s="343"/>
      <c r="K1804" s="343"/>
      <c r="L1804" s="343"/>
      <c r="M1804" s="343"/>
      <c r="N1804" s="343"/>
      <c r="O1804" s="343"/>
      <c r="P1804" s="343"/>
      <c r="Q1804" s="343"/>
      <c r="R1804" s="343"/>
      <c r="S1804" s="343"/>
      <c r="T1804" s="343"/>
      <c r="U1804" s="343"/>
      <c r="V1804" s="343"/>
      <c r="W1804" s="343"/>
      <c r="X1804" s="343"/>
      <c r="Y1804" s="343"/>
      <c r="Z1804" s="343"/>
      <c r="AA1804" s="343"/>
      <c r="AB1804" s="343"/>
      <c r="AC1804" s="343"/>
    </row>
    <row r="1805" spans="1:29" x14ac:dyDescent="0.2">
      <c r="A1805" s="343"/>
      <c r="B1805" s="343"/>
      <c r="C1805" s="343"/>
      <c r="D1805" s="343"/>
      <c r="E1805" s="343"/>
      <c r="F1805" s="343"/>
      <c r="G1805" s="343"/>
      <c r="H1805" s="343"/>
      <c r="I1805" s="343"/>
      <c r="J1805" s="343"/>
      <c r="K1805" s="343"/>
      <c r="L1805" s="343"/>
      <c r="M1805" s="343"/>
      <c r="N1805" s="343"/>
      <c r="O1805" s="343"/>
      <c r="P1805" s="343"/>
      <c r="Q1805" s="343"/>
      <c r="R1805" s="343"/>
      <c r="S1805" s="343"/>
      <c r="T1805" s="343"/>
      <c r="U1805" s="343"/>
      <c r="V1805" s="343"/>
      <c r="W1805" s="343"/>
      <c r="X1805" s="343"/>
      <c r="Y1805" s="343"/>
      <c r="Z1805" s="343"/>
      <c r="AA1805" s="343"/>
      <c r="AB1805" s="343"/>
      <c r="AC1805" s="343"/>
    </row>
    <row r="1806" spans="1:29" x14ac:dyDescent="0.2">
      <c r="A1806" s="343"/>
      <c r="B1806" s="343"/>
      <c r="C1806" s="343"/>
      <c r="D1806" s="343"/>
      <c r="E1806" s="343"/>
      <c r="F1806" s="343"/>
      <c r="G1806" s="343"/>
      <c r="H1806" s="343"/>
      <c r="I1806" s="343"/>
      <c r="J1806" s="343"/>
      <c r="K1806" s="343"/>
      <c r="L1806" s="343"/>
      <c r="M1806" s="343"/>
      <c r="N1806" s="343"/>
      <c r="O1806" s="343"/>
      <c r="P1806" s="343"/>
      <c r="Q1806" s="343"/>
      <c r="R1806" s="343"/>
      <c r="S1806" s="343"/>
      <c r="T1806" s="343"/>
      <c r="U1806" s="343"/>
      <c r="V1806" s="343"/>
      <c r="W1806" s="343"/>
      <c r="X1806" s="343"/>
      <c r="Y1806" s="343"/>
      <c r="Z1806" s="343"/>
      <c r="AA1806" s="343"/>
      <c r="AB1806" s="343"/>
      <c r="AC1806" s="343"/>
    </row>
    <row r="1807" spans="1:29" x14ac:dyDescent="0.2">
      <c r="A1807" s="343"/>
      <c r="B1807" s="343"/>
      <c r="C1807" s="343"/>
      <c r="D1807" s="343"/>
      <c r="E1807" s="343"/>
      <c r="F1807" s="343"/>
      <c r="G1807" s="343"/>
      <c r="H1807" s="343"/>
      <c r="I1807" s="343"/>
      <c r="J1807" s="343"/>
      <c r="K1807" s="343"/>
      <c r="L1807" s="343"/>
      <c r="M1807" s="343"/>
      <c r="N1807" s="343"/>
      <c r="O1807" s="343"/>
      <c r="P1807" s="343"/>
      <c r="Q1807" s="343"/>
      <c r="R1807" s="343"/>
      <c r="S1807" s="343"/>
      <c r="T1807" s="343"/>
      <c r="U1807" s="343"/>
      <c r="V1807" s="343"/>
      <c r="W1807" s="343"/>
      <c r="X1807" s="343"/>
      <c r="Y1807" s="343"/>
      <c r="Z1807" s="343"/>
      <c r="AA1807" s="343"/>
      <c r="AB1807" s="343"/>
      <c r="AC1807" s="343"/>
    </row>
    <row r="1808" spans="1:29" x14ac:dyDescent="0.2">
      <c r="A1808" s="343"/>
      <c r="B1808" s="343"/>
      <c r="C1808" s="343"/>
      <c r="D1808" s="343"/>
      <c r="E1808" s="343"/>
      <c r="F1808" s="343"/>
      <c r="G1808" s="343"/>
      <c r="H1808" s="343"/>
      <c r="I1808" s="343"/>
      <c r="J1808" s="343"/>
      <c r="K1808" s="343"/>
      <c r="L1808" s="343"/>
      <c r="M1808" s="343"/>
      <c r="N1808" s="343"/>
      <c r="O1808" s="343"/>
      <c r="P1808" s="343"/>
      <c r="Q1808" s="343"/>
      <c r="R1808" s="343"/>
      <c r="S1808" s="343"/>
      <c r="T1808" s="343"/>
      <c r="U1808" s="343"/>
      <c r="V1808" s="343"/>
      <c r="W1808" s="343"/>
      <c r="X1808" s="343"/>
      <c r="Y1808" s="343"/>
      <c r="Z1808" s="343"/>
      <c r="AA1808" s="343"/>
      <c r="AB1808" s="343"/>
      <c r="AC1808" s="343"/>
    </row>
    <row r="1809" spans="1:29" x14ac:dyDescent="0.2">
      <c r="A1809" s="343"/>
      <c r="B1809" s="343"/>
      <c r="C1809" s="343"/>
      <c r="D1809" s="343"/>
      <c r="E1809" s="343"/>
      <c r="F1809" s="343"/>
      <c r="G1809" s="343"/>
      <c r="H1809" s="343"/>
      <c r="I1809" s="343"/>
      <c r="J1809" s="343"/>
      <c r="K1809" s="343"/>
      <c r="L1809" s="343"/>
      <c r="M1809" s="343"/>
      <c r="N1809" s="343"/>
      <c r="O1809" s="343"/>
      <c r="P1809" s="343"/>
      <c r="Q1809" s="343"/>
      <c r="R1809" s="343"/>
      <c r="S1809" s="343"/>
      <c r="T1809" s="343"/>
      <c r="U1809" s="343"/>
      <c r="V1809" s="343"/>
      <c r="W1809" s="343"/>
      <c r="X1809" s="343"/>
      <c r="Y1809" s="343"/>
      <c r="Z1809" s="343"/>
      <c r="AA1809" s="343"/>
      <c r="AB1809" s="343"/>
      <c r="AC1809" s="343"/>
    </row>
    <row r="1810" spans="1:29" x14ac:dyDescent="0.2">
      <c r="A1810" s="343"/>
      <c r="B1810" s="343"/>
      <c r="C1810" s="343"/>
      <c r="D1810" s="343"/>
      <c r="E1810" s="343"/>
      <c r="F1810" s="343"/>
      <c r="G1810" s="343"/>
      <c r="H1810" s="343"/>
      <c r="I1810" s="343"/>
      <c r="J1810" s="343"/>
      <c r="K1810" s="343"/>
      <c r="L1810" s="343"/>
      <c r="M1810" s="343"/>
      <c r="N1810" s="343"/>
      <c r="O1810" s="343"/>
      <c r="P1810" s="343"/>
      <c r="Q1810" s="343"/>
      <c r="R1810" s="343"/>
      <c r="S1810" s="343"/>
      <c r="T1810" s="343"/>
      <c r="U1810" s="343"/>
      <c r="V1810" s="343"/>
      <c r="W1810" s="343"/>
      <c r="X1810" s="343"/>
      <c r="Y1810" s="343"/>
      <c r="Z1810" s="343"/>
      <c r="AA1810" s="343"/>
      <c r="AB1810" s="343"/>
      <c r="AC1810" s="343"/>
    </row>
    <row r="1811" spans="1:29" x14ac:dyDescent="0.2">
      <c r="A1811" s="343"/>
      <c r="B1811" s="343"/>
      <c r="C1811" s="343"/>
      <c r="D1811" s="343"/>
      <c r="E1811" s="343"/>
      <c r="F1811" s="343"/>
      <c r="G1811" s="343"/>
      <c r="H1811" s="343"/>
      <c r="I1811" s="343"/>
      <c r="J1811" s="343"/>
      <c r="K1811" s="343"/>
      <c r="L1811" s="343"/>
      <c r="M1811" s="343"/>
      <c r="N1811" s="343"/>
      <c r="O1811" s="343"/>
      <c r="P1811" s="343"/>
      <c r="Q1811" s="343"/>
      <c r="R1811" s="343"/>
      <c r="S1811" s="343"/>
      <c r="T1811" s="343"/>
      <c r="U1811" s="343"/>
      <c r="V1811" s="343"/>
      <c r="W1811" s="343"/>
      <c r="X1811" s="343"/>
      <c r="Y1811" s="343"/>
      <c r="Z1811" s="343"/>
      <c r="AA1811" s="343"/>
      <c r="AB1811" s="343"/>
      <c r="AC1811" s="343"/>
    </row>
    <row r="1812" spans="1:29" x14ac:dyDescent="0.2">
      <c r="A1812" s="343"/>
      <c r="B1812" s="343"/>
      <c r="C1812" s="343"/>
      <c r="D1812" s="343"/>
      <c r="E1812" s="343"/>
      <c r="F1812" s="343"/>
      <c r="G1812" s="343"/>
      <c r="H1812" s="343"/>
      <c r="I1812" s="343"/>
      <c r="J1812" s="343"/>
      <c r="K1812" s="343"/>
      <c r="L1812" s="343"/>
      <c r="M1812" s="343"/>
      <c r="N1812" s="343"/>
      <c r="O1812" s="343"/>
      <c r="P1812" s="343"/>
      <c r="Q1812" s="343"/>
      <c r="R1812" s="343"/>
      <c r="S1812" s="343"/>
      <c r="T1812" s="343"/>
      <c r="U1812" s="343"/>
      <c r="V1812" s="343"/>
      <c r="W1812" s="343"/>
      <c r="X1812" s="343"/>
      <c r="Y1812" s="343"/>
      <c r="Z1812" s="343"/>
      <c r="AA1812" s="343"/>
      <c r="AB1812" s="343"/>
      <c r="AC1812" s="343"/>
    </row>
    <row r="1813" spans="1:29" x14ac:dyDescent="0.2">
      <c r="A1813" s="343"/>
      <c r="B1813" s="343"/>
      <c r="C1813" s="343"/>
      <c r="D1813" s="343"/>
      <c r="E1813" s="343"/>
      <c r="F1813" s="343"/>
      <c r="G1813" s="343"/>
      <c r="H1813" s="343"/>
      <c r="I1813" s="343"/>
      <c r="J1813" s="343"/>
      <c r="K1813" s="343"/>
      <c r="L1813" s="343"/>
      <c r="M1813" s="343"/>
      <c r="N1813" s="343"/>
      <c r="O1813" s="343"/>
      <c r="P1813" s="343"/>
      <c r="Q1813" s="343"/>
      <c r="R1813" s="343"/>
      <c r="S1813" s="343"/>
      <c r="T1813" s="343"/>
      <c r="U1813" s="343"/>
      <c r="V1813" s="343"/>
      <c r="W1813" s="343"/>
      <c r="X1813" s="343"/>
      <c r="Y1813" s="343"/>
      <c r="Z1813" s="343"/>
      <c r="AA1813" s="343"/>
      <c r="AB1813" s="343"/>
      <c r="AC1813" s="343"/>
    </row>
    <row r="1814" spans="1:29" x14ac:dyDescent="0.2">
      <c r="A1814" s="343"/>
      <c r="B1814" s="343"/>
      <c r="C1814" s="343"/>
      <c r="D1814" s="343"/>
      <c r="E1814" s="343"/>
      <c r="F1814" s="343"/>
      <c r="G1814" s="343"/>
      <c r="H1814" s="343"/>
      <c r="I1814" s="343"/>
      <c r="J1814" s="343"/>
      <c r="K1814" s="343"/>
      <c r="L1814" s="343"/>
      <c r="M1814" s="343"/>
      <c r="N1814" s="343"/>
      <c r="O1814" s="343"/>
      <c r="P1814" s="343"/>
      <c r="Q1814" s="343"/>
      <c r="R1814" s="343"/>
      <c r="S1814" s="343"/>
      <c r="T1814" s="343"/>
      <c r="U1814" s="343"/>
      <c r="V1814" s="343"/>
      <c r="W1814" s="343"/>
      <c r="X1814" s="343"/>
      <c r="Y1814" s="343"/>
      <c r="Z1814" s="343"/>
      <c r="AA1814" s="343"/>
      <c r="AB1814" s="343"/>
      <c r="AC1814" s="343"/>
    </row>
    <row r="1815" spans="1:29" x14ac:dyDescent="0.2">
      <c r="A1815" s="343"/>
      <c r="B1815" s="343"/>
      <c r="C1815" s="343"/>
      <c r="D1815" s="343"/>
      <c r="E1815" s="343"/>
      <c r="F1815" s="343"/>
      <c r="G1815" s="343"/>
      <c r="H1815" s="343"/>
      <c r="I1815" s="343"/>
      <c r="J1815" s="343"/>
      <c r="K1815" s="343"/>
      <c r="L1815" s="343"/>
      <c r="M1815" s="343"/>
      <c r="N1815" s="343"/>
      <c r="O1815" s="343"/>
      <c r="P1815" s="343"/>
      <c r="Q1815" s="343"/>
      <c r="R1815" s="343"/>
      <c r="S1815" s="343"/>
      <c r="T1815" s="343"/>
      <c r="U1815" s="343"/>
      <c r="V1815" s="343"/>
      <c r="W1815" s="343"/>
      <c r="X1815" s="343"/>
      <c r="Y1815" s="343"/>
      <c r="Z1815" s="343"/>
      <c r="AA1815" s="343"/>
      <c r="AB1815" s="343"/>
      <c r="AC1815" s="343"/>
    </row>
    <row r="1816" spans="1:29" x14ac:dyDescent="0.2">
      <c r="A1816" s="343"/>
      <c r="B1816" s="343"/>
      <c r="C1816" s="343"/>
      <c r="D1816" s="343"/>
      <c r="E1816" s="343"/>
      <c r="F1816" s="343"/>
      <c r="G1816" s="343"/>
      <c r="H1816" s="343"/>
      <c r="I1816" s="343"/>
      <c r="J1816" s="343"/>
      <c r="K1816" s="343"/>
      <c r="L1816" s="343"/>
      <c r="M1816" s="343"/>
      <c r="N1816" s="343"/>
      <c r="O1816" s="343"/>
      <c r="P1816" s="343"/>
      <c r="Q1816" s="343"/>
      <c r="R1816" s="343"/>
      <c r="S1816" s="343"/>
      <c r="T1816" s="343"/>
      <c r="U1816" s="343"/>
      <c r="V1816" s="343"/>
      <c r="W1816" s="343"/>
      <c r="X1816" s="343"/>
      <c r="Y1816" s="343"/>
      <c r="Z1816" s="343"/>
      <c r="AA1816" s="343"/>
      <c r="AB1816" s="343"/>
      <c r="AC1816" s="343"/>
    </row>
    <row r="1817" spans="1:29" x14ac:dyDescent="0.2">
      <c r="A1817" s="343"/>
      <c r="B1817" s="343"/>
      <c r="C1817" s="343"/>
      <c r="D1817" s="343"/>
      <c r="E1817" s="343"/>
      <c r="F1817" s="343"/>
      <c r="G1817" s="343"/>
      <c r="H1817" s="343"/>
      <c r="I1817" s="343"/>
      <c r="J1817" s="343"/>
      <c r="K1817" s="343"/>
      <c r="L1817" s="343"/>
      <c r="M1817" s="343"/>
      <c r="N1817" s="343"/>
      <c r="O1817" s="343"/>
      <c r="P1817" s="343"/>
      <c r="Q1817" s="343"/>
      <c r="R1817" s="343"/>
      <c r="S1817" s="343"/>
      <c r="T1817" s="343"/>
      <c r="U1817" s="343"/>
      <c r="V1817" s="343"/>
      <c r="W1817" s="343"/>
      <c r="X1817" s="343"/>
      <c r="Y1817" s="343"/>
      <c r="Z1817" s="343"/>
      <c r="AA1817" s="343"/>
      <c r="AB1817" s="343"/>
      <c r="AC1817" s="343"/>
    </row>
    <row r="1818" spans="1:29" x14ac:dyDescent="0.2">
      <c r="A1818" s="343"/>
      <c r="B1818" s="343"/>
      <c r="C1818" s="343"/>
      <c r="D1818" s="343"/>
      <c r="E1818" s="343"/>
      <c r="F1818" s="343"/>
      <c r="G1818" s="343"/>
      <c r="H1818" s="343"/>
      <c r="I1818" s="343"/>
      <c r="J1818" s="343"/>
      <c r="K1818" s="343"/>
      <c r="L1818" s="343"/>
      <c r="M1818" s="343"/>
      <c r="N1818" s="343"/>
      <c r="O1818" s="343"/>
      <c r="P1818" s="343"/>
      <c r="Q1818" s="343"/>
      <c r="R1818" s="343"/>
      <c r="S1818" s="343"/>
      <c r="T1818" s="343"/>
      <c r="U1818" s="343"/>
      <c r="V1818" s="343"/>
      <c r="W1818" s="343"/>
      <c r="X1818" s="343"/>
      <c r="Y1818" s="343"/>
      <c r="Z1818" s="343"/>
      <c r="AA1818" s="343"/>
      <c r="AB1818" s="343"/>
      <c r="AC1818" s="343"/>
    </row>
    <row r="1819" spans="1:29" x14ac:dyDescent="0.2">
      <c r="A1819" s="343"/>
      <c r="B1819" s="343"/>
      <c r="C1819" s="343"/>
      <c r="D1819" s="343"/>
      <c r="E1819" s="343"/>
      <c r="F1819" s="343"/>
      <c r="G1819" s="343"/>
      <c r="H1819" s="343"/>
      <c r="I1819" s="343"/>
      <c r="J1819" s="343"/>
      <c r="K1819" s="343"/>
      <c r="L1819" s="343"/>
      <c r="M1819" s="343"/>
      <c r="N1819" s="343"/>
      <c r="O1819" s="343"/>
      <c r="P1819" s="343"/>
      <c r="Q1819" s="343"/>
      <c r="R1819" s="343"/>
      <c r="S1819" s="343"/>
      <c r="T1819" s="343"/>
      <c r="U1819" s="343"/>
      <c r="V1819" s="343"/>
      <c r="W1819" s="343"/>
      <c r="X1819" s="343"/>
      <c r="Y1819" s="343"/>
      <c r="Z1819" s="343"/>
      <c r="AA1819" s="343"/>
      <c r="AB1819" s="343"/>
      <c r="AC1819" s="343"/>
    </row>
    <row r="1820" spans="1:29" x14ac:dyDescent="0.2">
      <c r="A1820" s="343"/>
      <c r="B1820" s="343"/>
      <c r="C1820" s="343"/>
      <c r="D1820" s="343"/>
      <c r="E1820" s="343"/>
      <c r="F1820" s="343"/>
      <c r="G1820" s="343"/>
      <c r="H1820" s="343"/>
      <c r="I1820" s="343"/>
      <c r="J1820" s="343"/>
      <c r="K1820" s="343"/>
      <c r="L1820" s="343"/>
      <c r="M1820" s="343"/>
      <c r="N1820" s="343"/>
      <c r="O1820" s="343"/>
      <c r="P1820" s="343"/>
      <c r="Q1820" s="343"/>
      <c r="R1820" s="343"/>
      <c r="S1820" s="343"/>
      <c r="T1820" s="343"/>
      <c r="U1820" s="343"/>
      <c r="V1820" s="343"/>
      <c r="W1820" s="343"/>
      <c r="X1820" s="343"/>
      <c r="Y1820" s="343"/>
      <c r="Z1820" s="343"/>
      <c r="AA1820" s="343"/>
      <c r="AB1820" s="343"/>
      <c r="AC1820" s="343"/>
    </row>
    <row r="1821" spans="1:29" x14ac:dyDescent="0.2">
      <c r="A1821" s="343"/>
      <c r="B1821" s="343"/>
      <c r="C1821" s="343"/>
      <c r="D1821" s="343"/>
      <c r="E1821" s="343"/>
      <c r="F1821" s="343"/>
      <c r="G1821" s="343"/>
      <c r="H1821" s="343"/>
      <c r="I1821" s="343"/>
      <c r="J1821" s="343"/>
      <c r="K1821" s="343"/>
      <c r="L1821" s="343"/>
      <c r="M1821" s="343"/>
      <c r="N1821" s="343"/>
      <c r="O1821" s="343"/>
      <c r="P1821" s="343"/>
      <c r="Q1821" s="343"/>
      <c r="R1821" s="343"/>
      <c r="S1821" s="343"/>
      <c r="T1821" s="343"/>
      <c r="U1821" s="343"/>
      <c r="V1821" s="343"/>
      <c r="W1821" s="343"/>
      <c r="X1821" s="343"/>
      <c r="Y1821" s="343"/>
      <c r="Z1821" s="343"/>
      <c r="AA1821" s="343"/>
      <c r="AB1821" s="343"/>
      <c r="AC1821" s="343"/>
    </row>
    <row r="1822" spans="1:29" x14ac:dyDescent="0.2">
      <c r="A1822" s="343"/>
      <c r="B1822" s="343"/>
      <c r="C1822" s="343"/>
      <c r="D1822" s="343"/>
      <c r="E1822" s="343"/>
      <c r="F1822" s="343"/>
      <c r="G1822" s="343"/>
      <c r="H1822" s="343"/>
      <c r="I1822" s="343"/>
      <c r="J1822" s="343"/>
      <c r="K1822" s="343"/>
      <c r="L1822" s="343"/>
      <c r="M1822" s="343"/>
      <c r="N1822" s="343"/>
      <c r="O1822" s="343"/>
      <c r="P1822" s="343"/>
      <c r="Q1822" s="343"/>
      <c r="R1822" s="343"/>
      <c r="S1822" s="343"/>
      <c r="T1822" s="343"/>
      <c r="U1822" s="343"/>
      <c r="V1822" s="343"/>
      <c r="W1822" s="343"/>
      <c r="X1822" s="343"/>
      <c r="Y1822" s="343"/>
      <c r="Z1822" s="343"/>
      <c r="AA1822" s="343"/>
      <c r="AB1822" s="343"/>
      <c r="AC1822" s="343"/>
    </row>
    <row r="1823" spans="1:29" x14ac:dyDescent="0.2">
      <c r="A1823" s="343"/>
      <c r="B1823" s="343"/>
      <c r="C1823" s="343"/>
      <c r="D1823" s="343"/>
      <c r="E1823" s="343"/>
      <c r="F1823" s="343"/>
      <c r="G1823" s="343"/>
      <c r="H1823" s="343"/>
      <c r="I1823" s="343"/>
      <c r="J1823" s="343"/>
      <c r="K1823" s="343"/>
      <c r="L1823" s="343"/>
      <c r="M1823" s="343"/>
      <c r="N1823" s="343"/>
      <c r="O1823" s="343"/>
      <c r="P1823" s="343"/>
      <c r="Q1823" s="343"/>
      <c r="R1823" s="343"/>
      <c r="S1823" s="343"/>
      <c r="T1823" s="343"/>
      <c r="U1823" s="343"/>
      <c r="V1823" s="343"/>
      <c r="W1823" s="343"/>
      <c r="X1823" s="343"/>
      <c r="Y1823" s="343"/>
      <c r="Z1823" s="343"/>
      <c r="AA1823" s="343"/>
      <c r="AB1823" s="343"/>
      <c r="AC1823" s="343"/>
    </row>
    <row r="1824" spans="1:29" x14ac:dyDescent="0.2">
      <c r="A1824" s="343"/>
      <c r="B1824" s="343"/>
      <c r="C1824" s="343"/>
      <c r="D1824" s="343"/>
      <c r="E1824" s="343"/>
      <c r="F1824" s="343"/>
      <c r="G1824" s="343"/>
      <c r="H1824" s="343"/>
      <c r="I1824" s="343"/>
      <c r="J1824" s="343"/>
      <c r="K1824" s="343"/>
      <c r="L1824" s="343"/>
      <c r="M1824" s="343"/>
      <c r="N1824" s="343"/>
      <c r="O1824" s="343"/>
      <c r="P1824" s="343"/>
      <c r="Q1824" s="343"/>
      <c r="R1824" s="343"/>
      <c r="S1824" s="343"/>
      <c r="T1824" s="343"/>
      <c r="U1824" s="343"/>
      <c r="V1824" s="343"/>
      <c r="W1824" s="343"/>
      <c r="X1824" s="343"/>
      <c r="Y1824" s="343"/>
      <c r="Z1824" s="343"/>
      <c r="AA1824" s="343"/>
      <c r="AB1824" s="343"/>
      <c r="AC1824" s="343"/>
    </row>
    <row r="1825" spans="1:29" x14ac:dyDescent="0.2">
      <c r="A1825" s="343"/>
      <c r="B1825" s="343"/>
      <c r="C1825" s="343"/>
      <c r="D1825" s="343"/>
      <c r="E1825" s="343"/>
      <c r="F1825" s="343"/>
      <c r="G1825" s="343"/>
      <c r="H1825" s="343"/>
      <c r="I1825" s="343"/>
      <c r="J1825" s="343"/>
      <c r="K1825" s="343"/>
      <c r="L1825" s="343"/>
      <c r="M1825" s="343"/>
      <c r="N1825" s="343"/>
      <c r="O1825" s="343"/>
      <c r="P1825" s="343"/>
      <c r="Q1825" s="343"/>
      <c r="R1825" s="343"/>
      <c r="S1825" s="343"/>
      <c r="T1825" s="343"/>
      <c r="U1825" s="343"/>
      <c r="V1825" s="343"/>
      <c r="W1825" s="343"/>
      <c r="X1825" s="343"/>
      <c r="Y1825" s="343"/>
      <c r="Z1825" s="343"/>
      <c r="AA1825" s="343"/>
      <c r="AB1825" s="343"/>
      <c r="AC1825" s="343"/>
    </row>
    <row r="1826" spans="1:29" x14ac:dyDescent="0.2">
      <c r="A1826" s="343"/>
      <c r="B1826" s="343"/>
      <c r="C1826" s="343"/>
      <c r="D1826" s="343"/>
      <c r="E1826" s="343"/>
      <c r="F1826" s="343"/>
      <c r="G1826" s="343"/>
      <c r="H1826" s="343"/>
      <c r="I1826" s="343"/>
      <c r="J1826" s="343"/>
      <c r="K1826" s="343"/>
      <c r="L1826" s="343"/>
      <c r="M1826" s="343"/>
      <c r="N1826" s="343"/>
      <c r="O1826" s="343"/>
      <c r="P1826" s="343"/>
      <c r="Q1826" s="343"/>
      <c r="R1826" s="343"/>
      <c r="S1826" s="343"/>
      <c r="T1826" s="343"/>
      <c r="U1826" s="343"/>
      <c r="V1826" s="343"/>
      <c r="W1826" s="343"/>
      <c r="X1826" s="343"/>
      <c r="Y1826" s="343"/>
      <c r="Z1826" s="343"/>
      <c r="AA1826" s="343"/>
      <c r="AB1826" s="343"/>
      <c r="AC1826" s="343"/>
    </row>
    <row r="1827" spans="1:29" x14ac:dyDescent="0.2">
      <c r="A1827" s="343"/>
      <c r="B1827" s="343"/>
      <c r="C1827" s="343"/>
      <c r="D1827" s="343"/>
      <c r="E1827" s="343"/>
      <c r="F1827" s="343"/>
      <c r="G1827" s="343"/>
      <c r="H1827" s="343"/>
      <c r="I1827" s="343"/>
      <c r="J1827" s="343"/>
      <c r="K1827" s="343"/>
      <c r="L1827" s="343"/>
      <c r="M1827" s="343"/>
      <c r="N1827" s="343"/>
      <c r="O1827" s="343"/>
      <c r="P1827" s="343"/>
      <c r="Q1827" s="343"/>
      <c r="R1827" s="343"/>
      <c r="S1827" s="343"/>
      <c r="T1827" s="343"/>
      <c r="U1827" s="343"/>
      <c r="V1827" s="343"/>
      <c r="W1827" s="343"/>
      <c r="X1827" s="343"/>
      <c r="Y1827" s="343"/>
      <c r="Z1827" s="343"/>
      <c r="AA1827" s="343"/>
      <c r="AB1827" s="343"/>
      <c r="AC1827" s="343"/>
    </row>
    <row r="1828" spans="1:29" x14ac:dyDescent="0.2">
      <c r="A1828" s="343"/>
      <c r="B1828" s="343"/>
      <c r="C1828" s="343"/>
      <c r="D1828" s="343"/>
      <c r="E1828" s="343"/>
      <c r="F1828" s="343"/>
      <c r="G1828" s="343"/>
      <c r="H1828" s="343"/>
      <c r="I1828" s="343"/>
      <c r="J1828" s="343"/>
      <c r="K1828" s="343"/>
      <c r="L1828" s="343"/>
      <c r="M1828" s="343"/>
      <c r="N1828" s="343"/>
      <c r="O1828" s="343"/>
      <c r="P1828" s="343"/>
      <c r="Q1828" s="343"/>
      <c r="R1828" s="343"/>
      <c r="S1828" s="343"/>
      <c r="T1828" s="343"/>
      <c r="U1828" s="343"/>
      <c r="V1828" s="343"/>
      <c r="W1828" s="343"/>
      <c r="X1828" s="343"/>
      <c r="Y1828" s="343"/>
      <c r="Z1828" s="343"/>
      <c r="AA1828" s="343"/>
      <c r="AB1828" s="343"/>
      <c r="AC1828" s="343"/>
    </row>
    <row r="1829" spans="1:29" x14ac:dyDescent="0.2">
      <c r="A1829" s="343"/>
      <c r="B1829" s="343"/>
      <c r="C1829" s="343"/>
      <c r="D1829" s="343"/>
      <c r="E1829" s="343"/>
      <c r="F1829" s="343"/>
      <c r="G1829" s="343"/>
      <c r="H1829" s="343"/>
      <c r="I1829" s="343"/>
      <c r="J1829" s="343"/>
      <c r="K1829" s="343"/>
      <c r="L1829" s="343"/>
      <c r="M1829" s="343"/>
      <c r="N1829" s="343"/>
      <c r="O1829" s="343"/>
      <c r="P1829" s="343"/>
      <c r="Q1829" s="343"/>
      <c r="R1829" s="343"/>
      <c r="S1829" s="343"/>
      <c r="T1829" s="343"/>
      <c r="U1829" s="343"/>
      <c r="V1829" s="343"/>
      <c r="W1829" s="343"/>
      <c r="X1829" s="343"/>
      <c r="Y1829" s="343"/>
      <c r="Z1829" s="343"/>
      <c r="AA1829" s="343"/>
      <c r="AB1829" s="343"/>
      <c r="AC1829" s="343"/>
    </row>
    <row r="1830" spans="1:29" x14ac:dyDescent="0.2">
      <c r="A1830" s="343"/>
      <c r="B1830" s="343"/>
      <c r="C1830" s="343"/>
      <c r="D1830" s="343"/>
      <c r="E1830" s="343"/>
      <c r="F1830" s="343"/>
      <c r="G1830" s="343"/>
      <c r="H1830" s="343"/>
      <c r="I1830" s="343"/>
      <c r="J1830" s="343"/>
      <c r="K1830" s="343"/>
      <c r="L1830" s="343"/>
      <c r="M1830" s="343"/>
      <c r="N1830" s="343"/>
      <c r="O1830" s="343"/>
      <c r="P1830" s="343"/>
      <c r="Q1830" s="343"/>
      <c r="R1830" s="343"/>
      <c r="S1830" s="343"/>
      <c r="T1830" s="343"/>
      <c r="U1830" s="343"/>
      <c r="V1830" s="343"/>
      <c r="W1830" s="343"/>
      <c r="X1830" s="343"/>
      <c r="Y1830" s="343"/>
      <c r="Z1830" s="343"/>
      <c r="AA1830" s="343"/>
      <c r="AB1830" s="343"/>
      <c r="AC1830" s="343"/>
    </row>
    <row r="1831" spans="1:29" x14ac:dyDescent="0.2">
      <c r="A1831" s="343"/>
      <c r="B1831" s="343"/>
      <c r="C1831" s="343"/>
      <c r="D1831" s="343"/>
      <c r="E1831" s="343"/>
      <c r="F1831" s="343"/>
      <c r="G1831" s="343"/>
      <c r="H1831" s="343"/>
      <c r="I1831" s="343"/>
      <c r="J1831" s="343"/>
      <c r="K1831" s="343"/>
      <c r="L1831" s="343"/>
      <c r="M1831" s="343"/>
      <c r="N1831" s="343"/>
      <c r="O1831" s="343"/>
      <c r="P1831" s="343"/>
      <c r="Q1831" s="343"/>
      <c r="R1831" s="343"/>
      <c r="S1831" s="343"/>
      <c r="T1831" s="343"/>
      <c r="U1831" s="343"/>
      <c r="V1831" s="343"/>
      <c r="W1831" s="343"/>
      <c r="X1831" s="343"/>
      <c r="Y1831" s="343"/>
      <c r="Z1831" s="343"/>
      <c r="AA1831" s="343"/>
      <c r="AB1831" s="343"/>
      <c r="AC1831" s="343"/>
    </row>
    <row r="1832" spans="1:29" x14ac:dyDescent="0.2">
      <c r="A1832" s="343"/>
      <c r="B1832" s="343"/>
      <c r="C1832" s="343"/>
      <c r="D1832" s="343"/>
      <c r="E1832" s="343"/>
      <c r="F1832" s="343"/>
      <c r="G1832" s="343"/>
      <c r="H1832" s="343"/>
      <c r="I1832" s="343"/>
      <c r="J1832" s="343"/>
      <c r="K1832" s="343"/>
      <c r="L1832" s="343"/>
      <c r="M1832" s="343"/>
      <c r="N1832" s="343"/>
      <c r="O1832" s="343"/>
      <c r="P1832" s="343"/>
      <c r="Q1832" s="343"/>
      <c r="R1832" s="343"/>
      <c r="S1832" s="343"/>
      <c r="T1832" s="343"/>
      <c r="U1832" s="343"/>
      <c r="V1832" s="343"/>
      <c r="W1832" s="343"/>
      <c r="X1832" s="343"/>
      <c r="Y1832" s="343"/>
      <c r="Z1832" s="343"/>
      <c r="AA1832" s="343"/>
      <c r="AB1832" s="343"/>
      <c r="AC1832" s="343"/>
    </row>
    <row r="1833" spans="1:29" x14ac:dyDescent="0.2">
      <c r="A1833" s="343"/>
      <c r="B1833" s="343"/>
      <c r="C1833" s="343"/>
      <c r="D1833" s="343"/>
      <c r="E1833" s="343"/>
      <c r="F1833" s="343"/>
      <c r="G1833" s="343"/>
      <c r="H1833" s="343"/>
      <c r="I1833" s="343"/>
      <c r="J1833" s="343"/>
      <c r="K1833" s="343"/>
      <c r="L1833" s="343"/>
      <c r="M1833" s="343"/>
      <c r="N1833" s="343"/>
      <c r="O1833" s="343"/>
      <c r="P1833" s="343"/>
      <c r="Q1833" s="343"/>
      <c r="R1833" s="343"/>
      <c r="S1833" s="343"/>
      <c r="T1833" s="343"/>
      <c r="U1833" s="343"/>
      <c r="V1833" s="343"/>
      <c r="W1833" s="343"/>
      <c r="X1833" s="343"/>
      <c r="Y1833" s="343"/>
      <c r="Z1833" s="343"/>
      <c r="AA1833" s="343"/>
      <c r="AB1833" s="343"/>
      <c r="AC1833" s="343"/>
    </row>
    <row r="1834" spans="1:29" x14ac:dyDescent="0.2">
      <c r="A1834" s="343"/>
      <c r="B1834" s="343"/>
      <c r="C1834" s="343"/>
      <c r="D1834" s="343"/>
      <c r="E1834" s="343"/>
      <c r="F1834" s="343"/>
      <c r="G1834" s="343"/>
      <c r="H1834" s="343"/>
      <c r="I1834" s="343"/>
      <c r="J1834" s="343"/>
      <c r="K1834" s="343"/>
      <c r="L1834" s="343"/>
      <c r="M1834" s="343"/>
      <c r="N1834" s="343"/>
      <c r="O1834" s="343"/>
      <c r="P1834" s="343"/>
      <c r="Q1834" s="343"/>
      <c r="R1834" s="343"/>
      <c r="S1834" s="343"/>
      <c r="T1834" s="343"/>
      <c r="U1834" s="343"/>
      <c r="V1834" s="343"/>
      <c r="W1834" s="343"/>
      <c r="X1834" s="343"/>
      <c r="Y1834" s="343"/>
      <c r="Z1834" s="343"/>
      <c r="AA1834" s="343"/>
      <c r="AB1834" s="343"/>
      <c r="AC1834" s="343"/>
    </row>
    <row r="1835" spans="1:29" x14ac:dyDescent="0.2">
      <c r="A1835" s="343"/>
      <c r="B1835" s="343"/>
      <c r="C1835" s="343"/>
      <c r="D1835" s="343"/>
      <c r="E1835" s="343"/>
      <c r="F1835" s="343"/>
      <c r="G1835" s="343"/>
      <c r="H1835" s="343"/>
      <c r="I1835" s="343"/>
      <c r="J1835" s="343"/>
      <c r="K1835" s="343"/>
      <c r="L1835" s="343"/>
      <c r="M1835" s="343"/>
      <c r="N1835" s="343"/>
      <c r="O1835" s="343"/>
      <c r="P1835" s="343"/>
      <c r="Q1835" s="343"/>
      <c r="R1835" s="343"/>
      <c r="S1835" s="343"/>
      <c r="T1835" s="343"/>
      <c r="U1835" s="343"/>
      <c r="V1835" s="343"/>
      <c r="W1835" s="343"/>
      <c r="X1835" s="343"/>
      <c r="Y1835" s="343"/>
      <c r="Z1835" s="343"/>
      <c r="AA1835" s="343"/>
      <c r="AB1835" s="343"/>
      <c r="AC1835" s="343"/>
    </row>
    <row r="1836" spans="1:29" x14ac:dyDescent="0.2">
      <c r="A1836" s="343"/>
      <c r="B1836" s="343"/>
      <c r="C1836" s="343"/>
      <c r="D1836" s="343"/>
      <c r="E1836" s="343"/>
      <c r="F1836" s="343"/>
      <c r="G1836" s="343"/>
      <c r="H1836" s="343"/>
      <c r="I1836" s="343"/>
      <c r="J1836" s="343"/>
      <c r="K1836" s="343"/>
      <c r="L1836" s="343"/>
      <c r="M1836" s="343"/>
      <c r="N1836" s="343"/>
      <c r="O1836" s="343"/>
      <c r="P1836" s="343"/>
      <c r="Q1836" s="343"/>
      <c r="R1836" s="343"/>
      <c r="S1836" s="343"/>
      <c r="T1836" s="343"/>
      <c r="U1836" s="343"/>
      <c r="V1836" s="343"/>
      <c r="W1836" s="343"/>
      <c r="X1836" s="343"/>
      <c r="Y1836" s="343"/>
      <c r="Z1836" s="343"/>
      <c r="AA1836" s="343"/>
      <c r="AB1836" s="343"/>
      <c r="AC1836" s="343"/>
    </row>
    <row r="1837" spans="1:29" x14ac:dyDescent="0.2">
      <c r="A1837" s="343"/>
      <c r="B1837" s="343"/>
      <c r="C1837" s="343"/>
      <c r="D1837" s="343"/>
      <c r="E1837" s="343"/>
      <c r="F1837" s="343"/>
      <c r="G1837" s="343"/>
      <c r="H1837" s="343"/>
      <c r="I1837" s="343"/>
      <c r="J1837" s="343"/>
      <c r="K1837" s="343"/>
      <c r="L1837" s="343"/>
      <c r="M1837" s="343"/>
      <c r="N1837" s="343"/>
      <c r="O1837" s="343"/>
      <c r="P1837" s="343"/>
      <c r="Q1837" s="343"/>
      <c r="R1837" s="343"/>
      <c r="S1837" s="343"/>
      <c r="T1837" s="343"/>
      <c r="U1837" s="343"/>
      <c r="V1837" s="343"/>
      <c r="W1837" s="343"/>
      <c r="X1837" s="343"/>
      <c r="Y1837" s="343"/>
      <c r="Z1837" s="343"/>
      <c r="AA1837" s="343"/>
      <c r="AB1837" s="343"/>
      <c r="AC1837" s="343"/>
    </row>
    <row r="1838" spans="1:29" x14ac:dyDescent="0.2">
      <c r="A1838" s="343"/>
      <c r="B1838" s="343"/>
      <c r="C1838" s="343"/>
      <c r="D1838" s="343"/>
      <c r="E1838" s="343"/>
      <c r="F1838" s="343"/>
      <c r="G1838" s="343"/>
      <c r="H1838" s="343"/>
      <c r="I1838" s="343"/>
      <c r="J1838" s="343"/>
      <c r="K1838" s="343"/>
      <c r="L1838" s="343"/>
      <c r="M1838" s="343"/>
      <c r="N1838" s="343"/>
      <c r="O1838" s="343"/>
      <c r="P1838" s="343"/>
      <c r="Q1838" s="343"/>
      <c r="R1838" s="343"/>
      <c r="S1838" s="343"/>
      <c r="T1838" s="343"/>
      <c r="U1838" s="343"/>
      <c r="V1838" s="343"/>
      <c r="W1838" s="343"/>
      <c r="X1838" s="343"/>
      <c r="Y1838" s="343"/>
      <c r="Z1838" s="343"/>
      <c r="AA1838" s="343"/>
      <c r="AB1838" s="343"/>
      <c r="AC1838" s="343"/>
    </row>
    <row r="1839" spans="1:29" x14ac:dyDescent="0.2">
      <c r="A1839" s="343"/>
      <c r="B1839" s="343"/>
      <c r="C1839" s="343"/>
      <c r="D1839" s="343"/>
      <c r="E1839" s="343"/>
      <c r="F1839" s="343"/>
      <c r="G1839" s="343"/>
      <c r="H1839" s="343"/>
      <c r="I1839" s="343"/>
      <c r="J1839" s="343"/>
      <c r="K1839" s="343"/>
      <c r="L1839" s="343"/>
      <c r="M1839" s="343"/>
      <c r="N1839" s="343"/>
      <c r="O1839" s="343"/>
      <c r="P1839" s="343"/>
      <c r="Q1839" s="343"/>
      <c r="R1839" s="343"/>
      <c r="S1839" s="343"/>
      <c r="T1839" s="343"/>
      <c r="U1839" s="343"/>
      <c r="V1839" s="343"/>
      <c r="W1839" s="343"/>
      <c r="X1839" s="343"/>
      <c r="Y1839" s="343"/>
      <c r="Z1839" s="343"/>
      <c r="AA1839" s="343"/>
      <c r="AB1839" s="343"/>
      <c r="AC1839" s="343"/>
    </row>
    <row r="1840" spans="1:29" x14ac:dyDescent="0.2">
      <c r="A1840" s="343"/>
      <c r="B1840" s="343"/>
      <c r="C1840" s="343"/>
      <c r="D1840" s="343"/>
      <c r="E1840" s="343"/>
      <c r="F1840" s="343"/>
      <c r="G1840" s="343"/>
      <c r="H1840" s="343"/>
      <c r="I1840" s="343"/>
      <c r="J1840" s="343"/>
      <c r="K1840" s="343"/>
      <c r="L1840" s="343"/>
      <c r="M1840" s="343"/>
      <c r="N1840" s="343"/>
      <c r="O1840" s="343"/>
      <c r="P1840" s="343"/>
      <c r="Q1840" s="343"/>
      <c r="R1840" s="343"/>
      <c r="S1840" s="343"/>
      <c r="T1840" s="343"/>
      <c r="U1840" s="343"/>
      <c r="V1840" s="343"/>
      <c r="W1840" s="343"/>
      <c r="X1840" s="343"/>
      <c r="Y1840" s="343"/>
      <c r="Z1840" s="343"/>
      <c r="AA1840" s="343"/>
      <c r="AB1840" s="343"/>
      <c r="AC1840" s="343"/>
    </row>
    <row r="1841" spans="1:29" x14ac:dyDescent="0.2">
      <c r="A1841" s="343"/>
      <c r="B1841" s="343"/>
      <c r="C1841" s="343"/>
      <c r="D1841" s="343"/>
      <c r="E1841" s="343"/>
      <c r="F1841" s="343"/>
      <c r="G1841" s="343"/>
      <c r="H1841" s="343"/>
      <c r="I1841" s="343"/>
      <c r="J1841" s="343"/>
      <c r="K1841" s="343"/>
      <c r="L1841" s="343"/>
      <c r="M1841" s="343"/>
      <c r="N1841" s="343"/>
      <c r="O1841" s="343"/>
      <c r="P1841" s="343"/>
      <c r="Q1841" s="343"/>
      <c r="R1841" s="343"/>
      <c r="S1841" s="343"/>
      <c r="T1841" s="343"/>
      <c r="U1841" s="343"/>
      <c r="V1841" s="343"/>
      <c r="W1841" s="343"/>
      <c r="X1841" s="343"/>
      <c r="Y1841" s="343"/>
      <c r="Z1841" s="343"/>
      <c r="AA1841" s="343"/>
      <c r="AB1841" s="343"/>
      <c r="AC1841" s="34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K10" sqref="K10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F38" sqref="F3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57"/>
  <sheetViews>
    <sheetView showGridLines="0" zoomScaleNormal="100" workbookViewId="0">
      <pane xSplit="2" ySplit="5" topLeftCell="C6" activePane="bottomRight" state="frozenSplit"/>
      <selection activeCell="D25" sqref="D25:F25"/>
      <selection pane="topRight" activeCell="D25" sqref="D25:F25"/>
      <selection pane="bottomLeft" activeCell="D25" sqref="D25:F25"/>
      <selection pane="bottomRight" activeCell="E25" sqref="E25"/>
    </sheetView>
  </sheetViews>
  <sheetFormatPr defaultColWidth="11.42578125" defaultRowHeight="12.75" x14ac:dyDescent="0.2"/>
  <cols>
    <col min="1" max="1" width="4.28515625" style="40" customWidth="1"/>
    <col min="2" max="2" width="62.85546875" style="40" customWidth="1"/>
    <col min="3" max="4" width="7.140625" style="40" hidden="1" customWidth="1"/>
    <col min="5" max="5" width="21.42578125" style="63" customWidth="1"/>
    <col min="6" max="8" width="21.42578125" style="40" customWidth="1"/>
    <col min="9" max="9" width="11.42578125" style="40"/>
    <col min="10" max="10" width="18.140625" style="40" bestFit="1" customWidth="1"/>
    <col min="11" max="16384" width="11.42578125" style="40"/>
  </cols>
  <sheetData>
    <row r="1" spans="1:8" s="25" customFormat="1" x14ac:dyDescent="0.2">
      <c r="E1" s="26" t="s">
        <v>21</v>
      </c>
    </row>
    <row r="2" spans="1:8" s="25" customFormat="1" ht="29.25" customHeight="1" thickBot="1" x14ac:dyDescent="0.25">
      <c r="A2" s="27"/>
      <c r="B2" s="28" t="s">
        <v>43</v>
      </c>
      <c r="C2" s="27"/>
      <c r="D2" s="27"/>
      <c r="E2" s="29" t="s">
        <v>12</v>
      </c>
      <c r="F2" s="30"/>
      <c r="G2" s="30"/>
      <c r="H2" s="30"/>
    </row>
    <row r="3" spans="1:8" s="25" customFormat="1" ht="14.25" customHeight="1" thickTop="1" thickBot="1" x14ac:dyDescent="0.25">
      <c r="A3" s="32"/>
      <c r="B3" s="33"/>
      <c r="C3" s="34" t="s">
        <v>1</v>
      </c>
      <c r="D3" s="35" t="s">
        <v>2</v>
      </c>
      <c r="E3" s="36"/>
      <c r="F3" s="31"/>
      <c r="G3" s="31"/>
      <c r="H3" s="31"/>
    </row>
    <row r="4" spans="1:8" ht="15" customHeight="1" thickTop="1" x14ac:dyDescent="0.2">
      <c r="A4" s="66"/>
      <c r="B4" s="37" t="s">
        <v>14</v>
      </c>
      <c r="C4" s="38"/>
      <c r="D4" s="217"/>
      <c r="E4" s="312" t="str">
        <f>IF(EXACT(Summary!$B$20,'Excel Sheet Variables'!A2)=TRUE,Summary!$B$12,"")</f>
        <v/>
      </c>
      <c r="F4" s="313"/>
      <c r="G4" s="313"/>
      <c r="H4" s="313"/>
    </row>
    <row r="5" spans="1:8" ht="13.7" customHeight="1" x14ac:dyDescent="0.2">
      <c r="A5" s="66"/>
      <c r="B5" s="41" t="s">
        <v>0</v>
      </c>
      <c r="C5" s="42"/>
      <c r="D5" s="41"/>
      <c r="E5" s="314" t="str">
        <f>IF(EXACT(Summary!$B$20,'Excel Sheet Variables'!A2)=TRUE,Summary!$B$11,"")</f>
        <v/>
      </c>
      <c r="F5" s="2"/>
      <c r="G5" s="2"/>
      <c r="H5" s="2"/>
    </row>
    <row r="6" spans="1:8" ht="13.7" customHeight="1" x14ac:dyDescent="0.2">
      <c r="A6" s="66"/>
      <c r="B6" s="41" t="s">
        <v>3</v>
      </c>
      <c r="C6" s="35"/>
      <c r="D6" s="218"/>
      <c r="E6" s="2" t="str">
        <f>IF(EXACT(Summary!$B$20,'Excel Sheet Variables'!A2)=TRUE,Summary!$B$2,"")</f>
        <v/>
      </c>
      <c r="F6" s="43"/>
      <c r="G6" s="43"/>
      <c r="H6" s="43"/>
    </row>
    <row r="7" spans="1:8" ht="15.75" x14ac:dyDescent="0.2">
      <c r="A7" s="66"/>
      <c r="B7" s="41" t="s">
        <v>15</v>
      </c>
      <c r="C7" s="44"/>
      <c r="D7" s="219"/>
      <c r="E7" s="3" t="str">
        <f>IF(EXACT(Summary!$B$20,'Excel Sheet Variables'!A2)=TRUE,Summary!$B$3,"")</f>
        <v/>
      </c>
      <c r="F7" s="3"/>
      <c r="G7" s="3"/>
      <c r="H7" s="3"/>
    </row>
    <row r="8" spans="1:8" x14ac:dyDescent="0.2">
      <c r="A8" s="66"/>
      <c r="B8" s="41" t="s">
        <v>4</v>
      </c>
      <c r="C8" s="44"/>
      <c r="D8" s="219"/>
      <c r="E8" s="4" t="str">
        <f>IF(EXACT(Summary!$B$20,'Excel Sheet Variables'!A2)=TRUE,Summary!$B$29,"")</f>
        <v/>
      </c>
      <c r="F8" s="4"/>
      <c r="G8" s="4"/>
      <c r="H8" s="4"/>
    </row>
    <row r="9" spans="1:8" x14ac:dyDescent="0.2">
      <c r="A9" s="66"/>
      <c r="B9" s="98"/>
      <c r="C9" s="99"/>
      <c r="D9" s="220"/>
      <c r="E9" s="100"/>
      <c r="F9" s="100"/>
      <c r="G9" s="100"/>
      <c r="H9" s="100"/>
    </row>
    <row r="10" spans="1:8" x14ac:dyDescent="0.2">
      <c r="A10" s="66"/>
      <c r="B10" s="41" t="s">
        <v>13</v>
      </c>
      <c r="C10" s="44"/>
      <c r="D10" s="219"/>
      <c r="E10" s="43"/>
      <c r="F10" s="43"/>
      <c r="G10" s="43"/>
      <c r="H10" s="43"/>
    </row>
    <row r="11" spans="1:8" x14ac:dyDescent="0.2">
      <c r="A11" s="66"/>
      <c r="B11" s="41" t="s">
        <v>5</v>
      </c>
      <c r="C11" s="44">
        <v>25</v>
      </c>
      <c r="D11" s="219">
        <v>0</v>
      </c>
      <c r="E11" s="204" t="str">
        <f>IF(EXACT(Summary!$B$20,'Excel Sheet Variables'!A2)=TRUE,Summary!$B$13,"")</f>
        <v/>
      </c>
      <c r="F11" s="5"/>
      <c r="G11" s="5"/>
      <c r="H11" s="5"/>
    </row>
    <row r="12" spans="1:8" x14ac:dyDescent="0.2">
      <c r="A12" s="66"/>
      <c r="B12" s="98"/>
      <c r="C12" s="99"/>
      <c r="D12" s="220"/>
      <c r="E12" s="221"/>
      <c r="F12" s="101"/>
      <c r="G12" s="101"/>
      <c r="H12" s="101"/>
    </row>
    <row r="13" spans="1:8" x14ac:dyDescent="0.2">
      <c r="A13" s="66"/>
      <c r="B13" s="41" t="s">
        <v>88</v>
      </c>
      <c r="C13" s="44"/>
      <c r="D13" s="219"/>
      <c r="E13" s="321" t="str">
        <f>IF(EXACT(Summary!$B$20,'Excel Sheet Variables'!A2)=TRUE,Summary!$B$18,"")</f>
        <v/>
      </c>
      <c r="F13" s="102" t="s">
        <v>49</v>
      </c>
      <c r="G13" s="102" t="s">
        <v>49</v>
      </c>
      <c r="H13" s="102" t="s">
        <v>49</v>
      </c>
    </row>
    <row r="14" spans="1:8" x14ac:dyDescent="0.2">
      <c r="A14" s="66"/>
      <c r="B14" s="41" t="s">
        <v>6</v>
      </c>
      <c r="C14" s="44"/>
      <c r="D14" s="219"/>
      <c r="E14" s="222"/>
      <c r="F14" s="2"/>
      <c r="G14" s="2"/>
      <c r="H14" s="2"/>
    </row>
    <row r="15" spans="1:8" x14ac:dyDescent="0.2">
      <c r="A15" s="66"/>
      <c r="B15" s="41" t="s">
        <v>7</v>
      </c>
      <c r="C15" s="44"/>
      <c r="D15" s="219"/>
      <c r="E15" s="222" t="str">
        <f>IF(EXACT(Summary!$B$20,'Excel Sheet Variables'!A2)=TRUE,Calibration!$B$4,"")</f>
        <v/>
      </c>
      <c r="F15" s="2"/>
      <c r="G15" s="2"/>
      <c r="H15" s="2"/>
    </row>
    <row r="16" spans="1:8" x14ac:dyDescent="0.2">
      <c r="A16" s="66"/>
      <c r="B16" s="41" t="s">
        <v>8</v>
      </c>
      <c r="C16" s="44"/>
      <c r="D16" s="219"/>
      <c r="E16" s="222" t="str">
        <f>IF(EXACT(Summary!$B$20,'Excel Sheet Variables'!A2)=TRUE,Calibration!$B$2,"")</f>
        <v/>
      </c>
      <c r="F16" s="2"/>
      <c r="G16" s="2"/>
      <c r="H16" s="2"/>
    </row>
    <row r="17" spans="1:8" x14ac:dyDescent="0.2">
      <c r="A17" s="66"/>
      <c r="B17" s="41" t="s">
        <v>16</v>
      </c>
      <c r="C17" s="44"/>
      <c r="D17" s="219"/>
      <c r="E17" s="223" t="str">
        <f>IF(EXACT(Summary!$B$20,'Excel Sheet Variables'!A2)=TRUE,Summary!$B$4,"")</f>
        <v/>
      </c>
      <c r="F17" s="6"/>
      <c r="G17" s="224"/>
      <c r="H17" s="224"/>
    </row>
    <row r="18" spans="1:8" x14ac:dyDescent="0.2">
      <c r="A18" s="66"/>
      <c r="B18" s="41" t="s">
        <v>22</v>
      </c>
      <c r="C18" s="51"/>
      <c r="D18" s="51"/>
      <c r="E18" s="326" t="str">
        <f>IF(EXACT(Summary!$B$20,'Excel Sheet Variables'!$A$2)=TRUE,'Test Data'!B1,"")</f>
        <v/>
      </c>
      <c r="F18" s="7"/>
      <c r="G18" s="12"/>
      <c r="H18" s="12"/>
    </row>
    <row r="19" spans="1:8" x14ac:dyDescent="0.2">
      <c r="A19" s="66"/>
      <c r="B19" s="48" t="s">
        <v>25</v>
      </c>
      <c r="C19" s="237"/>
      <c r="D19" s="51"/>
      <c r="E19" s="14"/>
      <c r="F19" s="14"/>
      <c r="G19" s="14"/>
      <c r="H19" s="14"/>
    </row>
    <row r="20" spans="1:8" x14ac:dyDescent="0.2">
      <c r="A20" s="66"/>
      <c r="B20" s="48" t="s">
        <v>26</v>
      </c>
      <c r="C20" s="238"/>
      <c r="D20" s="54"/>
      <c r="E20" s="314" t="str">
        <f>IF(EXACT(Summary!$B$20,'Excel Sheet Variables'!$A$2)=TRUE,'Output Text'!$D$27,"")</f>
        <v/>
      </c>
      <c r="F20" s="9"/>
      <c r="G20" s="9"/>
      <c r="H20" s="9"/>
    </row>
    <row r="21" spans="1:8" x14ac:dyDescent="0.2">
      <c r="A21" s="66"/>
      <c r="B21" s="243"/>
      <c r="C21" s="239"/>
      <c r="D21" s="47"/>
      <c r="E21" s="10"/>
      <c r="F21" s="10"/>
      <c r="G21" s="10"/>
      <c r="H21" s="10"/>
    </row>
    <row r="22" spans="1:8" x14ac:dyDescent="0.2">
      <c r="A22" s="66"/>
      <c r="B22" s="48" t="s">
        <v>18</v>
      </c>
      <c r="C22" s="240">
        <v>65</v>
      </c>
      <c r="D22" s="49">
        <v>55</v>
      </c>
      <c r="E22" s="225" t="str">
        <f>IF(EXACT(Summary!$B$20,'Excel Sheet Variables'!$A$2)=TRUE,Summary!$B$34,"")</f>
        <v/>
      </c>
      <c r="F22" s="2"/>
      <c r="G22" s="1"/>
      <c r="H22" s="1"/>
    </row>
    <row r="23" spans="1:8" x14ac:dyDescent="0.2">
      <c r="A23" s="66"/>
      <c r="B23" s="48" t="s">
        <v>47</v>
      </c>
      <c r="C23" s="240">
        <v>17</v>
      </c>
      <c r="D23" s="49">
        <v>0.01</v>
      </c>
      <c r="E23" s="225" t="str">
        <f>IF(EXACT(Summary!$B$20,'Excel Sheet Variables'!$A$2)=TRUE,Summary!$B$35,"")</f>
        <v/>
      </c>
      <c r="F23" s="2"/>
      <c r="G23" s="1"/>
      <c r="H23" s="1"/>
    </row>
    <row r="24" spans="1:8" x14ac:dyDescent="0.2">
      <c r="A24" s="66"/>
      <c r="B24" s="48" t="s">
        <v>48</v>
      </c>
      <c r="C24" s="240">
        <v>78</v>
      </c>
      <c r="D24" s="49">
        <v>72</v>
      </c>
      <c r="E24" s="225" t="str">
        <f>IF(EXACT(Summary!$B$20,'Excel Sheet Variables'!$A$2)=TRUE,'Excel Sheet Variables'!$D$7,"")</f>
        <v/>
      </c>
      <c r="F24" s="2"/>
      <c r="G24" s="1"/>
      <c r="H24" s="1"/>
    </row>
    <row r="25" spans="1:8" x14ac:dyDescent="0.2">
      <c r="A25" s="66"/>
      <c r="B25" s="48" t="s">
        <v>17</v>
      </c>
      <c r="C25" s="240">
        <v>60</v>
      </c>
      <c r="D25" s="49">
        <v>40</v>
      </c>
      <c r="E25" s="225" t="str">
        <f>IF(EXACT(Summary!$B$20,'Excel Sheet Variables'!$A$2)=TRUE,'Excel Sheet Variables'!$E$7,"")</f>
        <v/>
      </c>
      <c r="F25" s="2"/>
      <c r="G25" s="1"/>
      <c r="H25" s="1"/>
    </row>
    <row r="26" spans="1:8" x14ac:dyDescent="0.2">
      <c r="A26" s="66"/>
      <c r="B26" s="48" t="s">
        <v>20</v>
      </c>
      <c r="C26" s="240">
        <v>60.6</v>
      </c>
      <c r="D26" s="49">
        <v>59.4</v>
      </c>
      <c r="E26" s="225" t="str">
        <f>IF(EXACT(Summary!$B$20,'Excel Sheet Variables'!$A$2)=TRUE,Summary!$B$33,"")</f>
        <v/>
      </c>
      <c r="F26" s="2"/>
      <c r="G26" s="1"/>
      <c r="H26" s="1"/>
    </row>
    <row r="27" spans="1:8" x14ac:dyDescent="0.2">
      <c r="A27" s="66"/>
      <c r="B27" s="48" t="s">
        <v>55</v>
      </c>
      <c r="C27" s="240">
        <v>242</v>
      </c>
      <c r="D27" s="49">
        <v>238</v>
      </c>
      <c r="E27" s="225" t="str">
        <f>IF(EXACT(Summary!$B$20,'Excel Sheet Variables'!$A$2)=TRUE,'Excel Sheet Variables'!$H$7,"")</f>
        <v/>
      </c>
      <c r="F27" s="2"/>
      <c r="G27" s="1"/>
      <c r="H27" s="1"/>
    </row>
    <row r="28" spans="1:8" x14ac:dyDescent="0.2">
      <c r="A28" s="66"/>
      <c r="B28" s="243"/>
      <c r="C28" s="241"/>
      <c r="D28" s="47"/>
      <c r="E28" s="10"/>
      <c r="F28" s="10"/>
      <c r="G28" s="10"/>
      <c r="H28" s="10"/>
    </row>
    <row r="29" spans="1:8" x14ac:dyDescent="0.2">
      <c r="A29" s="66"/>
      <c r="B29" s="244" t="s">
        <v>89</v>
      </c>
      <c r="C29" s="242">
        <v>8.5350000000000001</v>
      </c>
      <c r="D29" s="53">
        <v>8.3650000000000002</v>
      </c>
      <c r="E29" s="225" t="str">
        <f>IF(EXACT(Summary!$B$20,'Excel Sheet Variables'!$A$2)=TRUE,Summary!$B$23,"")</f>
        <v/>
      </c>
      <c r="F29" s="2"/>
      <c r="G29" s="1"/>
      <c r="H29" s="1"/>
    </row>
    <row r="30" spans="1:8" ht="14.25" x14ac:dyDescent="0.2">
      <c r="A30" s="66"/>
      <c r="B30" s="48" t="s">
        <v>23</v>
      </c>
      <c r="C30" s="238"/>
      <c r="D30" s="54"/>
      <c r="E30" s="226" t="str">
        <f>IF(EXACT(Summary!$B$20,'Excel Sheet Variables'!$A$2)=TRUE,'Output Text'!$D$23,"")</f>
        <v/>
      </c>
      <c r="F30" s="8"/>
      <c r="G30" s="13"/>
      <c r="H30" s="13"/>
    </row>
    <row r="31" spans="1:8" ht="15" thickBot="1" x14ac:dyDescent="0.25">
      <c r="A31" s="66"/>
      <c r="B31" s="48" t="s">
        <v>24</v>
      </c>
      <c r="C31" s="238"/>
      <c r="D31" s="54"/>
      <c r="E31" s="227" t="str">
        <f>IF(EXACT(Summary!$B$20,'Excel Sheet Variables'!$A$2)=TRUE,'Output Text'!$D$24,"")</f>
        <v/>
      </c>
      <c r="F31" s="228"/>
      <c r="G31" s="229"/>
      <c r="H31" s="229"/>
    </row>
    <row r="32" spans="1:8" ht="15" thickTop="1" x14ac:dyDescent="0.2">
      <c r="A32" s="66"/>
      <c r="B32" s="41" t="s">
        <v>32</v>
      </c>
      <c r="C32" s="54">
        <v>60.5</v>
      </c>
      <c r="D32" s="54">
        <v>54.5</v>
      </c>
      <c r="E32" s="15" t="e">
        <f>IF(E30=0,"",(E30/E29-1)*100)</f>
        <v>#VALUE!</v>
      </c>
      <c r="F32" s="16" t="str">
        <f>IF(F30=0,"",(F30/F29-1)*100)</f>
        <v/>
      </c>
      <c r="G32" s="16" t="str">
        <f>IF(G30=0,"",(G30/G29-1)*100)</f>
        <v/>
      </c>
      <c r="H32" s="264" t="str">
        <f>IF(H30=0,"",(H30/H29-1)*100)</f>
        <v/>
      </c>
    </row>
    <row r="33" spans="1:10" ht="15" thickBot="1" x14ac:dyDescent="0.25">
      <c r="A33" s="66"/>
      <c r="B33" s="41" t="s">
        <v>33</v>
      </c>
      <c r="C33" s="54">
        <v>5</v>
      </c>
      <c r="D33" s="54">
        <v>2.5</v>
      </c>
      <c r="E33" s="18" t="e">
        <f>IF(E31=0,"",(E31/E29-1)*100)</f>
        <v>#VALUE!</v>
      </c>
      <c r="F33" s="19" t="str">
        <f>IF(F31=0,"",(F31/F29-1)*100)</f>
        <v/>
      </c>
      <c r="G33" s="19" t="str">
        <f>IF(G31=0,"",(G31/G29-1)*100)</f>
        <v/>
      </c>
      <c r="H33" s="265" t="str">
        <f>IF(H31=0,"",(H31/H29-1)*100)</f>
        <v/>
      </c>
    </row>
    <row r="34" spans="1:10" ht="21" thickTop="1" x14ac:dyDescent="0.2">
      <c r="A34" s="66"/>
      <c r="B34" s="48" t="s">
        <v>28</v>
      </c>
      <c r="C34" s="242"/>
      <c r="D34" s="53"/>
      <c r="E34" s="214" t="str">
        <f>IF(EXACT(Summary!$B$20,'Excel Sheet Variables'!$A$2)=TRUE,'Output Text'!$D$28,"")</f>
        <v/>
      </c>
      <c r="F34" s="214"/>
      <c r="G34" s="214"/>
      <c r="H34" s="214"/>
      <c r="J34" s="96"/>
    </row>
    <row r="35" spans="1:10" x14ac:dyDescent="0.2">
      <c r="A35" s="66"/>
      <c r="B35" s="246"/>
      <c r="C35" s="242"/>
      <c r="D35" s="53"/>
      <c r="E35" s="215"/>
      <c r="F35" s="10"/>
      <c r="G35" s="216"/>
      <c r="H35" s="216"/>
    </row>
    <row r="36" spans="1:10" ht="13.5" thickBot="1" x14ac:dyDescent="0.25">
      <c r="A36" s="66"/>
      <c r="B36" s="247" t="s">
        <v>27</v>
      </c>
      <c r="C36" s="237"/>
      <c r="D36" s="51"/>
      <c r="E36" s="261">
        <v>1.04</v>
      </c>
      <c r="F36" s="260">
        <v>1.04</v>
      </c>
      <c r="G36" s="262">
        <v>1.04</v>
      </c>
      <c r="H36" s="266">
        <v>1.04</v>
      </c>
    </row>
    <row r="37" spans="1:10" ht="18" customHeight="1" thickTop="1" thickBot="1" x14ac:dyDescent="0.25">
      <c r="A37" s="66"/>
      <c r="B37" s="284" t="s">
        <v>31</v>
      </c>
      <c r="C37" s="242"/>
      <c r="D37" s="53"/>
      <c r="E37" s="253" t="str">
        <f>IF(OR(E29="",E34=""),"",53.5/(E32-E33)*E34*E36)</f>
        <v/>
      </c>
      <c r="F37" s="253" t="str">
        <f t="shared" ref="F37:H37" si="0">IF(OR(F29="",F34=""),"",53.5/(F32-F33)*F34*F36)</f>
        <v/>
      </c>
      <c r="G37" s="253" t="str">
        <f t="shared" si="0"/>
        <v/>
      </c>
      <c r="H37" s="253" t="str">
        <f t="shared" si="0"/>
        <v/>
      </c>
    </row>
    <row r="38" spans="1:10" ht="13.5" thickTop="1" x14ac:dyDescent="0.2">
      <c r="A38" s="66"/>
      <c r="B38" s="256" t="s">
        <v>29</v>
      </c>
      <c r="C38" s="242"/>
      <c r="D38" s="53"/>
      <c r="E38" s="254" t="str">
        <f>IF(EXACT(Summary!$B$20,'Excel Sheet Variables'!$A$2)=TRUE,'Output Text'!$D$34,"")</f>
        <v/>
      </c>
      <c r="F38" s="67"/>
      <c r="G38" s="180"/>
      <c r="H38" s="180"/>
    </row>
    <row r="39" spans="1:10" ht="13.5" thickBot="1" x14ac:dyDescent="0.25">
      <c r="A39" s="66"/>
      <c r="B39" s="249" t="s">
        <v>30</v>
      </c>
      <c r="C39" s="242"/>
      <c r="D39" s="53"/>
      <c r="E39" s="255" t="str">
        <f>IF(EXACT(Summary!$B$20,'Excel Sheet Variables'!$A$2)=TRUE,'Output Text'!$D$35,"")</f>
        <v/>
      </c>
      <c r="F39" s="68"/>
      <c r="G39" s="155"/>
      <c r="H39" s="155"/>
    </row>
    <row r="40" spans="1:10" ht="15" thickTop="1" x14ac:dyDescent="0.2">
      <c r="B40" s="248" t="s">
        <v>44</v>
      </c>
      <c r="C40" s="242"/>
      <c r="D40" s="53"/>
      <c r="E40" s="71" t="str">
        <f>IF(OR(E38="",E39=""),"",IF(E39="",(E38/(1000*283))*8620,((E38+E39)/(1000*283))*(8620/2)))</f>
        <v/>
      </c>
      <c r="F40" s="72" t="str">
        <f t="shared" ref="F40:H40" si="1">IF(OR(F38="",F39=""),"",IF(F39="",(F38/(1000*283))*8620,((F38+F39)/(1000*283))*(8620/2)))</f>
        <v/>
      </c>
      <c r="G40" s="72" t="str">
        <f t="shared" si="1"/>
        <v/>
      </c>
      <c r="H40" s="267" t="str">
        <f t="shared" si="1"/>
        <v/>
      </c>
    </row>
    <row r="41" spans="1:10" ht="14.25" x14ac:dyDescent="0.2">
      <c r="B41" s="250" t="s">
        <v>34</v>
      </c>
      <c r="C41" s="242"/>
      <c r="D41" s="53">
        <v>3.73</v>
      </c>
      <c r="E41" s="171" t="str">
        <f>IF(E37="","",(E29/E37))</f>
        <v/>
      </c>
      <c r="F41" s="74" t="str">
        <f t="shared" ref="F41:H41" si="2">IF(F37="","",(F29/F37))</f>
        <v/>
      </c>
      <c r="G41" s="74" t="str">
        <f t="shared" si="2"/>
        <v/>
      </c>
      <c r="H41" s="289" t="str">
        <f t="shared" si="2"/>
        <v/>
      </c>
    </row>
    <row r="42" spans="1:10" ht="14.25" x14ac:dyDescent="0.2">
      <c r="B42" s="251" t="s">
        <v>45</v>
      </c>
      <c r="C42" s="242"/>
      <c r="D42" s="53">
        <v>3.73</v>
      </c>
      <c r="E42" s="288" t="str">
        <f>IF(OR(E40="",E37=""),"",E29/(E37+E40))</f>
        <v/>
      </c>
      <c r="F42" s="70" t="str">
        <f t="shared" ref="F42:H42" si="3">IF(OR(F40="",F37=""),"",F29/(F37+F40))</f>
        <v/>
      </c>
      <c r="G42" s="70" t="str">
        <f t="shared" si="3"/>
        <v/>
      </c>
      <c r="H42" s="285" t="str">
        <f t="shared" si="3"/>
        <v/>
      </c>
    </row>
    <row r="43" spans="1:10" ht="12.2" customHeight="1" thickBot="1" x14ac:dyDescent="0.25">
      <c r="B43" s="252" t="s">
        <v>35</v>
      </c>
      <c r="C43" s="245"/>
      <c r="D43" s="62">
        <v>283</v>
      </c>
      <c r="E43" s="115" t="str">
        <f>IF(OR(E29="",E42=""),"",(E42*416))</f>
        <v/>
      </c>
      <c r="F43" s="76" t="str">
        <f>IF(OR(F29="",F42=""),"",(F42*416))</f>
        <v/>
      </c>
      <c r="G43" s="76" t="str">
        <f>IF(OR(G29="",G42=""),"",(G42*416))</f>
        <v/>
      </c>
      <c r="H43" s="290" t="str">
        <f>IF(OR(H29="",H42=""),"",(H42*416))</f>
        <v/>
      </c>
    </row>
    <row r="46" spans="1:10" ht="21" thickBot="1" x14ac:dyDescent="0.25">
      <c r="B46" s="83" t="s">
        <v>36</v>
      </c>
    </row>
    <row r="47" spans="1:10" ht="15.75" thickTop="1" x14ac:dyDescent="0.2">
      <c r="B47" s="80" t="s">
        <v>37</v>
      </c>
      <c r="C47" s="64"/>
      <c r="E47" s="105" t="str">
        <f>IF(COUNT(E42:H42)&gt;1,AVERAGE(E42:H42),"")</f>
        <v/>
      </c>
    </row>
    <row r="48" spans="1:10" ht="15" x14ac:dyDescent="0.2">
      <c r="B48" s="80" t="s">
        <v>38</v>
      </c>
      <c r="C48" s="65"/>
      <c r="E48" s="106" t="str">
        <f>IF(COUNT(E42:H42)&gt;1,STDEV(E42:H42),"")</f>
        <v/>
      </c>
    </row>
    <row r="49" spans="2:5" ht="15" x14ac:dyDescent="0.2">
      <c r="B49" s="80" t="s">
        <v>39</v>
      </c>
      <c r="C49" s="65"/>
      <c r="E49" s="106" t="str">
        <f>IF(COUNT(E42:H42)&gt;1,E48/SQRT(COUNT(E42:H42)),"")</f>
        <v/>
      </c>
    </row>
    <row r="50" spans="2:5" ht="15" x14ac:dyDescent="0.2">
      <c r="B50" s="80" t="s">
        <v>40</v>
      </c>
      <c r="C50" s="64"/>
      <c r="E50" s="107" t="str">
        <f>IF(COUNT(E42:H42)&gt;1,TINV(2*0.025,COUNT(E42:H42)-1),"")</f>
        <v/>
      </c>
    </row>
    <row r="51" spans="2:5" ht="15" x14ac:dyDescent="0.2">
      <c r="B51" s="80" t="s">
        <v>9</v>
      </c>
      <c r="C51" s="64"/>
      <c r="E51" s="107" t="str">
        <f>IF(COUNT(E42:H42)&gt;1,E47-(E49*E48),"")</f>
        <v/>
      </c>
    </row>
    <row r="52" spans="2:5" ht="15" x14ac:dyDescent="0.2">
      <c r="B52" s="80" t="s">
        <v>10</v>
      </c>
      <c r="C52" s="64"/>
      <c r="E52" s="107" t="str">
        <f>IF(COUNT(E42:H42)&gt;1,ROUND(E51/0.95,2),"")</f>
        <v/>
      </c>
    </row>
    <row r="53" spans="2:5" x14ac:dyDescent="0.2">
      <c r="E53" s="108"/>
    </row>
    <row r="54" spans="2:5" ht="16.5" thickBot="1" x14ac:dyDescent="0.25">
      <c r="B54" s="81" t="s">
        <v>41</v>
      </c>
      <c r="C54" s="82"/>
      <c r="E54" s="109" t="str">
        <f>IF(COUNT(E42:H42)&gt;1,MIN(E47,E52),"Missing Results")</f>
        <v>Missing Results</v>
      </c>
    </row>
    <row r="55" spans="2:5" x14ac:dyDescent="0.2">
      <c r="E55" s="108"/>
    </row>
    <row r="56" spans="2:5" ht="13.5" thickBot="1" x14ac:dyDescent="0.25">
      <c r="B56" s="81" t="s">
        <v>42</v>
      </c>
      <c r="E56" s="110" t="str">
        <f>IF(E54="Missing Results", "", ((E54-D41)/D41)*100)</f>
        <v/>
      </c>
    </row>
    <row r="57" spans="2:5" ht="13.5" thickTop="1" x14ac:dyDescent="0.2"/>
  </sheetData>
  <conditionalFormatting sqref="E32:H33">
    <cfRule type="cellIs" dxfId="205" priority="58" stopIfTrue="1" operator="notBetween">
      <formula>$C32</formula>
      <formula>$D32</formula>
    </cfRule>
  </conditionalFormatting>
  <conditionalFormatting sqref="E41:H41">
    <cfRule type="containsBlanks" dxfId="204" priority="8">
      <formula>LEN(TRIM(E41))=0</formula>
    </cfRule>
    <cfRule type="cellIs" dxfId="203" priority="55" stopIfTrue="1" operator="lessThan">
      <formula>$D$41</formula>
    </cfRule>
  </conditionalFormatting>
  <conditionalFormatting sqref="E22:H22">
    <cfRule type="cellIs" dxfId="202" priority="45" operator="notBetween">
      <formula>$C$22</formula>
      <formula>$D$22</formula>
    </cfRule>
  </conditionalFormatting>
  <conditionalFormatting sqref="E23:H23">
    <cfRule type="cellIs" dxfId="201" priority="43" operator="notBetween">
      <formula>$C$23</formula>
      <formula>$D$23</formula>
    </cfRule>
  </conditionalFormatting>
  <conditionalFormatting sqref="E24:H24">
    <cfRule type="cellIs" dxfId="200" priority="42" operator="notBetween">
      <formula>$C$24</formula>
      <formula>$D$24</formula>
    </cfRule>
  </conditionalFormatting>
  <conditionalFormatting sqref="E25:H25">
    <cfRule type="cellIs" dxfId="199" priority="41" operator="notBetween">
      <formula>$C$25</formula>
      <formula>$D$25</formula>
    </cfRule>
  </conditionalFormatting>
  <conditionalFormatting sqref="E26:H26">
    <cfRule type="cellIs" dxfId="198" priority="40" operator="notBetween">
      <formula>$C$26</formula>
      <formula>$D$26</formula>
    </cfRule>
  </conditionalFormatting>
  <conditionalFormatting sqref="E27:H27">
    <cfRule type="cellIs" dxfId="197" priority="39" operator="notBetween">
      <formula>$C$27</formula>
      <formula>$D$27</formula>
    </cfRule>
  </conditionalFormatting>
  <conditionalFormatting sqref="E11">
    <cfRule type="containsBlanks" dxfId="196" priority="34">
      <formula>LEN(TRIM(E11))=0</formula>
    </cfRule>
    <cfRule type="cellIs" dxfId="195" priority="38" operator="greaterThan">
      <formula>$C$11</formula>
    </cfRule>
  </conditionalFormatting>
  <conditionalFormatting sqref="E10:H10 E14:H17 E4:H8 F13:H13">
    <cfRule type="containsBlanks" dxfId="194" priority="36">
      <formula>LEN(TRIM(E4))=0</formula>
    </cfRule>
  </conditionalFormatting>
  <conditionalFormatting sqref="F11:H11">
    <cfRule type="containsBlanks" dxfId="193" priority="32">
      <formula>LEN(TRIM(F11))=0</formula>
    </cfRule>
    <cfRule type="cellIs" dxfId="192" priority="33" operator="greaterThan">
      <formula>$C$11</formula>
    </cfRule>
  </conditionalFormatting>
  <conditionalFormatting sqref="E29">
    <cfRule type="cellIs" dxfId="191" priority="31" operator="notBetween">
      <formula>$C$29</formula>
      <formula>$D$29</formula>
    </cfRule>
  </conditionalFormatting>
  <conditionalFormatting sqref="F29:H29">
    <cfRule type="cellIs" dxfId="190" priority="30" operator="notBetween">
      <formula>$C$29</formula>
      <formula>$D$29</formula>
    </cfRule>
  </conditionalFormatting>
  <conditionalFormatting sqref="F18:H18">
    <cfRule type="containsBlanks" dxfId="189" priority="28">
      <formula>LEN(TRIM(F18))=0</formula>
    </cfRule>
  </conditionalFormatting>
  <conditionalFormatting sqref="E30">
    <cfRule type="containsBlanks" dxfId="188" priority="27">
      <formula>LEN(TRIM(E30))=0</formula>
    </cfRule>
  </conditionalFormatting>
  <conditionalFormatting sqref="F30:H30">
    <cfRule type="containsBlanks" dxfId="187" priority="26">
      <formula>LEN(TRIM(F30))=0</formula>
    </cfRule>
  </conditionalFormatting>
  <conditionalFormatting sqref="E31:H31">
    <cfRule type="containsBlanks" dxfId="186" priority="25">
      <formula>LEN(TRIM(E31))=0</formula>
    </cfRule>
  </conditionalFormatting>
  <conditionalFormatting sqref="E19:H19 F20:H20">
    <cfRule type="containsBlanks" dxfId="185" priority="24">
      <formula>LEN(TRIM(E19))=0</formula>
    </cfRule>
  </conditionalFormatting>
  <conditionalFormatting sqref="E34:H34">
    <cfRule type="containsBlanks" dxfId="184" priority="23">
      <formula>LEN(TRIM(E34))=0</formula>
    </cfRule>
  </conditionalFormatting>
  <conditionalFormatting sqref="E37:H37">
    <cfRule type="containsBlanks" dxfId="183" priority="22">
      <formula>LEN(TRIM(E37))=0</formula>
    </cfRule>
  </conditionalFormatting>
  <conditionalFormatting sqref="E38:H39">
    <cfRule type="containsBlanks" dxfId="182" priority="21">
      <formula>LEN(TRIM(E38))=0</formula>
    </cfRule>
  </conditionalFormatting>
  <conditionalFormatting sqref="E42:H42">
    <cfRule type="containsBlanks" dxfId="181" priority="16">
      <formula>LEN(TRIM(E42))=0</formula>
    </cfRule>
    <cfRule type="cellIs" dxfId="180" priority="19" operator="greaterThanOrEqual">
      <formula>$D$42</formula>
    </cfRule>
    <cfRule type="cellIs" dxfId="179" priority="20" operator="lessThan">
      <formula>$D$42</formula>
    </cfRule>
  </conditionalFormatting>
  <conditionalFormatting sqref="E40:H40">
    <cfRule type="containsBlanks" dxfId="178" priority="12">
      <formula>LEN(TRIM(E40))=0</formula>
    </cfRule>
  </conditionalFormatting>
  <conditionalFormatting sqref="E43:H43">
    <cfRule type="containsBlanks" dxfId="177" priority="10">
      <formula>LEN(TRIM(E43))=0</formula>
    </cfRule>
  </conditionalFormatting>
  <conditionalFormatting sqref="C54">
    <cfRule type="cellIs" dxfId="176" priority="6" stopIfTrue="1" operator="greaterThanOrEqual">
      <formula>2.67</formula>
    </cfRule>
    <cfRule type="cellIs" dxfId="175" priority="7" stopIfTrue="1" operator="lessThanOrEqual">
      <formula>2.67</formula>
    </cfRule>
  </conditionalFormatting>
  <conditionalFormatting sqref="E54">
    <cfRule type="cellIs" dxfId="174" priority="4" stopIfTrue="1" operator="greaterThanOrEqual">
      <formula>2.67</formula>
    </cfRule>
    <cfRule type="cellIs" dxfId="173" priority="5" stopIfTrue="1" operator="lessThanOrEqual">
      <formula>2.67</formula>
    </cfRule>
  </conditionalFormatting>
  <conditionalFormatting sqref="E20">
    <cfRule type="containsBlanks" dxfId="172" priority="2">
      <formula>LEN(TRIM(E20))=0</formula>
    </cfRule>
  </conditionalFormatting>
  <conditionalFormatting sqref="E18">
    <cfRule type="containsBlanks" dxfId="171" priority="1">
      <formula>LEN(TRIM(E18))=0</formula>
    </cfRule>
  </conditionalFormatting>
  <printOptions horizontalCentered="1" verticalCentered="1" gridLinesSet="0"/>
  <pageMargins left="0.31496062992125984" right="0.43307086614173229" top="0.25" bottom="0.55118110236220474" header="0.18" footer="0.19685039370078741"/>
  <pageSetup scale="78" orientation="portrait" horizontalDpi="300" verticalDpi="300" r:id="rId1"/>
  <headerFooter alignWithMargins="0">
    <oddFooter>&amp;LPag: 1 de 2&amp;C&amp;8Clave:FLS01
Entra en vigor: 22 / junio / 2011&amp;RRev. No. 0</oddFooter>
  </headerFooter>
  <ignoredErrors>
    <ignoredError sqref="H32:H33 E56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7"/>
  <sheetViews>
    <sheetView workbookViewId="0">
      <selection activeCell="E18" sqref="E18"/>
    </sheetView>
  </sheetViews>
  <sheetFormatPr defaultColWidth="11.42578125" defaultRowHeight="12.75" x14ac:dyDescent="0.2"/>
  <cols>
    <col min="1" max="1" width="4.28515625" style="40" customWidth="1"/>
    <col min="2" max="2" width="62.85546875" style="40" customWidth="1"/>
    <col min="3" max="4" width="7.140625" style="40" hidden="1" customWidth="1"/>
    <col min="5" max="5" width="21.42578125" style="63" customWidth="1"/>
    <col min="6" max="8" width="21.42578125" style="40" customWidth="1"/>
    <col min="9" max="16384" width="11.42578125" style="40"/>
  </cols>
  <sheetData>
    <row r="1" spans="1:8" s="25" customFormat="1" x14ac:dyDescent="0.2">
      <c r="E1" s="26" t="s">
        <v>21</v>
      </c>
    </row>
    <row r="2" spans="1:8" s="25" customFormat="1" ht="30" customHeight="1" thickBot="1" x14ac:dyDescent="0.25">
      <c r="A2" s="27"/>
      <c r="B2" s="28" t="s">
        <v>43</v>
      </c>
      <c r="C2" s="27"/>
      <c r="D2" s="27"/>
      <c r="E2" s="29" t="s">
        <v>12</v>
      </c>
      <c r="F2" s="30"/>
      <c r="G2" s="30"/>
      <c r="H2" s="30"/>
    </row>
    <row r="3" spans="1:8" s="25" customFormat="1" ht="15" customHeight="1" thickTop="1" thickBot="1" x14ac:dyDescent="0.25">
      <c r="A3" s="32"/>
      <c r="B3" s="33"/>
      <c r="C3" s="34" t="s">
        <v>1</v>
      </c>
      <c r="D3" s="35" t="s">
        <v>2</v>
      </c>
      <c r="E3" s="36"/>
      <c r="F3" s="31"/>
      <c r="G3" s="31"/>
      <c r="H3" s="31"/>
    </row>
    <row r="4" spans="1:8" ht="13.5" thickTop="1" x14ac:dyDescent="0.2">
      <c r="A4" s="66"/>
      <c r="B4" s="37" t="s">
        <v>14</v>
      </c>
      <c r="C4" s="38"/>
      <c r="D4" s="217"/>
      <c r="E4" s="320" t="str">
        <f>IF(EXACT(Summary!$B$20,'Excel Sheet Variables'!$A$3)=TRUE,Summary!$B$12,"")</f>
        <v/>
      </c>
      <c r="F4" s="39"/>
      <c r="G4" s="39"/>
      <c r="H4" s="39"/>
    </row>
    <row r="5" spans="1:8" x14ac:dyDescent="0.2">
      <c r="A5" s="66"/>
      <c r="B5" s="41" t="s">
        <v>0</v>
      </c>
      <c r="C5" s="42"/>
      <c r="D5" s="41"/>
      <c r="E5" s="314" t="str">
        <f>IF(EXACT(Summary!$B$20,'Excel Sheet Variables'!$A$3)=TRUE,Summary!$B$11,"")</f>
        <v/>
      </c>
      <c r="F5" s="2"/>
      <c r="G5" s="2"/>
      <c r="H5" s="2"/>
    </row>
    <row r="6" spans="1:8" x14ac:dyDescent="0.2">
      <c r="A6" s="66"/>
      <c r="B6" s="41" t="s">
        <v>3</v>
      </c>
      <c r="C6" s="35"/>
      <c r="D6" s="218"/>
      <c r="E6" s="314" t="str">
        <f>IF(EXACT(Summary!$B$20,'Excel Sheet Variables'!$A$3)=TRUE,Summary!$B$2,"")</f>
        <v/>
      </c>
      <c r="F6" s="43"/>
      <c r="G6" s="43"/>
      <c r="H6" s="43"/>
    </row>
    <row r="7" spans="1:8" ht="15.75" x14ac:dyDescent="0.2">
      <c r="A7" s="66"/>
      <c r="B7" s="41" t="s">
        <v>15</v>
      </c>
      <c r="C7" s="44"/>
      <c r="D7" s="219"/>
      <c r="E7" s="314" t="str">
        <f>IF(EXACT(Summary!$B$20,'Excel Sheet Variables'!$A$3)=TRUE,Summary!$B$3,"")</f>
        <v/>
      </c>
      <c r="F7" s="3"/>
      <c r="G7" s="3"/>
      <c r="H7" s="3"/>
    </row>
    <row r="8" spans="1:8" x14ac:dyDescent="0.2">
      <c r="A8" s="66"/>
      <c r="B8" s="41" t="s">
        <v>4</v>
      </c>
      <c r="C8" s="44"/>
      <c r="D8" s="219"/>
      <c r="E8" s="314" t="str">
        <f>IF(EXACT(Summary!$B$20,'Excel Sheet Variables'!$A$3)=TRUE,Summary!$B$29,"")</f>
        <v/>
      </c>
      <c r="F8" s="4"/>
      <c r="G8" s="4"/>
      <c r="H8" s="4"/>
    </row>
    <row r="9" spans="1:8" x14ac:dyDescent="0.2">
      <c r="A9" s="66"/>
      <c r="B9" s="98"/>
      <c r="C9" s="99"/>
      <c r="D9" s="220"/>
      <c r="E9" s="100"/>
      <c r="F9" s="100"/>
      <c r="G9" s="100"/>
      <c r="H9" s="100"/>
    </row>
    <row r="10" spans="1:8" x14ac:dyDescent="0.2">
      <c r="A10" s="66"/>
      <c r="B10" s="41" t="s">
        <v>13</v>
      </c>
      <c r="C10" s="44"/>
      <c r="D10" s="219"/>
      <c r="E10" s="43"/>
      <c r="F10" s="43"/>
      <c r="G10" s="43"/>
      <c r="H10" s="43"/>
    </row>
    <row r="11" spans="1:8" x14ac:dyDescent="0.2">
      <c r="A11" s="66"/>
      <c r="B11" s="41" t="s">
        <v>5</v>
      </c>
      <c r="C11" s="44">
        <v>25</v>
      </c>
      <c r="D11" s="219">
        <v>0</v>
      </c>
      <c r="E11" s="314" t="str">
        <f>IF(EXACT(Summary!$B$20,'Excel Sheet Variables'!$A$3)=TRUE,Summary!$B$13,"")</f>
        <v/>
      </c>
      <c r="F11" s="5"/>
      <c r="G11" s="5"/>
      <c r="H11" s="5"/>
    </row>
    <row r="12" spans="1:8" ht="13.5" thickBot="1" x14ac:dyDescent="0.25">
      <c r="A12" s="66"/>
      <c r="B12" s="98"/>
      <c r="C12" s="99"/>
      <c r="D12" s="220"/>
      <c r="E12" s="221"/>
      <c r="F12" s="101"/>
      <c r="G12" s="101"/>
      <c r="H12" s="101"/>
    </row>
    <row r="13" spans="1:8" ht="13.5" thickTop="1" x14ac:dyDescent="0.2">
      <c r="A13" s="66"/>
      <c r="B13" s="41" t="s">
        <v>46</v>
      </c>
      <c r="C13" s="44"/>
      <c r="D13" s="219"/>
      <c r="E13" s="320" t="str">
        <f>IF(EXACT(Summary!$B$20,'Excel Sheet Variables'!$A$3)=TRUE,Summary!$B$18,"")</f>
        <v/>
      </c>
      <c r="F13" s="102" t="s">
        <v>49</v>
      </c>
      <c r="G13" s="102" t="s">
        <v>49</v>
      </c>
      <c r="H13" s="102" t="s">
        <v>49</v>
      </c>
    </row>
    <row r="14" spans="1:8" x14ac:dyDescent="0.2">
      <c r="A14" s="66"/>
      <c r="B14" s="41" t="s">
        <v>6</v>
      </c>
      <c r="C14" s="44"/>
      <c r="D14" s="219"/>
      <c r="E14" s="324"/>
      <c r="F14" s="2"/>
      <c r="G14" s="2"/>
      <c r="H14" s="2"/>
    </row>
    <row r="15" spans="1:8" x14ac:dyDescent="0.2">
      <c r="A15" s="66"/>
      <c r="B15" s="41" t="s">
        <v>7</v>
      </c>
      <c r="C15" s="44"/>
      <c r="D15" s="219"/>
      <c r="E15" s="314" t="str">
        <f>IF(EXACT(Summary!$B$20,'Excel Sheet Variables'!$A$3)=TRUE,Calibration!$B$4,"")</f>
        <v/>
      </c>
      <c r="F15" s="2"/>
      <c r="G15" s="2"/>
      <c r="H15" s="2"/>
    </row>
    <row r="16" spans="1:8" x14ac:dyDescent="0.2">
      <c r="A16" s="66"/>
      <c r="B16" s="41" t="s">
        <v>8</v>
      </c>
      <c r="C16" s="44"/>
      <c r="D16" s="219"/>
      <c r="E16" s="314" t="str">
        <f>IF(EXACT(Summary!$B$20,'Excel Sheet Variables'!$A$3)=TRUE,Calibration!$B$2,"")</f>
        <v/>
      </c>
      <c r="F16" s="2"/>
      <c r="G16" s="2"/>
      <c r="H16" s="2"/>
    </row>
    <row r="17" spans="1:8" x14ac:dyDescent="0.2">
      <c r="A17" s="66"/>
      <c r="B17" s="41" t="s">
        <v>16</v>
      </c>
      <c r="C17" s="44"/>
      <c r="D17" s="219"/>
      <c r="E17" s="314" t="str">
        <f>IF(EXACT(Summary!$B$20,'Excel Sheet Variables'!$A$3)=TRUE,Summary!$B$4,"")</f>
        <v/>
      </c>
      <c r="F17" s="6"/>
      <c r="G17" s="224"/>
      <c r="H17" s="224"/>
    </row>
    <row r="18" spans="1:8" x14ac:dyDescent="0.2">
      <c r="A18" s="66"/>
      <c r="B18" s="41" t="s">
        <v>22</v>
      </c>
      <c r="C18" s="51"/>
      <c r="D18" s="51"/>
      <c r="E18" s="326" t="str">
        <f>IF(EXACT(Summary!$B$20,'Excel Sheet Variables'!$A$3)=TRUE,'Test Data'!B1,"")</f>
        <v/>
      </c>
      <c r="F18" s="7"/>
      <c r="G18" s="12"/>
      <c r="H18" s="12"/>
    </row>
    <row r="19" spans="1:8" x14ac:dyDescent="0.2">
      <c r="A19" s="66"/>
      <c r="B19" s="41" t="s">
        <v>25</v>
      </c>
      <c r="C19" s="51"/>
      <c r="D19" s="51"/>
      <c r="E19" s="317"/>
      <c r="F19" s="14"/>
      <c r="G19" s="14"/>
      <c r="H19" s="14"/>
    </row>
    <row r="20" spans="1:8" x14ac:dyDescent="0.2">
      <c r="A20" s="66"/>
      <c r="B20" s="41" t="s">
        <v>26</v>
      </c>
      <c r="C20" s="54"/>
      <c r="D20" s="54"/>
      <c r="E20" s="314" t="str">
        <f>IF(EXACT(Summary!$B$20,'Excel Sheet Variables'!$A$3)=TRUE,'Output Text'!$D$27,"")</f>
        <v/>
      </c>
      <c r="F20" s="9"/>
      <c r="G20" s="9"/>
      <c r="H20" s="9"/>
    </row>
    <row r="21" spans="1:8" x14ac:dyDescent="0.2">
      <c r="A21" s="66"/>
      <c r="B21" s="45"/>
      <c r="C21" s="46"/>
      <c r="D21" s="47"/>
      <c r="E21" s="318"/>
      <c r="F21" s="10"/>
      <c r="G21" s="10"/>
      <c r="H21" s="10"/>
    </row>
    <row r="22" spans="1:8" x14ac:dyDescent="0.2">
      <c r="A22" s="66"/>
      <c r="B22" s="48" t="s">
        <v>18</v>
      </c>
      <c r="C22" s="49">
        <v>65</v>
      </c>
      <c r="D22" s="49">
        <v>55</v>
      </c>
      <c r="E22" s="314" t="str">
        <f>IF(EXACT(Summary!$B$20,'Excel Sheet Variables'!$A$3)=TRUE,Summary!$B$34,"")</f>
        <v/>
      </c>
      <c r="F22" s="2"/>
      <c r="G22" s="1"/>
      <c r="H22" s="1"/>
    </row>
    <row r="23" spans="1:8" x14ac:dyDescent="0.2">
      <c r="A23" s="66"/>
      <c r="B23" s="48" t="s">
        <v>47</v>
      </c>
      <c r="C23" s="49">
        <v>17</v>
      </c>
      <c r="D23" s="49">
        <v>0.01</v>
      </c>
      <c r="E23" s="314" t="str">
        <f>IF(EXACT(Summary!$B$20,'Excel Sheet Variables'!$A$3)=TRUE,Summary!$B$35,"")</f>
        <v/>
      </c>
      <c r="F23" s="2"/>
      <c r="G23" s="1"/>
      <c r="H23" s="1"/>
    </row>
    <row r="24" spans="1:8" x14ac:dyDescent="0.2">
      <c r="A24" s="66"/>
      <c r="B24" s="48" t="s">
        <v>48</v>
      </c>
      <c r="C24" s="49">
        <v>78</v>
      </c>
      <c r="D24" s="49">
        <v>72</v>
      </c>
      <c r="E24" s="314" t="str">
        <f>IF(EXACT(Summary!$B$20,'Excel Sheet Variables'!$A$3)=TRUE,'Excel Sheet Variables'!$D$7,"")</f>
        <v/>
      </c>
      <c r="F24" s="2"/>
      <c r="G24" s="1"/>
      <c r="H24" s="1"/>
    </row>
    <row r="25" spans="1:8" x14ac:dyDescent="0.2">
      <c r="A25" s="66"/>
      <c r="B25" s="48" t="s">
        <v>17</v>
      </c>
      <c r="C25" s="49">
        <v>60</v>
      </c>
      <c r="D25" s="49">
        <v>40</v>
      </c>
      <c r="E25" s="314" t="str">
        <f>IF(EXACT(Summary!$B$20,'Excel Sheet Variables'!$A$3)=TRUE,'Excel Sheet Variables'!$E$7,"")</f>
        <v/>
      </c>
      <c r="F25" s="2"/>
      <c r="G25" s="1"/>
      <c r="H25" s="1"/>
    </row>
    <row r="26" spans="1:8" x14ac:dyDescent="0.2">
      <c r="A26" s="66"/>
      <c r="B26" s="48" t="s">
        <v>20</v>
      </c>
      <c r="C26" s="49">
        <v>60.6</v>
      </c>
      <c r="D26" s="49">
        <v>59.4</v>
      </c>
      <c r="E26" s="314" t="str">
        <f>IF(EXACT(Summary!$B$20,'Excel Sheet Variables'!$A$3)=TRUE,Summary!$B$33,"")</f>
        <v/>
      </c>
      <c r="F26" s="2"/>
      <c r="G26" s="1"/>
      <c r="H26" s="1"/>
    </row>
    <row r="27" spans="1:8" x14ac:dyDescent="0.2">
      <c r="A27" s="66"/>
      <c r="B27" s="48" t="s">
        <v>19</v>
      </c>
      <c r="C27" s="49">
        <v>242</v>
      </c>
      <c r="D27" s="49">
        <v>238</v>
      </c>
      <c r="E27" s="314" t="str">
        <f>IF(EXACT(Summary!$B$20,'Excel Sheet Variables'!$A$3)=TRUE,'Excel Sheet Variables'!$H$7,"")</f>
        <v/>
      </c>
      <c r="F27" s="2"/>
      <c r="G27" s="1"/>
      <c r="H27" s="1"/>
    </row>
    <row r="28" spans="1:8" x14ac:dyDescent="0.2">
      <c r="A28" s="66"/>
      <c r="B28" s="45"/>
      <c r="C28" s="47"/>
      <c r="D28" s="47"/>
      <c r="E28" s="318"/>
      <c r="F28" s="10"/>
      <c r="G28" s="10"/>
      <c r="H28" s="10"/>
    </row>
    <row r="29" spans="1:8" x14ac:dyDescent="0.2">
      <c r="A29" s="66"/>
      <c r="B29" s="52" t="s">
        <v>90</v>
      </c>
      <c r="C29" s="53">
        <v>3.03</v>
      </c>
      <c r="D29" s="53">
        <v>2.97</v>
      </c>
      <c r="E29" s="314" t="str">
        <f>IF(EXACT(Summary!$B$20,'Excel Sheet Variables'!$A$3)=TRUE,Summary!$B$23,"")</f>
        <v/>
      </c>
      <c r="F29" s="2"/>
      <c r="G29" s="1"/>
      <c r="H29" s="1"/>
    </row>
    <row r="30" spans="1:8" ht="14.25" x14ac:dyDescent="0.2">
      <c r="A30" s="66"/>
      <c r="B30" s="41" t="s">
        <v>23</v>
      </c>
      <c r="C30" s="54"/>
      <c r="D30" s="54"/>
      <c r="E30" s="314" t="str">
        <f>IF(EXACT(Summary!$B$20,'Excel Sheet Variables'!$A$3)=TRUE,'Output Text'!$D$23,"")</f>
        <v/>
      </c>
      <c r="F30" s="8"/>
      <c r="G30" s="13"/>
      <c r="H30" s="13"/>
    </row>
    <row r="31" spans="1:8" ht="15" thickBot="1" x14ac:dyDescent="0.25">
      <c r="A31" s="66"/>
      <c r="B31" s="41" t="s">
        <v>24</v>
      </c>
      <c r="C31" s="54"/>
      <c r="D31" s="54"/>
      <c r="E31" s="310" t="str">
        <f>IF(EXACT(Summary!$B$20,'Excel Sheet Variables'!$A$3)=TRUE,'Output Text'!$D$24,"")</f>
        <v/>
      </c>
      <c r="F31" s="228"/>
      <c r="G31" s="229"/>
      <c r="H31" s="229"/>
    </row>
    <row r="32" spans="1:8" ht="15" thickTop="1" x14ac:dyDescent="0.2">
      <c r="A32" s="66"/>
      <c r="B32" s="41" t="s">
        <v>32</v>
      </c>
      <c r="C32" s="54">
        <v>60.5</v>
      </c>
      <c r="D32" s="54">
        <v>54.5</v>
      </c>
      <c r="E32" s="15" t="e">
        <f>IF(E30=0,"",(E30/E29-1)*100)</f>
        <v>#VALUE!</v>
      </c>
      <c r="F32" s="16" t="str">
        <f>IF(F30=0,"",(F30/F29-1)*100)</f>
        <v/>
      </c>
      <c r="G32" s="16" t="str">
        <f>IF(G30=0,"",(G30/G29-1)*100)</f>
        <v/>
      </c>
      <c r="H32" s="17" t="str">
        <f>IF(H30=0,"",(H30/H29-1)*100)</f>
        <v/>
      </c>
    </row>
    <row r="33" spans="1:10" ht="15" thickBot="1" x14ac:dyDescent="0.25">
      <c r="A33" s="66"/>
      <c r="B33" s="41" t="s">
        <v>33</v>
      </c>
      <c r="C33" s="54">
        <v>5</v>
      </c>
      <c r="D33" s="54">
        <v>2.5</v>
      </c>
      <c r="E33" s="18" t="e">
        <f>IF(E31=0,"",(E31/E29-1)*100)</f>
        <v>#VALUE!</v>
      </c>
      <c r="F33" s="19" t="str">
        <f>IF(F31=0,"",(F31/F29-1)*100)</f>
        <v/>
      </c>
      <c r="G33" s="19" t="str">
        <f>IF(G31=0,"",(G31/G29-1)*100)</f>
        <v/>
      </c>
      <c r="H33" s="20" t="str">
        <f>IF(H31=0,"",(H31/H29-1)*100)</f>
        <v/>
      </c>
    </row>
    <row r="34" spans="1:10" ht="21" thickTop="1" x14ac:dyDescent="0.2">
      <c r="A34" s="66"/>
      <c r="B34" s="41" t="s">
        <v>28</v>
      </c>
      <c r="C34" s="53"/>
      <c r="D34" s="53"/>
      <c r="E34" s="320" t="str">
        <f>IF(EXACT(Summary!$B$20,'Excel Sheet Variables'!$A$3)=TRUE,'Output Text'!$D$28,"")</f>
        <v/>
      </c>
      <c r="F34" s="214"/>
      <c r="G34" s="214"/>
      <c r="H34" s="214"/>
      <c r="J34" s="96"/>
    </row>
    <row r="35" spans="1:10" x14ac:dyDescent="0.2">
      <c r="A35" s="66"/>
      <c r="B35" s="55"/>
      <c r="C35" s="53"/>
      <c r="D35" s="53"/>
      <c r="E35" s="10"/>
      <c r="F35" s="10"/>
      <c r="G35" s="10"/>
      <c r="H35" s="10"/>
    </row>
    <row r="36" spans="1:10" ht="13.5" thickBot="1" x14ac:dyDescent="0.25">
      <c r="A36" s="66"/>
      <c r="B36" s="56" t="s">
        <v>27</v>
      </c>
      <c r="C36" s="51"/>
      <c r="D36" s="51"/>
      <c r="E36" s="260">
        <v>1.04</v>
      </c>
      <c r="F36" s="263">
        <v>1.04</v>
      </c>
      <c r="G36" s="263">
        <v>1.04</v>
      </c>
      <c r="H36" s="263">
        <v>1.04</v>
      </c>
    </row>
    <row r="37" spans="1:10" ht="18" customHeight="1" thickTop="1" thickBot="1" x14ac:dyDescent="0.25">
      <c r="A37" s="66"/>
      <c r="B37" s="41" t="s">
        <v>31</v>
      </c>
      <c r="C37" s="53"/>
      <c r="D37" s="53"/>
      <c r="E37" s="311" t="str">
        <f>IF(E34="","",53.5/(E32-E33)*E34*E36)</f>
        <v/>
      </c>
      <c r="F37" s="78" t="str">
        <f>IF(F34="","",53.5/(F32-F33)*F34*F36)</f>
        <v/>
      </c>
      <c r="G37" s="78" t="str">
        <f>IF(G34="","",53.5/(G32-G33)*G34*G36)</f>
        <v/>
      </c>
      <c r="H37" s="79" t="str">
        <f>IF(H34="","",53.5/(H32-H33)*H34*H36)</f>
        <v/>
      </c>
    </row>
    <row r="38" spans="1:10" ht="13.5" thickTop="1" x14ac:dyDescent="0.2">
      <c r="A38" s="66"/>
      <c r="B38" s="57" t="s">
        <v>29</v>
      </c>
      <c r="C38" s="53"/>
      <c r="D38" s="53"/>
      <c r="E38" s="323" t="str">
        <f>IF(EXACT(Summary!$B$20,'Excel Sheet Variables'!$A$3)=TRUE,'Output Text'!$D$34,"")</f>
        <v/>
      </c>
      <c r="F38" s="67"/>
      <c r="G38" s="212"/>
      <c r="H38" s="212"/>
    </row>
    <row r="39" spans="1:10" ht="13.5" thickBot="1" x14ac:dyDescent="0.25">
      <c r="A39" s="66"/>
      <c r="B39" s="58" t="s">
        <v>30</v>
      </c>
      <c r="C39" s="53"/>
      <c r="D39" s="53"/>
      <c r="E39" s="310" t="str">
        <f>IF(EXACT(Summary!$B$20,'Excel Sheet Variables'!$A$3)=TRUE,'Output Text'!$D$35,"")</f>
        <v/>
      </c>
      <c r="F39" s="206"/>
      <c r="G39" s="213"/>
      <c r="H39" s="213"/>
    </row>
    <row r="40" spans="1:10" ht="15" thickTop="1" x14ac:dyDescent="0.2">
      <c r="B40" s="57" t="s">
        <v>44</v>
      </c>
      <c r="C40" s="53"/>
      <c r="D40" s="53"/>
      <c r="E40" s="71" t="str">
        <f>IF(OR(E38="",E39=""),"",IF(E39="",(E38/(1000*283))*8620,((E38+E39)/(1000*283))*(8620/2)))</f>
        <v/>
      </c>
      <c r="F40" s="72" t="str">
        <f t="shared" ref="F40:H40" si="0">IF(OR(F38="",F39=""),"",IF(F39="",(F38/(1000*283))*8620,((F38+F39)/(1000*283))*(8620/2)))</f>
        <v/>
      </c>
      <c r="G40" s="72" t="str">
        <f t="shared" si="0"/>
        <v/>
      </c>
      <c r="H40" s="286" t="str">
        <f t="shared" si="0"/>
        <v/>
      </c>
    </row>
    <row r="41" spans="1:10" ht="14.25" x14ac:dyDescent="0.2">
      <c r="B41" s="59" t="s">
        <v>34</v>
      </c>
      <c r="C41" s="53"/>
      <c r="D41" s="53">
        <v>3.27</v>
      </c>
      <c r="E41" s="73" t="str">
        <f>IF(E34="","",(E29/E37))</f>
        <v/>
      </c>
      <c r="F41" s="74" t="str">
        <f>IF(F34="","",(F29/F37))</f>
        <v/>
      </c>
      <c r="G41" s="74" t="str">
        <f>IF(G34="","",(G29/G37))</f>
        <v/>
      </c>
      <c r="H41" s="172" t="str">
        <f>IF(H34="","",(H29/H37))</f>
        <v/>
      </c>
    </row>
    <row r="42" spans="1:10" ht="14.25" x14ac:dyDescent="0.2">
      <c r="B42" s="60" t="s">
        <v>45</v>
      </c>
      <c r="C42" s="53"/>
      <c r="D42" s="53">
        <v>3.27</v>
      </c>
      <c r="E42" s="69" t="str">
        <f>IF(OR(E40="",E37=""),"",E29/(E37+E40))</f>
        <v/>
      </c>
      <c r="F42" s="70" t="str">
        <f t="shared" ref="F42:H42" si="1">IF(OR(F40="",F37=""),"",F29/(F37+F40))</f>
        <v/>
      </c>
      <c r="G42" s="70" t="str">
        <f t="shared" si="1"/>
        <v/>
      </c>
      <c r="H42" s="285" t="str">
        <f t="shared" si="1"/>
        <v/>
      </c>
    </row>
    <row r="43" spans="1:10" ht="12.2" customHeight="1" thickBot="1" x14ac:dyDescent="0.25">
      <c r="B43" s="61" t="s">
        <v>35</v>
      </c>
      <c r="C43" s="62"/>
      <c r="D43" s="62">
        <v>283</v>
      </c>
      <c r="E43" s="75" t="str">
        <f>IF(E42="","",(E42*416))</f>
        <v/>
      </c>
      <c r="F43" s="76" t="str">
        <f>IF(F42="","",(F42*416))</f>
        <v/>
      </c>
      <c r="G43" s="76" t="str">
        <f>IF(G42="","",(G42*416))</f>
        <v/>
      </c>
      <c r="H43" s="170" t="str">
        <f>IF(H42="","",(H42*416))</f>
        <v/>
      </c>
    </row>
    <row r="46" spans="1:10" ht="21" thickBot="1" x14ac:dyDescent="0.25">
      <c r="B46" s="83" t="s">
        <v>36</v>
      </c>
    </row>
    <row r="47" spans="1:10" ht="15.75" thickTop="1" x14ac:dyDescent="0.2">
      <c r="B47" s="80" t="s">
        <v>37</v>
      </c>
      <c r="C47" s="64"/>
      <c r="E47" s="105" t="str">
        <f>IF(COUNT(E42:H42)&gt;1,AVERAGE(E42:H42),"")</f>
        <v/>
      </c>
    </row>
    <row r="48" spans="1:10" ht="15" x14ac:dyDescent="0.2">
      <c r="B48" s="80" t="s">
        <v>38</v>
      </c>
      <c r="C48" s="65"/>
      <c r="E48" s="106" t="str">
        <f>IF(COUNT(E42:H42)&gt;1,STDEV(E42:H42),"")</f>
        <v/>
      </c>
    </row>
    <row r="49" spans="2:5" ht="15" x14ac:dyDescent="0.2">
      <c r="B49" s="80" t="s">
        <v>39</v>
      </c>
      <c r="C49" s="65"/>
      <c r="E49" s="106" t="str">
        <f>IF(COUNT(E42:H42)&gt;1,E48/SQRT(COUNT(E42:H42)),"")</f>
        <v/>
      </c>
    </row>
    <row r="50" spans="2:5" ht="15" x14ac:dyDescent="0.2">
      <c r="B50" s="80" t="s">
        <v>40</v>
      </c>
      <c r="C50" s="64"/>
      <c r="E50" s="107" t="str">
        <f>IF(COUNT(E42:H42)&gt;1,TINV(2*0.025,COUNT(E42:H42)-1),"")</f>
        <v/>
      </c>
    </row>
    <row r="51" spans="2:5" ht="15" x14ac:dyDescent="0.2">
      <c r="B51" s="80" t="s">
        <v>9</v>
      </c>
      <c r="C51" s="64"/>
      <c r="E51" s="107" t="str">
        <f>IF(COUNT(E42:H42)&gt;1,E47-(E49*E48),"")</f>
        <v/>
      </c>
    </row>
    <row r="52" spans="2:5" ht="15" x14ac:dyDescent="0.2">
      <c r="B52" s="80" t="s">
        <v>10</v>
      </c>
      <c r="C52" s="64"/>
      <c r="E52" s="107" t="str">
        <f>IF(COUNT(E42:H42)&gt;1,ROUND(E51/0.95,2),"")</f>
        <v/>
      </c>
    </row>
    <row r="53" spans="2:5" x14ac:dyDescent="0.2">
      <c r="E53" s="108"/>
    </row>
    <row r="54" spans="2:5" ht="16.5" thickBot="1" x14ac:dyDescent="0.25">
      <c r="B54" s="81" t="s">
        <v>41</v>
      </c>
      <c r="C54" s="82"/>
      <c r="E54" s="109" t="str">
        <f>IF(COUNT(E42:H42)&gt;1,MIN(E47,E52),"Missing Results")</f>
        <v>Missing Results</v>
      </c>
    </row>
    <row r="55" spans="2:5" x14ac:dyDescent="0.2">
      <c r="E55" s="108"/>
    </row>
    <row r="56" spans="2:5" ht="13.5" thickBot="1" x14ac:dyDescent="0.25">
      <c r="B56" s="81" t="s">
        <v>42</v>
      </c>
      <c r="E56" s="110" t="str">
        <f>IF(E54="Missing Results", "", ((E54-D41)/D41)*100)</f>
        <v/>
      </c>
    </row>
    <row r="57" spans="2:5" ht="13.5" thickTop="1" x14ac:dyDescent="0.2"/>
  </sheetData>
  <conditionalFormatting sqref="E32:H33">
    <cfRule type="cellIs" dxfId="170" priority="57" stopIfTrue="1" operator="notBetween">
      <formula>$C32</formula>
      <formula>$D32</formula>
    </cfRule>
  </conditionalFormatting>
  <conditionalFormatting sqref="E10:H10 E4:H8 E13:H17">
    <cfRule type="containsBlanks" dxfId="169" priority="46">
      <formula>LEN(TRIM(E4))=0</formula>
    </cfRule>
  </conditionalFormatting>
  <conditionalFormatting sqref="F18:H18">
    <cfRule type="containsBlanks" dxfId="168" priority="39">
      <formula>LEN(TRIM(F18))=0</formula>
    </cfRule>
  </conditionalFormatting>
  <conditionalFormatting sqref="F30:H30">
    <cfRule type="containsBlanks" dxfId="167" priority="37">
      <formula>LEN(TRIM(F30))=0</formula>
    </cfRule>
  </conditionalFormatting>
  <conditionalFormatting sqref="F31:H31">
    <cfRule type="containsBlanks" dxfId="166" priority="36">
      <formula>LEN(TRIM(F31))=0</formula>
    </cfRule>
  </conditionalFormatting>
  <conditionalFormatting sqref="E19:H19 F20:H20">
    <cfRule type="containsBlanks" dxfId="165" priority="35">
      <formula>LEN(TRIM(E19))=0</formula>
    </cfRule>
  </conditionalFormatting>
  <conditionalFormatting sqref="F34:H34">
    <cfRule type="containsBlanks" dxfId="164" priority="34">
      <formula>LEN(TRIM(F34))=0</formula>
    </cfRule>
  </conditionalFormatting>
  <conditionalFormatting sqref="E37:H37">
    <cfRule type="containsBlanks" dxfId="163" priority="33">
      <formula>LEN(TRIM(E37))=0</formula>
    </cfRule>
  </conditionalFormatting>
  <conditionalFormatting sqref="F38:H39">
    <cfRule type="containsBlanks" dxfId="162" priority="32">
      <formula>LEN(TRIM(F38))=0</formula>
    </cfRule>
  </conditionalFormatting>
  <conditionalFormatting sqref="E40:H40">
    <cfRule type="containsBlanks" dxfId="161" priority="25">
      <formula>LEN(TRIM(E40))=0</formula>
    </cfRule>
  </conditionalFormatting>
  <conditionalFormatting sqref="E43">
    <cfRule type="containsBlanks" dxfId="160" priority="23">
      <formula>LEN(TRIM(E43))=0</formula>
    </cfRule>
  </conditionalFormatting>
  <conditionalFormatting sqref="F43:H43">
    <cfRule type="containsBlanks" dxfId="159" priority="22">
      <formula>LEN(TRIM(F43))=0</formula>
    </cfRule>
  </conditionalFormatting>
  <conditionalFormatting sqref="C54">
    <cfRule type="cellIs" dxfId="158" priority="19" stopIfTrue="1" operator="greaterThanOrEqual">
      <formula>2.67</formula>
    </cfRule>
    <cfRule type="cellIs" dxfId="157" priority="20" stopIfTrue="1" operator="lessThanOrEqual">
      <formula>2.67</formula>
    </cfRule>
  </conditionalFormatting>
  <conditionalFormatting sqref="E54">
    <cfRule type="cellIs" dxfId="156" priority="17" stopIfTrue="1" operator="greaterThanOrEqual">
      <formula>2.67</formula>
    </cfRule>
    <cfRule type="cellIs" dxfId="155" priority="18" stopIfTrue="1" operator="lessThanOrEqual">
      <formula>2.67</formula>
    </cfRule>
  </conditionalFormatting>
  <conditionalFormatting sqref="E41:H41">
    <cfRule type="containsBlanks" dxfId="154" priority="21">
      <formula>LEN(TRIM(E41))=0</formula>
    </cfRule>
    <cfRule type="cellIs" dxfId="153" priority="56" stopIfTrue="1" operator="lessThan">
      <formula>$D$41</formula>
    </cfRule>
  </conditionalFormatting>
  <conditionalFormatting sqref="F22:H22">
    <cfRule type="cellIs" dxfId="152" priority="54" operator="notBetween">
      <formula>$C$22</formula>
      <formula>$D$22</formula>
    </cfRule>
  </conditionalFormatting>
  <conditionalFormatting sqref="F23:H23">
    <cfRule type="cellIs" dxfId="151" priority="52" operator="notBetween">
      <formula>$C$23</formula>
      <formula>$D$23</formula>
    </cfRule>
  </conditionalFormatting>
  <conditionalFormatting sqref="F24:H24">
    <cfRule type="cellIs" dxfId="150" priority="51" operator="notBetween">
      <formula>$C$24</formula>
      <formula>$D$24</formula>
    </cfRule>
  </conditionalFormatting>
  <conditionalFormatting sqref="F25:H25">
    <cfRule type="cellIs" dxfId="149" priority="50" operator="notBetween">
      <formula>$C$25</formula>
      <formula>$D$25</formula>
    </cfRule>
  </conditionalFormatting>
  <conditionalFormatting sqref="F26:H26">
    <cfRule type="cellIs" dxfId="148" priority="49" operator="notBetween">
      <formula>$C$26</formula>
      <formula>$D$26</formula>
    </cfRule>
  </conditionalFormatting>
  <conditionalFormatting sqref="F27:H27">
    <cfRule type="cellIs" dxfId="147" priority="48" operator="notBetween">
      <formula>$C$27</formula>
      <formula>$D$27</formula>
    </cfRule>
  </conditionalFormatting>
  <conditionalFormatting sqref="F11:H11">
    <cfRule type="containsBlanks" dxfId="146" priority="43">
      <formula>LEN(TRIM(F11))=0</formula>
    </cfRule>
    <cfRule type="cellIs" dxfId="145" priority="44" operator="greaterThan">
      <formula>$C$11</formula>
    </cfRule>
  </conditionalFormatting>
  <conditionalFormatting sqref="F29:H29">
    <cfRule type="cellIs" dxfId="144" priority="41" operator="notBetween">
      <formula>$C$29</formula>
      <formula>$D$29</formula>
    </cfRule>
  </conditionalFormatting>
  <conditionalFormatting sqref="E42:H42">
    <cfRule type="containsBlanks" dxfId="143" priority="29">
      <formula>LEN(TRIM(E42))=0</formula>
    </cfRule>
    <cfRule type="cellIs" dxfId="142" priority="30" operator="greaterThanOrEqual">
      <formula>$D$42</formula>
    </cfRule>
    <cfRule type="cellIs" dxfId="141" priority="31" operator="lessThan">
      <formula>$D$42</formula>
    </cfRule>
  </conditionalFormatting>
  <conditionalFormatting sqref="E20">
    <cfRule type="containsBlanks" dxfId="140" priority="15">
      <formula>LEN(TRIM(E20))=0</formula>
    </cfRule>
  </conditionalFormatting>
  <conditionalFormatting sqref="E23">
    <cfRule type="containsBlanks" dxfId="139" priority="14">
      <formula>LEN(TRIM(E23))=0</formula>
    </cfRule>
  </conditionalFormatting>
  <conditionalFormatting sqref="E22">
    <cfRule type="containsBlanks" dxfId="138" priority="13">
      <formula>LEN(TRIM(E22))=0</formula>
    </cfRule>
  </conditionalFormatting>
  <conditionalFormatting sqref="E29">
    <cfRule type="containsBlanks" dxfId="137" priority="12">
      <formula>LEN(TRIM(E29))=0</formula>
    </cfRule>
  </conditionalFormatting>
  <conditionalFormatting sqref="E30">
    <cfRule type="containsBlanks" dxfId="136" priority="11">
      <formula>LEN(TRIM(E30))=0</formula>
    </cfRule>
  </conditionalFormatting>
  <conditionalFormatting sqref="E31">
    <cfRule type="containsBlanks" dxfId="135" priority="10">
      <formula>LEN(TRIM(E31))=0</formula>
    </cfRule>
  </conditionalFormatting>
  <conditionalFormatting sqref="E34">
    <cfRule type="containsBlanks" dxfId="134" priority="9">
      <formula>LEN(TRIM(E34))=0</formula>
    </cfRule>
  </conditionalFormatting>
  <conditionalFormatting sqref="E38">
    <cfRule type="containsBlanks" dxfId="133" priority="8">
      <formula>LEN(TRIM(E38))=0</formula>
    </cfRule>
  </conditionalFormatting>
  <conditionalFormatting sqref="E39">
    <cfRule type="containsBlanks" dxfId="132" priority="7">
      <formula>LEN(TRIM(E39))=0</formula>
    </cfRule>
  </conditionalFormatting>
  <conditionalFormatting sqref="E24">
    <cfRule type="containsBlanks" dxfId="131" priority="6">
      <formula>LEN(TRIM(E24))=0</formula>
    </cfRule>
  </conditionalFormatting>
  <conditionalFormatting sqref="E25">
    <cfRule type="containsBlanks" dxfId="130" priority="5">
      <formula>LEN(TRIM(E25))=0</formula>
    </cfRule>
  </conditionalFormatting>
  <conditionalFormatting sqref="E26">
    <cfRule type="containsBlanks" dxfId="129" priority="4">
      <formula>LEN(TRIM(E26))=0</formula>
    </cfRule>
  </conditionalFormatting>
  <conditionalFormatting sqref="E27">
    <cfRule type="containsBlanks" dxfId="128" priority="3">
      <formula>LEN(TRIM(E27))=0</formula>
    </cfRule>
  </conditionalFormatting>
  <conditionalFormatting sqref="E11">
    <cfRule type="containsBlanks" dxfId="127" priority="2">
      <formula>LEN(TRIM(E11))=0</formula>
    </cfRule>
  </conditionalFormatting>
  <conditionalFormatting sqref="E18">
    <cfRule type="containsBlanks" dxfId="126" priority="1">
      <formula>LEN(TRIM(E18))=0</formula>
    </cfRule>
  </conditionalFormatting>
  <pageMargins left="0.7" right="0.7" top="0.75" bottom="0.75" header="0.3" footer="0.3"/>
  <ignoredErrors>
    <ignoredError sqref="E56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Calibration</vt:lpstr>
      <vt:lpstr>Output Text</vt:lpstr>
      <vt:lpstr>Standby Power Measurment</vt:lpstr>
      <vt:lpstr>Test Data</vt:lpstr>
      <vt:lpstr>Analog Voltage Data CDAQ</vt:lpstr>
      <vt:lpstr>Machine Debug Information</vt:lpstr>
      <vt:lpstr>Std Size Electric Template</vt:lpstr>
      <vt:lpstr>240V Compact Electric Template</vt:lpstr>
      <vt:lpstr>120V Compact Electric Template</vt:lpstr>
      <vt:lpstr>Natural Gas Dryer Template</vt:lpstr>
      <vt:lpstr>Excel Sheet Variables</vt:lpstr>
      <vt:lpstr>'Natural Gas Dryer Template'!Print_Area</vt:lpstr>
      <vt:lpstr>'Std Size Electric Template'!Print_Area</vt:lpstr>
    </vt:vector>
  </TitlesOfParts>
  <Company>mabe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</dc:creator>
  <cp:lastModifiedBy>GE User</cp:lastModifiedBy>
  <dcterms:created xsi:type="dcterms:W3CDTF">2011-10-05T13:16:27Z</dcterms:created>
  <dcterms:modified xsi:type="dcterms:W3CDTF">2014-11-21T19:15:07Z</dcterms:modified>
</cp:coreProperties>
</file>