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30" yWindow="45" windowWidth="15195" windowHeight="7905" firstSheet="3" activeTab="5"/>
  </bookViews>
  <sheets>
    <sheet name="Gallons Dispensed" sheetId="1" r:id="rId1"/>
    <sheet name="Percent Flow" sheetId="2" r:id="rId2"/>
    <sheet name="Input Pressure" sheetId="3" r:id="rId3"/>
    <sheet name="Gallons Per min" sheetId="4" r:id="rId4"/>
    <sheet name="New Reading for Flowmeter" sheetId="5" r:id="rId5"/>
    <sheet name="Turbine" sheetId="6" r:id="rId6"/>
  </sheets>
  <calcPr calcId="125725"/>
</workbook>
</file>

<file path=xl/calcChain.xml><?xml version="1.0" encoding="utf-8"?>
<calcChain xmlns="http://schemas.openxmlformats.org/spreadsheetml/2006/main">
  <c r="F14" i="6"/>
  <c r="C15"/>
  <c r="B17"/>
  <c r="C12"/>
  <c r="C11"/>
  <c r="D3"/>
  <c r="A6"/>
  <c r="D6" s="1"/>
  <c r="D7" s="1"/>
  <c r="C2"/>
  <c r="H13" i="1"/>
  <c r="D5" i="5"/>
  <c r="D3"/>
  <c r="F10" s="1"/>
  <c r="G10" s="1"/>
  <c r="D7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K103"/>
  <c r="K102"/>
  <c r="K101"/>
  <c r="K100"/>
  <c r="K99"/>
  <c r="O101" s="1"/>
  <c r="K98"/>
  <c r="O100" s="1"/>
  <c r="K97"/>
  <c r="O99" s="1"/>
  <c r="K96"/>
  <c r="O98" s="1"/>
  <c r="K95"/>
  <c r="O97" s="1"/>
  <c r="K94"/>
  <c r="O96" s="1"/>
  <c r="K93"/>
  <c r="O95" s="1"/>
  <c r="K92"/>
  <c r="O94" s="1"/>
  <c r="K91"/>
  <c r="O93" s="1"/>
  <c r="K90"/>
  <c r="O92" s="1"/>
  <c r="K89"/>
  <c r="O91" s="1"/>
  <c r="K88"/>
  <c r="O90" s="1"/>
  <c r="K87"/>
  <c r="O89" s="1"/>
  <c r="K86"/>
  <c r="O88" s="1"/>
  <c r="K85"/>
  <c r="O87" s="1"/>
  <c r="K84"/>
  <c r="O86" s="1"/>
  <c r="K83"/>
  <c r="O85" s="1"/>
  <c r="K82"/>
  <c r="O84" s="1"/>
  <c r="K81"/>
  <c r="O83" s="1"/>
  <c r="K80"/>
  <c r="O82" s="1"/>
  <c r="K79"/>
  <c r="O81" s="1"/>
  <c r="K78"/>
  <c r="O80" s="1"/>
  <c r="K77"/>
  <c r="O79" s="1"/>
  <c r="K76"/>
  <c r="O78" s="1"/>
  <c r="K75"/>
  <c r="O77" s="1"/>
  <c r="K74"/>
  <c r="O76" s="1"/>
  <c r="K73"/>
  <c r="O75" s="1"/>
  <c r="K72"/>
  <c r="O74" s="1"/>
  <c r="K71"/>
  <c r="O73" s="1"/>
  <c r="K70"/>
  <c r="O72" s="1"/>
  <c r="K69"/>
  <c r="O71" s="1"/>
  <c r="K68"/>
  <c r="O70" s="1"/>
  <c r="K67"/>
  <c r="O69" s="1"/>
  <c r="K66"/>
  <c r="O68" s="1"/>
  <c r="K65"/>
  <c r="O67" s="1"/>
  <c r="K64"/>
  <c r="O66" s="1"/>
  <c r="K63"/>
  <c r="O65" s="1"/>
  <c r="K62"/>
  <c r="O64" s="1"/>
  <c r="K61"/>
  <c r="O63" s="1"/>
  <c r="K60"/>
  <c r="O62" s="1"/>
  <c r="K59"/>
  <c r="O61" s="1"/>
  <c r="K58"/>
  <c r="O60" s="1"/>
  <c r="K57"/>
  <c r="O59" s="1"/>
  <c r="K56"/>
  <c r="O58" s="1"/>
  <c r="K55"/>
  <c r="O57" s="1"/>
  <c r="K54"/>
  <c r="O56" s="1"/>
  <c r="K53"/>
  <c r="O55" s="1"/>
  <c r="K52"/>
  <c r="O54" s="1"/>
  <c r="K51"/>
  <c r="O53" s="1"/>
  <c r="K50"/>
  <c r="O52" s="1"/>
  <c r="K49"/>
  <c r="O51" s="1"/>
  <c r="K48"/>
  <c r="O50" s="1"/>
  <c r="K47"/>
  <c r="O49" s="1"/>
  <c r="K46"/>
  <c r="O48" s="1"/>
  <c r="K45"/>
  <c r="O47" s="1"/>
  <c r="K44"/>
  <c r="O46" s="1"/>
  <c r="K43"/>
  <c r="O45" s="1"/>
  <c r="K42"/>
  <c r="O44" s="1"/>
  <c r="K41"/>
  <c r="O43" s="1"/>
  <c r="K40"/>
  <c r="O42" s="1"/>
  <c r="K39"/>
  <c r="O41" s="1"/>
  <c r="K38"/>
  <c r="O40" s="1"/>
  <c r="K37"/>
  <c r="O39" s="1"/>
  <c r="K36"/>
  <c r="O38" s="1"/>
  <c r="K35"/>
  <c r="O37" s="1"/>
  <c r="K34"/>
  <c r="O36" s="1"/>
  <c r="K33"/>
  <c r="O35" s="1"/>
  <c r="K32"/>
  <c r="O34" s="1"/>
  <c r="K31"/>
  <c r="O33" s="1"/>
  <c r="K30"/>
  <c r="O32" s="1"/>
  <c r="K29"/>
  <c r="O31" s="1"/>
  <c r="K28"/>
  <c r="O30" s="1"/>
  <c r="K27"/>
  <c r="O29" s="1"/>
  <c r="K26"/>
  <c r="O28" s="1"/>
  <c r="K25"/>
  <c r="O27" s="1"/>
  <c r="K24"/>
  <c r="O26" s="1"/>
  <c r="K23"/>
  <c r="O25" s="1"/>
  <c r="K22"/>
  <c r="O24" s="1"/>
  <c r="K21"/>
  <c r="O23" s="1"/>
  <c r="K20"/>
  <c r="O22" s="1"/>
  <c r="K19"/>
  <c r="O21" s="1"/>
  <c r="K18"/>
  <c r="O20" s="1"/>
  <c r="K17"/>
  <c r="O19" s="1"/>
  <c r="K16"/>
  <c r="O18" s="1"/>
  <c r="K15"/>
  <c r="O17" s="1"/>
  <c r="K14"/>
  <c r="O16" s="1"/>
  <c r="K13"/>
  <c r="O15" s="1"/>
  <c r="K12"/>
  <c r="O14" s="1"/>
  <c r="K11"/>
  <c r="K10"/>
  <c r="K9"/>
  <c r="K8"/>
  <c r="K7"/>
  <c r="K6"/>
  <c r="K5"/>
  <c r="K4"/>
  <c r="K3"/>
  <c r="M10" i="1"/>
  <c r="L10"/>
  <c r="K10"/>
  <c r="J10"/>
  <c r="I10"/>
  <c r="F10"/>
  <c r="H159" i="4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F3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D12" i="3"/>
  <c r="C7"/>
  <c r="C6"/>
  <c r="C5"/>
  <c r="C4"/>
  <c r="C3"/>
  <c r="C2"/>
  <c r="K8" i="1"/>
  <c r="J8"/>
  <c r="I8"/>
  <c r="K7"/>
  <c r="J7"/>
  <c r="I7"/>
  <c r="K6"/>
  <c r="J6"/>
  <c r="I6"/>
  <c r="K5"/>
  <c r="J5"/>
  <c r="I5"/>
  <c r="I4"/>
  <c r="I3"/>
  <c r="I2"/>
  <c r="K4"/>
  <c r="J4"/>
  <c r="K3"/>
  <c r="J3"/>
  <c r="K2"/>
  <c r="J2"/>
  <c r="F3" i="5" l="1"/>
  <c r="G3" s="1"/>
  <c r="F5"/>
  <c r="G5" s="1"/>
  <c r="F7"/>
  <c r="G7" s="1"/>
  <c r="F9"/>
  <c r="G9" s="1"/>
  <c r="F4"/>
  <c r="G4" s="1"/>
  <c r="F6"/>
  <c r="G6" s="1"/>
  <c r="F8"/>
  <c r="G8" s="1"/>
  <c r="G2" l="1"/>
</calcChain>
</file>

<file path=xl/sharedStrings.xml><?xml version="1.0" encoding="utf-8"?>
<sst xmlns="http://schemas.openxmlformats.org/spreadsheetml/2006/main" count="53" uniqueCount="45">
  <si>
    <t>calc method</t>
  </si>
  <si>
    <t>run</t>
  </si>
  <si>
    <t>Gallons</t>
  </si>
  <si>
    <t>Gallons 2</t>
  </si>
  <si>
    <t>kg/gal</t>
  </si>
  <si>
    <t>Mass Filled(kg)</t>
  </si>
  <si>
    <t>Mass MT(kg)</t>
  </si>
  <si>
    <t>Desired Mass</t>
  </si>
  <si>
    <t>Reported Mass</t>
  </si>
  <si>
    <t>Measured Mass</t>
  </si>
  <si>
    <t>Dispense</t>
  </si>
  <si>
    <t>uAs AO output</t>
  </si>
  <si>
    <t>Intellifacet reading</t>
  </si>
  <si>
    <t>Note</t>
  </si>
  <si>
    <t>quicker start</t>
  </si>
  <si>
    <t>Volts</t>
  </si>
  <si>
    <t>R</t>
  </si>
  <si>
    <t>mA</t>
  </si>
  <si>
    <t>PSI</t>
  </si>
  <si>
    <t>output ua</t>
  </si>
  <si>
    <t>percent</t>
  </si>
  <si>
    <t>output</t>
  </si>
  <si>
    <t>GPM</t>
  </si>
  <si>
    <t>Max flow is 12 gpm, set range to 0-20 mA, and over range used.</t>
  </si>
  <si>
    <t>Change Flowmeter Settings</t>
  </si>
  <si>
    <t>mV</t>
  </si>
  <si>
    <t>Percent Open</t>
  </si>
  <si>
    <t>Run one GPM</t>
  </si>
  <si>
    <t>Ave</t>
  </si>
  <si>
    <t>MA GPM</t>
  </si>
  <si>
    <t>Percent</t>
  </si>
  <si>
    <t>slope</t>
  </si>
  <si>
    <t>intercept</t>
  </si>
  <si>
    <t>calc gpm</t>
  </si>
  <si>
    <t>SLOPE</t>
  </si>
  <si>
    <t>ERR</t>
  </si>
  <si>
    <t>INTERCEPT</t>
  </si>
  <si>
    <t>Gallons Diepinsed</t>
  </si>
  <si>
    <t>Actual Weight</t>
  </si>
  <si>
    <t>Lbs per gal</t>
  </si>
  <si>
    <t>lbd target</t>
  </si>
  <si>
    <t>ohms</t>
  </si>
  <si>
    <t>V</t>
  </si>
  <si>
    <t>b</t>
  </si>
  <si>
    <t>m</t>
  </si>
</sst>
</file>

<file path=xl/styles.xml><?xml version="1.0" encoding="utf-8"?>
<styleSheet xmlns="http://schemas.openxmlformats.org/spreadsheetml/2006/main">
  <numFmts count="2">
    <numFmt numFmtId="164" formatCode="0.00000000"/>
    <numFmt numFmtId="165" formatCode="0.0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rendline>
            <c:trendlineType val="linear"/>
          </c:trendline>
          <c:xVal>
            <c:numRef>
              <c:f>'Percent Flow'!$A$2:$A$11</c:f>
              <c:numCache>
                <c:formatCode>General</c:formatCode>
                <c:ptCount val="10"/>
                <c:pt idx="0">
                  <c:v>4500</c:v>
                </c:pt>
                <c:pt idx="1">
                  <c:v>4600</c:v>
                </c:pt>
                <c:pt idx="2">
                  <c:v>4700</c:v>
                </c:pt>
                <c:pt idx="3">
                  <c:v>4800</c:v>
                </c:pt>
                <c:pt idx="4">
                  <c:v>4900</c:v>
                </c:pt>
                <c:pt idx="5">
                  <c:v>5000</c:v>
                </c:pt>
                <c:pt idx="6">
                  <c:v>6000</c:v>
                </c:pt>
                <c:pt idx="7">
                  <c:v>7200</c:v>
                </c:pt>
                <c:pt idx="8">
                  <c:v>8400</c:v>
                </c:pt>
                <c:pt idx="9">
                  <c:v>18000</c:v>
                </c:pt>
              </c:numCache>
            </c:numRef>
          </c:xVal>
          <c:yVal>
            <c:numRef>
              <c:f>'Percent Flow'!$B$2:$B$11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15.5</c:v>
                </c:pt>
                <c:pt idx="3">
                  <c:v>16</c:v>
                </c:pt>
                <c:pt idx="4">
                  <c:v>17</c:v>
                </c:pt>
                <c:pt idx="5">
                  <c:v>17.5</c:v>
                </c:pt>
                <c:pt idx="6">
                  <c:v>23</c:v>
                </c:pt>
                <c:pt idx="7">
                  <c:v>30</c:v>
                </c:pt>
                <c:pt idx="8">
                  <c:v>37</c:v>
                </c:pt>
                <c:pt idx="9">
                  <c:v>91</c:v>
                </c:pt>
              </c:numCache>
            </c:numRef>
          </c:yVal>
        </c:ser>
        <c:axId val="80640640"/>
        <c:axId val="94638848"/>
      </c:scatterChart>
      <c:valAx>
        <c:axId val="80640640"/>
        <c:scaling>
          <c:orientation val="minMax"/>
        </c:scaling>
        <c:axPos val="b"/>
        <c:majorGridlines/>
        <c:minorGridlines/>
        <c:title>
          <c:layout/>
        </c:title>
        <c:numFmt formatCode="General" sourceLinked="1"/>
        <c:tickLblPos val="nextTo"/>
        <c:crossAx val="94638848"/>
        <c:crosses val="autoZero"/>
        <c:crossBetween val="midCat"/>
      </c:valAx>
      <c:valAx>
        <c:axId val="94638848"/>
        <c:scaling>
          <c:orientation val="minMax"/>
          <c:max val="50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80640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'Gallons Per min'!$C$1</c:f>
              <c:strCache>
                <c:ptCount val="1"/>
                <c:pt idx="0">
                  <c:v>percent</c:v>
                </c:pt>
              </c:strCache>
            </c:strRef>
          </c:tx>
          <c:xVal>
            <c:numRef>
              <c:f>'Gallons Per min'!$B$2:$B$19</c:f>
              <c:numCache>
                <c:formatCode>General</c:formatCode>
                <c:ptCount val="18"/>
                <c:pt idx="0">
                  <c:v>19000</c:v>
                </c:pt>
                <c:pt idx="1">
                  <c:v>18000</c:v>
                </c:pt>
                <c:pt idx="2">
                  <c:v>17000</c:v>
                </c:pt>
                <c:pt idx="3">
                  <c:v>16000</c:v>
                </c:pt>
                <c:pt idx="4">
                  <c:v>15000</c:v>
                </c:pt>
                <c:pt idx="5">
                  <c:v>14000</c:v>
                </c:pt>
                <c:pt idx="6">
                  <c:v>13000</c:v>
                </c:pt>
                <c:pt idx="7">
                  <c:v>12000</c:v>
                </c:pt>
                <c:pt idx="8">
                  <c:v>11000</c:v>
                </c:pt>
                <c:pt idx="9">
                  <c:v>10000</c:v>
                </c:pt>
                <c:pt idx="10">
                  <c:v>9000</c:v>
                </c:pt>
                <c:pt idx="11">
                  <c:v>8000</c:v>
                </c:pt>
                <c:pt idx="12">
                  <c:v>7000</c:v>
                </c:pt>
                <c:pt idx="13">
                  <c:v>6000</c:v>
                </c:pt>
                <c:pt idx="14">
                  <c:v>5000</c:v>
                </c:pt>
                <c:pt idx="15">
                  <c:v>4400</c:v>
                </c:pt>
                <c:pt idx="16">
                  <c:v>4200</c:v>
                </c:pt>
                <c:pt idx="17">
                  <c:v>4000</c:v>
                </c:pt>
              </c:numCache>
            </c:numRef>
          </c:xVal>
          <c:yVal>
            <c:numRef>
              <c:f>'Gallons Per min'!$C$2:$C$19</c:f>
              <c:numCache>
                <c:formatCode>General</c:formatCode>
                <c:ptCount val="18"/>
                <c:pt idx="0">
                  <c:v>97</c:v>
                </c:pt>
                <c:pt idx="1">
                  <c:v>91</c:v>
                </c:pt>
                <c:pt idx="2">
                  <c:v>85.5</c:v>
                </c:pt>
                <c:pt idx="3">
                  <c:v>80</c:v>
                </c:pt>
                <c:pt idx="4">
                  <c:v>74</c:v>
                </c:pt>
                <c:pt idx="5">
                  <c:v>69</c:v>
                </c:pt>
                <c:pt idx="6">
                  <c:v>63</c:v>
                </c:pt>
                <c:pt idx="7">
                  <c:v>57</c:v>
                </c:pt>
                <c:pt idx="8">
                  <c:v>51.5</c:v>
                </c:pt>
                <c:pt idx="9">
                  <c:v>46</c:v>
                </c:pt>
                <c:pt idx="10">
                  <c:v>40</c:v>
                </c:pt>
                <c:pt idx="11">
                  <c:v>34.5</c:v>
                </c:pt>
                <c:pt idx="12">
                  <c:v>29</c:v>
                </c:pt>
                <c:pt idx="13">
                  <c:v>23</c:v>
                </c:pt>
                <c:pt idx="14">
                  <c:v>18</c:v>
                </c:pt>
                <c:pt idx="15">
                  <c:v>15.3</c:v>
                </c:pt>
                <c:pt idx="16">
                  <c:v>15.2</c:v>
                </c:pt>
                <c:pt idx="17">
                  <c:v>15</c:v>
                </c:pt>
              </c:numCache>
            </c:numRef>
          </c:yVal>
        </c:ser>
        <c:axId val="95220480"/>
        <c:axId val="95222016"/>
      </c:scatterChart>
      <c:valAx>
        <c:axId val="95220480"/>
        <c:scaling>
          <c:orientation val="minMax"/>
        </c:scaling>
        <c:axPos val="b"/>
        <c:numFmt formatCode="General" sourceLinked="1"/>
        <c:tickLblPos val="nextTo"/>
        <c:crossAx val="95222016"/>
        <c:crosses val="autoZero"/>
        <c:crossBetween val="midCat"/>
      </c:valAx>
      <c:valAx>
        <c:axId val="95222016"/>
        <c:scaling>
          <c:orientation val="minMax"/>
        </c:scaling>
        <c:axPos val="l"/>
        <c:majorGridlines/>
        <c:numFmt formatCode="General" sourceLinked="1"/>
        <c:tickLblPos val="nextTo"/>
        <c:crossAx val="95220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'Gallons Per min'!$E$6:$E$159</c:f>
              <c:numCache>
                <c:formatCode>General</c:formatCode>
                <c:ptCount val="154"/>
                <c:pt idx="0">
                  <c:v>4400</c:v>
                </c:pt>
                <c:pt idx="1">
                  <c:v>4500</c:v>
                </c:pt>
                <c:pt idx="2">
                  <c:v>4600</c:v>
                </c:pt>
                <c:pt idx="3">
                  <c:v>4700</c:v>
                </c:pt>
                <c:pt idx="4">
                  <c:v>4800</c:v>
                </c:pt>
                <c:pt idx="5">
                  <c:v>4900</c:v>
                </c:pt>
                <c:pt idx="6">
                  <c:v>5000</c:v>
                </c:pt>
                <c:pt idx="7">
                  <c:v>5100</c:v>
                </c:pt>
                <c:pt idx="8">
                  <c:v>5200</c:v>
                </c:pt>
                <c:pt idx="9">
                  <c:v>5300</c:v>
                </c:pt>
                <c:pt idx="10">
                  <c:v>5400</c:v>
                </c:pt>
                <c:pt idx="11">
                  <c:v>5500</c:v>
                </c:pt>
                <c:pt idx="12">
                  <c:v>5600</c:v>
                </c:pt>
                <c:pt idx="13">
                  <c:v>5700</c:v>
                </c:pt>
                <c:pt idx="14">
                  <c:v>5800</c:v>
                </c:pt>
                <c:pt idx="15">
                  <c:v>5900</c:v>
                </c:pt>
                <c:pt idx="16">
                  <c:v>6000</c:v>
                </c:pt>
                <c:pt idx="17">
                  <c:v>6100</c:v>
                </c:pt>
                <c:pt idx="18">
                  <c:v>6200</c:v>
                </c:pt>
                <c:pt idx="19">
                  <c:v>6300</c:v>
                </c:pt>
                <c:pt idx="20">
                  <c:v>6400</c:v>
                </c:pt>
                <c:pt idx="21">
                  <c:v>6500</c:v>
                </c:pt>
                <c:pt idx="22">
                  <c:v>6600</c:v>
                </c:pt>
                <c:pt idx="23">
                  <c:v>6700</c:v>
                </c:pt>
                <c:pt idx="24">
                  <c:v>6800</c:v>
                </c:pt>
                <c:pt idx="25">
                  <c:v>6900</c:v>
                </c:pt>
                <c:pt idx="26">
                  <c:v>7000</c:v>
                </c:pt>
                <c:pt idx="27">
                  <c:v>7100</c:v>
                </c:pt>
                <c:pt idx="28">
                  <c:v>7200</c:v>
                </c:pt>
                <c:pt idx="29">
                  <c:v>7300</c:v>
                </c:pt>
                <c:pt idx="30">
                  <c:v>7400</c:v>
                </c:pt>
                <c:pt idx="31">
                  <c:v>7500</c:v>
                </c:pt>
                <c:pt idx="32">
                  <c:v>7600</c:v>
                </c:pt>
                <c:pt idx="33">
                  <c:v>7700</c:v>
                </c:pt>
                <c:pt idx="34">
                  <c:v>7800</c:v>
                </c:pt>
                <c:pt idx="35">
                  <c:v>7900</c:v>
                </c:pt>
                <c:pt idx="36">
                  <c:v>8000</c:v>
                </c:pt>
                <c:pt idx="37">
                  <c:v>8100</c:v>
                </c:pt>
                <c:pt idx="38">
                  <c:v>8200</c:v>
                </c:pt>
                <c:pt idx="39">
                  <c:v>8300</c:v>
                </c:pt>
                <c:pt idx="40">
                  <c:v>8400</c:v>
                </c:pt>
                <c:pt idx="41">
                  <c:v>8500</c:v>
                </c:pt>
                <c:pt idx="42">
                  <c:v>8600</c:v>
                </c:pt>
                <c:pt idx="43">
                  <c:v>8700</c:v>
                </c:pt>
                <c:pt idx="44">
                  <c:v>8800</c:v>
                </c:pt>
                <c:pt idx="45">
                  <c:v>8900</c:v>
                </c:pt>
                <c:pt idx="46">
                  <c:v>9000</c:v>
                </c:pt>
                <c:pt idx="47">
                  <c:v>9100</c:v>
                </c:pt>
                <c:pt idx="48">
                  <c:v>9200</c:v>
                </c:pt>
                <c:pt idx="49">
                  <c:v>9300</c:v>
                </c:pt>
                <c:pt idx="50">
                  <c:v>9400</c:v>
                </c:pt>
                <c:pt idx="51">
                  <c:v>9500</c:v>
                </c:pt>
                <c:pt idx="52">
                  <c:v>9600</c:v>
                </c:pt>
                <c:pt idx="53">
                  <c:v>9700</c:v>
                </c:pt>
                <c:pt idx="54">
                  <c:v>9800</c:v>
                </c:pt>
                <c:pt idx="55">
                  <c:v>9900</c:v>
                </c:pt>
                <c:pt idx="56">
                  <c:v>10000</c:v>
                </c:pt>
                <c:pt idx="57">
                  <c:v>10100</c:v>
                </c:pt>
                <c:pt idx="58">
                  <c:v>10200</c:v>
                </c:pt>
                <c:pt idx="59">
                  <c:v>10300</c:v>
                </c:pt>
                <c:pt idx="60">
                  <c:v>10400</c:v>
                </c:pt>
                <c:pt idx="61">
                  <c:v>10500</c:v>
                </c:pt>
                <c:pt idx="62">
                  <c:v>10600</c:v>
                </c:pt>
                <c:pt idx="63">
                  <c:v>10700</c:v>
                </c:pt>
                <c:pt idx="64">
                  <c:v>10800</c:v>
                </c:pt>
                <c:pt idx="65">
                  <c:v>10900</c:v>
                </c:pt>
                <c:pt idx="66">
                  <c:v>11000</c:v>
                </c:pt>
                <c:pt idx="67">
                  <c:v>11100</c:v>
                </c:pt>
                <c:pt idx="68">
                  <c:v>11200</c:v>
                </c:pt>
                <c:pt idx="69">
                  <c:v>11300</c:v>
                </c:pt>
                <c:pt idx="70">
                  <c:v>11400</c:v>
                </c:pt>
                <c:pt idx="71">
                  <c:v>11500</c:v>
                </c:pt>
                <c:pt idx="72">
                  <c:v>11600</c:v>
                </c:pt>
                <c:pt idx="73">
                  <c:v>11700</c:v>
                </c:pt>
                <c:pt idx="74">
                  <c:v>11800</c:v>
                </c:pt>
                <c:pt idx="75">
                  <c:v>11900</c:v>
                </c:pt>
                <c:pt idx="76">
                  <c:v>12000</c:v>
                </c:pt>
                <c:pt idx="77">
                  <c:v>12100</c:v>
                </c:pt>
                <c:pt idx="78">
                  <c:v>12200</c:v>
                </c:pt>
                <c:pt idx="79">
                  <c:v>12300</c:v>
                </c:pt>
                <c:pt idx="80">
                  <c:v>12400</c:v>
                </c:pt>
                <c:pt idx="81">
                  <c:v>12500</c:v>
                </c:pt>
                <c:pt idx="82">
                  <c:v>12600</c:v>
                </c:pt>
                <c:pt idx="83">
                  <c:v>12700</c:v>
                </c:pt>
                <c:pt idx="84">
                  <c:v>12800</c:v>
                </c:pt>
                <c:pt idx="85">
                  <c:v>12900</c:v>
                </c:pt>
                <c:pt idx="86">
                  <c:v>13000</c:v>
                </c:pt>
                <c:pt idx="87">
                  <c:v>13100</c:v>
                </c:pt>
                <c:pt idx="88">
                  <c:v>13200</c:v>
                </c:pt>
                <c:pt idx="89">
                  <c:v>13300</c:v>
                </c:pt>
                <c:pt idx="90">
                  <c:v>13400</c:v>
                </c:pt>
                <c:pt idx="91">
                  <c:v>13500</c:v>
                </c:pt>
                <c:pt idx="92">
                  <c:v>13600</c:v>
                </c:pt>
                <c:pt idx="93">
                  <c:v>13700</c:v>
                </c:pt>
                <c:pt idx="94">
                  <c:v>13800</c:v>
                </c:pt>
                <c:pt idx="95">
                  <c:v>13900</c:v>
                </c:pt>
                <c:pt idx="96">
                  <c:v>14000</c:v>
                </c:pt>
                <c:pt idx="97">
                  <c:v>14100</c:v>
                </c:pt>
                <c:pt idx="98">
                  <c:v>14200</c:v>
                </c:pt>
                <c:pt idx="99">
                  <c:v>14300</c:v>
                </c:pt>
                <c:pt idx="100">
                  <c:v>14400</c:v>
                </c:pt>
                <c:pt idx="101">
                  <c:v>14500</c:v>
                </c:pt>
                <c:pt idx="102">
                  <c:v>14600</c:v>
                </c:pt>
                <c:pt idx="103">
                  <c:v>14700</c:v>
                </c:pt>
                <c:pt idx="104">
                  <c:v>14800</c:v>
                </c:pt>
                <c:pt idx="105">
                  <c:v>14900</c:v>
                </c:pt>
                <c:pt idx="106">
                  <c:v>15000</c:v>
                </c:pt>
                <c:pt idx="107">
                  <c:v>15100</c:v>
                </c:pt>
                <c:pt idx="108">
                  <c:v>15200</c:v>
                </c:pt>
                <c:pt idx="109">
                  <c:v>15300</c:v>
                </c:pt>
                <c:pt idx="110">
                  <c:v>15400</c:v>
                </c:pt>
                <c:pt idx="111">
                  <c:v>15500</c:v>
                </c:pt>
                <c:pt idx="112">
                  <c:v>15600</c:v>
                </c:pt>
                <c:pt idx="113">
                  <c:v>15700</c:v>
                </c:pt>
                <c:pt idx="114">
                  <c:v>15800</c:v>
                </c:pt>
                <c:pt idx="115">
                  <c:v>15900</c:v>
                </c:pt>
                <c:pt idx="116">
                  <c:v>16000</c:v>
                </c:pt>
                <c:pt idx="117">
                  <c:v>16100</c:v>
                </c:pt>
                <c:pt idx="118">
                  <c:v>16200</c:v>
                </c:pt>
                <c:pt idx="119">
                  <c:v>16300</c:v>
                </c:pt>
                <c:pt idx="120">
                  <c:v>16400</c:v>
                </c:pt>
                <c:pt idx="121">
                  <c:v>16500</c:v>
                </c:pt>
                <c:pt idx="122">
                  <c:v>16600</c:v>
                </c:pt>
                <c:pt idx="123">
                  <c:v>16700</c:v>
                </c:pt>
                <c:pt idx="124">
                  <c:v>16800</c:v>
                </c:pt>
                <c:pt idx="125">
                  <c:v>16900</c:v>
                </c:pt>
                <c:pt idx="126">
                  <c:v>17000</c:v>
                </c:pt>
                <c:pt idx="127">
                  <c:v>17100</c:v>
                </c:pt>
                <c:pt idx="128">
                  <c:v>17200</c:v>
                </c:pt>
                <c:pt idx="129">
                  <c:v>17300</c:v>
                </c:pt>
                <c:pt idx="130">
                  <c:v>17400</c:v>
                </c:pt>
                <c:pt idx="131">
                  <c:v>17500</c:v>
                </c:pt>
                <c:pt idx="132">
                  <c:v>17600</c:v>
                </c:pt>
                <c:pt idx="133">
                  <c:v>17700</c:v>
                </c:pt>
                <c:pt idx="134">
                  <c:v>17800</c:v>
                </c:pt>
                <c:pt idx="135">
                  <c:v>17900</c:v>
                </c:pt>
                <c:pt idx="136">
                  <c:v>18000</c:v>
                </c:pt>
                <c:pt idx="137">
                  <c:v>18100</c:v>
                </c:pt>
                <c:pt idx="138">
                  <c:v>18200</c:v>
                </c:pt>
                <c:pt idx="139">
                  <c:v>18300</c:v>
                </c:pt>
                <c:pt idx="140">
                  <c:v>18400</c:v>
                </c:pt>
                <c:pt idx="141">
                  <c:v>18500</c:v>
                </c:pt>
                <c:pt idx="142">
                  <c:v>18600</c:v>
                </c:pt>
                <c:pt idx="143">
                  <c:v>18700</c:v>
                </c:pt>
                <c:pt idx="144">
                  <c:v>18800</c:v>
                </c:pt>
                <c:pt idx="145">
                  <c:v>18900</c:v>
                </c:pt>
                <c:pt idx="146">
                  <c:v>19000</c:v>
                </c:pt>
                <c:pt idx="147">
                  <c:v>19100</c:v>
                </c:pt>
                <c:pt idx="148">
                  <c:v>19200</c:v>
                </c:pt>
                <c:pt idx="149">
                  <c:v>19300</c:v>
                </c:pt>
                <c:pt idx="150">
                  <c:v>19400</c:v>
                </c:pt>
                <c:pt idx="151">
                  <c:v>19500</c:v>
                </c:pt>
                <c:pt idx="152">
                  <c:v>19600</c:v>
                </c:pt>
                <c:pt idx="153">
                  <c:v>19700</c:v>
                </c:pt>
              </c:numCache>
            </c:numRef>
          </c:xVal>
          <c:yVal>
            <c:numRef>
              <c:f>'Gallons Per min'!$F$6:$F$159</c:f>
              <c:numCache>
                <c:formatCode>General</c:formatCode>
                <c:ptCount val="154"/>
                <c:pt idx="0">
                  <c:v>0.73327166666666665</c:v>
                </c:pt>
                <c:pt idx="1">
                  <c:v>0.73534899999999992</c:v>
                </c:pt>
                <c:pt idx="2">
                  <c:v>0.76858533333333334</c:v>
                </c:pt>
                <c:pt idx="3">
                  <c:v>0.80389866666666665</c:v>
                </c:pt>
                <c:pt idx="4">
                  <c:v>0.86829366666666663</c:v>
                </c:pt>
                <c:pt idx="5">
                  <c:v>0.90568399999999993</c:v>
                </c:pt>
                <c:pt idx="6">
                  <c:v>0.96384733333333339</c:v>
                </c:pt>
                <c:pt idx="7">
                  <c:v>1.009547</c:v>
                </c:pt>
                <c:pt idx="8">
                  <c:v>1.073942</c:v>
                </c:pt>
                <c:pt idx="9">
                  <c:v>1.1798819999999999</c:v>
                </c:pt>
                <c:pt idx="10">
                  <c:v>1.258818</c:v>
                </c:pt>
                <c:pt idx="11">
                  <c:v>1.362681</c:v>
                </c:pt>
                <c:pt idx="12">
                  <c:v>1.4083806666666667</c:v>
                </c:pt>
                <c:pt idx="13">
                  <c:v>1.5122433333333334</c:v>
                </c:pt>
                <c:pt idx="14">
                  <c:v>1.6015653333333333</c:v>
                </c:pt>
                <c:pt idx="15">
                  <c:v>1.7158146666666667</c:v>
                </c:pt>
                <c:pt idx="16">
                  <c:v>1.8529136666666666</c:v>
                </c:pt>
                <c:pt idx="17">
                  <c:v>1.9609309999999998</c:v>
                </c:pt>
                <c:pt idx="18">
                  <c:v>2.1084163333333334</c:v>
                </c:pt>
                <c:pt idx="19">
                  <c:v>2.2102020000000002</c:v>
                </c:pt>
                <c:pt idx="20">
                  <c:v>2.3514556666666664</c:v>
                </c:pt>
                <c:pt idx="21">
                  <c:v>2.5030953333333334</c:v>
                </c:pt>
                <c:pt idx="22">
                  <c:v>2.6422716666666672</c:v>
                </c:pt>
                <c:pt idx="23">
                  <c:v>2.8126066666666669</c:v>
                </c:pt>
                <c:pt idx="24">
                  <c:v>2.8998516666666667</c:v>
                </c:pt>
                <c:pt idx="25">
                  <c:v>3.0390280000000001</c:v>
                </c:pt>
                <c:pt idx="26">
                  <c:v>3.1262729999999999</c:v>
                </c:pt>
                <c:pt idx="27">
                  <c:v>3.2696036666666668</c:v>
                </c:pt>
                <c:pt idx="28">
                  <c:v>3.3464620000000003</c:v>
                </c:pt>
                <c:pt idx="29">
                  <c:v>3.4337066666666671</c:v>
                </c:pt>
                <c:pt idx="30">
                  <c:v>3.5375696666666663</c:v>
                </c:pt>
                <c:pt idx="31">
                  <c:v>3.6289690000000001</c:v>
                </c:pt>
                <c:pt idx="32">
                  <c:v>3.7494499999999999</c:v>
                </c:pt>
                <c:pt idx="33">
                  <c:v>3.7930723333333329</c:v>
                </c:pt>
                <c:pt idx="34">
                  <c:v>3.9073216666666668</c:v>
                </c:pt>
                <c:pt idx="35">
                  <c:v>3.9654849999999997</c:v>
                </c:pt>
                <c:pt idx="36">
                  <c:v>4.0631159999999999</c:v>
                </c:pt>
                <c:pt idx="37">
                  <c:v>4.1462063333333328</c:v>
                </c:pt>
                <c:pt idx="38">
                  <c:v>4.2147556666666661</c:v>
                </c:pt>
                <c:pt idx="39">
                  <c:v>4.2729190000000008</c:v>
                </c:pt>
                <c:pt idx="40">
                  <c:v>4.2895370000000002</c:v>
                </c:pt>
                <c:pt idx="41">
                  <c:v>4.3393913333333334</c:v>
                </c:pt>
                <c:pt idx="42">
                  <c:v>4.3830136666666668</c:v>
                </c:pt>
                <c:pt idx="43">
                  <c:v>4.4183269999999997</c:v>
                </c:pt>
                <c:pt idx="44">
                  <c:v>4.4557176666666658</c:v>
                </c:pt>
                <c:pt idx="45">
                  <c:v>4.4806446666666666</c:v>
                </c:pt>
                <c:pt idx="46">
                  <c:v>4.5367306666666671</c:v>
                </c:pt>
                <c:pt idx="47">
                  <c:v>4.5637350000000003</c:v>
                </c:pt>
                <c:pt idx="48">
                  <c:v>4.6135893333333335</c:v>
                </c:pt>
                <c:pt idx="49">
                  <c:v>4.6592890000000002</c:v>
                </c:pt>
                <c:pt idx="50">
                  <c:v>4.7132976666666666</c:v>
                </c:pt>
                <c:pt idx="51">
                  <c:v>4.75692</c:v>
                </c:pt>
                <c:pt idx="52">
                  <c:v>4.7839243333333341</c:v>
                </c:pt>
                <c:pt idx="53">
                  <c:v>4.8213150000000002</c:v>
                </c:pt>
                <c:pt idx="54">
                  <c:v>4.8379329999999996</c:v>
                </c:pt>
                <c:pt idx="55">
                  <c:v>4.8732463333333333</c:v>
                </c:pt>
                <c:pt idx="56">
                  <c:v>4.8898643333333345</c:v>
                </c:pt>
                <c:pt idx="57">
                  <c:v>4.9106370000000004</c:v>
                </c:pt>
                <c:pt idx="58">
                  <c:v>4.9189460000000009</c:v>
                </c:pt>
                <c:pt idx="59">
                  <c:v>4.933486666666667</c:v>
                </c:pt>
                <c:pt idx="60">
                  <c:v>4.9646456666666667</c:v>
                </c:pt>
                <c:pt idx="61">
                  <c:v>4.9874956666666677</c:v>
                </c:pt>
                <c:pt idx="62">
                  <c:v>4.9937276666666675</c:v>
                </c:pt>
                <c:pt idx="63">
                  <c:v>4.9978819999999997</c:v>
                </c:pt>
                <c:pt idx="64">
                  <c:v>5.0165773333333332</c:v>
                </c:pt>
                <c:pt idx="65">
                  <c:v>5.0643540000000007</c:v>
                </c:pt>
                <c:pt idx="66">
                  <c:v>5.0934356666666671</c:v>
                </c:pt>
                <c:pt idx="67">
                  <c:v>5.1100536666666665</c:v>
                </c:pt>
                <c:pt idx="68">
                  <c:v>5.1183629999999996</c:v>
                </c:pt>
                <c:pt idx="69">
                  <c:v>5.1412126666666662</c:v>
                </c:pt>
                <c:pt idx="70">
                  <c:v>5.1661396666666661</c:v>
                </c:pt>
                <c:pt idx="71">
                  <c:v>5.1848349999999996</c:v>
                </c:pt>
                <c:pt idx="72">
                  <c:v>5.1972986666666667</c:v>
                </c:pt>
                <c:pt idx="73">
                  <c:v>5.2035303333333331</c:v>
                </c:pt>
                <c:pt idx="74">
                  <c:v>5.215993666666666</c:v>
                </c:pt>
                <c:pt idx="75">
                  <c:v>5.2222253333333333</c:v>
                </c:pt>
                <c:pt idx="76">
                  <c:v>5.2243026666666665</c:v>
                </c:pt>
                <c:pt idx="77">
                  <c:v>5.2014529999999999</c:v>
                </c:pt>
                <c:pt idx="78">
                  <c:v>5.1848349999999996</c:v>
                </c:pt>
                <c:pt idx="79">
                  <c:v>5.2118393333333337</c:v>
                </c:pt>
                <c:pt idx="80">
                  <c:v>5.253384333333333</c:v>
                </c:pt>
                <c:pt idx="81">
                  <c:v>5.2762343333333339</c:v>
                </c:pt>
                <c:pt idx="82">
                  <c:v>5.2596163333333337</c:v>
                </c:pt>
                <c:pt idx="83">
                  <c:v>5.251307333333334</c:v>
                </c:pt>
                <c:pt idx="84">
                  <c:v>5.253384333333333</c:v>
                </c:pt>
                <c:pt idx="85">
                  <c:v>5.253384333333333</c:v>
                </c:pt>
                <c:pt idx="86">
                  <c:v>5.2554616666666663</c:v>
                </c:pt>
                <c:pt idx="87">
                  <c:v>5.2783116666666663</c:v>
                </c:pt>
                <c:pt idx="88">
                  <c:v>5.2990843333333331</c:v>
                </c:pt>
                <c:pt idx="89">
                  <c:v>5.3157023333333333</c:v>
                </c:pt>
                <c:pt idx="90">
                  <c:v>5.3157023333333333</c:v>
                </c:pt>
                <c:pt idx="91">
                  <c:v>5.3198566666666665</c:v>
                </c:pt>
                <c:pt idx="92">
                  <c:v>5.3198566666666665</c:v>
                </c:pt>
                <c:pt idx="93">
                  <c:v>5.3157020000000008</c:v>
                </c:pt>
                <c:pt idx="94">
                  <c:v>5.3115476666666668</c:v>
                </c:pt>
                <c:pt idx="95">
                  <c:v>5.3198566666666665</c:v>
                </c:pt>
                <c:pt idx="96">
                  <c:v>5.3240113333333321</c:v>
                </c:pt>
                <c:pt idx="97">
                  <c:v>5.3198566666666665</c:v>
                </c:pt>
                <c:pt idx="98">
                  <c:v>5.3157023333333333</c:v>
                </c:pt>
                <c:pt idx="99">
                  <c:v>5.3260886666666671</c:v>
                </c:pt>
                <c:pt idx="100">
                  <c:v>5.3177796666666675</c:v>
                </c:pt>
                <c:pt idx="101">
                  <c:v>5.2949296666666665</c:v>
                </c:pt>
                <c:pt idx="102">
                  <c:v>5.3094703333333335</c:v>
                </c:pt>
                <c:pt idx="103">
                  <c:v>5.3364746666666667</c:v>
                </c:pt>
                <c:pt idx="104">
                  <c:v>5.3780196666666669</c:v>
                </c:pt>
                <c:pt idx="105">
                  <c:v>5.3427063333333331</c:v>
                </c:pt>
                <c:pt idx="106">
                  <c:v>5.3593243333333334</c:v>
                </c:pt>
                <c:pt idx="107">
                  <c:v>5.3198566666666665</c:v>
                </c:pt>
                <c:pt idx="108">
                  <c:v>5.2450753333333333</c:v>
                </c:pt>
                <c:pt idx="109">
                  <c:v>5.3343976666666668</c:v>
                </c:pt>
                <c:pt idx="110">
                  <c:v>5.3780200000000002</c:v>
                </c:pt>
                <c:pt idx="111">
                  <c:v>5.5130419999999996</c:v>
                </c:pt>
                <c:pt idx="112">
                  <c:v>5.384252</c:v>
                </c:pt>
                <c:pt idx="113">
                  <c:v>5.3510159999999987</c:v>
                </c:pt>
                <c:pt idx="114">
                  <c:v>5.3219343333333331</c:v>
                </c:pt>
                <c:pt idx="115">
                  <c:v>5.3427066666666674</c:v>
                </c:pt>
                <c:pt idx="116">
                  <c:v>5.3614020000000009</c:v>
                </c:pt>
                <c:pt idx="117">
                  <c:v>5.375942666666667</c:v>
                </c:pt>
                <c:pt idx="118">
                  <c:v>5.3925606666666672</c:v>
                </c:pt>
                <c:pt idx="119">
                  <c:v>5.367633333333333</c:v>
                </c:pt>
                <c:pt idx="120">
                  <c:v>5.363478999999999</c:v>
                </c:pt>
                <c:pt idx="121">
                  <c:v>5.2949296666666665</c:v>
                </c:pt>
                <c:pt idx="122">
                  <c:v>5.3863289999999999</c:v>
                </c:pt>
                <c:pt idx="123">
                  <c:v>5.1827576666666673</c:v>
                </c:pt>
                <c:pt idx="124">
                  <c:v>5.2720796666666665</c:v>
                </c:pt>
                <c:pt idx="125">
                  <c:v>5.2949296666666665</c:v>
                </c:pt>
                <c:pt idx="126">
                  <c:v>5.560818666666667</c:v>
                </c:pt>
                <c:pt idx="127">
                  <c:v>5.5628959999999994</c:v>
                </c:pt>
                <c:pt idx="128">
                  <c:v>5.4694193333333336</c:v>
                </c:pt>
                <c:pt idx="129">
                  <c:v>5.3884063333333332</c:v>
                </c:pt>
                <c:pt idx="130">
                  <c:v>5.3634793333333333</c:v>
                </c:pt>
                <c:pt idx="131">
                  <c:v>5.3967153333333329</c:v>
                </c:pt>
                <c:pt idx="132">
                  <c:v>5.4320286666666666</c:v>
                </c:pt>
                <c:pt idx="133">
                  <c:v>5.4735736666666668</c:v>
                </c:pt>
                <c:pt idx="134">
                  <c:v>5.4673419999999995</c:v>
                </c:pt>
                <c:pt idx="135">
                  <c:v>5.4195649999999995</c:v>
                </c:pt>
                <c:pt idx="136">
                  <c:v>5.3842516666666667</c:v>
                </c:pt>
                <c:pt idx="137">
                  <c:v>5.3780199999999994</c:v>
                </c:pt>
                <c:pt idx="138">
                  <c:v>5.4050243333333334</c:v>
                </c:pt>
                <c:pt idx="139">
                  <c:v>5.411255999999999</c:v>
                </c:pt>
                <c:pt idx="140">
                  <c:v>5.4237193333333336</c:v>
                </c:pt>
                <c:pt idx="141">
                  <c:v>5.4071013333333333</c:v>
                </c:pt>
                <c:pt idx="142">
                  <c:v>5.4071013333333342</c:v>
                </c:pt>
                <c:pt idx="143">
                  <c:v>5.4507240000000001</c:v>
                </c:pt>
                <c:pt idx="144">
                  <c:v>5.5192733333333335</c:v>
                </c:pt>
                <c:pt idx="145">
                  <c:v>5.5068100000000006</c:v>
                </c:pt>
                <c:pt idx="146">
                  <c:v>5.4299513333333342</c:v>
                </c:pt>
                <c:pt idx="147">
                  <c:v>5.3884063333333332</c:v>
                </c:pt>
                <c:pt idx="148">
                  <c:v>5.4341059999999999</c:v>
                </c:pt>
                <c:pt idx="149">
                  <c:v>5.4694193333333336</c:v>
                </c:pt>
                <c:pt idx="150">
                  <c:v>5.4320286666666666</c:v>
                </c:pt>
                <c:pt idx="151">
                  <c:v>5.4154106666666664</c:v>
                </c:pt>
                <c:pt idx="152">
                  <c:v>5.4403379999999997</c:v>
                </c:pt>
                <c:pt idx="153">
                  <c:v>5.4507243333333335</c:v>
                </c:pt>
              </c:numCache>
            </c:numRef>
          </c:yVal>
        </c:ser>
        <c:ser>
          <c:idx val="1"/>
          <c:order val="1"/>
          <c:xVal>
            <c:numRef>
              <c:f>'Gallons Per min'!$E$6:$E$159</c:f>
              <c:numCache>
                <c:formatCode>General</c:formatCode>
                <c:ptCount val="154"/>
                <c:pt idx="0">
                  <c:v>4400</c:v>
                </c:pt>
                <c:pt idx="1">
                  <c:v>4500</c:v>
                </c:pt>
                <c:pt idx="2">
                  <c:v>4600</c:v>
                </c:pt>
                <c:pt idx="3">
                  <c:v>4700</c:v>
                </c:pt>
                <c:pt idx="4">
                  <c:v>4800</c:v>
                </c:pt>
                <c:pt idx="5">
                  <c:v>4900</c:v>
                </c:pt>
                <c:pt idx="6">
                  <c:v>5000</c:v>
                </c:pt>
                <c:pt idx="7">
                  <c:v>5100</c:v>
                </c:pt>
                <c:pt idx="8">
                  <c:v>5200</c:v>
                </c:pt>
                <c:pt idx="9">
                  <c:v>5300</c:v>
                </c:pt>
                <c:pt idx="10">
                  <c:v>5400</c:v>
                </c:pt>
                <c:pt idx="11">
                  <c:v>5500</c:v>
                </c:pt>
                <c:pt idx="12">
                  <c:v>5600</c:v>
                </c:pt>
                <c:pt idx="13">
                  <c:v>5700</c:v>
                </c:pt>
                <c:pt idx="14">
                  <c:v>5800</c:v>
                </c:pt>
                <c:pt idx="15">
                  <c:v>5900</c:v>
                </c:pt>
                <c:pt idx="16">
                  <c:v>6000</c:v>
                </c:pt>
                <c:pt idx="17">
                  <c:v>6100</c:v>
                </c:pt>
                <c:pt idx="18">
                  <c:v>6200</c:v>
                </c:pt>
                <c:pt idx="19">
                  <c:v>6300</c:v>
                </c:pt>
                <c:pt idx="20">
                  <c:v>6400</c:v>
                </c:pt>
                <c:pt idx="21">
                  <c:v>6500</c:v>
                </c:pt>
                <c:pt idx="22">
                  <c:v>6600</c:v>
                </c:pt>
                <c:pt idx="23">
                  <c:v>6700</c:v>
                </c:pt>
                <c:pt idx="24">
                  <c:v>6800</c:v>
                </c:pt>
                <c:pt idx="25">
                  <c:v>6900</c:v>
                </c:pt>
                <c:pt idx="26">
                  <c:v>7000</c:v>
                </c:pt>
                <c:pt idx="27">
                  <c:v>7100</c:v>
                </c:pt>
                <c:pt idx="28">
                  <c:v>7200</c:v>
                </c:pt>
                <c:pt idx="29">
                  <c:v>7300</c:v>
                </c:pt>
                <c:pt idx="30">
                  <c:v>7400</c:v>
                </c:pt>
                <c:pt idx="31">
                  <c:v>7500</c:v>
                </c:pt>
                <c:pt idx="32">
                  <c:v>7600</c:v>
                </c:pt>
                <c:pt idx="33">
                  <c:v>7700</c:v>
                </c:pt>
                <c:pt idx="34">
                  <c:v>7800</c:v>
                </c:pt>
                <c:pt idx="35">
                  <c:v>7900</c:v>
                </c:pt>
                <c:pt idx="36">
                  <c:v>8000</c:v>
                </c:pt>
                <c:pt idx="37">
                  <c:v>8100</c:v>
                </c:pt>
                <c:pt idx="38">
                  <c:v>8200</c:v>
                </c:pt>
                <c:pt idx="39">
                  <c:v>8300</c:v>
                </c:pt>
                <c:pt idx="40">
                  <c:v>8400</c:v>
                </c:pt>
                <c:pt idx="41">
                  <c:v>8500</c:v>
                </c:pt>
                <c:pt idx="42">
                  <c:v>8600</c:v>
                </c:pt>
                <c:pt idx="43">
                  <c:v>8700</c:v>
                </c:pt>
                <c:pt idx="44">
                  <c:v>8800</c:v>
                </c:pt>
                <c:pt idx="45">
                  <c:v>8900</c:v>
                </c:pt>
                <c:pt idx="46">
                  <c:v>9000</c:v>
                </c:pt>
                <c:pt idx="47">
                  <c:v>9100</c:v>
                </c:pt>
                <c:pt idx="48">
                  <c:v>9200</c:v>
                </c:pt>
                <c:pt idx="49">
                  <c:v>9300</c:v>
                </c:pt>
                <c:pt idx="50">
                  <c:v>9400</c:v>
                </c:pt>
                <c:pt idx="51">
                  <c:v>9500</c:v>
                </c:pt>
                <c:pt idx="52">
                  <c:v>9600</c:v>
                </c:pt>
                <c:pt idx="53">
                  <c:v>9700</c:v>
                </c:pt>
                <c:pt idx="54">
                  <c:v>9800</c:v>
                </c:pt>
                <c:pt idx="55">
                  <c:v>9900</c:v>
                </c:pt>
                <c:pt idx="56">
                  <c:v>10000</c:v>
                </c:pt>
                <c:pt idx="57">
                  <c:v>10100</c:v>
                </c:pt>
                <c:pt idx="58">
                  <c:v>10200</c:v>
                </c:pt>
                <c:pt idx="59">
                  <c:v>10300</c:v>
                </c:pt>
                <c:pt idx="60">
                  <c:v>10400</c:v>
                </c:pt>
                <c:pt idx="61">
                  <c:v>10500</c:v>
                </c:pt>
                <c:pt idx="62">
                  <c:v>10600</c:v>
                </c:pt>
                <c:pt idx="63">
                  <c:v>10700</c:v>
                </c:pt>
                <c:pt idx="64">
                  <c:v>10800</c:v>
                </c:pt>
                <c:pt idx="65">
                  <c:v>10900</c:v>
                </c:pt>
                <c:pt idx="66">
                  <c:v>11000</c:v>
                </c:pt>
                <c:pt idx="67">
                  <c:v>11100</c:v>
                </c:pt>
                <c:pt idx="68">
                  <c:v>11200</c:v>
                </c:pt>
                <c:pt idx="69">
                  <c:v>11300</c:v>
                </c:pt>
                <c:pt idx="70">
                  <c:v>11400</c:v>
                </c:pt>
                <c:pt idx="71">
                  <c:v>11500</c:v>
                </c:pt>
                <c:pt idx="72">
                  <c:v>11600</c:v>
                </c:pt>
                <c:pt idx="73">
                  <c:v>11700</c:v>
                </c:pt>
                <c:pt idx="74">
                  <c:v>11800</c:v>
                </c:pt>
                <c:pt idx="75">
                  <c:v>11900</c:v>
                </c:pt>
                <c:pt idx="76">
                  <c:v>12000</c:v>
                </c:pt>
                <c:pt idx="77">
                  <c:v>12100</c:v>
                </c:pt>
                <c:pt idx="78">
                  <c:v>12200</c:v>
                </c:pt>
                <c:pt idx="79">
                  <c:v>12300</c:v>
                </c:pt>
                <c:pt idx="80">
                  <c:v>12400</c:v>
                </c:pt>
                <c:pt idx="81">
                  <c:v>12500</c:v>
                </c:pt>
                <c:pt idx="82">
                  <c:v>12600</c:v>
                </c:pt>
                <c:pt idx="83">
                  <c:v>12700</c:v>
                </c:pt>
                <c:pt idx="84">
                  <c:v>12800</c:v>
                </c:pt>
                <c:pt idx="85">
                  <c:v>12900</c:v>
                </c:pt>
                <c:pt idx="86">
                  <c:v>13000</c:v>
                </c:pt>
                <c:pt idx="87">
                  <c:v>13100</c:v>
                </c:pt>
                <c:pt idx="88">
                  <c:v>13200</c:v>
                </c:pt>
                <c:pt idx="89">
                  <c:v>13300</c:v>
                </c:pt>
                <c:pt idx="90">
                  <c:v>13400</c:v>
                </c:pt>
                <c:pt idx="91">
                  <c:v>13500</c:v>
                </c:pt>
                <c:pt idx="92">
                  <c:v>13600</c:v>
                </c:pt>
                <c:pt idx="93">
                  <c:v>13700</c:v>
                </c:pt>
                <c:pt idx="94">
                  <c:v>13800</c:v>
                </c:pt>
                <c:pt idx="95">
                  <c:v>13900</c:v>
                </c:pt>
                <c:pt idx="96">
                  <c:v>14000</c:v>
                </c:pt>
                <c:pt idx="97">
                  <c:v>14100</c:v>
                </c:pt>
                <c:pt idx="98">
                  <c:v>14200</c:v>
                </c:pt>
                <c:pt idx="99">
                  <c:v>14300</c:v>
                </c:pt>
                <c:pt idx="100">
                  <c:v>14400</c:v>
                </c:pt>
                <c:pt idx="101">
                  <c:v>14500</c:v>
                </c:pt>
                <c:pt idx="102">
                  <c:v>14600</c:v>
                </c:pt>
                <c:pt idx="103">
                  <c:v>14700</c:v>
                </c:pt>
                <c:pt idx="104">
                  <c:v>14800</c:v>
                </c:pt>
                <c:pt idx="105">
                  <c:v>14900</c:v>
                </c:pt>
                <c:pt idx="106">
                  <c:v>15000</c:v>
                </c:pt>
                <c:pt idx="107">
                  <c:v>15100</c:v>
                </c:pt>
                <c:pt idx="108">
                  <c:v>15200</c:v>
                </c:pt>
                <c:pt idx="109">
                  <c:v>15300</c:v>
                </c:pt>
                <c:pt idx="110">
                  <c:v>15400</c:v>
                </c:pt>
                <c:pt idx="111">
                  <c:v>15500</c:v>
                </c:pt>
                <c:pt idx="112">
                  <c:v>15600</c:v>
                </c:pt>
                <c:pt idx="113">
                  <c:v>15700</c:v>
                </c:pt>
                <c:pt idx="114">
                  <c:v>15800</c:v>
                </c:pt>
                <c:pt idx="115">
                  <c:v>15900</c:v>
                </c:pt>
                <c:pt idx="116">
                  <c:v>16000</c:v>
                </c:pt>
                <c:pt idx="117">
                  <c:v>16100</c:v>
                </c:pt>
                <c:pt idx="118">
                  <c:v>16200</c:v>
                </c:pt>
                <c:pt idx="119">
                  <c:v>16300</c:v>
                </c:pt>
                <c:pt idx="120">
                  <c:v>16400</c:v>
                </c:pt>
                <c:pt idx="121">
                  <c:v>16500</c:v>
                </c:pt>
                <c:pt idx="122">
                  <c:v>16600</c:v>
                </c:pt>
                <c:pt idx="123">
                  <c:v>16700</c:v>
                </c:pt>
                <c:pt idx="124">
                  <c:v>16800</c:v>
                </c:pt>
                <c:pt idx="125">
                  <c:v>16900</c:v>
                </c:pt>
                <c:pt idx="126">
                  <c:v>17000</c:v>
                </c:pt>
                <c:pt idx="127">
                  <c:v>17100</c:v>
                </c:pt>
                <c:pt idx="128">
                  <c:v>17200</c:v>
                </c:pt>
                <c:pt idx="129">
                  <c:v>17300</c:v>
                </c:pt>
                <c:pt idx="130">
                  <c:v>17400</c:v>
                </c:pt>
                <c:pt idx="131">
                  <c:v>17500</c:v>
                </c:pt>
                <c:pt idx="132">
                  <c:v>17600</c:v>
                </c:pt>
                <c:pt idx="133">
                  <c:v>17700</c:v>
                </c:pt>
                <c:pt idx="134">
                  <c:v>17800</c:v>
                </c:pt>
                <c:pt idx="135">
                  <c:v>17900</c:v>
                </c:pt>
                <c:pt idx="136">
                  <c:v>18000</c:v>
                </c:pt>
                <c:pt idx="137">
                  <c:v>18100</c:v>
                </c:pt>
                <c:pt idx="138">
                  <c:v>18200</c:v>
                </c:pt>
                <c:pt idx="139">
                  <c:v>18300</c:v>
                </c:pt>
                <c:pt idx="140">
                  <c:v>18400</c:v>
                </c:pt>
                <c:pt idx="141">
                  <c:v>18500</c:v>
                </c:pt>
                <c:pt idx="142">
                  <c:v>18600</c:v>
                </c:pt>
                <c:pt idx="143">
                  <c:v>18700</c:v>
                </c:pt>
                <c:pt idx="144">
                  <c:v>18800</c:v>
                </c:pt>
                <c:pt idx="145">
                  <c:v>18900</c:v>
                </c:pt>
                <c:pt idx="146">
                  <c:v>19000</c:v>
                </c:pt>
                <c:pt idx="147">
                  <c:v>19100</c:v>
                </c:pt>
                <c:pt idx="148">
                  <c:v>19200</c:v>
                </c:pt>
                <c:pt idx="149">
                  <c:v>19300</c:v>
                </c:pt>
                <c:pt idx="150">
                  <c:v>19400</c:v>
                </c:pt>
                <c:pt idx="151">
                  <c:v>19500</c:v>
                </c:pt>
                <c:pt idx="152">
                  <c:v>19600</c:v>
                </c:pt>
                <c:pt idx="153">
                  <c:v>19700</c:v>
                </c:pt>
              </c:numCache>
            </c:numRef>
          </c:xVal>
          <c:yVal>
            <c:numRef>
              <c:f>'Gallons Per min'!$G$6:$G$159</c:f>
              <c:numCache>
                <c:formatCode>General</c:formatCode>
                <c:ptCount val="154"/>
                <c:pt idx="0">
                  <c:v>0.73161000000000009</c:v>
                </c:pt>
                <c:pt idx="1">
                  <c:v>0.75404440000000006</c:v>
                </c:pt>
                <c:pt idx="2">
                  <c:v>0.77647879999999991</c:v>
                </c:pt>
                <c:pt idx="3">
                  <c:v>0.81511580000000006</c:v>
                </c:pt>
                <c:pt idx="4">
                  <c:v>0.85749180000000003</c:v>
                </c:pt>
                <c:pt idx="5">
                  <c:v>0.9135778</c:v>
                </c:pt>
                <c:pt idx="6">
                  <c:v>0.95969280000000001</c:v>
                </c:pt>
                <c:pt idx="7">
                  <c:v>1.0195178</c:v>
                </c:pt>
                <c:pt idx="8">
                  <c:v>1.1005308</c:v>
                </c:pt>
                <c:pt idx="9">
                  <c:v>1.1715731999999999</c:v>
                </c:pt>
                <c:pt idx="10">
                  <c:v>1.2588179999999998</c:v>
                </c:pt>
                <c:pt idx="11">
                  <c:v>1.3398310000000002</c:v>
                </c:pt>
                <c:pt idx="12">
                  <c:v>1.4345539999999999</c:v>
                </c:pt>
                <c:pt idx="13">
                  <c:v>1.5118279999999999</c:v>
                </c:pt>
                <c:pt idx="14">
                  <c:v>1.6140289999999999</c:v>
                </c:pt>
                <c:pt idx="15">
                  <c:v>1.7286936000000002</c:v>
                </c:pt>
                <c:pt idx="16">
                  <c:v>1.8433582000000002</c:v>
                </c:pt>
                <c:pt idx="17">
                  <c:v>1.9717327999999998</c:v>
                </c:pt>
                <c:pt idx="18">
                  <c:v>2.0938755999999996</c:v>
                </c:pt>
                <c:pt idx="19">
                  <c:v>2.2247428</c:v>
                </c:pt>
                <c:pt idx="20">
                  <c:v>2.3618417999999997</c:v>
                </c:pt>
                <c:pt idx="21">
                  <c:v>2.5026799999999998</c:v>
                </c:pt>
                <c:pt idx="22">
                  <c:v>2.6472570000000002</c:v>
                </c:pt>
                <c:pt idx="23">
                  <c:v>2.7756316000000005</c:v>
                </c:pt>
                <c:pt idx="24">
                  <c:v>2.9152233999999999</c:v>
                </c:pt>
                <c:pt idx="25">
                  <c:v>3.0211636000000004</c:v>
                </c:pt>
                <c:pt idx="26">
                  <c:v>3.1520307999999999</c:v>
                </c:pt>
                <c:pt idx="27">
                  <c:v>3.2355365999999997</c:v>
                </c:pt>
                <c:pt idx="28">
                  <c:v>3.3414766</c:v>
                </c:pt>
                <c:pt idx="29">
                  <c:v>3.4511558</c:v>
                </c:pt>
                <c:pt idx="30">
                  <c:v>3.5371542000000007</c:v>
                </c:pt>
                <c:pt idx="31">
                  <c:v>3.6293844000000002</c:v>
                </c:pt>
                <c:pt idx="32">
                  <c:v>3.719122</c:v>
                </c:pt>
                <c:pt idx="33">
                  <c:v>3.8213231999999997</c:v>
                </c:pt>
                <c:pt idx="34">
                  <c:v>3.8861335999999995</c:v>
                </c:pt>
                <c:pt idx="35">
                  <c:v>3.9796101999999998</c:v>
                </c:pt>
                <c:pt idx="36">
                  <c:v>4.0593769999999996</c:v>
                </c:pt>
                <c:pt idx="37">
                  <c:v>4.1391435999999997</c:v>
                </c:pt>
                <c:pt idx="38">
                  <c:v>4.1989685999999997</c:v>
                </c:pt>
                <c:pt idx="39">
                  <c:v>4.2538081999999999</c:v>
                </c:pt>
                <c:pt idx="40">
                  <c:v>4.3049088000000006</c:v>
                </c:pt>
                <c:pt idx="41">
                  <c:v>4.3410530000000005</c:v>
                </c:pt>
                <c:pt idx="42">
                  <c:v>4.3759509999999988</c:v>
                </c:pt>
                <c:pt idx="43">
                  <c:v>4.4145880000000002</c:v>
                </c:pt>
                <c:pt idx="44">
                  <c:v>4.4557175999999998</c:v>
                </c:pt>
                <c:pt idx="45">
                  <c:v>4.4943545999999994</c:v>
                </c:pt>
                <c:pt idx="46">
                  <c:v>4.5230207999999994</c:v>
                </c:pt>
                <c:pt idx="47">
                  <c:v>4.5728750000000007</c:v>
                </c:pt>
                <c:pt idx="48">
                  <c:v>4.6164974000000001</c:v>
                </c:pt>
                <c:pt idx="49">
                  <c:v>4.662612600000001</c:v>
                </c:pt>
                <c:pt idx="50">
                  <c:v>4.7049886000000001</c:v>
                </c:pt>
                <c:pt idx="51">
                  <c:v>4.7486110000000004</c:v>
                </c:pt>
                <c:pt idx="52">
                  <c:v>4.7872479999999999</c:v>
                </c:pt>
                <c:pt idx="53">
                  <c:v>4.8121749999999999</c:v>
                </c:pt>
                <c:pt idx="54">
                  <c:v>4.8445802000000002</c:v>
                </c:pt>
                <c:pt idx="55">
                  <c:v>4.8670146000000001</c:v>
                </c:pt>
                <c:pt idx="56">
                  <c:v>4.8882026000000005</c:v>
                </c:pt>
                <c:pt idx="57">
                  <c:v>4.9031588000000008</c:v>
                </c:pt>
                <c:pt idx="58">
                  <c:v>4.9243468000000004</c:v>
                </c:pt>
                <c:pt idx="59">
                  <c:v>4.9430422000000007</c:v>
                </c:pt>
                <c:pt idx="60">
                  <c:v>4.9617376000000011</c:v>
                </c:pt>
                <c:pt idx="61">
                  <c:v>4.9742012000000004</c:v>
                </c:pt>
                <c:pt idx="62">
                  <c:v>4.9904038000000002</c:v>
                </c:pt>
                <c:pt idx="63">
                  <c:v>5.0115920000000003</c:v>
                </c:pt>
                <c:pt idx="64">
                  <c:v>5.0340262000000005</c:v>
                </c:pt>
                <c:pt idx="65">
                  <c:v>5.0539678000000006</c:v>
                </c:pt>
                <c:pt idx="66">
                  <c:v>5.0813876000000011</c:v>
                </c:pt>
                <c:pt idx="67">
                  <c:v>5.1063147999999998</c:v>
                </c:pt>
                <c:pt idx="68">
                  <c:v>5.1287490000000009</c:v>
                </c:pt>
                <c:pt idx="69">
                  <c:v>5.1424589999999997</c:v>
                </c:pt>
                <c:pt idx="70">
                  <c:v>5.1611543999999991</c:v>
                </c:pt>
                <c:pt idx="71">
                  <c:v>5.1810959999999993</c:v>
                </c:pt>
                <c:pt idx="72">
                  <c:v>5.1935593999999998</c:v>
                </c:pt>
                <c:pt idx="73">
                  <c:v>5.2060230000000001</c:v>
                </c:pt>
                <c:pt idx="74">
                  <c:v>5.2147473999999994</c:v>
                </c:pt>
                <c:pt idx="75">
                  <c:v>5.2172399999999994</c:v>
                </c:pt>
                <c:pt idx="76">
                  <c:v>5.2085156000000001</c:v>
                </c:pt>
                <c:pt idx="77">
                  <c:v>5.2035301999999994</c:v>
                </c:pt>
                <c:pt idx="78">
                  <c:v>5.2147474000000003</c:v>
                </c:pt>
                <c:pt idx="79">
                  <c:v>5.2272109999999996</c:v>
                </c:pt>
                <c:pt idx="80">
                  <c:v>5.2346892</c:v>
                </c:pt>
                <c:pt idx="81">
                  <c:v>5.2496454000000004</c:v>
                </c:pt>
                <c:pt idx="82">
                  <c:v>5.2670944000000004</c:v>
                </c:pt>
                <c:pt idx="83">
                  <c:v>5.2596162</c:v>
                </c:pt>
                <c:pt idx="84">
                  <c:v>5.2496454000000004</c:v>
                </c:pt>
                <c:pt idx="85">
                  <c:v>5.2546307999999993</c:v>
                </c:pt>
                <c:pt idx="86">
                  <c:v>5.270833399999999</c:v>
                </c:pt>
                <c:pt idx="87">
                  <c:v>5.2783115999999994</c:v>
                </c:pt>
                <c:pt idx="88">
                  <c:v>5.2920216</c:v>
                </c:pt>
                <c:pt idx="89">
                  <c:v>5.3082241999999997</c:v>
                </c:pt>
                <c:pt idx="90">
                  <c:v>5.316948599999999</c:v>
                </c:pt>
                <c:pt idx="91">
                  <c:v>5.316948599999999</c:v>
                </c:pt>
                <c:pt idx="92">
                  <c:v>5.3181947999999997</c:v>
                </c:pt>
                <c:pt idx="93">
                  <c:v>5.3144558000000002</c:v>
                </c:pt>
                <c:pt idx="94">
                  <c:v>5.3194412000000009</c:v>
                </c:pt>
                <c:pt idx="95">
                  <c:v>5.3206875999999994</c:v>
                </c:pt>
                <c:pt idx="96">
                  <c:v>5.3144557999999993</c:v>
                </c:pt>
                <c:pt idx="97">
                  <c:v>5.3194413999999997</c:v>
                </c:pt>
                <c:pt idx="98">
                  <c:v>5.3294122000000002</c:v>
                </c:pt>
                <c:pt idx="99">
                  <c:v>5.3132096000000004</c:v>
                </c:pt>
                <c:pt idx="100">
                  <c:v>5.3019924000000005</c:v>
                </c:pt>
                <c:pt idx="101">
                  <c:v>5.3231804</c:v>
                </c:pt>
                <c:pt idx="102">
                  <c:v>5.3256730000000001</c:v>
                </c:pt>
                <c:pt idx="103">
                  <c:v>5.333151</c:v>
                </c:pt>
                <c:pt idx="104">
                  <c:v>5.3381363999999998</c:v>
                </c:pt>
                <c:pt idx="105">
                  <c:v>5.3643098</c:v>
                </c:pt>
                <c:pt idx="106">
                  <c:v>5.3393828000000001</c:v>
                </c:pt>
                <c:pt idx="107">
                  <c:v>5.2832967999999996</c:v>
                </c:pt>
                <c:pt idx="108">
                  <c:v>5.3381366000000003</c:v>
                </c:pt>
                <c:pt idx="109">
                  <c:v>5.3605710000000002</c:v>
                </c:pt>
                <c:pt idx="110">
                  <c:v>5.3755274000000002</c:v>
                </c:pt>
                <c:pt idx="111">
                  <c:v>5.3767738000000005</c:v>
                </c:pt>
                <c:pt idx="112">
                  <c:v>5.4241353999999999</c:v>
                </c:pt>
                <c:pt idx="113">
                  <c:v>5.3680494000000003</c:v>
                </c:pt>
                <c:pt idx="114">
                  <c:v>5.3555857999999992</c:v>
                </c:pt>
                <c:pt idx="115">
                  <c:v>5.3331514000000002</c:v>
                </c:pt>
                <c:pt idx="116">
                  <c:v>5.3630637999999999</c:v>
                </c:pt>
                <c:pt idx="117">
                  <c:v>5.3805126000000003</c:v>
                </c:pt>
                <c:pt idx="118">
                  <c:v>5.3605707999999996</c:v>
                </c:pt>
                <c:pt idx="119">
                  <c:v>5.3755271999999996</c:v>
                </c:pt>
                <c:pt idx="120">
                  <c:v>5.3406291999999995</c:v>
                </c:pt>
                <c:pt idx="121">
                  <c:v>5.3668025999999998</c:v>
                </c:pt>
                <c:pt idx="122">
                  <c:v>5.2496454000000004</c:v>
                </c:pt>
                <c:pt idx="123">
                  <c:v>5.2832970000000001</c:v>
                </c:pt>
                <c:pt idx="124">
                  <c:v>5.3256730000000001</c:v>
                </c:pt>
                <c:pt idx="125">
                  <c:v>5.4091787999999994</c:v>
                </c:pt>
                <c:pt idx="126">
                  <c:v>5.3892371999999993</c:v>
                </c:pt>
                <c:pt idx="127">
                  <c:v>5.4976700000000003</c:v>
                </c:pt>
                <c:pt idx="128">
                  <c:v>5.4789748000000005</c:v>
                </c:pt>
                <c:pt idx="129">
                  <c:v>5.4303670000000004</c:v>
                </c:pt>
                <c:pt idx="130">
                  <c:v>5.3992079999999998</c:v>
                </c:pt>
                <c:pt idx="131">
                  <c:v>5.4004543999999992</c:v>
                </c:pt>
                <c:pt idx="132">
                  <c:v>5.4328595999999987</c:v>
                </c:pt>
                <c:pt idx="133">
                  <c:v>5.4465693999999996</c:v>
                </c:pt>
                <c:pt idx="134">
                  <c:v>5.4341057999999993</c:v>
                </c:pt>
                <c:pt idx="135">
                  <c:v>5.4253814</c:v>
                </c:pt>
                <c:pt idx="136">
                  <c:v>5.4141642000000001</c:v>
                </c:pt>
                <c:pt idx="137">
                  <c:v>5.3929762000000006</c:v>
                </c:pt>
                <c:pt idx="138">
                  <c:v>5.3917298000000002</c:v>
                </c:pt>
                <c:pt idx="139">
                  <c:v>5.4166568000000002</c:v>
                </c:pt>
                <c:pt idx="140">
                  <c:v>5.4066859999999997</c:v>
                </c:pt>
                <c:pt idx="141">
                  <c:v>5.4091785999999997</c:v>
                </c:pt>
                <c:pt idx="142">
                  <c:v>5.4440766000000007</c:v>
                </c:pt>
                <c:pt idx="143">
                  <c:v>5.4714964000000013</c:v>
                </c:pt>
                <c:pt idx="144">
                  <c:v>5.4590329999999998</c:v>
                </c:pt>
                <c:pt idx="145">
                  <c:v>5.4577866000000004</c:v>
                </c:pt>
                <c:pt idx="146">
                  <c:v>5.4602794000000001</c:v>
                </c:pt>
                <c:pt idx="147">
                  <c:v>5.4490622000000002</c:v>
                </c:pt>
                <c:pt idx="148">
                  <c:v>5.4278741999999998</c:v>
                </c:pt>
                <c:pt idx="149">
                  <c:v>5.4154105999999995</c:v>
                </c:pt>
                <c:pt idx="150">
                  <c:v>5.4403378</c:v>
                </c:pt>
                <c:pt idx="151">
                  <c:v>5.4590331999999995</c:v>
                </c:pt>
                <c:pt idx="152">
                  <c:v>5.4253815999999997</c:v>
                </c:pt>
                <c:pt idx="153">
                  <c:v>5.4054400000000005</c:v>
                </c:pt>
              </c:numCache>
            </c:numRef>
          </c:yVal>
        </c:ser>
        <c:ser>
          <c:idx val="2"/>
          <c:order val="2"/>
          <c:xVal>
            <c:numRef>
              <c:f>'Gallons Per min'!$E$6:$E$159</c:f>
              <c:numCache>
                <c:formatCode>General</c:formatCode>
                <c:ptCount val="154"/>
                <c:pt idx="0">
                  <c:v>4400</c:v>
                </c:pt>
                <c:pt idx="1">
                  <c:v>4500</c:v>
                </c:pt>
                <c:pt idx="2">
                  <c:v>4600</c:v>
                </c:pt>
                <c:pt idx="3">
                  <c:v>4700</c:v>
                </c:pt>
                <c:pt idx="4">
                  <c:v>4800</c:v>
                </c:pt>
                <c:pt idx="5">
                  <c:v>4900</c:v>
                </c:pt>
                <c:pt idx="6">
                  <c:v>5000</c:v>
                </c:pt>
                <c:pt idx="7">
                  <c:v>5100</c:v>
                </c:pt>
                <c:pt idx="8">
                  <c:v>5200</c:v>
                </c:pt>
                <c:pt idx="9">
                  <c:v>5300</c:v>
                </c:pt>
                <c:pt idx="10">
                  <c:v>5400</c:v>
                </c:pt>
                <c:pt idx="11">
                  <c:v>5500</c:v>
                </c:pt>
                <c:pt idx="12">
                  <c:v>5600</c:v>
                </c:pt>
                <c:pt idx="13">
                  <c:v>5700</c:v>
                </c:pt>
                <c:pt idx="14">
                  <c:v>5800</c:v>
                </c:pt>
                <c:pt idx="15">
                  <c:v>5900</c:v>
                </c:pt>
                <c:pt idx="16">
                  <c:v>6000</c:v>
                </c:pt>
                <c:pt idx="17">
                  <c:v>6100</c:v>
                </c:pt>
                <c:pt idx="18">
                  <c:v>6200</c:v>
                </c:pt>
                <c:pt idx="19">
                  <c:v>6300</c:v>
                </c:pt>
                <c:pt idx="20">
                  <c:v>6400</c:v>
                </c:pt>
                <c:pt idx="21">
                  <c:v>6500</c:v>
                </c:pt>
                <c:pt idx="22">
                  <c:v>6600</c:v>
                </c:pt>
                <c:pt idx="23">
                  <c:v>6700</c:v>
                </c:pt>
                <c:pt idx="24">
                  <c:v>6800</c:v>
                </c:pt>
                <c:pt idx="25">
                  <c:v>6900</c:v>
                </c:pt>
                <c:pt idx="26">
                  <c:v>7000</c:v>
                </c:pt>
                <c:pt idx="27">
                  <c:v>7100</c:v>
                </c:pt>
                <c:pt idx="28">
                  <c:v>7200</c:v>
                </c:pt>
                <c:pt idx="29">
                  <c:v>7300</c:v>
                </c:pt>
                <c:pt idx="30">
                  <c:v>7400</c:v>
                </c:pt>
                <c:pt idx="31">
                  <c:v>7500</c:v>
                </c:pt>
                <c:pt idx="32">
                  <c:v>7600</c:v>
                </c:pt>
                <c:pt idx="33">
                  <c:v>7700</c:v>
                </c:pt>
                <c:pt idx="34">
                  <c:v>7800</c:v>
                </c:pt>
                <c:pt idx="35">
                  <c:v>7900</c:v>
                </c:pt>
                <c:pt idx="36">
                  <c:v>8000</c:v>
                </c:pt>
                <c:pt idx="37">
                  <c:v>8100</c:v>
                </c:pt>
                <c:pt idx="38">
                  <c:v>8200</c:v>
                </c:pt>
                <c:pt idx="39">
                  <c:v>8300</c:v>
                </c:pt>
                <c:pt idx="40">
                  <c:v>8400</c:v>
                </c:pt>
                <c:pt idx="41">
                  <c:v>8500</c:v>
                </c:pt>
                <c:pt idx="42">
                  <c:v>8600</c:v>
                </c:pt>
                <c:pt idx="43">
                  <c:v>8700</c:v>
                </c:pt>
                <c:pt idx="44">
                  <c:v>8800</c:v>
                </c:pt>
                <c:pt idx="45">
                  <c:v>8900</c:v>
                </c:pt>
                <c:pt idx="46">
                  <c:v>9000</c:v>
                </c:pt>
                <c:pt idx="47">
                  <c:v>9100</c:v>
                </c:pt>
                <c:pt idx="48">
                  <c:v>9200</c:v>
                </c:pt>
                <c:pt idx="49">
                  <c:v>9300</c:v>
                </c:pt>
                <c:pt idx="50">
                  <c:v>9400</c:v>
                </c:pt>
                <c:pt idx="51">
                  <c:v>9500</c:v>
                </c:pt>
                <c:pt idx="52">
                  <c:v>9600</c:v>
                </c:pt>
                <c:pt idx="53">
                  <c:v>9700</c:v>
                </c:pt>
                <c:pt idx="54">
                  <c:v>9800</c:v>
                </c:pt>
                <c:pt idx="55">
                  <c:v>9900</c:v>
                </c:pt>
                <c:pt idx="56">
                  <c:v>10000</c:v>
                </c:pt>
                <c:pt idx="57">
                  <c:v>10100</c:v>
                </c:pt>
                <c:pt idx="58">
                  <c:v>10200</c:v>
                </c:pt>
                <c:pt idx="59">
                  <c:v>10300</c:v>
                </c:pt>
                <c:pt idx="60">
                  <c:v>10400</c:v>
                </c:pt>
                <c:pt idx="61">
                  <c:v>10500</c:v>
                </c:pt>
                <c:pt idx="62">
                  <c:v>10600</c:v>
                </c:pt>
                <c:pt idx="63">
                  <c:v>10700</c:v>
                </c:pt>
                <c:pt idx="64">
                  <c:v>10800</c:v>
                </c:pt>
                <c:pt idx="65">
                  <c:v>10900</c:v>
                </c:pt>
                <c:pt idx="66">
                  <c:v>11000</c:v>
                </c:pt>
                <c:pt idx="67">
                  <c:v>11100</c:v>
                </c:pt>
                <c:pt idx="68">
                  <c:v>11200</c:v>
                </c:pt>
                <c:pt idx="69">
                  <c:v>11300</c:v>
                </c:pt>
                <c:pt idx="70">
                  <c:v>11400</c:v>
                </c:pt>
                <c:pt idx="71">
                  <c:v>11500</c:v>
                </c:pt>
                <c:pt idx="72">
                  <c:v>11600</c:v>
                </c:pt>
                <c:pt idx="73">
                  <c:v>11700</c:v>
                </c:pt>
                <c:pt idx="74">
                  <c:v>11800</c:v>
                </c:pt>
                <c:pt idx="75">
                  <c:v>11900</c:v>
                </c:pt>
                <c:pt idx="76">
                  <c:v>12000</c:v>
                </c:pt>
                <c:pt idx="77">
                  <c:v>12100</c:v>
                </c:pt>
                <c:pt idx="78">
                  <c:v>12200</c:v>
                </c:pt>
                <c:pt idx="79">
                  <c:v>12300</c:v>
                </c:pt>
                <c:pt idx="80">
                  <c:v>12400</c:v>
                </c:pt>
                <c:pt idx="81">
                  <c:v>12500</c:v>
                </c:pt>
                <c:pt idx="82">
                  <c:v>12600</c:v>
                </c:pt>
                <c:pt idx="83">
                  <c:v>12700</c:v>
                </c:pt>
                <c:pt idx="84">
                  <c:v>12800</c:v>
                </c:pt>
                <c:pt idx="85">
                  <c:v>12900</c:v>
                </c:pt>
                <c:pt idx="86">
                  <c:v>13000</c:v>
                </c:pt>
                <c:pt idx="87">
                  <c:v>13100</c:v>
                </c:pt>
                <c:pt idx="88">
                  <c:v>13200</c:v>
                </c:pt>
                <c:pt idx="89">
                  <c:v>13300</c:v>
                </c:pt>
                <c:pt idx="90">
                  <c:v>13400</c:v>
                </c:pt>
                <c:pt idx="91">
                  <c:v>13500</c:v>
                </c:pt>
                <c:pt idx="92">
                  <c:v>13600</c:v>
                </c:pt>
                <c:pt idx="93">
                  <c:v>13700</c:v>
                </c:pt>
                <c:pt idx="94">
                  <c:v>13800</c:v>
                </c:pt>
                <c:pt idx="95">
                  <c:v>13900</c:v>
                </c:pt>
                <c:pt idx="96">
                  <c:v>14000</c:v>
                </c:pt>
                <c:pt idx="97">
                  <c:v>14100</c:v>
                </c:pt>
                <c:pt idx="98">
                  <c:v>14200</c:v>
                </c:pt>
                <c:pt idx="99">
                  <c:v>14300</c:v>
                </c:pt>
                <c:pt idx="100">
                  <c:v>14400</c:v>
                </c:pt>
                <c:pt idx="101">
                  <c:v>14500</c:v>
                </c:pt>
                <c:pt idx="102">
                  <c:v>14600</c:v>
                </c:pt>
                <c:pt idx="103">
                  <c:v>14700</c:v>
                </c:pt>
                <c:pt idx="104">
                  <c:v>14800</c:v>
                </c:pt>
                <c:pt idx="105">
                  <c:v>14900</c:v>
                </c:pt>
                <c:pt idx="106">
                  <c:v>15000</c:v>
                </c:pt>
                <c:pt idx="107">
                  <c:v>15100</c:v>
                </c:pt>
                <c:pt idx="108">
                  <c:v>15200</c:v>
                </c:pt>
                <c:pt idx="109">
                  <c:v>15300</c:v>
                </c:pt>
                <c:pt idx="110">
                  <c:v>15400</c:v>
                </c:pt>
                <c:pt idx="111">
                  <c:v>15500</c:v>
                </c:pt>
                <c:pt idx="112">
                  <c:v>15600</c:v>
                </c:pt>
                <c:pt idx="113">
                  <c:v>15700</c:v>
                </c:pt>
                <c:pt idx="114">
                  <c:v>15800</c:v>
                </c:pt>
                <c:pt idx="115">
                  <c:v>15900</c:v>
                </c:pt>
                <c:pt idx="116">
                  <c:v>16000</c:v>
                </c:pt>
                <c:pt idx="117">
                  <c:v>16100</c:v>
                </c:pt>
                <c:pt idx="118">
                  <c:v>16200</c:v>
                </c:pt>
                <c:pt idx="119">
                  <c:v>16300</c:v>
                </c:pt>
                <c:pt idx="120">
                  <c:v>16400</c:v>
                </c:pt>
                <c:pt idx="121">
                  <c:v>16500</c:v>
                </c:pt>
                <c:pt idx="122">
                  <c:v>16600</c:v>
                </c:pt>
                <c:pt idx="123">
                  <c:v>16700</c:v>
                </c:pt>
                <c:pt idx="124">
                  <c:v>16800</c:v>
                </c:pt>
                <c:pt idx="125">
                  <c:v>16900</c:v>
                </c:pt>
                <c:pt idx="126">
                  <c:v>17000</c:v>
                </c:pt>
                <c:pt idx="127">
                  <c:v>17100</c:v>
                </c:pt>
                <c:pt idx="128">
                  <c:v>17200</c:v>
                </c:pt>
                <c:pt idx="129">
                  <c:v>17300</c:v>
                </c:pt>
                <c:pt idx="130">
                  <c:v>17400</c:v>
                </c:pt>
                <c:pt idx="131">
                  <c:v>17500</c:v>
                </c:pt>
                <c:pt idx="132">
                  <c:v>17600</c:v>
                </c:pt>
                <c:pt idx="133">
                  <c:v>17700</c:v>
                </c:pt>
                <c:pt idx="134">
                  <c:v>17800</c:v>
                </c:pt>
                <c:pt idx="135">
                  <c:v>17900</c:v>
                </c:pt>
                <c:pt idx="136">
                  <c:v>18000</c:v>
                </c:pt>
                <c:pt idx="137">
                  <c:v>18100</c:v>
                </c:pt>
                <c:pt idx="138">
                  <c:v>18200</c:v>
                </c:pt>
                <c:pt idx="139">
                  <c:v>18300</c:v>
                </c:pt>
                <c:pt idx="140">
                  <c:v>18400</c:v>
                </c:pt>
                <c:pt idx="141">
                  <c:v>18500</c:v>
                </c:pt>
                <c:pt idx="142">
                  <c:v>18600</c:v>
                </c:pt>
                <c:pt idx="143">
                  <c:v>18700</c:v>
                </c:pt>
                <c:pt idx="144">
                  <c:v>18800</c:v>
                </c:pt>
                <c:pt idx="145">
                  <c:v>18900</c:v>
                </c:pt>
                <c:pt idx="146">
                  <c:v>19000</c:v>
                </c:pt>
                <c:pt idx="147">
                  <c:v>19100</c:v>
                </c:pt>
                <c:pt idx="148">
                  <c:v>19200</c:v>
                </c:pt>
                <c:pt idx="149">
                  <c:v>19300</c:v>
                </c:pt>
                <c:pt idx="150">
                  <c:v>19400</c:v>
                </c:pt>
                <c:pt idx="151">
                  <c:v>19500</c:v>
                </c:pt>
                <c:pt idx="152">
                  <c:v>19600</c:v>
                </c:pt>
                <c:pt idx="153">
                  <c:v>19700</c:v>
                </c:pt>
              </c:numCache>
            </c:numRef>
          </c:xVal>
          <c:yVal>
            <c:numRef>
              <c:f>'Gallons Per min'!$H$6:$H$159</c:f>
              <c:numCache>
                <c:formatCode>General</c:formatCode>
                <c:ptCount val="154"/>
                <c:pt idx="0">
                  <c:v>0.77689419999999998</c:v>
                </c:pt>
                <c:pt idx="1">
                  <c:v>0.79725133333333331</c:v>
                </c:pt>
                <c:pt idx="2">
                  <c:v>0.82446339999999996</c:v>
                </c:pt>
                <c:pt idx="3">
                  <c:v>0.85915359999999996</c:v>
                </c:pt>
                <c:pt idx="4">
                  <c:v>0.90423006666666661</c:v>
                </c:pt>
                <c:pt idx="5">
                  <c:v>0.95678470000000004</c:v>
                </c:pt>
                <c:pt idx="6">
                  <c:v>1.0195178999999999</c:v>
                </c:pt>
                <c:pt idx="7">
                  <c:v>1.0834974333333334</c:v>
                </c:pt>
                <c:pt idx="8">
                  <c:v>1.1543319000000001</c:v>
                </c:pt>
                <c:pt idx="9">
                  <c:v>1.2276590666666667</c:v>
                </c:pt>
                <c:pt idx="10">
                  <c:v>1.3086721333333333</c:v>
                </c:pt>
                <c:pt idx="11">
                  <c:v>1.3975787666666668</c:v>
                </c:pt>
                <c:pt idx="12">
                  <c:v>1.4927171666666665</c:v>
                </c:pt>
                <c:pt idx="13">
                  <c:v>1.5961645999999998</c:v>
                </c:pt>
                <c:pt idx="14">
                  <c:v>1.6991965999999998</c:v>
                </c:pt>
                <c:pt idx="15">
                  <c:v>1.8084603666666665</c:v>
                </c:pt>
                <c:pt idx="16">
                  <c:v>1.9225017999999998</c:v>
                </c:pt>
                <c:pt idx="17">
                  <c:v>2.0458908999999998</c:v>
                </c:pt>
                <c:pt idx="18">
                  <c:v>2.1759272333333333</c:v>
                </c:pt>
                <c:pt idx="19">
                  <c:v>2.3057558666666664</c:v>
                </c:pt>
                <c:pt idx="20">
                  <c:v>2.4380771999999999</c:v>
                </c:pt>
                <c:pt idx="21">
                  <c:v>2.5654131333333337</c:v>
                </c:pt>
                <c:pt idx="22">
                  <c:v>2.6962804000000005</c:v>
                </c:pt>
                <c:pt idx="23">
                  <c:v>2.8200849666666667</c:v>
                </c:pt>
                <c:pt idx="24">
                  <c:v>2.9424354333333329</c:v>
                </c:pt>
                <c:pt idx="25">
                  <c:v>3.0610468333333332</c:v>
                </c:pt>
                <c:pt idx="26">
                  <c:v>3.1736341999999995</c:v>
                </c:pt>
                <c:pt idx="27">
                  <c:v>3.2843520333333336</c:v>
                </c:pt>
                <c:pt idx="28">
                  <c:v>3.3823985999999997</c:v>
                </c:pt>
                <c:pt idx="29">
                  <c:v>3.4831456000000003</c:v>
                </c:pt>
                <c:pt idx="30">
                  <c:v>3.5757913000000001</c:v>
                </c:pt>
                <c:pt idx="31">
                  <c:v>3.6694756000000006</c:v>
                </c:pt>
                <c:pt idx="32">
                  <c:v>3.7571358666666668</c:v>
                </c:pt>
                <c:pt idx="33">
                  <c:v>3.8439652333333334</c:v>
                </c:pt>
                <c:pt idx="34">
                  <c:v>3.9278864666666671</c:v>
                </c:pt>
                <c:pt idx="35">
                  <c:v>4.0030831999999998</c:v>
                </c:pt>
                <c:pt idx="36">
                  <c:v>4.0741254333333332</c:v>
                </c:pt>
                <c:pt idx="37">
                  <c:v>4.1374817999999989</c:v>
                </c:pt>
                <c:pt idx="38">
                  <c:v>4.2000072666666659</c:v>
                </c:pt>
                <c:pt idx="39">
                  <c:v>4.2548468666666661</c:v>
                </c:pt>
                <c:pt idx="40">
                  <c:v>4.306362833333333</c:v>
                </c:pt>
                <c:pt idx="41">
                  <c:v>4.3537243000000005</c:v>
                </c:pt>
                <c:pt idx="42">
                  <c:v>4.3954771666666668</c:v>
                </c:pt>
                <c:pt idx="43">
                  <c:v>4.4353605333333332</c:v>
                </c:pt>
                <c:pt idx="44">
                  <c:v>4.4739975333333337</c:v>
                </c:pt>
                <c:pt idx="45">
                  <c:v>4.5163736000000005</c:v>
                </c:pt>
                <c:pt idx="46">
                  <c:v>4.5581264666666668</c:v>
                </c:pt>
                <c:pt idx="47">
                  <c:v>4.5982175333333339</c:v>
                </c:pt>
                <c:pt idx="48">
                  <c:v>4.6385163333333335</c:v>
                </c:pt>
                <c:pt idx="49">
                  <c:v>4.6767378666666666</c:v>
                </c:pt>
                <c:pt idx="50">
                  <c:v>4.7159980333333333</c:v>
                </c:pt>
                <c:pt idx="51">
                  <c:v>4.7513114000000005</c:v>
                </c:pt>
                <c:pt idx="52">
                  <c:v>4.7860016000000005</c:v>
                </c:pt>
                <c:pt idx="53">
                  <c:v>4.8165372666666668</c:v>
                </c:pt>
                <c:pt idx="54">
                  <c:v>4.8439570333333339</c:v>
                </c:pt>
                <c:pt idx="55">
                  <c:v>4.869091833333334</c:v>
                </c:pt>
                <c:pt idx="56">
                  <c:v>4.892149400000001</c:v>
                </c:pt>
                <c:pt idx="57">
                  <c:v>4.9131297333333332</c:v>
                </c:pt>
                <c:pt idx="58">
                  <c:v>4.9307864333333331</c:v>
                </c:pt>
                <c:pt idx="59">
                  <c:v>4.9486508666666662</c:v>
                </c:pt>
                <c:pt idx="60">
                  <c:v>4.9677616333333336</c:v>
                </c:pt>
                <c:pt idx="61">
                  <c:v>4.9881187666666671</c:v>
                </c:pt>
                <c:pt idx="62">
                  <c:v>5.0080604333333332</c:v>
                </c:pt>
                <c:pt idx="63">
                  <c:v>5.0280021333333336</c:v>
                </c:pt>
                <c:pt idx="64">
                  <c:v>5.0487747333333335</c:v>
                </c:pt>
                <c:pt idx="65">
                  <c:v>5.0689241333333346</c:v>
                </c:pt>
                <c:pt idx="66">
                  <c:v>5.0886580666666665</c:v>
                </c:pt>
                <c:pt idx="67">
                  <c:v>5.1090151666666666</c:v>
                </c:pt>
                <c:pt idx="68">
                  <c:v>5.1295799999999998</c:v>
                </c:pt>
                <c:pt idx="69">
                  <c:v>5.1495216333333333</c:v>
                </c:pt>
                <c:pt idx="70">
                  <c:v>5.1653087666666675</c:v>
                </c:pt>
                <c:pt idx="71">
                  <c:v>5.1783954666666663</c:v>
                </c:pt>
                <c:pt idx="72">
                  <c:v>5.1875353999999998</c:v>
                </c:pt>
                <c:pt idx="73">
                  <c:v>5.1941825999999995</c:v>
                </c:pt>
                <c:pt idx="74">
                  <c:v>5.2012452666666675</c:v>
                </c:pt>
                <c:pt idx="75">
                  <c:v>5.2099697333333328</c:v>
                </c:pt>
                <c:pt idx="76">
                  <c:v>5.2191096666666663</c:v>
                </c:pt>
                <c:pt idx="77">
                  <c:v>5.225341433333333</c:v>
                </c:pt>
                <c:pt idx="78">
                  <c:v>5.2301191333333339</c:v>
                </c:pt>
                <c:pt idx="79">
                  <c:v>5.2338582000000002</c:v>
                </c:pt>
                <c:pt idx="80">
                  <c:v>5.2369741000000003</c:v>
                </c:pt>
                <c:pt idx="81">
                  <c:v>5.2400900000000004</c:v>
                </c:pt>
                <c:pt idx="82">
                  <c:v>5.2477758666666663</c:v>
                </c:pt>
                <c:pt idx="83">
                  <c:v>5.2592008000000003</c:v>
                </c:pt>
                <c:pt idx="84">
                  <c:v>5.2695871000000007</c:v>
                </c:pt>
                <c:pt idx="85">
                  <c:v>5.2758189</c:v>
                </c:pt>
                <c:pt idx="86">
                  <c:v>5.2801811333333335</c:v>
                </c:pt>
                <c:pt idx="87">
                  <c:v>5.286205166666667</c:v>
                </c:pt>
                <c:pt idx="88">
                  <c:v>5.2926446333333335</c:v>
                </c:pt>
                <c:pt idx="89">
                  <c:v>5.2984609666666671</c:v>
                </c:pt>
                <c:pt idx="90">
                  <c:v>5.3051082000000012</c:v>
                </c:pt>
                <c:pt idx="91">
                  <c:v>5.3119631666666667</c:v>
                </c:pt>
                <c:pt idx="92">
                  <c:v>5.316117666666667</c:v>
                </c:pt>
                <c:pt idx="93">
                  <c:v>5.3177794666666669</c:v>
                </c:pt>
                <c:pt idx="94">
                  <c:v>5.3188180999999997</c:v>
                </c:pt>
                <c:pt idx="95">
                  <c:v>5.3190258333333329</c:v>
                </c:pt>
                <c:pt idx="96">
                  <c:v>5.3165331333333334</c:v>
                </c:pt>
                <c:pt idx="97">
                  <c:v>5.3154944999999998</c:v>
                </c:pt>
                <c:pt idx="98">
                  <c:v>5.3175717666666662</c:v>
                </c:pt>
                <c:pt idx="99">
                  <c:v>5.3242189666666659</c:v>
                </c:pt>
                <c:pt idx="100">
                  <c:v>5.3265039333333331</c:v>
                </c:pt>
                <c:pt idx="101">
                  <c:v>5.3300352333333327</c:v>
                </c:pt>
                <c:pt idx="102">
                  <c:v>5.3300352333333327</c:v>
                </c:pt>
                <c:pt idx="103">
                  <c:v>5.3229725333333331</c:v>
                </c:pt>
                <c:pt idx="104">
                  <c:v>5.3238034333333335</c:v>
                </c:pt>
                <c:pt idx="105">
                  <c:v>5.3298274666666661</c:v>
                </c:pt>
                <c:pt idx="106">
                  <c:v>5.3516386999999996</c:v>
                </c:pt>
                <c:pt idx="107">
                  <c:v>5.3591168666666658</c:v>
                </c:pt>
                <c:pt idx="108">
                  <c:v>5.3605710000000002</c:v>
                </c:pt>
                <c:pt idx="109">
                  <c:v>5.3549624666666658</c:v>
                </c:pt>
                <c:pt idx="110">
                  <c:v>5.3549625000000001</c:v>
                </c:pt>
                <c:pt idx="111">
                  <c:v>5.3551702666666667</c:v>
                </c:pt>
                <c:pt idx="112">
                  <c:v>5.3607788666666654</c:v>
                </c:pt>
                <c:pt idx="113">
                  <c:v>5.3755273999999993</c:v>
                </c:pt>
                <c:pt idx="114">
                  <c:v>5.3788509666666666</c:v>
                </c:pt>
                <c:pt idx="115">
                  <c:v>5.3773968666666665</c:v>
                </c:pt>
                <c:pt idx="116">
                  <c:v>5.3555856333333329</c:v>
                </c:pt>
                <c:pt idx="117">
                  <c:v>5.3557933333333336</c:v>
                </c:pt>
                <c:pt idx="118">
                  <c:v>5.3389675000000008</c:v>
                </c:pt>
                <c:pt idx="119">
                  <c:v>5.3339820333333332</c:v>
                </c:pt>
                <c:pt idx="120">
                  <c:v>5.3292043333333332</c:v>
                </c:pt>
                <c:pt idx="121">
                  <c:v>5.3491460000000002</c:v>
                </c:pt>
                <c:pt idx="122">
                  <c:v>5.3678413333333337</c:v>
                </c:pt>
                <c:pt idx="123">
                  <c:v>5.3755272000000005</c:v>
                </c:pt>
                <c:pt idx="124">
                  <c:v>5.3776045000000012</c:v>
                </c:pt>
                <c:pt idx="125">
                  <c:v>5.3776045333333338</c:v>
                </c:pt>
                <c:pt idx="126">
                  <c:v>5.3877831</c:v>
                </c:pt>
                <c:pt idx="127">
                  <c:v>5.3923530666666668</c:v>
                </c:pt>
                <c:pt idx="128">
                  <c:v>5.4214346666666664</c:v>
                </c:pt>
                <c:pt idx="129">
                  <c:v>5.4409609000000003</c:v>
                </c:pt>
                <c:pt idx="130">
                  <c:v>5.4534244333333337</c:v>
                </c:pt>
                <c:pt idx="131">
                  <c:v>5.435767733333333</c:v>
                </c:pt>
                <c:pt idx="132">
                  <c:v>5.4172801333333336</c:v>
                </c:pt>
                <c:pt idx="133">
                  <c:v>5.4108406333333336</c:v>
                </c:pt>
                <c:pt idx="134">
                  <c:v>5.4131255999999999</c:v>
                </c:pt>
                <c:pt idx="135">
                  <c:v>5.4191495999999999</c:v>
                </c:pt>
                <c:pt idx="136">
                  <c:v>5.4201882000000001</c:v>
                </c:pt>
                <c:pt idx="137">
                  <c:v>5.4176954666666663</c:v>
                </c:pt>
                <c:pt idx="138">
                  <c:v>5.4154105000000001</c:v>
                </c:pt>
                <c:pt idx="139">
                  <c:v>5.4206036333333332</c:v>
                </c:pt>
                <c:pt idx="140">
                  <c:v>5.4293281333333336</c:v>
                </c:pt>
                <c:pt idx="141">
                  <c:v>5.4338981000000004</c:v>
                </c:pt>
                <c:pt idx="142">
                  <c:v>5.4349367333333332</c:v>
                </c:pt>
                <c:pt idx="143">
                  <c:v>5.4378449</c:v>
                </c:pt>
                <c:pt idx="144">
                  <c:v>5.4436612333333345</c:v>
                </c:pt>
                <c:pt idx="145">
                  <c:v>5.4444921666666675</c:v>
                </c:pt>
                <c:pt idx="146">
                  <c:v>5.4453231000000013</c:v>
                </c:pt>
                <c:pt idx="147">
                  <c:v>5.4486467666666663</c:v>
                </c:pt>
                <c:pt idx="148">
                  <c:v>5.4486467999999997</c:v>
                </c:pt>
                <c:pt idx="149">
                  <c:v>5.4407994074074075</c:v>
                </c:pt>
                <c:pt idx="150">
                  <c:v>5.4325480833333328</c:v>
                </c:pt>
                <c:pt idx="151">
                  <c:v>5.4329190476190474</c:v>
                </c:pt>
                <c:pt idx="152">
                  <c:v>5.4403378333333334</c:v>
                </c:pt>
                <c:pt idx="153">
                  <c:v>5.4415842000000003</c:v>
                </c:pt>
              </c:numCache>
            </c:numRef>
          </c:yVal>
        </c:ser>
        <c:axId val="95235456"/>
        <c:axId val="95253632"/>
      </c:scatterChart>
      <c:valAx>
        <c:axId val="95235456"/>
        <c:scaling>
          <c:orientation val="minMax"/>
        </c:scaling>
        <c:axPos val="b"/>
        <c:numFmt formatCode="General" sourceLinked="1"/>
        <c:tickLblPos val="nextTo"/>
        <c:crossAx val="95253632"/>
        <c:crosses val="autoZero"/>
        <c:crossBetween val="midCat"/>
      </c:valAx>
      <c:valAx>
        <c:axId val="95253632"/>
        <c:scaling>
          <c:orientation val="minMax"/>
        </c:scaling>
        <c:axPos val="l"/>
        <c:majorGridlines/>
        <c:numFmt formatCode="General" sourceLinked="1"/>
        <c:tickLblPos val="nextTo"/>
        <c:crossAx val="95235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Reading for Flowmeter'!$C$2</c:f>
              <c:strCache>
                <c:ptCount val="1"/>
                <c:pt idx="0">
                  <c:v>GPM</c:v>
                </c:pt>
              </c:strCache>
            </c:strRef>
          </c:tx>
          <c:xVal>
            <c:numRef>
              <c:f>'New Reading for Flowmeter'!$B$3:$B$10</c:f>
              <c:numCache>
                <c:formatCode>General</c:formatCode>
                <c:ptCount val="8"/>
                <c:pt idx="0">
                  <c:v>483</c:v>
                </c:pt>
                <c:pt idx="1">
                  <c:v>806</c:v>
                </c:pt>
                <c:pt idx="2">
                  <c:v>1369</c:v>
                </c:pt>
                <c:pt idx="3">
                  <c:v>2015</c:v>
                </c:pt>
                <c:pt idx="4">
                  <c:v>2576</c:v>
                </c:pt>
                <c:pt idx="5">
                  <c:v>2897</c:v>
                </c:pt>
                <c:pt idx="6">
                  <c:v>3048</c:v>
                </c:pt>
                <c:pt idx="7">
                  <c:v>3296</c:v>
                </c:pt>
              </c:numCache>
            </c:numRef>
          </c:xVal>
          <c:yVal>
            <c:numRef>
              <c:f>'New Reading for Flowmeter'!$C$3:$C$10</c:f>
              <c:numCache>
                <c:formatCode>General</c:formatCode>
                <c:ptCount val="8"/>
                <c:pt idx="0">
                  <c:v>1.17</c:v>
                </c:pt>
                <c:pt idx="1">
                  <c:v>1.93</c:v>
                </c:pt>
                <c:pt idx="2">
                  <c:v>3.3</c:v>
                </c:pt>
                <c:pt idx="3">
                  <c:v>4.87</c:v>
                </c:pt>
                <c:pt idx="4">
                  <c:v>6.12</c:v>
                </c:pt>
                <c:pt idx="5">
                  <c:v>6.95</c:v>
                </c:pt>
                <c:pt idx="6">
                  <c:v>7.31</c:v>
                </c:pt>
                <c:pt idx="7">
                  <c:v>7.7</c:v>
                </c:pt>
              </c:numCache>
            </c:numRef>
          </c:yVal>
        </c:ser>
        <c:ser>
          <c:idx val="1"/>
          <c:order val="1"/>
          <c:tx>
            <c:v>Calculated</c:v>
          </c:tx>
          <c:xVal>
            <c:numRef>
              <c:f>'New Reading for Flowmeter'!$B$3:$B$10</c:f>
              <c:numCache>
                <c:formatCode>General</c:formatCode>
                <c:ptCount val="8"/>
                <c:pt idx="0">
                  <c:v>483</c:v>
                </c:pt>
                <c:pt idx="1">
                  <c:v>806</c:v>
                </c:pt>
                <c:pt idx="2">
                  <c:v>1369</c:v>
                </c:pt>
                <c:pt idx="3">
                  <c:v>2015</c:v>
                </c:pt>
                <c:pt idx="4">
                  <c:v>2576</c:v>
                </c:pt>
                <c:pt idx="5">
                  <c:v>2897</c:v>
                </c:pt>
                <c:pt idx="6">
                  <c:v>3048</c:v>
                </c:pt>
                <c:pt idx="7">
                  <c:v>3296</c:v>
                </c:pt>
              </c:numCache>
            </c:numRef>
          </c:xVal>
          <c:yVal>
            <c:numRef>
              <c:f>'New Reading for Flowmeter'!$F$3:$F$10</c:f>
              <c:numCache>
                <c:formatCode>General</c:formatCode>
                <c:ptCount val="8"/>
                <c:pt idx="0">
                  <c:v>1.1541592745845464</c:v>
                </c:pt>
                <c:pt idx="1">
                  <c:v>1.9259883546897401</c:v>
                </c:pt>
                <c:pt idx="2">
                  <c:v>3.2713127265139628</c:v>
                </c:pt>
                <c:pt idx="3">
                  <c:v>4.8149708867243497</c:v>
                </c:pt>
                <c:pt idx="4">
                  <c:v>6.1555161311175812</c:v>
                </c:pt>
                <c:pt idx="5">
                  <c:v>6.9225660837917831</c:v>
                </c:pt>
                <c:pt idx="6">
                  <c:v>7.2833902048316723</c:v>
                </c:pt>
                <c:pt idx="7">
                  <c:v>7.8760020062746685</c:v>
                </c:pt>
              </c:numCache>
            </c:numRef>
          </c:yVal>
        </c:ser>
        <c:axId val="95417856"/>
        <c:axId val="95419392"/>
      </c:scatterChart>
      <c:valAx>
        <c:axId val="95417856"/>
        <c:scaling>
          <c:orientation val="minMax"/>
        </c:scaling>
        <c:axPos val="b"/>
        <c:numFmt formatCode="General" sourceLinked="1"/>
        <c:tickLblPos val="nextTo"/>
        <c:crossAx val="95419392"/>
        <c:crosses val="autoZero"/>
        <c:crossBetween val="midCat"/>
      </c:valAx>
      <c:valAx>
        <c:axId val="95419392"/>
        <c:scaling>
          <c:orientation val="minMax"/>
        </c:scaling>
        <c:axPos val="l"/>
        <c:majorGridlines/>
        <c:numFmt formatCode="General" sourceLinked="1"/>
        <c:tickLblPos val="nextTo"/>
        <c:crossAx val="95417856"/>
        <c:crosses val="autoZero"/>
        <c:crossBetween val="midCat"/>
      </c:valAx>
    </c:plotArea>
    <c:legend>
      <c:legendPos val="r"/>
      <c:layout/>
    </c:legend>
    <c:plotVisOnly val="1"/>
  </c:chart>
  <c:spPr>
    <a:ln>
      <a:solidFill>
        <a:schemeClr val="accent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'New Reading for Flowmeter'!$K$2</c:f>
              <c:strCache>
                <c:ptCount val="1"/>
                <c:pt idx="0">
                  <c:v>Ave</c:v>
                </c:pt>
              </c:strCache>
            </c:strRef>
          </c:tx>
          <c:xVal>
            <c:numRef>
              <c:f>'New Reading for Flowmeter'!$J$3:$J$103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'New Reading for Flowmeter'!$K$3:$K$103</c:f>
              <c:numCache>
                <c:formatCode>General</c:formatCode>
                <c:ptCount val="101"/>
                <c:pt idx="0">
                  <c:v>1.149686</c:v>
                </c:pt>
                <c:pt idx="1">
                  <c:v>1.1410389999999999</c:v>
                </c:pt>
                <c:pt idx="2">
                  <c:v>1.1638826666666668</c:v>
                </c:pt>
                <c:pt idx="3">
                  <c:v>1.1605100000000002</c:v>
                </c:pt>
                <c:pt idx="4">
                  <c:v>1.1551373333333332</c:v>
                </c:pt>
                <c:pt idx="5">
                  <c:v>1.1520196666666667</c:v>
                </c:pt>
                <c:pt idx="6">
                  <c:v>1.1525883333333333</c:v>
                </c:pt>
                <c:pt idx="7">
                  <c:v>1.1513333333333333</c:v>
                </c:pt>
                <c:pt idx="8">
                  <c:v>1.1551566666666668</c:v>
                </c:pt>
                <c:pt idx="9">
                  <c:v>1.1481763333333335</c:v>
                </c:pt>
                <c:pt idx="10">
                  <c:v>1.1612939999999998</c:v>
                </c:pt>
                <c:pt idx="11">
                  <c:v>1.1654313333333335</c:v>
                </c:pt>
                <c:pt idx="12">
                  <c:v>1.1582746666666666</c:v>
                </c:pt>
                <c:pt idx="13">
                  <c:v>1.140941</c:v>
                </c:pt>
                <c:pt idx="14">
                  <c:v>1.1494706666666668</c:v>
                </c:pt>
                <c:pt idx="15">
                  <c:v>1.165451</c:v>
                </c:pt>
                <c:pt idx="16">
                  <c:v>1.2296863333333332</c:v>
                </c:pt>
                <c:pt idx="17">
                  <c:v>1.3332550000000001</c:v>
                </c:pt>
                <c:pt idx="18">
                  <c:v>1.442039333333333</c:v>
                </c:pt>
                <c:pt idx="19">
                  <c:v>1.5903333333333334</c:v>
                </c:pt>
                <c:pt idx="20">
                  <c:v>1.7183136666666667</c:v>
                </c:pt>
                <c:pt idx="21">
                  <c:v>1.8962939999999999</c:v>
                </c:pt>
                <c:pt idx="22">
                  <c:v>2.1108303333333329</c:v>
                </c:pt>
                <c:pt idx="23">
                  <c:v>2.3499856666666665</c:v>
                </c:pt>
                <c:pt idx="24">
                  <c:v>2.6788306666666664</c:v>
                </c:pt>
                <c:pt idx="25">
                  <c:v>2.859061333333333</c:v>
                </c:pt>
                <c:pt idx="26">
                  <c:v>3.2260786666666665</c:v>
                </c:pt>
                <c:pt idx="27">
                  <c:v>3.5503236666666669</c:v>
                </c:pt>
                <c:pt idx="28">
                  <c:v>3.8763556666666665</c:v>
                </c:pt>
                <c:pt idx="29">
                  <c:v>4.0829363333333335</c:v>
                </c:pt>
                <c:pt idx="30">
                  <c:v>4.295153</c:v>
                </c:pt>
                <c:pt idx="31">
                  <c:v>4.5183010000000001</c:v>
                </c:pt>
                <c:pt idx="32">
                  <c:v>4.7688050000000004</c:v>
                </c:pt>
                <c:pt idx="33">
                  <c:v>5.0016233333333338</c:v>
                </c:pt>
                <c:pt idx="34">
                  <c:v>5.2064360000000001</c:v>
                </c:pt>
                <c:pt idx="35">
                  <c:v>5.3944883333333342</c:v>
                </c:pt>
                <c:pt idx="36">
                  <c:v>5.556241</c:v>
                </c:pt>
                <c:pt idx="37">
                  <c:v>5.7085376666666674</c:v>
                </c:pt>
                <c:pt idx="38">
                  <c:v>5.7804700000000002</c:v>
                </c:pt>
                <c:pt idx="39">
                  <c:v>5.8518876666666673</c:v>
                </c:pt>
                <c:pt idx="40">
                  <c:v>5.9766743333333325</c:v>
                </c:pt>
                <c:pt idx="41">
                  <c:v>6.0782090000000002</c:v>
                </c:pt>
                <c:pt idx="42">
                  <c:v>6.1803656666666669</c:v>
                </c:pt>
                <c:pt idx="43">
                  <c:v>6.3114643333333333</c:v>
                </c:pt>
                <c:pt idx="44">
                  <c:v>6.4059823333333332</c:v>
                </c:pt>
                <c:pt idx="45">
                  <c:v>6.5128856666666666</c:v>
                </c:pt>
                <c:pt idx="46">
                  <c:v>6.5820613333333329</c:v>
                </c:pt>
                <c:pt idx="47">
                  <c:v>6.7318213333333334</c:v>
                </c:pt>
                <c:pt idx="48">
                  <c:v>6.8095919999999994</c:v>
                </c:pt>
                <c:pt idx="49">
                  <c:v>6.8688486666666657</c:v>
                </c:pt>
                <c:pt idx="50">
                  <c:v>6.8092449999999998</c:v>
                </c:pt>
                <c:pt idx="51">
                  <c:v>7.0530386666666658</c:v>
                </c:pt>
                <c:pt idx="52">
                  <c:v>7.066192</c:v>
                </c:pt>
                <c:pt idx="53">
                  <c:v>7.1104149999999997</c:v>
                </c:pt>
                <c:pt idx="54">
                  <c:v>7.1868629999999998</c:v>
                </c:pt>
                <c:pt idx="55">
                  <c:v>7.1892693333333328</c:v>
                </c:pt>
                <c:pt idx="56">
                  <c:v>7.2169870000000005</c:v>
                </c:pt>
                <c:pt idx="57">
                  <c:v>7.2560066666666669</c:v>
                </c:pt>
                <c:pt idx="58">
                  <c:v>7.2576976666666679</c:v>
                </c:pt>
                <c:pt idx="59">
                  <c:v>7.2619083333333334</c:v>
                </c:pt>
                <c:pt idx="60">
                  <c:v>7.3367743333333335</c:v>
                </c:pt>
                <c:pt idx="61">
                  <c:v>7.340873666666667</c:v>
                </c:pt>
                <c:pt idx="62">
                  <c:v>7.3373273333333335</c:v>
                </c:pt>
                <c:pt idx="63">
                  <c:v>7.3672713333333339</c:v>
                </c:pt>
                <c:pt idx="64">
                  <c:v>7.374371</c:v>
                </c:pt>
                <c:pt idx="65">
                  <c:v>7.3633090000000001</c:v>
                </c:pt>
                <c:pt idx="66">
                  <c:v>7.3750779999999994</c:v>
                </c:pt>
                <c:pt idx="67">
                  <c:v>7.3995726666666668</c:v>
                </c:pt>
                <c:pt idx="68">
                  <c:v>7.3749569999999993</c:v>
                </c:pt>
                <c:pt idx="69">
                  <c:v>7.4136829999999998</c:v>
                </c:pt>
                <c:pt idx="70">
                  <c:v>7.4410619999999996</c:v>
                </c:pt>
                <c:pt idx="71">
                  <c:v>7.470924666666666</c:v>
                </c:pt>
                <c:pt idx="72">
                  <c:v>7.481892666666667</c:v>
                </c:pt>
                <c:pt idx="73">
                  <c:v>7.367941000000001</c:v>
                </c:pt>
                <c:pt idx="74">
                  <c:v>7.4457149999999999</c:v>
                </c:pt>
                <c:pt idx="75">
                  <c:v>7.5269056666666669</c:v>
                </c:pt>
                <c:pt idx="76">
                  <c:v>7.5322016666666665</c:v>
                </c:pt>
                <c:pt idx="77">
                  <c:v>7.5164863333333329</c:v>
                </c:pt>
                <c:pt idx="78">
                  <c:v>7.4931046666666665</c:v>
                </c:pt>
                <c:pt idx="79">
                  <c:v>7.5093010000000007</c:v>
                </c:pt>
                <c:pt idx="80">
                  <c:v>7.5313036666666662</c:v>
                </c:pt>
                <c:pt idx="81">
                  <c:v>7.5306853333333335</c:v>
                </c:pt>
                <c:pt idx="82">
                  <c:v>7.546355000000001</c:v>
                </c:pt>
                <c:pt idx="83">
                  <c:v>7.5396423333333331</c:v>
                </c:pt>
                <c:pt idx="84">
                  <c:v>7.5528439999999994</c:v>
                </c:pt>
                <c:pt idx="85">
                  <c:v>7.5575590000000004</c:v>
                </c:pt>
                <c:pt idx="86">
                  <c:v>7.5389840000000001</c:v>
                </c:pt>
                <c:pt idx="87">
                  <c:v>7.5337283333333334</c:v>
                </c:pt>
                <c:pt idx="88">
                  <c:v>7.4536600000000002</c:v>
                </c:pt>
                <c:pt idx="89">
                  <c:v>7.5735643333333336</c:v>
                </c:pt>
                <c:pt idx="90">
                  <c:v>7.6048329999999993</c:v>
                </c:pt>
                <c:pt idx="91">
                  <c:v>7.5992929999999994</c:v>
                </c:pt>
                <c:pt idx="92">
                  <c:v>7.6089086666666672</c:v>
                </c:pt>
                <c:pt idx="93">
                  <c:v>7.5929033333333331</c:v>
                </c:pt>
                <c:pt idx="94">
                  <c:v>7.5979086666666662</c:v>
                </c:pt>
                <c:pt idx="95">
                  <c:v>7.6165376666666669</c:v>
                </c:pt>
                <c:pt idx="96">
                  <c:v>7.6248793333333333</c:v>
                </c:pt>
                <c:pt idx="97">
                  <c:v>7.6445563333333331</c:v>
                </c:pt>
                <c:pt idx="98">
                  <c:v>7.5813683333333328</c:v>
                </c:pt>
                <c:pt idx="99">
                  <c:v>7.6958020000000005</c:v>
                </c:pt>
                <c:pt idx="100">
                  <c:v>7.6686100000000001</c:v>
                </c:pt>
              </c:numCache>
            </c:numRef>
          </c:yVal>
        </c:ser>
        <c:ser>
          <c:idx val="1"/>
          <c:order val="1"/>
          <c:tx>
            <c:v>move ave</c:v>
          </c:tx>
          <c:marker>
            <c:symbol val="none"/>
          </c:marker>
          <c:xVal>
            <c:numRef>
              <c:f>'New Reading for Flowmeter'!$J$14:$J$101</c:f>
              <c:numCache>
                <c:formatCode>General</c:formatCode>
                <c:ptCount val="88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84</c:v>
                </c:pt>
                <c:pt idx="74">
                  <c:v>85</c:v>
                </c:pt>
                <c:pt idx="75">
                  <c:v>86</c:v>
                </c:pt>
                <c:pt idx="76">
                  <c:v>87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91</c:v>
                </c:pt>
                <c:pt idx="81">
                  <c:v>92</c:v>
                </c:pt>
                <c:pt idx="82">
                  <c:v>93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</c:numCache>
            </c:numRef>
          </c:xVal>
          <c:yVal>
            <c:numRef>
              <c:f>'New Reading for Flowmeter'!$O$14:$O$101</c:f>
              <c:numCache>
                <c:formatCode>General</c:formatCode>
                <c:ptCount val="88"/>
                <c:pt idx="0">
                  <c:v>1.1548234666666666</c:v>
                </c:pt>
                <c:pt idx="1">
                  <c:v>1.1550823333333331</c:v>
                </c:pt>
                <c:pt idx="2">
                  <c:v>1.1559137333333334</c:v>
                </c:pt>
                <c:pt idx="3">
                  <c:v>1.1687647333333335</c:v>
                </c:pt>
                <c:pt idx="4">
                  <c:v>1.2037608</c:v>
                </c:pt>
                <c:pt idx="5">
                  <c:v>1.2639804666666667</c:v>
                </c:pt>
                <c:pt idx="6">
                  <c:v>1.3521529999999999</c:v>
                </c:pt>
                <c:pt idx="7">
                  <c:v>1.4627255333333333</c:v>
                </c:pt>
                <c:pt idx="8">
                  <c:v>1.5960470666666668</c:v>
                </c:pt>
                <c:pt idx="9">
                  <c:v>1.7515621333333331</c:v>
                </c:pt>
                <c:pt idx="10">
                  <c:v>1.9331513999999999</c:v>
                </c:pt>
                <c:pt idx="11">
                  <c:v>2.1508508666666666</c:v>
                </c:pt>
                <c:pt idx="12">
                  <c:v>2.3790003999999998</c:v>
                </c:pt>
                <c:pt idx="13">
                  <c:v>2.6449573333333332</c:v>
                </c:pt>
                <c:pt idx="14">
                  <c:v>2.9328560000000001</c:v>
                </c:pt>
                <c:pt idx="15">
                  <c:v>3.2381299999999995</c:v>
                </c:pt>
                <c:pt idx="16">
                  <c:v>3.5189511333333336</c:v>
                </c:pt>
                <c:pt idx="17">
                  <c:v>3.8061694666666668</c:v>
                </c:pt>
                <c:pt idx="18">
                  <c:v>4.0646139333333338</c:v>
                </c:pt>
                <c:pt idx="19">
                  <c:v>4.3083102000000002</c:v>
                </c:pt>
                <c:pt idx="20">
                  <c:v>4.5333637333333332</c:v>
                </c:pt>
                <c:pt idx="21">
                  <c:v>4.7580636666666667</c:v>
                </c:pt>
                <c:pt idx="22">
                  <c:v>4.9779307333333342</c:v>
                </c:pt>
                <c:pt idx="23">
                  <c:v>5.1855187333333337</c:v>
                </c:pt>
                <c:pt idx="24">
                  <c:v>5.3734652666666678</c:v>
                </c:pt>
                <c:pt idx="25">
                  <c:v>5.5292346000000006</c:v>
                </c:pt>
                <c:pt idx="26">
                  <c:v>5.6583249333333345</c:v>
                </c:pt>
                <c:pt idx="27">
                  <c:v>5.7747621333333337</c:v>
                </c:pt>
                <c:pt idx="28">
                  <c:v>5.8791557333333335</c:v>
                </c:pt>
                <c:pt idx="29">
                  <c:v>5.9735213333333332</c:v>
                </c:pt>
                <c:pt idx="30">
                  <c:v>6.0797201999999997</c:v>
                </c:pt>
                <c:pt idx="31">
                  <c:v>6.1905391333333331</c:v>
                </c:pt>
                <c:pt idx="32">
                  <c:v>6.2977813999999999</c:v>
                </c:pt>
                <c:pt idx="33">
                  <c:v>6.3985518666666668</c:v>
                </c:pt>
                <c:pt idx="34">
                  <c:v>6.5088430000000006</c:v>
                </c:pt>
                <c:pt idx="35">
                  <c:v>6.6084685333333324</c:v>
                </c:pt>
                <c:pt idx="36">
                  <c:v>6.7010418000000005</c:v>
                </c:pt>
                <c:pt idx="37">
                  <c:v>6.7603136666666659</c:v>
                </c:pt>
                <c:pt idx="38">
                  <c:v>6.854509133333333</c:v>
                </c:pt>
                <c:pt idx="39">
                  <c:v>6.9213832666666661</c:v>
                </c:pt>
                <c:pt idx="40">
                  <c:v>6.9815478666666664</c:v>
                </c:pt>
                <c:pt idx="41">
                  <c:v>7.0451507333333341</c:v>
                </c:pt>
                <c:pt idx="42">
                  <c:v>7.1211555999999998</c:v>
                </c:pt>
                <c:pt idx="43">
                  <c:v>7.1539452666666659</c:v>
                </c:pt>
                <c:pt idx="44">
                  <c:v>7.1919081999999985</c:v>
                </c:pt>
                <c:pt idx="45">
                  <c:v>7.221364733333334</c:v>
                </c:pt>
                <c:pt idx="46">
                  <c:v>7.2363738</c:v>
                </c:pt>
                <c:pt idx="47">
                  <c:v>7.2658748000000006</c:v>
                </c:pt>
                <c:pt idx="48">
                  <c:v>7.2906521333333334</c:v>
                </c:pt>
                <c:pt idx="49">
                  <c:v>7.3069162666666667</c:v>
                </c:pt>
                <c:pt idx="50">
                  <c:v>7.328831000000001</c:v>
                </c:pt>
                <c:pt idx="51">
                  <c:v>7.3513235333333338</c:v>
                </c:pt>
                <c:pt idx="52">
                  <c:v>7.3566304666666671</c:v>
                </c:pt>
                <c:pt idx="53">
                  <c:v>7.3634713333333339</c:v>
                </c:pt>
                <c:pt idx="54">
                  <c:v>7.3759204</c:v>
                </c:pt>
                <c:pt idx="55">
                  <c:v>7.3774575333333328</c:v>
                </c:pt>
                <c:pt idx="56">
                  <c:v>7.3853199333333333</c:v>
                </c:pt>
                <c:pt idx="57">
                  <c:v>7.4008705333333324</c:v>
                </c:pt>
                <c:pt idx="58">
                  <c:v>7.4200398666666656</c:v>
                </c:pt>
                <c:pt idx="59">
                  <c:v>7.4365038666666665</c:v>
                </c:pt>
                <c:pt idx="60">
                  <c:v>7.4351006666666661</c:v>
                </c:pt>
                <c:pt idx="61">
                  <c:v>7.4415070666666665</c:v>
                </c:pt>
                <c:pt idx="62">
                  <c:v>7.4586758</c:v>
                </c:pt>
                <c:pt idx="63">
                  <c:v>7.4709312000000008</c:v>
                </c:pt>
                <c:pt idx="64">
                  <c:v>7.4778499333333341</c:v>
                </c:pt>
                <c:pt idx="65">
                  <c:v>7.5028826666666664</c:v>
                </c:pt>
                <c:pt idx="66">
                  <c:v>7.5155998666666672</c:v>
                </c:pt>
                <c:pt idx="67">
                  <c:v>7.5164794666666666</c:v>
                </c:pt>
                <c:pt idx="68">
                  <c:v>7.5161761999999994</c:v>
                </c:pt>
                <c:pt idx="69">
                  <c:v>7.5221499333333339</c:v>
                </c:pt>
                <c:pt idx="70">
                  <c:v>7.5314574666666676</c:v>
                </c:pt>
                <c:pt idx="71">
                  <c:v>7.540166066666667</c:v>
                </c:pt>
                <c:pt idx="72">
                  <c:v>7.5454171333333333</c:v>
                </c:pt>
                <c:pt idx="73">
                  <c:v>7.547076866666667</c:v>
                </c:pt>
                <c:pt idx="74">
                  <c:v>7.5445515333333333</c:v>
                </c:pt>
                <c:pt idx="75">
                  <c:v>7.5273550666666669</c:v>
                </c:pt>
                <c:pt idx="76">
                  <c:v>7.5314991333333321</c:v>
                </c:pt>
                <c:pt idx="77">
                  <c:v>7.5409539333333324</c:v>
                </c:pt>
                <c:pt idx="78">
                  <c:v>7.5530157333333339</c:v>
                </c:pt>
                <c:pt idx="79">
                  <c:v>7.5680517999999992</c:v>
                </c:pt>
                <c:pt idx="80">
                  <c:v>7.5959004666666674</c:v>
                </c:pt>
                <c:pt idx="81">
                  <c:v>7.6007693333333339</c:v>
                </c:pt>
                <c:pt idx="82">
                  <c:v>7.6031102666666666</c:v>
                </c:pt>
                <c:pt idx="83">
                  <c:v>7.6082275333333325</c:v>
                </c:pt>
                <c:pt idx="84">
                  <c:v>7.6153570666666663</c:v>
                </c:pt>
                <c:pt idx="85">
                  <c:v>7.6130500666666663</c:v>
                </c:pt>
                <c:pt idx="86">
                  <c:v>7.632628733333334</c:v>
                </c:pt>
                <c:pt idx="87">
                  <c:v>7.6430431999999993</c:v>
                </c:pt>
              </c:numCache>
            </c:numRef>
          </c:yVal>
        </c:ser>
        <c:axId val="95318016"/>
        <c:axId val="95319552"/>
      </c:scatterChart>
      <c:valAx>
        <c:axId val="95318016"/>
        <c:scaling>
          <c:orientation val="minMax"/>
        </c:scaling>
        <c:axPos val="b"/>
        <c:numFmt formatCode="General" sourceLinked="1"/>
        <c:tickLblPos val="nextTo"/>
        <c:crossAx val="95319552"/>
        <c:crosses val="autoZero"/>
        <c:crossBetween val="midCat"/>
      </c:valAx>
      <c:valAx>
        <c:axId val="95319552"/>
        <c:scaling>
          <c:orientation val="minMax"/>
        </c:scaling>
        <c:axPos val="l"/>
        <c:majorGridlines/>
        <c:numFmt formatCode="General" sourceLinked="1"/>
        <c:tickLblPos val="nextTo"/>
        <c:crossAx val="95318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4</xdr:row>
      <xdr:rowOff>123825</xdr:rowOff>
    </xdr:from>
    <xdr:to>
      <xdr:col>10</xdr:col>
      <xdr:colOff>581024</xdr:colOff>
      <xdr:row>19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18</xdr:row>
      <xdr:rowOff>114300</xdr:rowOff>
    </xdr:from>
    <xdr:to>
      <xdr:col>17</xdr:col>
      <xdr:colOff>285750</xdr:colOff>
      <xdr:row>33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312965</xdr:colOff>
      <xdr:row>5</xdr:row>
      <xdr:rowOff>81643</xdr:rowOff>
    </xdr:from>
    <xdr:to>
      <xdr:col>17</xdr:col>
      <xdr:colOff>598715</xdr:colOff>
      <xdr:row>19</xdr:row>
      <xdr:rowOff>163286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12</xdr:row>
      <xdr:rowOff>0</xdr:rowOff>
    </xdr:from>
    <xdr:to>
      <xdr:col>8</xdr:col>
      <xdr:colOff>381000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123825</xdr:colOff>
      <xdr:row>18</xdr:row>
      <xdr:rowOff>133350</xdr:rowOff>
    </xdr:from>
    <xdr:to>
      <xdr:col>26</xdr:col>
      <xdr:colOff>428625</xdr:colOff>
      <xdr:row>33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D22" sqref="D22"/>
    </sheetView>
  </sheetViews>
  <sheetFormatPr defaultRowHeight="15"/>
  <cols>
    <col min="6" max="6" width="14.5703125" customWidth="1"/>
    <col min="7" max="7" width="13.140625" customWidth="1"/>
    <col min="9" max="10" width="14.28515625" customWidth="1"/>
    <col min="11" max="11" width="10.85546875" customWidth="1"/>
  </cols>
  <sheetData>
    <row r="1" spans="1:13">
      <c r="A1" t="s">
        <v>1</v>
      </c>
      <c r="B1" t="s">
        <v>10</v>
      </c>
      <c r="C1" t="s">
        <v>0</v>
      </c>
      <c r="D1" t="s">
        <v>2</v>
      </c>
      <c r="E1" t="s">
        <v>3</v>
      </c>
      <c r="F1" t="s">
        <v>5</v>
      </c>
      <c r="G1" t="s">
        <v>6</v>
      </c>
      <c r="H1" t="s">
        <v>4</v>
      </c>
      <c r="I1" t="s">
        <v>7</v>
      </c>
      <c r="J1" t="s">
        <v>8</v>
      </c>
      <c r="K1" t="s">
        <v>9</v>
      </c>
      <c r="L1" t="s">
        <v>13</v>
      </c>
    </row>
    <row r="2" spans="1:13">
      <c r="A2">
        <v>1</v>
      </c>
      <c r="B2">
        <v>1</v>
      </c>
      <c r="C2">
        <v>1</v>
      </c>
      <c r="D2">
        <v>1.0000990000000001</v>
      </c>
      <c r="E2">
        <v>1.06982</v>
      </c>
      <c r="F2">
        <v>5.5529999999999999</v>
      </c>
      <c r="G2">
        <v>0.82499999999999996</v>
      </c>
      <c r="H2">
        <v>3.7854000000000001</v>
      </c>
      <c r="I2">
        <f>H2*B2</f>
        <v>3.7854000000000001</v>
      </c>
      <c r="J2">
        <f t="shared" ref="J2:J8" si="0">H2*E2</f>
        <v>4.0496966280000004</v>
      </c>
      <c r="K2">
        <f t="shared" ref="K2:K8" si="1">F2-G2</f>
        <v>4.7279999999999998</v>
      </c>
    </row>
    <row r="3" spans="1:13">
      <c r="A3">
        <v>2</v>
      </c>
      <c r="B3">
        <v>1</v>
      </c>
      <c r="C3">
        <v>2</v>
      </c>
      <c r="D3">
        <v>1.0012799999999999</v>
      </c>
      <c r="E3">
        <v>1.07274</v>
      </c>
      <c r="F3">
        <v>5.5250000000000004</v>
      </c>
      <c r="G3">
        <v>0.82499999999999996</v>
      </c>
      <c r="H3">
        <v>3.7854000000000001</v>
      </c>
      <c r="I3">
        <f t="shared" ref="I3:I4" si="2">H3*B3</f>
        <v>3.7854000000000001</v>
      </c>
      <c r="J3">
        <f t="shared" si="0"/>
        <v>4.0607499960000002</v>
      </c>
      <c r="K3">
        <f t="shared" si="1"/>
        <v>4.7</v>
      </c>
    </row>
    <row r="4" spans="1:13">
      <c r="A4">
        <v>3</v>
      </c>
      <c r="B4">
        <v>2</v>
      </c>
      <c r="C4">
        <v>1</v>
      </c>
      <c r="D4">
        <v>2.0008300000000001</v>
      </c>
      <c r="E4">
        <v>2.1236700000000002</v>
      </c>
      <c r="F4">
        <v>9.4969999999999999</v>
      </c>
      <c r="G4">
        <v>0.82499999999999996</v>
      </c>
      <c r="H4">
        <v>3.7854000000000001</v>
      </c>
      <c r="I4">
        <f t="shared" si="2"/>
        <v>7.5708000000000002</v>
      </c>
      <c r="J4">
        <f t="shared" si="0"/>
        <v>8.038940418000001</v>
      </c>
      <c r="K4">
        <f t="shared" si="1"/>
        <v>8.6720000000000006</v>
      </c>
    </row>
    <row r="5" spans="1:13">
      <c r="A5">
        <v>4</v>
      </c>
      <c r="B5">
        <v>2</v>
      </c>
      <c r="C5">
        <v>2</v>
      </c>
      <c r="D5">
        <v>2.0003600000000001</v>
      </c>
      <c r="E5">
        <v>1.99987</v>
      </c>
      <c r="F5">
        <v>9.5150000000000006</v>
      </c>
      <c r="G5">
        <v>0.82499999999999996</v>
      </c>
      <c r="H5">
        <v>3.7854000000000001</v>
      </c>
      <c r="I5">
        <f t="shared" ref="I5" si="3">H5*B5</f>
        <v>7.5708000000000002</v>
      </c>
      <c r="J5">
        <f t="shared" si="0"/>
        <v>7.5703078980000003</v>
      </c>
      <c r="K5">
        <f t="shared" si="1"/>
        <v>8.6900000000000013</v>
      </c>
    </row>
    <row r="6" spans="1:13">
      <c r="A6">
        <v>5</v>
      </c>
      <c r="B6">
        <v>1.44</v>
      </c>
      <c r="C6">
        <v>2</v>
      </c>
      <c r="D6">
        <v>1.4406300000000001</v>
      </c>
      <c r="E6">
        <v>1.5150399999999999</v>
      </c>
      <c r="F6">
        <v>6.7939999999999996</v>
      </c>
      <c r="G6">
        <v>0.82499999999999996</v>
      </c>
      <c r="H6">
        <v>3.7854000000000001</v>
      </c>
      <c r="I6">
        <f t="shared" ref="I6" si="4">H6*B6</f>
        <v>5.4509759999999998</v>
      </c>
      <c r="J6">
        <f t="shared" si="0"/>
        <v>5.7350324160000001</v>
      </c>
      <c r="K6">
        <f t="shared" si="1"/>
        <v>5.9689999999999994</v>
      </c>
      <c r="L6" t="s">
        <v>14</v>
      </c>
    </row>
    <row r="7" spans="1:13">
      <c r="A7">
        <v>6</v>
      </c>
      <c r="B7">
        <v>2</v>
      </c>
      <c r="C7">
        <v>2</v>
      </c>
      <c r="D7">
        <v>2.0003299999999999</v>
      </c>
      <c r="E7">
        <v>2.0685500000000001</v>
      </c>
      <c r="F7">
        <v>9.2330000000000005</v>
      </c>
      <c r="G7">
        <v>0.82499999999999996</v>
      </c>
      <c r="H7">
        <v>3.7854000000000001</v>
      </c>
      <c r="I7">
        <f t="shared" ref="I7" si="5">H7*B7</f>
        <v>7.5708000000000002</v>
      </c>
      <c r="J7">
        <f t="shared" si="0"/>
        <v>7.8302891700000004</v>
      </c>
      <c r="K7">
        <f t="shared" si="1"/>
        <v>8.4080000000000013</v>
      </c>
    </row>
    <row r="8" spans="1:13">
      <c r="A8">
        <v>7</v>
      </c>
      <c r="B8">
        <v>1</v>
      </c>
      <c r="C8">
        <v>2</v>
      </c>
      <c r="D8">
        <v>1.00034</v>
      </c>
      <c r="E8">
        <v>1.0716600000000001</v>
      </c>
      <c r="F8">
        <v>5.2279999999999998</v>
      </c>
      <c r="G8">
        <v>0.82499999999999996</v>
      </c>
      <c r="H8">
        <v>3.7854000000000001</v>
      </c>
      <c r="I8">
        <f t="shared" ref="I8" si="6">H8*B8</f>
        <v>3.7854000000000001</v>
      </c>
      <c r="J8">
        <f t="shared" si="0"/>
        <v>4.0566617640000002</v>
      </c>
      <c r="K8">
        <f t="shared" si="1"/>
        <v>4.4029999999999996</v>
      </c>
    </row>
    <row r="10" spans="1:13">
      <c r="A10">
        <v>8</v>
      </c>
      <c r="B10">
        <v>10.75</v>
      </c>
      <c r="C10">
        <v>2</v>
      </c>
      <c r="D10">
        <v>10.7506</v>
      </c>
      <c r="E10">
        <v>10.7921</v>
      </c>
      <c r="F10">
        <f>42.504</f>
        <v>42.503999999999998</v>
      </c>
      <c r="G10">
        <v>2.41</v>
      </c>
      <c r="H10">
        <v>3.7854000000000001</v>
      </c>
      <c r="I10">
        <f t="shared" ref="I10" si="7">H10*B10</f>
        <v>40.693049999999999</v>
      </c>
      <c r="J10">
        <f t="shared" ref="J10" si="8">H10*E10</f>
        <v>40.85241534</v>
      </c>
      <c r="K10">
        <f t="shared" ref="K10" si="9">F10-G10</f>
        <v>40.093999999999994</v>
      </c>
      <c r="L10">
        <f>I10-K10</f>
        <v>0.59905000000000541</v>
      </c>
      <c r="M10">
        <f>L10/H8</f>
        <v>0.15825276060654234</v>
      </c>
    </row>
    <row r="12" spans="1:13">
      <c r="C12" t="s">
        <v>23</v>
      </c>
    </row>
    <row r="13" spans="1:13">
      <c r="H13">
        <f>H10*2.2</f>
        <v>8.3278800000000004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13" sqref="B13"/>
    </sheetView>
  </sheetViews>
  <sheetFormatPr defaultRowHeight="15"/>
  <cols>
    <col min="1" max="1" width="14" customWidth="1"/>
  </cols>
  <sheetData>
    <row r="1" spans="1:2">
      <c r="A1" t="s">
        <v>11</v>
      </c>
      <c r="B1" t="s">
        <v>12</v>
      </c>
    </row>
    <row r="2" spans="1:2">
      <c r="A2">
        <v>4500</v>
      </c>
      <c r="B2">
        <v>15</v>
      </c>
    </row>
    <row r="3" spans="1:2">
      <c r="A3">
        <v>4600</v>
      </c>
      <c r="B3">
        <v>15</v>
      </c>
    </row>
    <row r="4" spans="1:2">
      <c r="A4">
        <v>4700</v>
      </c>
      <c r="B4">
        <v>15.5</v>
      </c>
    </row>
    <row r="5" spans="1:2">
      <c r="A5">
        <v>4800</v>
      </c>
      <c r="B5">
        <v>16</v>
      </c>
    </row>
    <row r="6" spans="1:2">
      <c r="A6">
        <v>4900</v>
      </c>
      <c r="B6">
        <v>17</v>
      </c>
    </row>
    <row r="7" spans="1:2">
      <c r="A7">
        <v>5000</v>
      </c>
      <c r="B7">
        <v>17.5</v>
      </c>
    </row>
    <row r="8" spans="1:2">
      <c r="A8" s="1">
        <v>6000</v>
      </c>
      <c r="B8" s="1">
        <v>23</v>
      </c>
    </row>
    <row r="9" spans="1:2">
      <c r="A9" s="1">
        <v>7200</v>
      </c>
      <c r="B9" s="1">
        <v>30</v>
      </c>
    </row>
    <row r="10" spans="1:2">
      <c r="A10" s="1">
        <v>8400</v>
      </c>
      <c r="B10" s="1">
        <v>37</v>
      </c>
    </row>
    <row r="11" spans="1:2">
      <c r="A11">
        <v>18000</v>
      </c>
      <c r="B11">
        <v>91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E18" sqref="E18"/>
    </sheetView>
  </sheetViews>
  <sheetFormatPr defaultRowHeight="15"/>
  <sheetData>
    <row r="1" spans="1:4">
      <c r="A1" t="s">
        <v>15</v>
      </c>
      <c r="B1" t="s">
        <v>16</v>
      </c>
      <c r="C1" t="s">
        <v>17</v>
      </c>
      <c r="D1" t="s">
        <v>18</v>
      </c>
    </row>
    <row r="2" spans="1:4">
      <c r="A2">
        <v>0.45900000000000002</v>
      </c>
      <c r="B2">
        <v>250</v>
      </c>
      <c r="C2">
        <f>A2/B2*1000</f>
        <v>1.8360000000000001</v>
      </c>
      <c r="D2">
        <v>0</v>
      </c>
    </row>
    <row r="3" spans="1:4">
      <c r="A3">
        <v>0.51700000000000002</v>
      </c>
      <c r="B3">
        <v>250</v>
      </c>
      <c r="C3">
        <f>A3/B3*1000</f>
        <v>2.0680000000000001</v>
      </c>
      <c r="D3">
        <v>1</v>
      </c>
    </row>
    <row r="4" spans="1:4">
      <c r="A4">
        <v>0.53200000000000003</v>
      </c>
      <c r="B4">
        <v>250</v>
      </c>
      <c r="C4">
        <f t="shared" ref="C4:C7" si="0">A4/B4*1000</f>
        <v>2.1280000000000001</v>
      </c>
      <c r="D4">
        <v>1.7</v>
      </c>
    </row>
    <row r="5" spans="1:4">
      <c r="A5">
        <v>0.60599999999999998</v>
      </c>
      <c r="B5">
        <v>250</v>
      </c>
      <c r="C5">
        <f t="shared" si="0"/>
        <v>2.4239999999999999</v>
      </c>
      <c r="D5">
        <v>5.4</v>
      </c>
    </row>
    <row r="6" spans="1:4">
      <c r="A6">
        <v>0.70799999999999996</v>
      </c>
      <c r="B6">
        <v>250</v>
      </c>
      <c r="C6">
        <f t="shared" si="0"/>
        <v>2.8319999999999999</v>
      </c>
      <c r="D6">
        <v>10.8</v>
      </c>
    </row>
    <row r="7" spans="1:4">
      <c r="A7">
        <v>1.0780000000000001</v>
      </c>
      <c r="B7">
        <v>250</v>
      </c>
      <c r="C7">
        <f t="shared" si="0"/>
        <v>4.3120000000000003</v>
      </c>
      <c r="D7">
        <v>28.8</v>
      </c>
    </row>
    <row r="12" spans="1:4">
      <c r="D12">
        <f>0.013*B7</f>
        <v>3.25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62"/>
  <sheetViews>
    <sheetView topLeftCell="A19" zoomScale="70" zoomScaleNormal="70" workbookViewId="0">
      <selection activeCell="B55" sqref="B55"/>
    </sheetView>
  </sheetViews>
  <sheetFormatPr defaultRowHeight="15"/>
  <sheetData>
    <row r="1" spans="1:9">
      <c r="A1" t="s">
        <v>20</v>
      </c>
      <c r="B1" t="s">
        <v>19</v>
      </c>
      <c r="C1" t="s">
        <v>20</v>
      </c>
      <c r="D1" t="s">
        <v>22</v>
      </c>
      <c r="E1" t="s">
        <v>21</v>
      </c>
    </row>
    <row r="2" spans="1:9">
      <c r="A2">
        <v>97</v>
      </c>
      <c r="B2">
        <v>19000</v>
      </c>
      <c r="C2">
        <v>97</v>
      </c>
      <c r="D2">
        <v>0.76027599999999995</v>
      </c>
      <c r="E2">
        <v>4000</v>
      </c>
      <c r="F2">
        <v>0.76027599999999995</v>
      </c>
    </row>
    <row r="3" spans="1:9">
      <c r="A3">
        <v>91</v>
      </c>
      <c r="B3">
        <v>18000</v>
      </c>
      <c r="C3">
        <v>91</v>
      </c>
      <c r="D3">
        <v>0.72911700000000002</v>
      </c>
      <c r="E3">
        <v>4100</v>
      </c>
      <c r="F3">
        <f>AVERAGE(D2:D4)</f>
        <v>0.73742633333333341</v>
      </c>
    </row>
    <row r="4" spans="1:9">
      <c r="A4">
        <v>85.5</v>
      </c>
      <c r="B4">
        <v>17000</v>
      </c>
      <c r="C4">
        <v>85.5</v>
      </c>
      <c r="D4">
        <v>0.72288600000000003</v>
      </c>
      <c r="E4">
        <v>4200</v>
      </c>
      <c r="F4">
        <f t="shared" ref="F4:F67" si="0">AVERAGE(D3:D5)</f>
        <v>0.72704000000000002</v>
      </c>
      <c r="G4">
        <f>AVERAGE(D2:D6)</f>
        <v>0.73534900000000003</v>
      </c>
    </row>
    <row r="5" spans="1:9">
      <c r="A5">
        <v>80</v>
      </c>
      <c r="B5">
        <v>16000</v>
      </c>
      <c r="C5">
        <v>80</v>
      </c>
      <c r="D5">
        <v>0.72911700000000002</v>
      </c>
      <c r="E5">
        <v>4300</v>
      </c>
      <c r="F5">
        <f t="shared" si="0"/>
        <v>0.72911733333333328</v>
      </c>
      <c r="G5">
        <f t="shared" ref="G5:G68" si="1">AVERAGE(D3:D7)</f>
        <v>0.73036360000000011</v>
      </c>
    </row>
    <row r="6" spans="1:9">
      <c r="A6">
        <v>74</v>
      </c>
      <c r="B6">
        <v>15000</v>
      </c>
      <c r="C6">
        <v>74</v>
      </c>
      <c r="D6">
        <v>0.73534900000000003</v>
      </c>
      <c r="E6">
        <v>4400</v>
      </c>
      <c r="F6">
        <f t="shared" si="0"/>
        <v>0.73327166666666665</v>
      </c>
      <c r="G6">
        <f t="shared" si="1"/>
        <v>0.73161000000000009</v>
      </c>
      <c r="H6">
        <f>AVERAGE(F2:F11)</f>
        <v>0.77689419999999998</v>
      </c>
      <c r="I6">
        <v>4400</v>
      </c>
    </row>
    <row r="7" spans="1:9">
      <c r="A7">
        <v>69</v>
      </c>
      <c r="B7">
        <v>14000</v>
      </c>
      <c r="C7">
        <v>69</v>
      </c>
      <c r="D7">
        <v>0.73534900000000003</v>
      </c>
      <c r="E7">
        <v>4500</v>
      </c>
      <c r="F7">
        <f t="shared" si="0"/>
        <v>0.73534899999999992</v>
      </c>
      <c r="G7">
        <f t="shared" si="1"/>
        <v>0.75404440000000006</v>
      </c>
      <c r="H7">
        <f t="shared" ref="H7:H70" si="2">AVERAGE(F3:F12)</f>
        <v>0.79725133333333331</v>
      </c>
      <c r="I7">
        <v>4500</v>
      </c>
    </row>
    <row r="8" spans="1:9">
      <c r="A8">
        <v>63</v>
      </c>
      <c r="B8">
        <v>13000</v>
      </c>
      <c r="C8">
        <v>63</v>
      </c>
      <c r="D8">
        <v>0.73534900000000003</v>
      </c>
      <c r="E8">
        <v>4600</v>
      </c>
      <c r="F8">
        <f t="shared" si="0"/>
        <v>0.76858533333333334</v>
      </c>
      <c r="G8">
        <f t="shared" si="1"/>
        <v>0.77647879999999991</v>
      </c>
      <c r="H8">
        <f t="shared" si="2"/>
        <v>0.82446339999999996</v>
      </c>
      <c r="I8">
        <v>4600</v>
      </c>
    </row>
    <row r="9" spans="1:9">
      <c r="A9">
        <v>57</v>
      </c>
      <c r="B9">
        <v>12000</v>
      </c>
      <c r="C9">
        <v>57</v>
      </c>
      <c r="D9">
        <v>0.83505799999999997</v>
      </c>
      <c r="E9">
        <v>4700</v>
      </c>
      <c r="F9">
        <f t="shared" si="0"/>
        <v>0.80389866666666665</v>
      </c>
      <c r="G9">
        <f t="shared" si="1"/>
        <v>0.81511580000000006</v>
      </c>
      <c r="H9">
        <f t="shared" si="2"/>
        <v>0.85915359999999996</v>
      </c>
      <c r="I9">
        <v>4700</v>
      </c>
    </row>
    <row r="10" spans="1:9">
      <c r="A10">
        <v>51.5</v>
      </c>
      <c r="B10">
        <v>11000</v>
      </c>
      <c r="C10">
        <v>51.5</v>
      </c>
      <c r="D10">
        <v>0.84128899999999995</v>
      </c>
      <c r="E10">
        <v>4800</v>
      </c>
      <c r="F10">
        <f t="shared" si="0"/>
        <v>0.86829366666666663</v>
      </c>
      <c r="G10">
        <f t="shared" si="1"/>
        <v>0.85749180000000003</v>
      </c>
      <c r="H10">
        <f t="shared" si="2"/>
        <v>0.90423006666666661</v>
      </c>
      <c r="I10">
        <v>4800</v>
      </c>
    </row>
    <row r="11" spans="1:9">
      <c r="A11">
        <v>46</v>
      </c>
      <c r="B11">
        <v>10000</v>
      </c>
      <c r="C11">
        <v>46</v>
      </c>
      <c r="D11">
        <v>0.92853399999999997</v>
      </c>
      <c r="E11">
        <v>4900</v>
      </c>
      <c r="F11">
        <f t="shared" si="0"/>
        <v>0.90568399999999993</v>
      </c>
      <c r="G11">
        <f t="shared" si="1"/>
        <v>0.9135778</v>
      </c>
      <c r="H11">
        <f t="shared" si="2"/>
        <v>0.95678470000000004</v>
      </c>
      <c r="I11">
        <v>4900</v>
      </c>
    </row>
    <row r="12" spans="1:9">
      <c r="A12">
        <v>40</v>
      </c>
      <c r="B12">
        <v>9000</v>
      </c>
      <c r="C12">
        <v>40</v>
      </c>
      <c r="D12">
        <v>0.94722899999999999</v>
      </c>
      <c r="E12">
        <v>5000</v>
      </c>
      <c r="F12">
        <f t="shared" si="0"/>
        <v>0.96384733333333339</v>
      </c>
      <c r="G12">
        <f t="shared" si="1"/>
        <v>0.95969280000000001</v>
      </c>
      <c r="H12">
        <f t="shared" si="2"/>
        <v>1.0195178999999999</v>
      </c>
      <c r="I12">
        <v>5000</v>
      </c>
    </row>
    <row r="13" spans="1:9">
      <c r="A13">
        <v>34.5</v>
      </c>
      <c r="B13">
        <v>8000</v>
      </c>
      <c r="C13">
        <v>34.5</v>
      </c>
      <c r="D13">
        <v>1.015779</v>
      </c>
      <c r="E13">
        <v>5100</v>
      </c>
      <c r="F13">
        <f t="shared" si="0"/>
        <v>1.009547</v>
      </c>
      <c r="G13">
        <f t="shared" si="1"/>
        <v>1.0195178</v>
      </c>
      <c r="H13">
        <f t="shared" si="2"/>
        <v>1.0834974333333334</v>
      </c>
      <c r="I13">
        <v>5100</v>
      </c>
    </row>
    <row r="14" spans="1:9">
      <c r="A14">
        <v>29</v>
      </c>
      <c r="B14">
        <v>7000</v>
      </c>
      <c r="C14">
        <v>29</v>
      </c>
      <c r="D14">
        <v>1.0656330000000001</v>
      </c>
      <c r="E14">
        <v>5200</v>
      </c>
      <c r="F14">
        <f t="shared" si="0"/>
        <v>1.073942</v>
      </c>
      <c r="G14">
        <f t="shared" si="1"/>
        <v>1.1005308</v>
      </c>
      <c r="H14">
        <f t="shared" si="2"/>
        <v>1.1543319000000001</v>
      </c>
      <c r="I14">
        <v>5200</v>
      </c>
    </row>
    <row r="15" spans="1:9">
      <c r="A15">
        <v>23</v>
      </c>
      <c r="B15">
        <v>6000</v>
      </c>
      <c r="C15">
        <v>23</v>
      </c>
      <c r="D15">
        <v>1.140414</v>
      </c>
      <c r="E15">
        <v>5300</v>
      </c>
      <c r="F15">
        <f t="shared" si="0"/>
        <v>1.1798819999999999</v>
      </c>
      <c r="G15">
        <f t="shared" si="1"/>
        <v>1.1715731999999999</v>
      </c>
      <c r="H15">
        <f t="shared" si="2"/>
        <v>1.2276590666666667</v>
      </c>
      <c r="I15">
        <v>5300</v>
      </c>
    </row>
    <row r="16" spans="1:9">
      <c r="A16">
        <v>18</v>
      </c>
      <c r="B16">
        <v>5000</v>
      </c>
      <c r="C16">
        <v>18</v>
      </c>
      <c r="D16">
        <v>1.333599</v>
      </c>
      <c r="E16">
        <v>5400</v>
      </c>
      <c r="F16">
        <f t="shared" si="0"/>
        <v>1.258818</v>
      </c>
      <c r="G16">
        <f t="shared" si="1"/>
        <v>1.2588179999999998</v>
      </c>
      <c r="H16">
        <f t="shared" si="2"/>
        <v>1.3086721333333333</v>
      </c>
      <c r="I16">
        <v>5400</v>
      </c>
    </row>
    <row r="17" spans="1:9">
      <c r="A17">
        <v>15.3</v>
      </c>
      <c r="B17">
        <v>4400</v>
      </c>
      <c r="C17">
        <v>15.3</v>
      </c>
      <c r="D17">
        <v>1.302441</v>
      </c>
      <c r="E17">
        <v>5500</v>
      </c>
      <c r="F17">
        <f t="shared" si="0"/>
        <v>1.362681</v>
      </c>
      <c r="G17">
        <f t="shared" si="1"/>
        <v>1.3398310000000002</v>
      </c>
      <c r="H17">
        <f t="shared" si="2"/>
        <v>1.3975787666666668</v>
      </c>
      <c r="I17">
        <v>5500</v>
      </c>
    </row>
    <row r="18" spans="1:9">
      <c r="A18">
        <v>15.2</v>
      </c>
      <c r="B18">
        <v>4200</v>
      </c>
      <c r="C18">
        <v>15.2</v>
      </c>
      <c r="D18">
        <v>1.4520029999999999</v>
      </c>
      <c r="E18">
        <v>5600</v>
      </c>
      <c r="F18">
        <f t="shared" si="0"/>
        <v>1.4083806666666667</v>
      </c>
      <c r="G18">
        <f t="shared" si="1"/>
        <v>1.4345539999999999</v>
      </c>
      <c r="H18">
        <f t="shared" si="2"/>
        <v>1.4927171666666665</v>
      </c>
      <c r="I18">
        <v>5600</v>
      </c>
    </row>
    <row r="19" spans="1:9">
      <c r="A19">
        <v>15</v>
      </c>
      <c r="B19">
        <v>4000</v>
      </c>
      <c r="C19">
        <v>15</v>
      </c>
      <c r="D19">
        <v>1.4706980000000001</v>
      </c>
      <c r="E19">
        <v>5700</v>
      </c>
      <c r="F19">
        <f t="shared" si="0"/>
        <v>1.5122433333333334</v>
      </c>
      <c r="G19">
        <f t="shared" si="1"/>
        <v>1.5118279999999999</v>
      </c>
      <c r="H19">
        <f t="shared" si="2"/>
        <v>1.5961645999999998</v>
      </c>
      <c r="I19">
        <v>5700</v>
      </c>
    </row>
    <row r="20" spans="1:9">
      <c r="D20">
        <v>1.6140289999999999</v>
      </c>
      <c r="E20">
        <v>5800</v>
      </c>
      <c r="F20">
        <f t="shared" si="0"/>
        <v>1.6015653333333333</v>
      </c>
      <c r="G20">
        <f t="shared" si="1"/>
        <v>1.6140289999999999</v>
      </c>
      <c r="H20">
        <f t="shared" si="2"/>
        <v>1.6991965999999998</v>
      </c>
      <c r="I20">
        <v>5800</v>
      </c>
    </row>
    <row r="21" spans="1:9">
      <c r="D21">
        <v>1.7199690000000001</v>
      </c>
      <c r="E21">
        <v>5900</v>
      </c>
      <c r="F21">
        <f t="shared" si="0"/>
        <v>1.7158146666666667</v>
      </c>
      <c r="G21">
        <f t="shared" si="1"/>
        <v>1.7286936000000002</v>
      </c>
      <c r="H21">
        <f t="shared" si="2"/>
        <v>1.8084603666666665</v>
      </c>
      <c r="I21">
        <v>5900</v>
      </c>
    </row>
    <row r="22" spans="1:9">
      <c r="D22">
        <v>1.8134459999999999</v>
      </c>
      <c r="E22">
        <v>6000</v>
      </c>
      <c r="F22">
        <f t="shared" si="0"/>
        <v>1.8529136666666666</v>
      </c>
      <c r="G22">
        <f t="shared" si="1"/>
        <v>1.8433582000000002</v>
      </c>
      <c r="H22">
        <f t="shared" si="2"/>
        <v>1.9225017999999998</v>
      </c>
      <c r="I22">
        <v>6000</v>
      </c>
    </row>
    <row r="23" spans="1:9">
      <c r="D23">
        <v>2.0253260000000002</v>
      </c>
      <c r="E23">
        <v>6100</v>
      </c>
      <c r="F23">
        <f t="shared" si="0"/>
        <v>1.9609309999999998</v>
      </c>
      <c r="G23">
        <f t="shared" si="1"/>
        <v>1.9717327999999998</v>
      </c>
      <c r="H23">
        <f t="shared" si="2"/>
        <v>2.0458908999999998</v>
      </c>
      <c r="I23">
        <v>6100</v>
      </c>
    </row>
    <row r="24" spans="1:9">
      <c r="D24">
        <v>2.0440209999999999</v>
      </c>
      <c r="E24">
        <v>6200</v>
      </c>
      <c r="F24">
        <f t="shared" si="0"/>
        <v>2.1084163333333334</v>
      </c>
      <c r="G24">
        <f t="shared" si="1"/>
        <v>2.0938755999999996</v>
      </c>
      <c r="H24">
        <f t="shared" si="2"/>
        <v>2.1759272333333333</v>
      </c>
      <c r="I24">
        <v>6200</v>
      </c>
    </row>
    <row r="25" spans="1:9">
      <c r="D25">
        <v>2.2559019999999999</v>
      </c>
      <c r="E25">
        <v>6300</v>
      </c>
      <c r="F25">
        <f t="shared" si="0"/>
        <v>2.2102020000000002</v>
      </c>
      <c r="G25">
        <f t="shared" si="1"/>
        <v>2.2247428</v>
      </c>
      <c r="H25">
        <f t="shared" si="2"/>
        <v>2.3057558666666664</v>
      </c>
      <c r="I25">
        <v>6300</v>
      </c>
    </row>
    <row r="26" spans="1:9">
      <c r="D26">
        <v>2.3306830000000001</v>
      </c>
      <c r="E26">
        <v>6400</v>
      </c>
      <c r="F26">
        <f t="shared" si="0"/>
        <v>2.3514556666666664</v>
      </c>
      <c r="G26">
        <f t="shared" si="1"/>
        <v>2.3618417999999997</v>
      </c>
      <c r="H26">
        <f t="shared" si="2"/>
        <v>2.4380771999999999</v>
      </c>
      <c r="I26">
        <v>6400</v>
      </c>
    </row>
    <row r="27" spans="1:9">
      <c r="D27">
        <v>2.4677820000000001</v>
      </c>
      <c r="E27">
        <v>6500</v>
      </c>
      <c r="F27">
        <f t="shared" si="0"/>
        <v>2.5030953333333334</v>
      </c>
      <c r="G27">
        <f t="shared" si="1"/>
        <v>2.5026799999999998</v>
      </c>
      <c r="H27">
        <f t="shared" si="2"/>
        <v>2.5654131333333337</v>
      </c>
      <c r="I27">
        <v>6500</v>
      </c>
    </row>
    <row r="28" spans="1:9">
      <c r="D28">
        <v>2.7108210000000001</v>
      </c>
      <c r="E28">
        <v>6600</v>
      </c>
      <c r="F28">
        <f t="shared" si="0"/>
        <v>2.6422716666666672</v>
      </c>
      <c r="G28">
        <f t="shared" si="1"/>
        <v>2.6472570000000002</v>
      </c>
      <c r="H28">
        <f t="shared" si="2"/>
        <v>2.6962804000000005</v>
      </c>
      <c r="I28">
        <v>6600</v>
      </c>
    </row>
    <row r="29" spans="1:9">
      <c r="D29">
        <v>2.7482120000000001</v>
      </c>
      <c r="E29">
        <v>6700</v>
      </c>
      <c r="F29">
        <f t="shared" si="0"/>
        <v>2.8126066666666669</v>
      </c>
      <c r="G29">
        <f t="shared" si="1"/>
        <v>2.7756316000000005</v>
      </c>
      <c r="H29">
        <f t="shared" si="2"/>
        <v>2.8200849666666667</v>
      </c>
      <c r="I29">
        <v>6700</v>
      </c>
    </row>
    <row r="30" spans="1:9">
      <c r="D30">
        <v>2.9787870000000001</v>
      </c>
      <c r="E30">
        <v>6800</v>
      </c>
      <c r="F30">
        <f t="shared" si="0"/>
        <v>2.8998516666666667</v>
      </c>
      <c r="G30">
        <f t="shared" si="1"/>
        <v>2.9152233999999999</v>
      </c>
      <c r="H30">
        <f t="shared" si="2"/>
        <v>2.9424354333333329</v>
      </c>
      <c r="I30">
        <v>6800</v>
      </c>
    </row>
    <row r="31" spans="1:9">
      <c r="D31">
        <v>2.972556</v>
      </c>
      <c r="E31">
        <v>6900</v>
      </c>
      <c r="F31">
        <f t="shared" si="0"/>
        <v>3.0390280000000001</v>
      </c>
      <c r="G31">
        <f t="shared" si="1"/>
        <v>3.0211636000000004</v>
      </c>
      <c r="H31">
        <f t="shared" si="2"/>
        <v>3.0610468333333332</v>
      </c>
      <c r="I31">
        <v>6900</v>
      </c>
    </row>
    <row r="32" spans="1:9">
      <c r="D32">
        <v>3.1657410000000001</v>
      </c>
      <c r="E32">
        <v>7000</v>
      </c>
      <c r="F32">
        <f t="shared" si="0"/>
        <v>3.1262729999999999</v>
      </c>
      <c r="G32">
        <f t="shared" si="1"/>
        <v>3.1520307999999999</v>
      </c>
      <c r="H32">
        <f t="shared" si="2"/>
        <v>3.1736341999999995</v>
      </c>
      <c r="I32">
        <v>7000</v>
      </c>
    </row>
    <row r="33" spans="4:9">
      <c r="D33">
        <v>3.2405219999999999</v>
      </c>
      <c r="E33">
        <v>7100</v>
      </c>
      <c r="F33">
        <f t="shared" si="0"/>
        <v>3.2696036666666668</v>
      </c>
      <c r="G33">
        <f t="shared" si="1"/>
        <v>3.2355365999999997</v>
      </c>
      <c r="H33">
        <f t="shared" si="2"/>
        <v>3.2843520333333336</v>
      </c>
      <c r="I33">
        <v>7100</v>
      </c>
    </row>
    <row r="34" spans="4:9">
      <c r="D34">
        <v>3.4025479999999999</v>
      </c>
      <c r="E34">
        <v>7200</v>
      </c>
      <c r="F34">
        <f t="shared" si="0"/>
        <v>3.3464620000000003</v>
      </c>
      <c r="G34">
        <f t="shared" si="1"/>
        <v>3.3414766</v>
      </c>
      <c r="H34">
        <f t="shared" si="2"/>
        <v>3.3823985999999997</v>
      </c>
      <c r="I34">
        <v>7200</v>
      </c>
    </row>
    <row r="35" spans="4:9">
      <c r="D35">
        <v>3.3963160000000001</v>
      </c>
      <c r="E35">
        <v>7300</v>
      </c>
      <c r="F35">
        <f t="shared" si="0"/>
        <v>3.4337066666666671</v>
      </c>
      <c r="G35">
        <f t="shared" si="1"/>
        <v>3.4511558</v>
      </c>
      <c r="H35">
        <f t="shared" si="2"/>
        <v>3.4831456000000003</v>
      </c>
      <c r="I35">
        <v>7300</v>
      </c>
    </row>
    <row r="36" spans="4:9">
      <c r="D36">
        <v>3.502256</v>
      </c>
      <c r="E36">
        <v>7400</v>
      </c>
      <c r="F36">
        <f t="shared" si="0"/>
        <v>3.5375696666666663</v>
      </c>
      <c r="G36">
        <f t="shared" si="1"/>
        <v>3.5371542000000007</v>
      </c>
      <c r="H36">
        <f t="shared" si="2"/>
        <v>3.5757913000000001</v>
      </c>
      <c r="I36">
        <v>7400</v>
      </c>
    </row>
    <row r="37" spans="4:9">
      <c r="D37">
        <v>3.714137</v>
      </c>
      <c r="E37">
        <v>7500</v>
      </c>
      <c r="F37">
        <f t="shared" si="0"/>
        <v>3.6289690000000001</v>
      </c>
      <c r="G37">
        <f t="shared" si="1"/>
        <v>3.6293844000000002</v>
      </c>
      <c r="H37">
        <f t="shared" si="2"/>
        <v>3.6694756000000006</v>
      </c>
      <c r="I37">
        <v>7500</v>
      </c>
    </row>
    <row r="38" spans="4:9">
      <c r="D38">
        <v>3.6705139999999998</v>
      </c>
      <c r="E38">
        <v>7600</v>
      </c>
      <c r="F38">
        <f t="shared" si="0"/>
        <v>3.7494499999999999</v>
      </c>
      <c r="G38">
        <f t="shared" si="1"/>
        <v>3.719122</v>
      </c>
      <c r="H38">
        <f t="shared" si="2"/>
        <v>3.7571358666666668</v>
      </c>
      <c r="I38">
        <v>7600</v>
      </c>
    </row>
    <row r="39" spans="4:9">
      <c r="D39">
        <v>3.863699</v>
      </c>
      <c r="E39">
        <v>7700</v>
      </c>
      <c r="F39">
        <f t="shared" si="0"/>
        <v>3.7930723333333329</v>
      </c>
      <c r="G39">
        <f t="shared" si="1"/>
        <v>3.8213231999999997</v>
      </c>
      <c r="H39">
        <f t="shared" si="2"/>
        <v>3.8439652333333334</v>
      </c>
      <c r="I39">
        <v>7700</v>
      </c>
    </row>
    <row r="40" spans="4:9">
      <c r="D40">
        <v>3.8450039999999999</v>
      </c>
      <c r="E40">
        <v>7800</v>
      </c>
      <c r="F40">
        <f t="shared" si="0"/>
        <v>3.9073216666666668</v>
      </c>
      <c r="G40">
        <f t="shared" si="1"/>
        <v>3.8861335999999995</v>
      </c>
      <c r="H40">
        <f t="shared" si="2"/>
        <v>3.9278864666666671</v>
      </c>
      <c r="I40">
        <v>7800</v>
      </c>
    </row>
    <row r="41" spans="4:9">
      <c r="D41">
        <v>4.0132620000000001</v>
      </c>
      <c r="E41">
        <v>7900</v>
      </c>
      <c r="F41">
        <f t="shared" si="0"/>
        <v>3.9654849999999997</v>
      </c>
      <c r="G41">
        <f t="shared" si="1"/>
        <v>3.9796101999999998</v>
      </c>
      <c r="H41">
        <f t="shared" si="2"/>
        <v>4.0030831999999998</v>
      </c>
      <c r="I41">
        <v>7900</v>
      </c>
    </row>
    <row r="42" spans="4:9">
      <c r="D42">
        <v>4.038189</v>
      </c>
      <c r="E42">
        <v>8000</v>
      </c>
      <c r="F42">
        <f t="shared" si="0"/>
        <v>4.0631159999999999</v>
      </c>
      <c r="G42">
        <f t="shared" si="1"/>
        <v>4.0593769999999996</v>
      </c>
      <c r="H42">
        <f t="shared" si="2"/>
        <v>4.0741254333333332</v>
      </c>
      <c r="I42">
        <v>8000</v>
      </c>
    </row>
    <row r="43" spans="4:9">
      <c r="D43">
        <v>4.1378969999999997</v>
      </c>
      <c r="E43">
        <v>8100</v>
      </c>
      <c r="F43">
        <f t="shared" si="0"/>
        <v>4.1462063333333328</v>
      </c>
      <c r="G43">
        <f t="shared" si="1"/>
        <v>4.1391435999999997</v>
      </c>
      <c r="H43">
        <f t="shared" si="2"/>
        <v>4.1374817999999989</v>
      </c>
      <c r="I43">
        <v>8100</v>
      </c>
    </row>
    <row r="44" spans="4:9">
      <c r="D44">
        <v>4.2625330000000003</v>
      </c>
      <c r="E44">
        <v>8200</v>
      </c>
      <c r="F44">
        <f t="shared" si="0"/>
        <v>4.2147556666666661</v>
      </c>
      <c r="G44">
        <f t="shared" si="1"/>
        <v>4.1989685999999997</v>
      </c>
      <c r="H44">
        <f t="shared" si="2"/>
        <v>4.2000072666666659</v>
      </c>
      <c r="I44">
        <v>8200</v>
      </c>
    </row>
    <row r="45" spans="4:9">
      <c r="D45">
        <v>4.2438370000000001</v>
      </c>
      <c r="E45">
        <v>8300</v>
      </c>
      <c r="F45">
        <f t="shared" si="0"/>
        <v>4.2729190000000008</v>
      </c>
      <c r="G45">
        <f t="shared" si="1"/>
        <v>4.2538081999999999</v>
      </c>
      <c r="H45">
        <f t="shared" si="2"/>
        <v>4.2548468666666661</v>
      </c>
      <c r="I45">
        <v>8300</v>
      </c>
    </row>
    <row r="46" spans="4:9">
      <c r="D46">
        <v>4.3123870000000002</v>
      </c>
      <c r="E46">
        <v>8400</v>
      </c>
      <c r="F46">
        <f t="shared" si="0"/>
        <v>4.2895370000000002</v>
      </c>
      <c r="G46">
        <f t="shared" si="1"/>
        <v>4.3049088000000006</v>
      </c>
      <c r="H46">
        <f t="shared" si="2"/>
        <v>4.306362833333333</v>
      </c>
      <c r="I46">
        <v>8400</v>
      </c>
    </row>
    <row r="47" spans="4:9">
      <c r="D47">
        <v>4.3123870000000002</v>
      </c>
      <c r="E47">
        <v>8500</v>
      </c>
      <c r="F47">
        <f t="shared" si="0"/>
        <v>4.3393913333333334</v>
      </c>
      <c r="G47">
        <f t="shared" si="1"/>
        <v>4.3410530000000005</v>
      </c>
      <c r="H47">
        <f t="shared" si="2"/>
        <v>4.3537243000000005</v>
      </c>
      <c r="I47">
        <v>8500</v>
      </c>
    </row>
    <row r="48" spans="4:9">
      <c r="D48">
        <v>4.3933999999999997</v>
      </c>
      <c r="E48">
        <v>8600</v>
      </c>
      <c r="F48">
        <f t="shared" si="0"/>
        <v>4.3830136666666668</v>
      </c>
      <c r="G48">
        <f t="shared" si="1"/>
        <v>4.3759509999999988</v>
      </c>
      <c r="H48">
        <f t="shared" si="2"/>
        <v>4.3954771666666668</v>
      </c>
      <c r="I48">
        <v>8600</v>
      </c>
    </row>
    <row r="49" spans="4:9">
      <c r="D49">
        <v>4.4432539999999996</v>
      </c>
      <c r="E49">
        <v>8700</v>
      </c>
      <c r="F49">
        <f t="shared" si="0"/>
        <v>4.4183269999999997</v>
      </c>
      <c r="G49">
        <f t="shared" si="1"/>
        <v>4.4145880000000002</v>
      </c>
      <c r="H49">
        <f t="shared" si="2"/>
        <v>4.4353605333333332</v>
      </c>
      <c r="I49">
        <v>8700</v>
      </c>
    </row>
    <row r="50" spans="4:9">
      <c r="D50">
        <v>4.4183269999999997</v>
      </c>
      <c r="E50">
        <v>8800</v>
      </c>
      <c r="F50">
        <f t="shared" si="0"/>
        <v>4.4557176666666658</v>
      </c>
      <c r="G50">
        <f t="shared" si="1"/>
        <v>4.4557175999999998</v>
      </c>
      <c r="H50">
        <f t="shared" si="2"/>
        <v>4.4739975333333337</v>
      </c>
      <c r="I50">
        <v>8800</v>
      </c>
    </row>
    <row r="51" spans="4:9">
      <c r="D51">
        <v>4.5055719999999999</v>
      </c>
      <c r="E51">
        <v>8900</v>
      </c>
      <c r="F51">
        <f t="shared" si="0"/>
        <v>4.4806446666666666</v>
      </c>
      <c r="G51">
        <f t="shared" si="1"/>
        <v>4.4943545999999994</v>
      </c>
      <c r="H51">
        <f t="shared" si="2"/>
        <v>4.5163736000000005</v>
      </c>
      <c r="I51">
        <v>8900</v>
      </c>
    </row>
    <row r="52" spans="4:9">
      <c r="D52">
        <v>4.5180350000000002</v>
      </c>
      <c r="E52">
        <v>9000</v>
      </c>
      <c r="F52">
        <f t="shared" si="0"/>
        <v>4.5367306666666671</v>
      </c>
      <c r="G52">
        <f t="shared" si="1"/>
        <v>4.5230207999999994</v>
      </c>
      <c r="H52">
        <f t="shared" si="2"/>
        <v>4.5581264666666668</v>
      </c>
      <c r="I52">
        <v>9000</v>
      </c>
    </row>
    <row r="53" spans="4:9">
      <c r="D53">
        <v>4.5865850000000004</v>
      </c>
      <c r="E53">
        <v>9100</v>
      </c>
      <c r="F53">
        <f t="shared" si="0"/>
        <v>4.5637350000000003</v>
      </c>
      <c r="G53">
        <f t="shared" si="1"/>
        <v>4.5728750000000007</v>
      </c>
      <c r="H53">
        <f t="shared" si="2"/>
        <v>4.5982175333333339</v>
      </c>
      <c r="I53">
        <v>9100</v>
      </c>
    </row>
    <row r="54" spans="4:9">
      <c r="D54">
        <v>4.5865850000000004</v>
      </c>
      <c r="E54">
        <v>9200</v>
      </c>
      <c r="F54">
        <f t="shared" si="0"/>
        <v>4.6135893333333335</v>
      </c>
      <c r="G54">
        <f t="shared" si="1"/>
        <v>4.6164974000000001</v>
      </c>
      <c r="H54">
        <f t="shared" si="2"/>
        <v>4.6385163333333335</v>
      </c>
      <c r="I54">
        <v>9200</v>
      </c>
    </row>
    <row r="55" spans="4:9">
      <c r="D55">
        <v>4.6675979999999999</v>
      </c>
      <c r="E55">
        <v>9300</v>
      </c>
      <c r="F55">
        <f t="shared" si="0"/>
        <v>4.6592890000000002</v>
      </c>
      <c r="G55">
        <f t="shared" si="1"/>
        <v>4.662612600000001</v>
      </c>
      <c r="H55">
        <f t="shared" si="2"/>
        <v>4.6767378666666666</v>
      </c>
      <c r="I55">
        <v>9300</v>
      </c>
    </row>
    <row r="56" spans="4:9">
      <c r="D56">
        <v>4.7236840000000004</v>
      </c>
      <c r="E56">
        <v>9400</v>
      </c>
      <c r="F56">
        <f t="shared" si="0"/>
        <v>4.7132976666666666</v>
      </c>
      <c r="G56">
        <f t="shared" si="1"/>
        <v>4.7049886000000001</v>
      </c>
      <c r="H56">
        <f t="shared" si="2"/>
        <v>4.7159980333333333</v>
      </c>
      <c r="I56">
        <v>9400</v>
      </c>
    </row>
    <row r="57" spans="4:9">
      <c r="D57">
        <v>4.7486110000000004</v>
      </c>
      <c r="E57">
        <v>9500</v>
      </c>
      <c r="F57">
        <f t="shared" si="0"/>
        <v>4.75692</v>
      </c>
      <c r="G57">
        <f t="shared" si="1"/>
        <v>4.7486110000000004</v>
      </c>
      <c r="H57">
        <f t="shared" si="2"/>
        <v>4.7513114000000005</v>
      </c>
      <c r="I57">
        <v>9500</v>
      </c>
    </row>
    <row r="58" spans="4:9">
      <c r="D58">
        <v>4.7984650000000002</v>
      </c>
      <c r="E58">
        <v>9600</v>
      </c>
      <c r="F58">
        <f t="shared" si="0"/>
        <v>4.7839243333333341</v>
      </c>
      <c r="G58">
        <f t="shared" si="1"/>
        <v>4.7872479999999999</v>
      </c>
      <c r="H58">
        <f t="shared" si="2"/>
        <v>4.7860016000000005</v>
      </c>
      <c r="I58">
        <v>9600</v>
      </c>
    </row>
    <row r="59" spans="4:9">
      <c r="D59">
        <v>4.804697</v>
      </c>
      <c r="E59">
        <v>9700</v>
      </c>
      <c r="F59">
        <f t="shared" si="0"/>
        <v>4.8213150000000002</v>
      </c>
      <c r="G59">
        <f t="shared" si="1"/>
        <v>4.8121749999999999</v>
      </c>
      <c r="H59">
        <f t="shared" si="2"/>
        <v>4.8165372666666668</v>
      </c>
      <c r="I59">
        <v>9700</v>
      </c>
    </row>
    <row r="60" spans="4:9">
      <c r="D60">
        <v>4.8607829999999996</v>
      </c>
      <c r="E60">
        <v>9800</v>
      </c>
      <c r="F60">
        <f t="shared" si="0"/>
        <v>4.8379329999999996</v>
      </c>
      <c r="G60">
        <f t="shared" si="1"/>
        <v>4.8445802000000002</v>
      </c>
      <c r="H60">
        <f t="shared" si="2"/>
        <v>4.8439570333333339</v>
      </c>
      <c r="I60">
        <v>9800</v>
      </c>
    </row>
    <row r="61" spans="4:9">
      <c r="D61">
        <v>4.848319</v>
      </c>
      <c r="E61">
        <v>9900</v>
      </c>
      <c r="F61">
        <f t="shared" si="0"/>
        <v>4.8732463333333333</v>
      </c>
      <c r="G61">
        <f t="shared" si="1"/>
        <v>4.8670146000000001</v>
      </c>
      <c r="H61">
        <f t="shared" si="2"/>
        <v>4.869091833333334</v>
      </c>
      <c r="I61">
        <v>9900</v>
      </c>
    </row>
    <row r="62" spans="4:9">
      <c r="D62">
        <v>4.9106370000000004</v>
      </c>
      <c r="E62">
        <v>10000</v>
      </c>
      <c r="F62">
        <f t="shared" si="0"/>
        <v>4.8898643333333345</v>
      </c>
      <c r="G62">
        <f t="shared" si="1"/>
        <v>4.8882026000000005</v>
      </c>
      <c r="H62">
        <f t="shared" si="2"/>
        <v>4.892149400000001</v>
      </c>
      <c r="I62">
        <v>10000</v>
      </c>
    </row>
    <row r="63" spans="4:9">
      <c r="D63">
        <v>4.9106370000000004</v>
      </c>
      <c r="E63">
        <v>10100</v>
      </c>
      <c r="F63">
        <f t="shared" si="0"/>
        <v>4.9106370000000004</v>
      </c>
      <c r="G63">
        <f t="shared" si="1"/>
        <v>4.9031588000000008</v>
      </c>
      <c r="H63">
        <f t="shared" si="2"/>
        <v>4.9131297333333332</v>
      </c>
      <c r="I63">
        <v>10100</v>
      </c>
    </row>
    <row r="64" spans="4:9">
      <c r="D64">
        <v>4.9106370000000004</v>
      </c>
      <c r="E64">
        <v>10200</v>
      </c>
      <c r="F64">
        <f t="shared" si="0"/>
        <v>4.9189460000000009</v>
      </c>
      <c r="G64">
        <f t="shared" si="1"/>
        <v>4.9243468000000004</v>
      </c>
      <c r="H64">
        <f t="shared" si="2"/>
        <v>4.9307864333333331</v>
      </c>
      <c r="I64">
        <v>10200</v>
      </c>
    </row>
    <row r="65" spans="4:9">
      <c r="D65">
        <v>4.9355640000000003</v>
      </c>
      <c r="E65">
        <v>10300</v>
      </c>
      <c r="F65">
        <f t="shared" si="0"/>
        <v>4.933486666666667</v>
      </c>
      <c r="G65">
        <f t="shared" si="1"/>
        <v>4.9430422000000007</v>
      </c>
      <c r="H65">
        <f t="shared" si="2"/>
        <v>4.9486508666666662</v>
      </c>
      <c r="I65">
        <v>10300</v>
      </c>
    </row>
    <row r="66" spans="4:9">
      <c r="D66">
        <v>4.9542590000000004</v>
      </c>
      <c r="E66">
        <v>10400</v>
      </c>
      <c r="F66">
        <f t="shared" si="0"/>
        <v>4.9646456666666667</v>
      </c>
      <c r="G66">
        <f t="shared" si="1"/>
        <v>4.9617376000000011</v>
      </c>
      <c r="H66">
        <f t="shared" si="2"/>
        <v>4.9677616333333336</v>
      </c>
      <c r="I66">
        <v>10400</v>
      </c>
    </row>
    <row r="67" spans="4:9">
      <c r="D67">
        <v>5.0041140000000004</v>
      </c>
      <c r="E67">
        <v>10500</v>
      </c>
      <c r="F67">
        <f t="shared" si="0"/>
        <v>4.9874956666666677</v>
      </c>
      <c r="G67">
        <f t="shared" si="1"/>
        <v>4.9742012000000004</v>
      </c>
      <c r="H67">
        <f t="shared" si="2"/>
        <v>4.9881187666666671</v>
      </c>
      <c r="I67">
        <v>10500</v>
      </c>
    </row>
    <row r="68" spans="4:9">
      <c r="D68">
        <v>5.0041140000000004</v>
      </c>
      <c r="E68">
        <v>10600</v>
      </c>
      <c r="F68">
        <f t="shared" ref="F68:F131" si="3">AVERAGE(D67:D69)</f>
        <v>4.9937276666666675</v>
      </c>
      <c r="G68">
        <f t="shared" si="1"/>
        <v>4.9904038000000002</v>
      </c>
      <c r="H68">
        <f t="shared" si="2"/>
        <v>5.0080604333333332</v>
      </c>
      <c r="I68">
        <v>10600</v>
      </c>
    </row>
    <row r="69" spans="4:9">
      <c r="D69">
        <v>4.9729549999999998</v>
      </c>
      <c r="E69">
        <v>10700</v>
      </c>
      <c r="F69">
        <f t="shared" si="3"/>
        <v>4.9978819999999997</v>
      </c>
      <c r="G69">
        <f t="shared" ref="G69:G132" si="4">AVERAGE(D67:D71)</f>
        <v>5.0115920000000003</v>
      </c>
      <c r="H69">
        <f t="shared" si="2"/>
        <v>5.0280021333333336</v>
      </c>
      <c r="I69">
        <v>10700</v>
      </c>
    </row>
    <row r="70" spans="4:9">
      <c r="D70">
        <v>5.0165769999999998</v>
      </c>
      <c r="E70">
        <v>10800</v>
      </c>
      <c r="F70">
        <f t="shared" si="3"/>
        <v>5.0165773333333332</v>
      </c>
      <c r="G70">
        <f t="shared" si="4"/>
        <v>5.0340262000000005</v>
      </c>
      <c r="H70">
        <f t="shared" si="2"/>
        <v>5.0487747333333335</v>
      </c>
      <c r="I70">
        <v>10800</v>
      </c>
    </row>
    <row r="71" spans="4:9">
      <c r="D71">
        <v>5.0602</v>
      </c>
      <c r="E71">
        <v>10900</v>
      </c>
      <c r="F71">
        <f t="shared" si="3"/>
        <v>5.0643540000000007</v>
      </c>
      <c r="G71">
        <f t="shared" si="4"/>
        <v>5.0539678000000006</v>
      </c>
      <c r="H71">
        <f t="shared" ref="H71:H134" si="5">AVERAGE(F67:F76)</f>
        <v>5.0689241333333346</v>
      </c>
      <c r="I71">
        <v>10900</v>
      </c>
    </row>
    <row r="72" spans="4:9">
      <c r="D72">
        <v>5.1162850000000004</v>
      </c>
      <c r="E72">
        <v>11000</v>
      </c>
      <c r="F72">
        <f t="shared" si="3"/>
        <v>5.0934356666666671</v>
      </c>
      <c r="G72">
        <f t="shared" si="4"/>
        <v>5.0813876000000011</v>
      </c>
      <c r="H72">
        <f t="shared" si="5"/>
        <v>5.0886580666666665</v>
      </c>
      <c r="I72">
        <v>11000</v>
      </c>
    </row>
    <row r="73" spans="4:9">
      <c r="D73">
        <v>5.1038220000000001</v>
      </c>
      <c r="E73">
        <v>11100</v>
      </c>
      <c r="F73">
        <f t="shared" si="3"/>
        <v>5.1100536666666665</v>
      </c>
      <c r="G73">
        <f t="shared" si="4"/>
        <v>5.1063147999999998</v>
      </c>
      <c r="H73">
        <f t="shared" si="5"/>
        <v>5.1090151666666666</v>
      </c>
      <c r="I73">
        <v>11100</v>
      </c>
    </row>
    <row r="74" spans="4:9">
      <c r="D74">
        <v>5.1100539999999999</v>
      </c>
      <c r="E74">
        <v>11200</v>
      </c>
      <c r="F74">
        <f t="shared" si="3"/>
        <v>5.1183629999999996</v>
      </c>
      <c r="G74">
        <f t="shared" si="4"/>
        <v>5.1287490000000009</v>
      </c>
      <c r="H74">
        <f t="shared" si="5"/>
        <v>5.1295799999999998</v>
      </c>
      <c r="I74">
        <v>11200</v>
      </c>
    </row>
    <row r="75" spans="4:9">
      <c r="D75">
        <v>5.1412129999999996</v>
      </c>
      <c r="E75">
        <v>11300</v>
      </c>
      <c r="F75">
        <f t="shared" si="3"/>
        <v>5.1412126666666662</v>
      </c>
      <c r="G75">
        <f t="shared" si="4"/>
        <v>5.1424589999999997</v>
      </c>
      <c r="H75">
        <f t="shared" si="5"/>
        <v>5.1495216333333333</v>
      </c>
      <c r="I75">
        <v>11300</v>
      </c>
    </row>
    <row r="76" spans="4:9">
      <c r="D76">
        <v>5.1723710000000001</v>
      </c>
      <c r="E76">
        <v>11400</v>
      </c>
      <c r="F76">
        <f t="shared" si="3"/>
        <v>5.1661396666666661</v>
      </c>
      <c r="G76">
        <f t="shared" si="4"/>
        <v>5.1611543999999991</v>
      </c>
      <c r="H76">
        <f t="shared" si="5"/>
        <v>5.1653087666666675</v>
      </c>
      <c r="I76">
        <v>11400</v>
      </c>
    </row>
    <row r="77" spans="4:9">
      <c r="D77">
        <v>5.1848349999999996</v>
      </c>
      <c r="E77">
        <v>11500</v>
      </c>
      <c r="F77">
        <f t="shared" si="3"/>
        <v>5.1848349999999996</v>
      </c>
      <c r="G77">
        <f t="shared" si="4"/>
        <v>5.1810959999999993</v>
      </c>
      <c r="H77">
        <f t="shared" si="5"/>
        <v>5.1783954666666663</v>
      </c>
      <c r="I77">
        <v>11500</v>
      </c>
    </row>
    <row r="78" spans="4:9">
      <c r="D78">
        <v>5.1972990000000001</v>
      </c>
      <c r="E78">
        <v>11600</v>
      </c>
      <c r="F78">
        <f t="shared" si="3"/>
        <v>5.1972986666666667</v>
      </c>
      <c r="G78">
        <f t="shared" si="4"/>
        <v>5.1935593999999998</v>
      </c>
      <c r="H78">
        <f t="shared" si="5"/>
        <v>5.1875353999999998</v>
      </c>
      <c r="I78">
        <v>11600</v>
      </c>
    </row>
    <row r="79" spans="4:9">
      <c r="D79">
        <v>5.2097619999999996</v>
      </c>
      <c r="E79">
        <v>11700</v>
      </c>
      <c r="F79">
        <f t="shared" si="3"/>
        <v>5.2035303333333331</v>
      </c>
      <c r="G79">
        <f t="shared" si="4"/>
        <v>5.2060230000000001</v>
      </c>
      <c r="H79">
        <f t="shared" si="5"/>
        <v>5.1941825999999995</v>
      </c>
      <c r="I79">
        <v>11700</v>
      </c>
    </row>
    <row r="80" spans="4:9">
      <c r="D80">
        <v>5.2035299999999998</v>
      </c>
      <c r="E80">
        <v>11800</v>
      </c>
      <c r="F80">
        <f t="shared" si="3"/>
        <v>5.215993666666666</v>
      </c>
      <c r="G80">
        <f t="shared" si="4"/>
        <v>5.2147473999999994</v>
      </c>
      <c r="H80">
        <f t="shared" si="5"/>
        <v>5.2012452666666675</v>
      </c>
      <c r="I80">
        <v>11800</v>
      </c>
    </row>
    <row r="81" spans="4:9">
      <c r="D81">
        <v>5.2346890000000004</v>
      </c>
      <c r="E81">
        <v>11900</v>
      </c>
      <c r="F81">
        <f t="shared" si="3"/>
        <v>5.2222253333333333</v>
      </c>
      <c r="G81">
        <f t="shared" si="4"/>
        <v>5.2172399999999994</v>
      </c>
      <c r="H81">
        <f t="shared" si="5"/>
        <v>5.2099697333333328</v>
      </c>
      <c r="I81">
        <v>11900</v>
      </c>
    </row>
    <row r="82" spans="4:9">
      <c r="D82">
        <v>5.2284569999999997</v>
      </c>
      <c r="E82">
        <v>12000</v>
      </c>
      <c r="F82">
        <f t="shared" si="3"/>
        <v>5.2243026666666665</v>
      </c>
      <c r="G82">
        <f t="shared" si="4"/>
        <v>5.2085156000000001</v>
      </c>
      <c r="H82">
        <f t="shared" si="5"/>
        <v>5.2191096666666663</v>
      </c>
      <c r="I82">
        <v>12000</v>
      </c>
    </row>
    <row r="83" spans="4:9">
      <c r="D83">
        <v>5.2097619999999996</v>
      </c>
      <c r="E83">
        <v>12100</v>
      </c>
      <c r="F83">
        <f t="shared" si="3"/>
        <v>5.2014529999999999</v>
      </c>
      <c r="G83">
        <f t="shared" si="4"/>
        <v>5.2035301999999994</v>
      </c>
      <c r="H83">
        <f t="shared" si="5"/>
        <v>5.225341433333333</v>
      </c>
      <c r="I83">
        <v>12100</v>
      </c>
    </row>
    <row r="84" spans="4:9">
      <c r="D84">
        <v>5.1661400000000004</v>
      </c>
      <c r="E84">
        <v>12200</v>
      </c>
      <c r="F84">
        <f t="shared" si="3"/>
        <v>5.1848349999999996</v>
      </c>
      <c r="G84">
        <f t="shared" si="4"/>
        <v>5.2147474000000003</v>
      </c>
      <c r="H84">
        <f t="shared" si="5"/>
        <v>5.2301191333333339</v>
      </c>
      <c r="I84">
        <v>12200</v>
      </c>
    </row>
    <row r="85" spans="4:9">
      <c r="D85">
        <v>5.1786029999999998</v>
      </c>
      <c r="E85">
        <v>12300</v>
      </c>
      <c r="F85">
        <f t="shared" si="3"/>
        <v>5.2118393333333337</v>
      </c>
      <c r="G85">
        <f t="shared" si="4"/>
        <v>5.2272109999999996</v>
      </c>
      <c r="H85">
        <f t="shared" si="5"/>
        <v>5.2338582000000002</v>
      </c>
      <c r="I85">
        <v>12300</v>
      </c>
    </row>
    <row r="86" spans="4:9">
      <c r="D86">
        <v>5.290775</v>
      </c>
      <c r="E86">
        <v>12400</v>
      </c>
      <c r="F86">
        <f t="shared" si="3"/>
        <v>5.253384333333333</v>
      </c>
      <c r="G86">
        <f t="shared" si="4"/>
        <v>5.2346892</v>
      </c>
      <c r="H86">
        <f t="shared" si="5"/>
        <v>5.2369741000000003</v>
      </c>
      <c r="I86">
        <v>12400</v>
      </c>
    </row>
    <row r="87" spans="4:9">
      <c r="D87">
        <v>5.290775</v>
      </c>
      <c r="E87">
        <v>12500</v>
      </c>
      <c r="F87">
        <f t="shared" si="3"/>
        <v>5.2762343333333339</v>
      </c>
      <c r="G87">
        <f t="shared" si="4"/>
        <v>5.2496454000000004</v>
      </c>
      <c r="H87">
        <f t="shared" si="5"/>
        <v>5.2400900000000004</v>
      </c>
      <c r="I87">
        <v>12500</v>
      </c>
    </row>
    <row r="88" spans="4:9">
      <c r="D88">
        <v>5.247153</v>
      </c>
      <c r="E88">
        <v>12600</v>
      </c>
      <c r="F88">
        <f t="shared" si="3"/>
        <v>5.2596163333333337</v>
      </c>
      <c r="G88">
        <f t="shared" si="4"/>
        <v>5.2670944000000004</v>
      </c>
      <c r="H88">
        <f t="shared" si="5"/>
        <v>5.2477758666666663</v>
      </c>
      <c r="I88">
        <v>12600</v>
      </c>
    </row>
    <row r="89" spans="4:9">
      <c r="D89">
        <v>5.2409210000000002</v>
      </c>
      <c r="E89">
        <v>12700</v>
      </c>
      <c r="F89">
        <f t="shared" si="3"/>
        <v>5.251307333333334</v>
      </c>
      <c r="G89">
        <f t="shared" si="4"/>
        <v>5.2596162</v>
      </c>
      <c r="H89">
        <f t="shared" si="5"/>
        <v>5.2592008000000003</v>
      </c>
      <c r="I89">
        <v>12700</v>
      </c>
    </row>
    <row r="90" spans="4:9">
      <c r="D90">
        <v>5.2658480000000001</v>
      </c>
      <c r="E90">
        <v>12800</v>
      </c>
      <c r="F90">
        <f t="shared" si="3"/>
        <v>5.253384333333333</v>
      </c>
      <c r="G90">
        <f t="shared" si="4"/>
        <v>5.2496454000000004</v>
      </c>
      <c r="H90">
        <f t="shared" si="5"/>
        <v>5.2695871000000007</v>
      </c>
      <c r="I90">
        <v>12800</v>
      </c>
    </row>
    <row r="91" spans="4:9">
      <c r="D91">
        <v>5.2533839999999996</v>
      </c>
      <c r="E91">
        <v>12900</v>
      </c>
      <c r="F91">
        <f t="shared" si="3"/>
        <v>5.253384333333333</v>
      </c>
      <c r="G91">
        <f t="shared" si="4"/>
        <v>5.2546307999999993</v>
      </c>
      <c r="H91">
        <f t="shared" si="5"/>
        <v>5.2758189</v>
      </c>
      <c r="I91">
        <v>12900</v>
      </c>
    </row>
    <row r="92" spans="4:9">
      <c r="D92">
        <v>5.2409210000000002</v>
      </c>
      <c r="E92">
        <v>13000</v>
      </c>
      <c r="F92">
        <f t="shared" si="3"/>
        <v>5.2554616666666663</v>
      </c>
      <c r="G92">
        <f t="shared" si="4"/>
        <v>5.270833399999999</v>
      </c>
      <c r="H92">
        <f t="shared" si="5"/>
        <v>5.2801811333333335</v>
      </c>
      <c r="I92">
        <v>13000</v>
      </c>
    </row>
    <row r="93" spans="4:9">
      <c r="D93">
        <v>5.2720799999999999</v>
      </c>
      <c r="E93">
        <v>13100</v>
      </c>
      <c r="F93">
        <f t="shared" si="3"/>
        <v>5.2783116666666663</v>
      </c>
      <c r="G93">
        <f t="shared" si="4"/>
        <v>5.2783115999999994</v>
      </c>
      <c r="H93">
        <f t="shared" si="5"/>
        <v>5.286205166666667</v>
      </c>
      <c r="I93">
        <v>13100</v>
      </c>
    </row>
    <row r="94" spans="4:9">
      <c r="D94">
        <v>5.3219339999999997</v>
      </c>
      <c r="E94">
        <v>13200</v>
      </c>
      <c r="F94">
        <f t="shared" si="3"/>
        <v>5.2990843333333331</v>
      </c>
      <c r="G94">
        <f t="shared" si="4"/>
        <v>5.2920216</v>
      </c>
      <c r="H94">
        <f t="shared" si="5"/>
        <v>5.2926446333333335</v>
      </c>
      <c r="I94">
        <v>13200</v>
      </c>
    </row>
    <row r="95" spans="4:9">
      <c r="D95">
        <v>5.3032389999999996</v>
      </c>
      <c r="E95">
        <v>13300</v>
      </c>
      <c r="F95">
        <f t="shared" si="3"/>
        <v>5.3157023333333333</v>
      </c>
      <c r="G95">
        <f t="shared" si="4"/>
        <v>5.3082241999999997</v>
      </c>
      <c r="H95">
        <f t="shared" si="5"/>
        <v>5.2984609666666671</v>
      </c>
      <c r="I95">
        <v>13300</v>
      </c>
    </row>
    <row r="96" spans="4:9">
      <c r="D96">
        <v>5.3219339999999997</v>
      </c>
      <c r="E96">
        <v>13400</v>
      </c>
      <c r="F96">
        <f t="shared" si="3"/>
        <v>5.3157023333333333</v>
      </c>
      <c r="G96">
        <f t="shared" si="4"/>
        <v>5.316948599999999</v>
      </c>
      <c r="H96">
        <f t="shared" si="5"/>
        <v>5.3051082000000012</v>
      </c>
      <c r="I96">
        <v>13400</v>
      </c>
    </row>
    <row r="97" spans="4:9">
      <c r="D97">
        <v>5.3219339999999997</v>
      </c>
      <c r="E97">
        <v>13500</v>
      </c>
      <c r="F97">
        <f t="shared" si="3"/>
        <v>5.3198566666666665</v>
      </c>
      <c r="G97">
        <f t="shared" si="4"/>
        <v>5.316948599999999</v>
      </c>
      <c r="H97">
        <f t="shared" si="5"/>
        <v>5.3119631666666667</v>
      </c>
      <c r="I97">
        <v>13500</v>
      </c>
    </row>
    <row r="98" spans="4:9">
      <c r="D98">
        <v>5.3157019999999999</v>
      </c>
      <c r="E98">
        <v>13600</v>
      </c>
      <c r="F98">
        <f t="shared" si="3"/>
        <v>5.3198566666666665</v>
      </c>
      <c r="G98">
        <f t="shared" si="4"/>
        <v>5.3181947999999997</v>
      </c>
      <c r="H98">
        <f t="shared" si="5"/>
        <v>5.316117666666667</v>
      </c>
      <c r="I98">
        <v>13600</v>
      </c>
    </row>
    <row r="99" spans="4:9">
      <c r="D99">
        <v>5.3219339999999997</v>
      </c>
      <c r="E99">
        <v>13700</v>
      </c>
      <c r="F99">
        <f t="shared" si="3"/>
        <v>5.3157020000000008</v>
      </c>
      <c r="G99">
        <f t="shared" si="4"/>
        <v>5.3144558000000002</v>
      </c>
      <c r="H99">
        <f t="shared" si="5"/>
        <v>5.3177794666666669</v>
      </c>
      <c r="I99">
        <v>13700</v>
      </c>
    </row>
    <row r="100" spans="4:9">
      <c r="D100">
        <v>5.3094700000000001</v>
      </c>
      <c r="E100">
        <v>13800</v>
      </c>
      <c r="F100">
        <f t="shared" si="3"/>
        <v>5.3115476666666668</v>
      </c>
      <c r="G100">
        <f t="shared" si="4"/>
        <v>5.3194412000000009</v>
      </c>
      <c r="H100">
        <f t="shared" si="5"/>
        <v>5.3188180999999997</v>
      </c>
      <c r="I100">
        <v>13800</v>
      </c>
    </row>
    <row r="101" spans="4:9">
      <c r="D101">
        <v>5.3032389999999996</v>
      </c>
      <c r="E101">
        <v>13900</v>
      </c>
      <c r="F101">
        <f t="shared" si="3"/>
        <v>5.3198566666666665</v>
      </c>
      <c r="G101">
        <f t="shared" si="4"/>
        <v>5.3206875999999994</v>
      </c>
      <c r="H101">
        <f t="shared" si="5"/>
        <v>5.3190258333333329</v>
      </c>
      <c r="I101">
        <v>13900</v>
      </c>
    </row>
    <row r="102" spans="4:9">
      <c r="D102">
        <v>5.3468609999999996</v>
      </c>
      <c r="E102">
        <v>14000</v>
      </c>
      <c r="F102">
        <f t="shared" si="3"/>
        <v>5.3240113333333321</v>
      </c>
      <c r="G102">
        <f t="shared" si="4"/>
        <v>5.3144557999999993</v>
      </c>
      <c r="H102">
        <f t="shared" si="5"/>
        <v>5.3165331333333334</v>
      </c>
      <c r="I102">
        <v>14000</v>
      </c>
    </row>
    <row r="103" spans="4:9">
      <c r="D103">
        <v>5.3219339999999997</v>
      </c>
      <c r="E103">
        <v>14100</v>
      </c>
      <c r="F103">
        <f t="shared" si="3"/>
        <v>5.3198566666666665</v>
      </c>
      <c r="G103">
        <f t="shared" si="4"/>
        <v>5.3194413999999997</v>
      </c>
      <c r="H103">
        <f t="shared" si="5"/>
        <v>5.3154944999999998</v>
      </c>
      <c r="I103">
        <v>14100</v>
      </c>
    </row>
    <row r="104" spans="4:9">
      <c r="D104">
        <v>5.290775</v>
      </c>
      <c r="E104">
        <v>14200</v>
      </c>
      <c r="F104">
        <f t="shared" si="3"/>
        <v>5.3157023333333333</v>
      </c>
      <c r="G104">
        <f t="shared" si="4"/>
        <v>5.3294122000000002</v>
      </c>
      <c r="H104">
        <f t="shared" si="5"/>
        <v>5.3175717666666662</v>
      </c>
      <c r="I104">
        <v>14200</v>
      </c>
    </row>
    <row r="105" spans="4:9">
      <c r="D105">
        <v>5.3343980000000002</v>
      </c>
      <c r="E105">
        <v>14300</v>
      </c>
      <c r="F105">
        <f t="shared" si="3"/>
        <v>5.3260886666666671</v>
      </c>
      <c r="G105">
        <f t="shared" si="4"/>
        <v>5.3132096000000004</v>
      </c>
      <c r="H105">
        <f t="shared" si="5"/>
        <v>5.3242189666666659</v>
      </c>
      <c r="I105">
        <v>14300</v>
      </c>
    </row>
    <row r="106" spans="4:9">
      <c r="D106">
        <v>5.3530930000000003</v>
      </c>
      <c r="E106">
        <v>14400</v>
      </c>
      <c r="F106">
        <f t="shared" si="3"/>
        <v>5.3177796666666675</v>
      </c>
      <c r="G106">
        <f t="shared" si="4"/>
        <v>5.3019924000000005</v>
      </c>
      <c r="H106">
        <f t="shared" si="5"/>
        <v>5.3265039333333331</v>
      </c>
      <c r="I106">
        <v>14400</v>
      </c>
    </row>
    <row r="107" spans="4:9">
      <c r="D107">
        <v>5.2658480000000001</v>
      </c>
      <c r="E107">
        <v>14500</v>
      </c>
      <c r="F107">
        <f t="shared" si="3"/>
        <v>5.2949296666666665</v>
      </c>
      <c r="G107">
        <f t="shared" si="4"/>
        <v>5.3231804</v>
      </c>
      <c r="H107">
        <f t="shared" si="5"/>
        <v>5.3300352333333327</v>
      </c>
      <c r="I107">
        <v>14500</v>
      </c>
    </row>
    <row r="108" spans="4:9">
      <c r="D108">
        <v>5.2658480000000001</v>
      </c>
      <c r="E108">
        <v>14600</v>
      </c>
      <c r="F108">
        <f t="shared" si="3"/>
        <v>5.3094703333333335</v>
      </c>
      <c r="G108">
        <f t="shared" si="4"/>
        <v>5.3256730000000001</v>
      </c>
      <c r="H108">
        <f t="shared" si="5"/>
        <v>5.3300352333333327</v>
      </c>
      <c r="I108">
        <v>14600</v>
      </c>
    </row>
    <row r="109" spans="4:9">
      <c r="D109">
        <v>5.3967150000000004</v>
      </c>
      <c r="E109">
        <v>14700</v>
      </c>
      <c r="F109">
        <f t="shared" si="3"/>
        <v>5.3364746666666667</v>
      </c>
      <c r="G109">
        <f t="shared" si="4"/>
        <v>5.333151</v>
      </c>
      <c r="H109">
        <f t="shared" si="5"/>
        <v>5.3229725333333331</v>
      </c>
      <c r="I109">
        <v>14700</v>
      </c>
    </row>
    <row r="110" spans="4:9">
      <c r="D110">
        <v>5.3468609999999996</v>
      </c>
      <c r="E110">
        <v>14800</v>
      </c>
      <c r="F110">
        <f t="shared" si="3"/>
        <v>5.3780196666666669</v>
      </c>
      <c r="G110">
        <f t="shared" si="4"/>
        <v>5.3381363999999998</v>
      </c>
      <c r="H110">
        <f t="shared" si="5"/>
        <v>5.3238034333333335</v>
      </c>
      <c r="I110">
        <v>14800</v>
      </c>
    </row>
    <row r="111" spans="4:9">
      <c r="D111">
        <v>5.3904829999999997</v>
      </c>
      <c r="E111">
        <v>14900</v>
      </c>
      <c r="F111">
        <f t="shared" si="3"/>
        <v>5.3427063333333331</v>
      </c>
      <c r="G111">
        <f t="shared" si="4"/>
        <v>5.3643098</v>
      </c>
      <c r="H111">
        <f t="shared" si="5"/>
        <v>5.3298274666666661</v>
      </c>
      <c r="I111">
        <v>14900</v>
      </c>
    </row>
    <row r="112" spans="4:9">
      <c r="D112">
        <v>5.290775</v>
      </c>
      <c r="E112">
        <v>15000</v>
      </c>
      <c r="F112">
        <f t="shared" si="3"/>
        <v>5.3593243333333334</v>
      </c>
      <c r="G112">
        <f t="shared" si="4"/>
        <v>5.3393828000000001</v>
      </c>
      <c r="H112">
        <f t="shared" si="5"/>
        <v>5.3516386999999996</v>
      </c>
      <c r="I112">
        <v>15000</v>
      </c>
    </row>
    <row r="113" spans="4:9">
      <c r="D113">
        <v>5.3967150000000004</v>
      </c>
      <c r="E113">
        <v>15100</v>
      </c>
      <c r="F113">
        <f t="shared" si="3"/>
        <v>5.3198566666666665</v>
      </c>
      <c r="G113">
        <f t="shared" si="4"/>
        <v>5.2832967999999996</v>
      </c>
      <c r="H113">
        <f t="shared" si="5"/>
        <v>5.3591168666666658</v>
      </c>
      <c r="I113">
        <v>15100</v>
      </c>
    </row>
    <row r="114" spans="4:9">
      <c r="D114">
        <v>5.2720799999999999</v>
      </c>
      <c r="E114">
        <v>15200</v>
      </c>
      <c r="F114">
        <f t="shared" si="3"/>
        <v>5.2450753333333333</v>
      </c>
      <c r="G114">
        <f t="shared" si="4"/>
        <v>5.3381366000000003</v>
      </c>
      <c r="H114">
        <f t="shared" si="5"/>
        <v>5.3605710000000002</v>
      </c>
      <c r="I114">
        <v>15200</v>
      </c>
    </row>
    <row r="115" spans="4:9">
      <c r="D115">
        <v>5.0664309999999997</v>
      </c>
      <c r="E115">
        <v>15300</v>
      </c>
      <c r="F115">
        <f t="shared" si="3"/>
        <v>5.3343976666666668</v>
      </c>
      <c r="G115">
        <f t="shared" si="4"/>
        <v>5.3605710000000002</v>
      </c>
      <c r="H115">
        <f t="shared" si="5"/>
        <v>5.3549624666666658</v>
      </c>
      <c r="I115">
        <v>15300</v>
      </c>
    </row>
    <row r="116" spans="4:9">
      <c r="D116">
        <v>5.664682</v>
      </c>
      <c r="E116">
        <v>15400</v>
      </c>
      <c r="F116">
        <f t="shared" si="3"/>
        <v>5.3780200000000002</v>
      </c>
      <c r="G116">
        <f t="shared" si="4"/>
        <v>5.3755274000000002</v>
      </c>
      <c r="H116">
        <f t="shared" si="5"/>
        <v>5.3549625000000001</v>
      </c>
      <c r="I116">
        <v>15400</v>
      </c>
    </row>
    <row r="117" spans="4:9">
      <c r="D117">
        <v>5.4029470000000002</v>
      </c>
      <c r="E117">
        <v>15500</v>
      </c>
      <c r="F117">
        <f t="shared" si="3"/>
        <v>5.5130419999999996</v>
      </c>
      <c r="G117">
        <f t="shared" si="4"/>
        <v>5.3767738000000005</v>
      </c>
      <c r="H117">
        <f t="shared" si="5"/>
        <v>5.3551702666666667</v>
      </c>
      <c r="I117">
        <v>15500</v>
      </c>
    </row>
    <row r="118" spans="4:9">
      <c r="D118">
        <v>5.4714970000000003</v>
      </c>
      <c r="E118">
        <v>15600</v>
      </c>
      <c r="F118">
        <f t="shared" si="3"/>
        <v>5.384252</v>
      </c>
      <c r="G118">
        <f t="shared" si="4"/>
        <v>5.4241353999999999</v>
      </c>
      <c r="H118">
        <f t="shared" si="5"/>
        <v>5.3607788666666654</v>
      </c>
      <c r="I118">
        <v>15600</v>
      </c>
    </row>
    <row r="119" spans="4:9">
      <c r="D119">
        <v>5.2783119999999997</v>
      </c>
      <c r="E119">
        <v>15700</v>
      </c>
      <c r="F119">
        <f t="shared" si="3"/>
        <v>5.3510159999999987</v>
      </c>
      <c r="G119">
        <f t="shared" si="4"/>
        <v>5.3680494000000003</v>
      </c>
      <c r="H119">
        <f t="shared" si="5"/>
        <v>5.3755273999999993</v>
      </c>
      <c r="I119">
        <v>15700</v>
      </c>
    </row>
    <row r="120" spans="4:9">
      <c r="D120">
        <v>5.3032389999999996</v>
      </c>
      <c r="E120">
        <v>15800</v>
      </c>
      <c r="F120">
        <f t="shared" si="3"/>
        <v>5.3219343333333331</v>
      </c>
      <c r="G120">
        <f t="shared" si="4"/>
        <v>5.3555857999999992</v>
      </c>
      <c r="H120">
        <f t="shared" si="5"/>
        <v>5.3788509666666666</v>
      </c>
      <c r="I120">
        <v>15800</v>
      </c>
    </row>
    <row r="121" spans="4:9">
      <c r="D121">
        <v>5.384252</v>
      </c>
      <c r="E121">
        <v>15900</v>
      </c>
      <c r="F121">
        <f t="shared" si="3"/>
        <v>5.3427066666666674</v>
      </c>
      <c r="G121">
        <f t="shared" si="4"/>
        <v>5.3331514000000002</v>
      </c>
      <c r="H121">
        <f t="shared" si="5"/>
        <v>5.3773968666666665</v>
      </c>
      <c r="I121">
        <v>15900</v>
      </c>
    </row>
    <row r="122" spans="4:9">
      <c r="D122">
        <v>5.3406289999999998</v>
      </c>
      <c r="E122">
        <v>16000</v>
      </c>
      <c r="F122">
        <f t="shared" si="3"/>
        <v>5.3614020000000009</v>
      </c>
      <c r="G122">
        <f t="shared" si="4"/>
        <v>5.3630637999999999</v>
      </c>
      <c r="H122">
        <f t="shared" si="5"/>
        <v>5.3555856333333329</v>
      </c>
      <c r="I122">
        <v>16000</v>
      </c>
    </row>
    <row r="123" spans="4:9">
      <c r="D123">
        <v>5.3593250000000001</v>
      </c>
      <c r="E123">
        <v>16100</v>
      </c>
      <c r="F123">
        <f t="shared" si="3"/>
        <v>5.375942666666667</v>
      </c>
      <c r="G123">
        <f t="shared" si="4"/>
        <v>5.3805126000000003</v>
      </c>
      <c r="H123">
        <f t="shared" si="5"/>
        <v>5.3557933333333336</v>
      </c>
      <c r="I123">
        <v>16100</v>
      </c>
    </row>
    <row r="124" spans="4:9">
      <c r="D124">
        <v>5.4278740000000001</v>
      </c>
      <c r="E124">
        <v>16200</v>
      </c>
      <c r="F124">
        <f t="shared" si="3"/>
        <v>5.3925606666666672</v>
      </c>
      <c r="G124">
        <f t="shared" si="4"/>
        <v>5.3605707999999996</v>
      </c>
      <c r="H124">
        <f t="shared" si="5"/>
        <v>5.3389675000000008</v>
      </c>
      <c r="I124">
        <v>16200</v>
      </c>
    </row>
    <row r="125" spans="4:9">
      <c r="D125">
        <v>5.3904829999999997</v>
      </c>
      <c r="E125">
        <v>16300</v>
      </c>
      <c r="F125">
        <f t="shared" si="3"/>
        <v>5.367633333333333</v>
      </c>
      <c r="G125">
        <f t="shared" si="4"/>
        <v>5.3755271999999996</v>
      </c>
      <c r="H125">
        <f t="shared" si="5"/>
        <v>5.3339820333333332</v>
      </c>
      <c r="I125">
        <v>16300</v>
      </c>
    </row>
    <row r="126" spans="4:9">
      <c r="D126">
        <v>5.2845430000000002</v>
      </c>
      <c r="E126">
        <v>16400</v>
      </c>
      <c r="F126">
        <f t="shared" si="3"/>
        <v>5.363478999999999</v>
      </c>
      <c r="G126">
        <f t="shared" si="4"/>
        <v>5.3406291999999995</v>
      </c>
      <c r="H126">
        <f t="shared" si="5"/>
        <v>5.3292043333333332</v>
      </c>
      <c r="I126">
        <v>16400</v>
      </c>
    </row>
    <row r="127" spans="4:9">
      <c r="D127">
        <v>5.4154109999999998</v>
      </c>
      <c r="E127">
        <v>16500</v>
      </c>
      <c r="F127">
        <f t="shared" si="3"/>
        <v>5.2949296666666665</v>
      </c>
      <c r="G127">
        <f t="shared" si="4"/>
        <v>5.3668025999999998</v>
      </c>
      <c r="H127">
        <f t="shared" si="5"/>
        <v>5.3491460000000002</v>
      </c>
      <c r="I127">
        <v>16500</v>
      </c>
    </row>
    <row r="128" spans="4:9">
      <c r="D128">
        <v>5.1848349999999996</v>
      </c>
      <c r="E128">
        <v>16600</v>
      </c>
      <c r="F128">
        <f t="shared" si="3"/>
        <v>5.3863289999999999</v>
      </c>
      <c r="G128">
        <f t="shared" si="4"/>
        <v>5.2496454000000004</v>
      </c>
      <c r="H128">
        <f t="shared" si="5"/>
        <v>5.3678413333333337</v>
      </c>
      <c r="I128">
        <v>16600</v>
      </c>
    </row>
    <row r="129" spans="4:9">
      <c r="D129">
        <v>5.5587410000000004</v>
      </c>
      <c r="E129">
        <v>16700</v>
      </c>
      <c r="F129">
        <f t="shared" si="3"/>
        <v>5.1827576666666673</v>
      </c>
      <c r="G129">
        <f t="shared" si="4"/>
        <v>5.2832970000000001</v>
      </c>
      <c r="H129">
        <f t="shared" si="5"/>
        <v>5.3755272000000005</v>
      </c>
      <c r="I129">
        <v>16700</v>
      </c>
    </row>
    <row r="130" spans="4:9">
      <c r="D130">
        <v>4.804697</v>
      </c>
      <c r="E130">
        <v>16800</v>
      </c>
      <c r="F130">
        <f t="shared" si="3"/>
        <v>5.2720796666666665</v>
      </c>
      <c r="G130">
        <f t="shared" si="4"/>
        <v>5.3256730000000001</v>
      </c>
      <c r="H130">
        <f t="shared" si="5"/>
        <v>5.3776045000000012</v>
      </c>
      <c r="I130">
        <v>16800</v>
      </c>
    </row>
    <row r="131" spans="4:9">
      <c r="D131">
        <v>5.452801</v>
      </c>
      <c r="E131">
        <v>16900</v>
      </c>
      <c r="F131">
        <f t="shared" si="3"/>
        <v>5.2949296666666665</v>
      </c>
      <c r="G131">
        <f t="shared" si="4"/>
        <v>5.4091787999999994</v>
      </c>
      <c r="H131">
        <f t="shared" si="5"/>
        <v>5.3776045333333338</v>
      </c>
      <c r="I131">
        <v>16900</v>
      </c>
    </row>
    <row r="132" spans="4:9">
      <c r="D132">
        <v>5.6272909999999996</v>
      </c>
      <c r="E132">
        <v>17000</v>
      </c>
      <c r="F132">
        <f t="shared" ref="F132:F159" si="6">AVERAGE(D131:D133)</f>
        <v>5.560818666666667</v>
      </c>
      <c r="G132">
        <f t="shared" si="4"/>
        <v>5.3892371999999993</v>
      </c>
      <c r="H132">
        <f t="shared" si="5"/>
        <v>5.3877831</v>
      </c>
      <c r="I132">
        <v>17000</v>
      </c>
    </row>
    <row r="133" spans="4:9">
      <c r="D133">
        <v>5.6023639999999997</v>
      </c>
      <c r="E133">
        <v>17100</v>
      </c>
      <c r="F133">
        <f t="shared" si="6"/>
        <v>5.5628959999999994</v>
      </c>
      <c r="G133">
        <f t="shared" ref="G133:G159" si="7">AVERAGE(D131:D135)</f>
        <v>5.4976700000000003</v>
      </c>
      <c r="H133">
        <f t="shared" si="5"/>
        <v>5.3923530666666668</v>
      </c>
      <c r="I133">
        <v>17100</v>
      </c>
    </row>
    <row r="134" spans="4:9">
      <c r="D134">
        <v>5.4590329999999998</v>
      </c>
      <c r="E134">
        <v>17200</v>
      </c>
      <c r="F134">
        <f t="shared" si="6"/>
        <v>5.4694193333333336</v>
      </c>
      <c r="G134">
        <f t="shared" si="7"/>
        <v>5.4789748000000005</v>
      </c>
      <c r="H134">
        <f t="shared" si="5"/>
        <v>5.4214346666666664</v>
      </c>
      <c r="I134">
        <v>17200</v>
      </c>
    </row>
    <row r="135" spans="4:9">
      <c r="D135">
        <v>5.3468609999999996</v>
      </c>
      <c r="E135">
        <v>17300</v>
      </c>
      <c r="F135">
        <f t="shared" si="6"/>
        <v>5.3884063333333332</v>
      </c>
      <c r="G135">
        <f t="shared" si="7"/>
        <v>5.4303670000000004</v>
      </c>
      <c r="H135">
        <f t="shared" ref="H135:H159" si="8">AVERAGE(F131:F140)</f>
        <v>5.4409609000000003</v>
      </c>
      <c r="I135">
        <v>17300</v>
      </c>
    </row>
    <row r="136" spans="4:9">
      <c r="D136">
        <v>5.3593250000000001</v>
      </c>
      <c r="E136">
        <v>17400</v>
      </c>
      <c r="F136">
        <f t="shared" si="6"/>
        <v>5.3634793333333333</v>
      </c>
      <c r="G136">
        <f t="shared" si="7"/>
        <v>5.3992079999999998</v>
      </c>
      <c r="H136">
        <f t="shared" si="8"/>
        <v>5.4534244333333337</v>
      </c>
      <c r="I136">
        <v>17400</v>
      </c>
    </row>
    <row r="137" spans="4:9">
      <c r="D137">
        <v>5.384252</v>
      </c>
      <c r="E137">
        <v>17500</v>
      </c>
      <c r="F137">
        <f t="shared" si="6"/>
        <v>5.3967153333333329</v>
      </c>
      <c r="G137">
        <f t="shared" si="7"/>
        <v>5.4004543999999992</v>
      </c>
      <c r="H137">
        <f t="shared" si="8"/>
        <v>5.435767733333333</v>
      </c>
      <c r="I137">
        <v>17500</v>
      </c>
    </row>
    <row r="138" spans="4:9">
      <c r="D138">
        <v>5.4465690000000002</v>
      </c>
      <c r="E138">
        <v>17600</v>
      </c>
      <c r="F138">
        <f t="shared" si="6"/>
        <v>5.4320286666666666</v>
      </c>
      <c r="G138">
        <f t="shared" si="7"/>
        <v>5.4328595999999987</v>
      </c>
      <c r="H138">
        <f t="shared" si="8"/>
        <v>5.4172801333333336</v>
      </c>
      <c r="I138">
        <v>17600</v>
      </c>
    </row>
    <row r="139" spans="4:9">
      <c r="D139">
        <v>5.4652649999999996</v>
      </c>
      <c r="E139">
        <v>17700</v>
      </c>
      <c r="F139">
        <f t="shared" si="6"/>
        <v>5.4735736666666668</v>
      </c>
      <c r="G139">
        <f t="shared" si="7"/>
        <v>5.4465693999999996</v>
      </c>
      <c r="H139">
        <f t="shared" si="8"/>
        <v>5.4108406333333336</v>
      </c>
      <c r="I139">
        <v>17700</v>
      </c>
    </row>
    <row r="140" spans="4:9">
      <c r="D140">
        <v>5.5088869999999996</v>
      </c>
      <c r="E140">
        <v>17800</v>
      </c>
      <c r="F140">
        <f t="shared" si="6"/>
        <v>5.4673419999999995</v>
      </c>
      <c r="G140">
        <f t="shared" si="7"/>
        <v>5.4341057999999993</v>
      </c>
      <c r="H140">
        <f t="shared" si="8"/>
        <v>5.4131255999999999</v>
      </c>
      <c r="I140">
        <v>17800</v>
      </c>
    </row>
    <row r="141" spans="4:9">
      <c r="D141">
        <v>5.4278740000000001</v>
      </c>
      <c r="E141">
        <v>17900</v>
      </c>
      <c r="F141">
        <f t="shared" si="6"/>
        <v>5.4195649999999995</v>
      </c>
      <c r="G141">
        <f t="shared" si="7"/>
        <v>5.4253814</v>
      </c>
      <c r="H141">
        <f t="shared" si="8"/>
        <v>5.4191495999999999</v>
      </c>
      <c r="I141">
        <v>17900</v>
      </c>
    </row>
    <row r="142" spans="4:9">
      <c r="D142">
        <v>5.3219339999999997</v>
      </c>
      <c r="E142">
        <v>18000</v>
      </c>
      <c r="F142">
        <f t="shared" si="6"/>
        <v>5.3842516666666667</v>
      </c>
      <c r="G142">
        <f t="shared" si="7"/>
        <v>5.4141642000000001</v>
      </c>
      <c r="H142">
        <f t="shared" si="8"/>
        <v>5.4201882000000001</v>
      </c>
      <c r="I142">
        <v>18000</v>
      </c>
    </row>
    <row r="143" spans="4:9">
      <c r="D143">
        <v>5.4029470000000002</v>
      </c>
      <c r="E143">
        <v>18100</v>
      </c>
      <c r="F143">
        <f t="shared" si="6"/>
        <v>5.3780199999999994</v>
      </c>
      <c r="G143">
        <f t="shared" si="7"/>
        <v>5.3929762000000006</v>
      </c>
      <c r="H143">
        <f t="shared" si="8"/>
        <v>5.4176954666666663</v>
      </c>
      <c r="I143">
        <v>18100</v>
      </c>
    </row>
    <row r="144" spans="4:9">
      <c r="D144">
        <v>5.409179</v>
      </c>
      <c r="E144">
        <v>18200</v>
      </c>
      <c r="F144">
        <f t="shared" si="6"/>
        <v>5.4050243333333334</v>
      </c>
      <c r="G144">
        <f t="shared" si="7"/>
        <v>5.3917298000000002</v>
      </c>
      <c r="H144">
        <f t="shared" si="8"/>
        <v>5.4154105000000001</v>
      </c>
      <c r="I144">
        <v>18200</v>
      </c>
    </row>
    <row r="145" spans="4:9">
      <c r="D145">
        <v>5.4029470000000002</v>
      </c>
      <c r="E145">
        <v>18300</v>
      </c>
      <c r="F145">
        <f t="shared" si="6"/>
        <v>5.411255999999999</v>
      </c>
      <c r="G145">
        <f t="shared" si="7"/>
        <v>5.4166568000000002</v>
      </c>
      <c r="H145">
        <f t="shared" si="8"/>
        <v>5.4206036333333332</v>
      </c>
      <c r="I145">
        <v>18300</v>
      </c>
    </row>
    <row r="146" spans="4:9">
      <c r="D146">
        <v>5.4216420000000003</v>
      </c>
      <c r="E146">
        <v>18400</v>
      </c>
      <c r="F146">
        <f t="shared" si="6"/>
        <v>5.4237193333333336</v>
      </c>
      <c r="G146">
        <f t="shared" si="7"/>
        <v>5.4066859999999997</v>
      </c>
      <c r="H146">
        <f t="shared" si="8"/>
        <v>5.4293281333333336</v>
      </c>
      <c r="I146">
        <v>18400</v>
      </c>
    </row>
    <row r="147" spans="4:9">
      <c r="D147">
        <v>5.4465690000000002</v>
      </c>
      <c r="E147">
        <v>18500</v>
      </c>
      <c r="F147">
        <f t="shared" si="6"/>
        <v>5.4071013333333333</v>
      </c>
      <c r="G147">
        <f t="shared" si="7"/>
        <v>5.4091785999999997</v>
      </c>
      <c r="H147">
        <f t="shared" si="8"/>
        <v>5.4338981000000004</v>
      </c>
      <c r="I147">
        <v>18500</v>
      </c>
    </row>
    <row r="148" spans="4:9">
      <c r="D148">
        <v>5.3530930000000003</v>
      </c>
      <c r="E148">
        <v>18600</v>
      </c>
      <c r="F148">
        <f t="shared" si="6"/>
        <v>5.4071013333333342</v>
      </c>
      <c r="G148">
        <f t="shared" si="7"/>
        <v>5.4440766000000007</v>
      </c>
      <c r="H148">
        <f t="shared" si="8"/>
        <v>5.4349367333333332</v>
      </c>
      <c r="I148">
        <v>18600</v>
      </c>
    </row>
    <row r="149" spans="4:9">
      <c r="D149">
        <v>5.4216420000000003</v>
      </c>
      <c r="E149">
        <v>18700</v>
      </c>
      <c r="F149">
        <f t="shared" si="6"/>
        <v>5.4507240000000001</v>
      </c>
      <c r="G149">
        <f t="shared" si="7"/>
        <v>5.4714964000000013</v>
      </c>
      <c r="H149">
        <f t="shared" si="8"/>
        <v>5.4378449</v>
      </c>
      <c r="I149">
        <v>18700</v>
      </c>
    </row>
    <row r="150" spans="4:9">
      <c r="D150">
        <v>5.5774369999999998</v>
      </c>
      <c r="E150">
        <v>18800</v>
      </c>
      <c r="F150">
        <f t="shared" si="6"/>
        <v>5.5192733333333335</v>
      </c>
      <c r="G150">
        <f t="shared" si="7"/>
        <v>5.4590329999999998</v>
      </c>
      <c r="H150">
        <f t="shared" si="8"/>
        <v>5.4436612333333345</v>
      </c>
      <c r="I150">
        <v>18800</v>
      </c>
    </row>
    <row r="151" spans="4:9">
      <c r="D151">
        <v>5.5587410000000004</v>
      </c>
      <c r="E151">
        <v>18900</v>
      </c>
      <c r="F151">
        <f t="shared" si="6"/>
        <v>5.5068100000000006</v>
      </c>
      <c r="G151">
        <f t="shared" si="7"/>
        <v>5.4577866000000004</v>
      </c>
      <c r="H151">
        <f t="shared" si="8"/>
        <v>5.4444921666666675</v>
      </c>
      <c r="I151">
        <v>18900</v>
      </c>
    </row>
    <row r="152" spans="4:9">
      <c r="D152">
        <v>5.384252</v>
      </c>
      <c r="E152">
        <v>19000</v>
      </c>
      <c r="F152">
        <f t="shared" si="6"/>
        <v>5.4299513333333342</v>
      </c>
      <c r="G152">
        <f t="shared" si="7"/>
        <v>5.4602794000000001</v>
      </c>
      <c r="H152">
        <f t="shared" si="8"/>
        <v>5.4453231000000013</v>
      </c>
      <c r="I152">
        <v>19000</v>
      </c>
    </row>
    <row r="153" spans="4:9">
      <c r="D153">
        <v>5.3468609999999996</v>
      </c>
      <c r="E153">
        <v>19100</v>
      </c>
      <c r="F153">
        <f t="shared" si="6"/>
        <v>5.3884063333333332</v>
      </c>
      <c r="G153">
        <f t="shared" si="7"/>
        <v>5.4490622000000002</v>
      </c>
      <c r="H153">
        <f t="shared" si="8"/>
        <v>5.4486467666666663</v>
      </c>
      <c r="I153">
        <v>19100</v>
      </c>
    </row>
    <row r="154" spans="4:9">
      <c r="D154">
        <v>5.4341059999999999</v>
      </c>
      <c r="E154">
        <v>19200</v>
      </c>
      <c r="F154">
        <f t="shared" si="6"/>
        <v>5.4341059999999999</v>
      </c>
      <c r="G154">
        <f t="shared" si="7"/>
        <v>5.4278741999999998</v>
      </c>
      <c r="H154">
        <f t="shared" si="8"/>
        <v>5.4486467999999997</v>
      </c>
      <c r="I154">
        <v>19200</v>
      </c>
    </row>
    <row r="155" spans="4:9">
      <c r="D155">
        <v>5.5213510000000001</v>
      </c>
      <c r="E155">
        <v>19300</v>
      </c>
      <c r="F155">
        <f t="shared" si="6"/>
        <v>5.4694193333333336</v>
      </c>
      <c r="G155">
        <f t="shared" si="7"/>
        <v>5.4154105999999995</v>
      </c>
      <c r="H155">
        <f t="shared" si="8"/>
        <v>5.4407994074074075</v>
      </c>
      <c r="I155">
        <v>19300</v>
      </c>
    </row>
    <row r="156" spans="4:9">
      <c r="D156">
        <v>5.452801</v>
      </c>
      <c r="E156">
        <v>19400</v>
      </c>
      <c r="F156">
        <f t="shared" si="6"/>
        <v>5.4320286666666666</v>
      </c>
      <c r="G156">
        <f t="shared" si="7"/>
        <v>5.4403378</v>
      </c>
      <c r="H156">
        <f t="shared" si="8"/>
        <v>5.4325480833333328</v>
      </c>
      <c r="I156">
        <v>19400</v>
      </c>
    </row>
    <row r="157" spans="4:9">
      <c r="D157">
        <v>5.3219339999999997</v>
      </c>
      <c r="E157">
        <v>19500</v>
      </c>
      <c r="F157">
        <f t="shared" si="6"/>
        <v>5.4154106666666664</v>
      </c>
      <c r="G157">
        <f t="shared" si="7"/>
        <v>5.4590331999999995</v>
      </c>
      <c r="H157">
        <f t="shared" si="8"/>
        <v>5.4329190476190474</v>
      </c>
      <c r="I157">
        <v>19500</v>
      </c>
    </row>
    <row r="158" spans="4:9">
      <c r="D158">
        <v>5.4714970000000003</v>
      </c>
      <c r="E158">
        <v>19600</v>
      </c>
      <c r="F158">
        <f t="shared" si="6"/>
        <v>5.4403379999999997</v>
      </c>
      <c r="G158">
        <f t="shared" si="7"/>
        <v>5.4253815999999997</v>
      </c>
      <c r="H158">
        <f t="shared" si="8"/>
        <v>5.4403378333333334</v>
      </c>
      <c r="I158">
        <v>19600</v>
      </c>
    </row>
    <row r="159" spans="4:9">
      <c r="D159">
        <v>5.5275829999999999</v>
      </c>
      <c r="E159">
        <v>19700</v>
      </c>
      <c r="F159">
        <f t="shared" si="6"/>
        <v>5.4507243333333335</v>
      </c>
      <c r="G159">
        <f t="shared" si="7"/>
        <v>5.4054400000000005</v>
      </c>
      <c r="H159">
        <f t="shared" si="8"/>
        <v>5.4415842000000003</v>
      </c>
      <c r="I159">
        <v>19700</v>
      </c>
    </row>
    <row r="160" spans="4:9">
      <c r="D160">
        <v>5.3530930000000003</v>
      </c>
      <c r="E160">
        <v>19800</v>
      </c>
    </row>
    <row r="161" spans="4:5">
      <c r="D161">
        <v>5.3530930000000003</v>
      </c>
      <c r="E161">
        <v>19900</v>
      </c>
    </row>
    <row r="162" spans="4:5">
      <c r="D162">
        <v>5.3967150000000004</v>
      </c>
      <c r="E162">
        <v>20000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03"/>
  <sheetViews>
    <sheetView workbookViewId="0">
      <selection activeCell="D10" sqref="D10"/>
    </sheetView>
  </sheetViews>
  <sheetFormatPr defaultRowHeight="15"/>
  <cols>
    <col min="4" max="4" width="10.5703125" bestFit="1" customWidth="1"/>
    <col min="8" max="8" width="9.5703125" bestFit="1" customWidth="1"/>
  </cols>
  <sheetData>
    <row r="1" spans="1:18">
      <c r="A1" t="s">
        <v>24</v>
      </c>
    </row>
    <row r="2" spans="1:18">
      <c r="B2" t="s">
        <v>25</v>
      </c>
      <c r="C2" t="s">
        <v>22</v>
      </c>
      <c r="D2" t="s">
        <v>31</v>
      </c>
      <c r="E2" t="s">
        <v>32</v>
      </c>
      <c r="F2" t="s">
        <v>33</v>
      </c>
      <c r="G2">
        <f>SUM(G3:G10)</f>
        <v>0.36913060625619476</v>
      </c>
      <c r="H2" t="s">
        <v>34</v>
      </c>
      <c r="I2" t="s">
        <v>35</v>
      </c>
      <c r="J2" t="s">
        <v>26</v>
      </c>
      <c r="K2" t="s">
        <v>28</v>
      </c>
      <c r="L2" t="s">
        <v>27</v>
      </c>
    </row>
    <row r="3" spans="1:18">
      <c r="B3">
        <v>483</v>
      </c>
      <c r="C3">
        <v>1.17</v>
      </c>
      <c r="D3" s="2">
        <f>SLOPE(C3:C9,B3:B9)</f>
        <v>2.3895637154959554E-3</v>
      </c>
      <c r="E3">
        <v>0</v>
      </c>
      <c r="F3">
        <f>$D$3*B3+$E$3</f>
        <v>1.1541592745845464</v>
      </c>
      <c r="G3">
        <f>ABS(F3-C3)</f>
        <v>1.584072541545356E-2</v>
      </c>
      <c r="H3" s="3">
        <v>2.3895637154959554E-3</v>
      </c>
      <c r="I3">
        <v>0.36913060625619476</v>
      </c>
      <c r="J3">
        <v>0</v>
      </c>
      <c r="K3">
        <f>AVERAGE(L3:N3)</f>
        <v>1.149686</v>
      </c>
      <c r="L3">
        <v>1.1419999999999999</v>
      </c>
      <c r="M3">
        <v>1.153529</v>
      </c>
      <c r="N3">
        <v>1.153529</v>
      </c>
    </row>
    <row r="4" spans="1:18">
      <c r="B4">
        <v>806</v>
      </c>
      <c r="C4">
        <v>1.93</v>
      </c>
      <c r="D4" t="s">
        <v>36</v>
      </c>
      <c r="F4">
        <f t="shared" ref="F4:F10" si="0">$D$3*B4+$E$3</f>
        <v>1.9259883546897401</v>
      </c>
      <c r="G4">
        <f t="shared" ref="G4:G10" si="1">ABS(F4-C4)</f>
        <v>4.0116453102598815E-3</v>
      </c>
      <c r="J4">
        <v>1</v>
      </c>
      <c r="K4">
        <f t="shared" ref="K4:K67" si="2">AVERAGE(L4:N4)</f>
        <v>1.1410389999999999</v>
      </c>
      <c r="L4">
        <v>1.149</v>
      </c>
      <c r="M4">
        <v>1.122941</v>
      </c>
      <c r="N4">
        <v>1.151176</v>
      </c>
    </row>
    <row r="5" spans="1:18">
      <c r="B5">
        <v>1369</v>
      </c>
      <c r="C5">
        <v>3.3</v>
      </c>
      <c r="D5">
        <f>INTERCEPT(C3:C9,B3:B9)</f>
        <v>1.7442333963765932E-2</v>
      </c>
      <c r="F5">
        <f t="shared" si="0"/>
        <v>3.2713127265139628</v>
      </c>
      <c r="G5">
        <f t="shared" si="1"/>
        <v>2.8687273486037057E-2</v>
      </c>
      <c r="J5">
        <v>2</v>
      </c>
      <c r="K5">
        <f t="shared" si="2"/>
        <v>1.1638826666666668</v>
      </c>
      <c r="L5">
        <v>1.1539999999999999</v>
      </c>
      <c r="M5">
        <v>1.1888240000000001</v>
      </c>
      <c r="N5">
        <v>1.1488240000000001</v>
      </c>
    </row>
    <row r="6" spans="1:18">
      <c r="B6">
        <v>2015</v>
      </c>
      <c r="C6">
        <v>4.87</v>
      </c>
      <c r="F6">
        <f t="shared" si="0"/>
        <v>4.8149708867243497</v>
      </c>
      <c r="G6">
        <f t="shared" si="1"/>
        <v>5.502911327565041E-2</v>
      </c>
      <c r="J6">
        <v>3</v>
      </c>
      <c r="K6">
        <f t="shared" si="2"/>
        <v>1.1605100000000002</v>
      </c>
      <c r="L6">
        <v>1.1579999999999999</v>
      </c>
      <c r="M6">
        <v>1.1770590000000001</v>
      </c>
      <c r="N6">
        <v>1.146471</v>
      </c>
    </row>
    <row r="7" spans="1:18">
      <c r="B7">
        <v>2576</v>
      </c>
      <c r="C7">
        <v>6.12</v>
      </c>
      <c r="D7" s="2">
        <f>SLOPE(C7:C13,B7:B13)</f>
        <v>2.2211741689811175E-3</v>
      </c>
      <c r="F7">
        <f t="shared" si="0"/>
        <v>6.1555161311175812</v>
      </c>
      <c r="G7">
        <f t="shared" si="1"/>
        <v>3.5516131117581118E-2</v>
      </c>
      <c r="J7">
        <v>4</v>
      </c>
      <c r="K7">
        <f t="shared" si="2"/>
        <v>1.1551373333333332</v>
      </c>
      <c r="L7">
        <v>1.1559999999999999</v>
      </c>
      <c r="M7">
        <v>1.1652940000000001</v>
      </c>
      <c r="N7">
        <v>1.144118</v>
      </c>
    </row>
    <row r="8" spans="1:18">
      <c r="B8">
        <v>2897</v>
      </c>
      <c r="C8">
        <v>6.95</v>
      </c>
      <c r="F8">
        <f t="shared" si="0"/>
        <v>6.9225660837917831</v>
      </c>
      <c r="G8">
        <f t="shared" si="1"/>
        <v>2.7433916208217113E-2</v>
      </c>
      <c r="J8">
        <v>5</v>
      </c>
      <c r="K8">
        <f t="shared" si="2"/>
        <v>1.1520196666666667</v>
      </c>
      <c r="L8">
        <v>1.149</v>
      </c>
      <c r="M8">
        <v>1.160588</v>
      </c>
      <c r="N8">
        <v>1.146471</v>
      </c>
    </row>
    <row r="9" spans="1:18">
      <c r="B9">
        <v>3048</v>
      </c>
      <c r="C9">
        <v>7.31</v>
      </c>
      <c r="F9">
        <f t="shared" si="0"/>
        <v>7.2833902048316723</v>
      </c>
      <c r="G9">
        <f t="shared" si="1"/>
        <v>2.6609795168327288E-2</v>
      </c>
      <c r="J9">
        <v>6</v>
      </c>
      <c r="K9">
        <f t="shared" si="2"/>
        <v>1.1525883333333333</v>
      </c>
      <c r="L9">
        <v>1.1459999999999999</v>
      </c>
      <c r="M9">
        <v>1.1676470000000001</v>
      </c>
      <c r="N9">
        <v>1.144118</v>
      </c>
    </row>
    <row r="10" spans="1:18">
      <c r="B10">
        <v>3296</v>
      </c>
      <c r="C10">
        <v>7.7</v>
      </c>
      <c r="F10">
        <f t="shared" si="0"/>
        <v>7.8760020062746685</v>
      </c>
      <c r="G10">
        <f t="shared" si="1"/>
        <v>0.17600200627466833</v>
      </c>
      <c r="J10">
        <v>7</v>
      </c>
      <c r="K10">
        <f t="shared" si="2"/>
        <v>1.1513333333333333</v>
      </c>
      <c r="L10">
        <v>1.1539999999999999</v>
      </c>
      <c r="M10">
        <v>1.1676470000000001</v>
      </c>
      <c r="N10">
        <v>1.1323529999999999</v>
      </c>
    </row>
    <row r="11" spans="1:18">
      <c r="J11">
        <v>8</v>
      </c>
      <c r="K11">
        <f t="shared" si="2"/>
        <v>1.1551566666666668</v>
      </c>
      <c r="L11">
        <v>1.149</v>
      </c>
      <c r="M11">
        <v>1.1652940000000001</v>
      </c>
      <c r="N11">
        <v>1.151176</v>
      </c>
    </row>
    <row r="12" spans="1:18">
      <c r="J12">
        <v>9</v>
      </c>
      <c r="K12">
        <f t="shared" si="2"/>
        <v>1.1481763333333335</v>
      </c>
      <c r="L12">
        <v>1.121</v>
      </c>
      <c r="M12">
        <v>1.17</v>
      </c>
      <c r="N12">
        <v>1.153529</v>
      </c>
    </row>
    <row r="13" spans="1:18">
      <c r="J13">
        <v>10</v>
      </c>
      <c r="K13">
        <f t="shared" si="2"/>
        <v>1.1612939999999998</v>
      </c>
      <c r="L13">
        <v>1.1579999999999999</v>
      </c>
      <c r="M13">
        <v>1.172353</v>
      </c>
      <c r="N13">
        <v>1.153529</v>
      </c>
      <c r="O13" t="s">
        <v>29</v>
      </c>
      <c r="P13" t="s">
        <v>30</v>
      </c>
    </row>
    <row r="14" spans="1:18">
      <c r="J14">
        <v>11</v>
      </c>
      <c r="K14">
        <f t="shared" si="2"/>
        <v>1.1654313333333335</v>
      </c>
      <c r="L14">
        <v>1.161</v>
      </c>
      <c r="M14">
        <v>1.1770590000000001</v>
      </c>
      <c r="N14">
        <v>1.1582349999999999</v>
      </c>
      <c r="O14">
        <f t="shared" ref="O14:O69" si="3">AVERAGE(K12:K16)</f>
        <v>1.1548234666666666</v>
      </c>
      <c r="P14">
        <v>11</v>
      </c>
      <c r="Q14">
        <f t="shared" ref="Q14:Q77" si="4">AVERAGE(M12:M16)</f>
        <v>1.1714118</v>
      </c>
      <c r="R14">
        <v>11</v>
      </c>
    </row>
    <row r="15" spans="1:18">
      <c r="J15">
        <v>12</v>
      </c>
      <c r="K15">
        <f t="shared" si="2"/>
        <v>1.1582746666666666</v>
      </c>
      <c r="L15">
        <v>1.1559999999999999</v>
      </c>
      <c r="M15">
        <v>1.172353</v>
      </c>
      <c r="N15">
        <v>1.146471</v>
      </c>
      <c r="O15">
        <f t="shared" si="3"/>
        <v>1.1550823333333331</v>
      </c>
      <c r="P15">
        <v>12</v>
      </c>
      <c r="Q15">
        <f t="shared" si="4"/>
        <v>1.1695294000000001</v>
      </c>
      <c r="R15">
        <v>12</v>
      </c>
    </row>
    <row r="16" spans="1:18">
      <c r="J16">
        <v>13</v>
      </c>
      <c r="K16">
        <f t="shared" si="2"/>
        <v>1.140941</v>
      </c>
      <c r="L16">
        <v>1.1439999999999999</v>
      </c>
      <c r="M16">
        <v>1.1652940000000001</v>
      </c>
      <c r="N16">
        <v>1.113529</v>
      </c>
      <c r="O16">
        <f t="shared" si="3"/>
        <v>1.1559137333333334</v>
      </c>
      <c r="P16">
        <v>13</v>
      </c>
      <c r="Q16">
        <f t="shared" si="4"/>
        <v>1.1667058000000001</v>
      </c>
      <c r="R16">
        <v>13</v>
      </c>
    </row>
    <row r="17" spans="10:18">
      <c r="J17">
        <v>14</v>
      </c>
      <c r="K17">
        <f t="shared" si="2"/>
        <v>1.1494706666666668</v>
      </c>
      <c r="L17">
        <v>1.139</v>
      </c>
      <c r="M17">
        <v>1.160588</v>
      </c>
      <c r="N17">
        <v>1.1488240000000001</v>
      </c>
      <c r="O17">
        <f t="shared" si="3"/>
        <v>1.1687647333333335</v>
      </c>
      <c r="P17">
        <v>14</v>
      </c>
      <c r="Q17">
        <f t="shared" si="4"/>
        <v>1.1770588</v>
      </c>
      <c r="R17">
        <v>14</v>
      </c>
    </row>
    <row r="18" spans="10:18">
      <c r="J18">
        <v>15</v>
      </c>
      <c r="K18">
        <f t="shared" si="2"/>
        <v>1.165451</v>
      </c>
      <c r="L18">
        <v>1.1539999999999999</v>
      </c>
      <c r="M18">
        <v>1.1582349999999999</v>
      </c>
      <c r="N18">
        <v>1.184118</v>
      </c>
      <c r="O18">
        <f t="shared" si="3"/>
        <v>1.2037608</v>
      </c>
      <c r="P18">
        <v>15</v>
      </c>
      <c r="Q18">
        <f t="shared" si="4"/>
        <v>1.2109411999999999</v>
      </c>
      <c r="R18">
        <v>15</v>
      </c>
    </row>
    <row r="19" spans="10:18">
      <c r="J19">
        <v>16</v>
      </c>
      <c r="K19">
        <f t="shared" si="2"/>
        <v>1.2296863333333332</v>
      </c>
      <c r="L19">
        <v>1.222</v>
      </c>
      <c r="M19">
        <v>1.2288239999999999</v>
      </c>
      <c r="N19">
        <v>1.238235</v>
      </c>
      <c r="O19">
        <f t="shared" si="3"/>
        <v>1.2639804666666667</v>
      </c>
      <c r="P19">
        <v>16</v>
      </c>
      <c r="Q19">
        <f t="shared" si="4"/>
        <v>1.2702354</v>
      </c>
      <c r="R19">
        <v>16</v>
      </c>
    </row>
    <row r="20" spans="10:18">
      <c r="J20">
        <v>17</v>
      </c>
      <c r="K20">
        <f t="shared" si="2"/>
        <v>1.3332550000000001</v>
      </c>
      <c r="L20">
        <v>1.3280000000000001</v>
      </c>
      <c r="M20">
        <v>1.3417650000000001</v>
      </c>
      <c r="N20">
        <v>1.33</v>
      </c>
      <c r="O20">
        <f t="shared" si="3"/>
        <v>1.3521529999999999</v>
      </c>
      <c r="P20">
        <v>17</v>
      </c>
      <c r="Q20">
        <f t="shared" si="4"/>
        <v>1.3525883999999999</v>
      </c>
      <c r="R20">
        <v>17</v>
      </c>
    </row>
    <row r="21" spans="10:18">
      <c r="J21">
        <v>18</v>
      </c>
      <c r="K21">
        <f t="shared" si="2"/>
        <v>1.442039333333333</v>
      </c>
      <c r="L21">
        <v>1.452</v>
      </c>
      <c r="M21">
        <v>1.461765</v>
      </c>
      <c r="N21">
        <v>1.412353</v>
      </c>
      <c r="O21">
        <f t="shared" si="3"/>
        <v>1.4627255333333333</v>
      </c>
      <c r="P21">
        <v>18</v>
      </c>
      <c r="Q21">
        <f t="shared" si="4"/>
        <v>1.4636472</v>
      </c>
      <c r="R21">
        <v>18</v>
      </c>
    </row>
    <row r="22" spans="10:18">
      <c r="J22">
        <v>19</v>
      </c>
      <c r="K22">
        <f t="shared" si="2"/>
        <v>1.5903333333333334</v>
      </c>
      <c r="L22">
        <v>1.591</v>
      </c>
      <c r="M22">
        <v>1.5723529999999999</v>
      </c>
      <c r="N22">
        <v>1.607647</v>
      </c>
      <c r="O22">
        <f t="shared" si="3"/>
        <v>1.5960470666666668</v>
      </c>
      <c r="P22">
        <v>19</v>
      </c>
      <c r="Q22">
        <f t="shared" si="4"/>
        <v>1.6005882</v>
      </c>
      <c r="R22">
        <v>19</v>
      </c>
    </row>
    <row r="23" spans="10:18">
      <c r="J23">
        <v>20</v>
      </c>
      <c r="K23">
        <f t="shared" si="2"/>
        <v>1.7183136666666667</v>
      </c>
      <c r="L23">
        <v>1.742</v>
      </c>
      <c r="M23">
        <v>1.7135290000000001</v>
      </c>
      <c r="N23">
        <v>1.6994119999999999</v>
      </c>
      <c r="O23">
        <f t="shared" si="3"/>
        <v>1.7515621333333331</v>
      </c>
      <c r="P23">
        <v>20</v>
      </c>
      <c r="Q23">
        <f t="shared" si="4"/>
        <v>1.755198</v>
      </c>
      <c r="R23">
        <v>20</v>
      </c>
    </row>
    <row r="24" spans="10:18">
      <c r="J24">
        <v>21</v>
      </c>
      <c r="K24">
        <f t="shared" si="2"/>
        <v>1.8962939999999999</v>
      </c>
      <c r="L24">
        <v>1.883</v>
      </c>
      <c r="M24">
        <v>1.913529</v>
      </c>
      <c r="N24">
        <v>1.892353</v>
      </c>
      <c r="O24">
        <f t="shared" si="3"/>
        <v>1.9331513999999999</v>
      </c>
      <c r="P24">
        <v>21</v>
      </c>
      <c r="Q24">
        <f t="shared" si="4"/>
        <v>1.935902</v>
      </c>
      <c r="R24">
        <v>21</v>
      </c>
    </row>
    <row r="25" spans="10:18">
      <c r="J25">
        <v>22</v>
      </c>
      <c r="K25">
        <f t="shared" si="2"/>
        <v>2.1108303333333329</v>
      </c>
      <c r="L25">
        <v>2.0979999999999999</v>
      </c>
      <c r="M25">
        <v>2.114814</v>
      </c>
      <c r="N25">
        <v>2.1196769999999998</v>
      </c>
      <c r="O25">
        <f t="shared" si="3"/>
        <v>2.1508508666666666</v>
      </c>
      <c r="P25">
        <v>22</v>
      </c>
      <c r="Q25">
        <f t="shared" si="4"/>
        <v>2.1426374000000004</v>
      </c>
      <c r="R25">
        <v>22</v>
      </c>
    </row>
    <row r="26" spans="10:18">
      <c r="J26">
        <v>23</v>
      </c>
      <c r="K26">
        <f t="shared" si="2"/>
        <v>2.3499856666666665</v>
      </c>
      <c r="L26">
        <v>2.351</v>
      </c>
      <c r="M26">
        <v>2.3652850000000001</v>
      </c>
      <c r="N26">
        <v>2.333672</v>
      </c>
      <c r="O26">
        <f t="shared" si="3"/>
        <v>2.3790003999999998</v>
      </c>
      <c r="P26">
        <v>23</v>
      </c>
      <c r="Q26">
        <f t="shared" si="4"/>
        <v>2.3780408</v>
      </c>
      <c r="R26">
        <v>23</v>
      </c>
    </row>
    <row r="27" spans="10:18">
      <c r="J27">
        <v>24</v>
      </c>
      <c r="K27">
        <f t="shared" si="2"/>
        <v>2.6788306666666664</v>
      </c>
      <c r="L27">
        <v>2.8220000000000001</v>
      </c>
      <c r="M27">
        <v>2.6060300000000001</v>
      </c>
      <c r="N27">
        <v>2.6084619999999998</v>
      </c>
      <c r="O27">
        <f t="shared" si="3"/>
        <v>2.6449573333333332</v>
      </c>
      <c r="P27">
        <v>24</v>
      </c>
      <c r="Q27">
        <f t="shared" si="4"/>
        <v>2.6381290000000002</v>
      </c>
      <c r="R27">
        <v>24</v>
      </c>
    </row>
    <row r="28" spans="10:18">
      <c r="J28">
        <v>25</v>
      </c>
      <c r="K28">
        <f t="shared" si="2"/>
        <v>2.859061333333333</v>
      </c>
      <c r="L28">
        <v>2.835</v>
      </c>
      <c r="M28">
        <v>2.8905460000000001</v>
      </c>
      <c r="N28">
        <v>2.8516379999999999</v>
      </c>
      <c r="O28">
        <f t="shared" si="3"/>
        <v>2.9328560000000001</v>
      </c>
      <c r="P28">
        <v>25</v>
      </c>
      <c r="Q28">
        <f t="shared" si="4"/>
        <v>2.9284813999999999</v>
      </c>
      <c r="R28">
        <v>25</v>
      </c>
    </row>
    <row r="29" spans="10:18">
      <c r="J29">
        <v>26</v>
      </c>
      <c r="K29">
        <f t="shared" si="2"/>
        <v>3.2260786666666665</v>
      </c>
      <c r="L29">
        <v>3.2429999999999999</v>
      </c>
      <c r="M29">
        <v>3.2139700000000002</v>
      </c>
      <c r="N29">
        <v>3.221266</v>
      </c>
      <c r="O29">
        <f t="shared" si="3"/>
        <v>3.2381299999999995</v>
      </c>
      <c r="P29">
        <v>26</v>
      </c>
      <c r="Q29">
        <f t="shared" si="4"/>
        <v>3.2475285999999999</v>
      </c>
      <c r="R29">
        <v>26</v>
      </c>
    </row>
    <row r="30" spans="10:18">
      <c r="J30">
        <v>27</v>
      </c>
      <c r="K30">
        <f t="shared" si="2"/>
        <v>3.5503236666666669</v>
      </c>
      <c r="L30">
        <v>3.5470000000000002</v>
      </c>
      <c r="M30">
        <v>3.566576</v>
      </c>
      <c r="N30">
        <v>3.5373950000000001</v>
      </c>
      <c r="O30">
        <f t="shared" si="3"/>
        <v>3.5189511333333336</v>
      </c>
      <c r="P30">
        <v>27</v>
      </c>
      <c r="Q30">
        <f t="shared" si="4"/>
        <v>3.5471215999999997</v>
      </c>
      <c r="R30">
        <v>27</v>
      </c>
    </row>
    <row r="31" spans="10:18">
      <c r="J31">
        <v>28</v>
      </c>
      <c r="K31">
        <f t="shared" si="2"/>
        <v>3.8763556666666665</v>
      </c>
      <c r="L31">
        <v>3.798</v>
      </c>
      <c r="M31">
        <v>3.960521</v>
      </c>
      <c r="N31">
        <v>3.870546</v>
      </c>
      <c r="O31">
        <f t="shared" si="3"/>
        <v>3.8061694666666668</v>
      </c>
      <c r="P31">
        <v>28</v>
      </c>
      <c r="Q31">
        <f t="shared" si="4"/>
        <v>3.8292060000000006</v>
      </c>
      <c r="R31">
        <v>28</v>
      </c>
    </row>
    <row r="32" spans="10:18">
      <c r="J32">
        <v>29</v>
      </c>
      <c r="K32">
        <f t="shared" si="2"/>
        <v>4.0829363333333335</v>
      </c>
      <c r="L32">
        <v>4.07</v>
      </c>
      <c r="M32">
        <v>4.1039950000000003</v>
      </c>
      <c r="N32">
        <v>4.0748139999999999</v>
      </c>
      <c r="O32">
        <f t="shared" si="3"/>
        <v>4.0646139333333338</v>
      </c>
      <c r="P32">
        <v>29</v>
      </c>
      <c r="Q32">
        <f t="shared" si="4"/>
        <v>4.0913500000000003</v>
      </c>
      <c r="R32">
        <v>29</v>
      </c>
    </row>
    <row r="33" spans="10:18">
      <c r="J33">
        <v>30</v>
      </c>
      <c r="K33">
        <f t="shared" si="2"/>
        <v>4.295153</v>
      </c>
      <c r="L33">
        <v>4.32</v>
      </c>
      <c r="M33">
        <v>4.3009680000000001</v>
      </c>
      <c r="N33">
        <v>4.2644909999999996</v>
      </c>
      <c r="O33">
        <f t="shared" si="3"/>
        <v>4.3083102000000002</v>
      </c>
      <c r="P33">
        <v>30</v>
      </c>
      <c r="Q33">
        <f t="shared" si="4"/>
        <v>4.3340398000000011</v>
      </c>
      <c r="R33">
        <v>30</v>
      </c>
    </row>
    <row r="34" spans="10:18">
      <c r="J34">
        <v>31</v>
      </c>
      <c r="K34">
        <f t="shared" si="2"/>
        <v>4.5183010000000001</v>
      </c>
      <c r="L34">
        <v>4.5419999999999998</v>
      </c>
      <c r="M34">
        <v>4.5246899999999997</v>
      </c>
      <c r="N34">
        <v>4.488213</v>
      </c>
      <c r="O34">
        <f t="shared" si="3"/>
        <v>4.5333637333333332</v>
      </c>
      <c r="P34">
        <v>31</v>
      </c>
      <c r="Q34">
        <f t="shared" si="4"/>
        <v>4.5475756000000001</v>
      </c>
      <c r="R34">
        <v>31</v>
      </c>
    </row>
    <row r="35" spans="10:18">
      <c r="J35">
        <v>32</v>
      </c>
      <c r="K35">
        <f t="shared" si="2"/>
        <v>4.7688050000000004</v>
      </c>
      <c r="L35">
        <v>4.7949999999999999</v>
      </c>
      <c r="M35">
        <v>4.7800250000000002</v>
      </c>
      <c r="N35">
        <v>4.7313900000000002</v>
      </c>
      <c r="O35">
        <f t="shared" si="3"/>
        <v>4.7580636666666667</v>
      </c>
      <c r="P35">
        <v>32</v>
      </c>
      <c r="Q35">
        <f t="shared" si="4"/>
        <v>4.7694039999999998</v>
      </c>
      <c r="R35">
        <v>32</v>
      </c>
    </row>
    <row r="36" spans="10:18">
      <c r="J36">
        <v>33</v>
      </c>
      <c r="K36">
        <f t="shared" si="2"/>
        <v>5.0016233333333338</v>
      </c>
      <c r="L36">
        <v>5.0220000000000002</v>
      </c>
      <c r="M36">
        <v>5.0282</v>
      </c>
      <c r="N36">
        <v>4.9546700000000001</v>
      </c>
      <c r="O36">
        <f t="shared" si="3"/>
        <v>4.9779307333333342</v>
      </c>
      <c r="P36">
        <v>33</v>
      </c>
      <c r="Q36">
        <f t="shared" si="4"/>
        <v>4.9901622000000003</v>
      </c>
      <c r="R36">
        <v>33</v>
      </c>
    </row>
    <row r="37" spans="10:18">
      <c r="J37">
        <v>34</v>
      </c>
      <c r="K37">
        <f t="shared" si="2"/>
        <v>5.2064360000000001</v>
      </c>
      <c r="L37">
        <v>5.2220000000000004</v>
      </c>
      <c r="M37">
        <v>5.2131369999999997</v>
      </c>
      <c r="N37">
        <v>5.1841710000000001</v>
      </c>
      <c r="O37">
        <f t="shared" si="3"/>
        <v>5.1855187333333337</v>
      </c>
      <c r="P37">
        <v>34</v>
      </c>
      <c r="Q37">
        <f t="shared" si="4"/>
        <v>5.1991528000000002</v>
      </c>
      <c r="R37">
        <v>34</v>
      </c>
    </row>
    <row r="38" spans="10:18">
      <c r="J38">
        <v>35</v>
      </c>
      <c r="K38">
        <f t="shared" si="2"/>
        <v>5.3944883333333342</v>
      </c>
      <c r="L38">
        <v>5.3940000000000001</v>
      </c>
      <c r="M38">
        <v>5.4047590000000003</v>
      </c>
      <c r="N38">
        <v>5.3847060000000004</v>
      </c>
      <c r="O38">
        <f t="shared" si="3"/>
        <v>5.3734652666666678</v>
      </c>
      <c r="P38">
        <v>35</v>
      </c>
      <c r="Q38">
        <f t="shared" si="4"/>
        <v>5.3882707999999999</v>
      </c>
      <c r="R38">
        <v>35</v>
      </c>
    </row>
    <row r="39" spans="10:18">
      <c r="J39">
        <v>36</v>
      </c>
      <c r="K39">
        <f t="shared" si="2"/>
        <v>5.556241</v>
      </c>
      <c r="L39">
        <v>5.5739999999999998</v>
      </c>
      <c r="M39">
        <v>5.5696430000000001</v>
      </c>
      <c r="N39">
        <v>5.52508</v>
      </c>
      <c r="O39">
        <f t="shared" si="3"/>
        <v>5.5292346000000006</v>
      </c>
      <c r="P39">
        <v>36</v>
      </c>
      <c r="Q39">
        <f t="shared" si="4"/>
        <v>5.5380034</v>
      </c>
      <c r="R39">
        <v>36</v>
      </c>
    </row>
    <row r="40" spans="10:18">
      <c r="J40">
        <v>37</v>
      </c>
      <c r="K40">
        <f t="shared" si="2"/>
        <v>5.7085376666666674</v>
      </c>
      <c r="L40">
        <v>5.7389999999999999</v>
      </c>
      <c r="M40">
        <v>5.7256150000000003</v>
      </c>
      <c r="N40">
        <v>5.6609980000000002</v>
      </c>
      <c r="O40">
        <f t="shared" si="3"/>
        <v>5.6583249333333345</v>
      </c>
      <c r="P40">
        <v>37</v>
      </c>
      <c r="Q40">
        <f t="shared" si="4"/>
        <v>5.6708020000000001</v>
      </c>
      <c r="R40">
        <v>37</v>
      </c>
    </row>
    <row r="41" spans="10:18">
      <c r="J41">
        <v>38</v>
      </c>
      <c r="K41">
        <f t="shared" si="2"/>
        <v>5.7804700000000002</v>
      </c>
      <c r="L41">
        <v>5.7809999999999997</v>
      </c>
      <c r="M41">
        <v>5.7768629999999996</v>
      </c>
      <c r="N41">
        <v>5.7835470000000004</v>
      </c>
      <c r="O41">
        <f t="shared" si="3"/>
        <v>5.7747621333333337</v>
      </c>
      <c r="P41">
        <v>38</v>
      </c>
      <c r="Q41">
        <f t="shared" si="4"/>
        <v>5.7844384</v>
      </c>
      <c r="R41">
        <v>38</v>
      </c>
    </row>
    <row r="42" spans="10:18">
      <c r="J42">
        <v>39</v>
      </c>
      <c r="K42">
        <f t="shared" si="2"/>
        <v>5.8518876666666673</v>
      </c>
      <c r="L42">
        <v>5.8170000000000002</v>
      </c>
      <c r="M42">
        <v>5.8771300000000002</v>
      </c>
      <c r="N42">
        <v>5.8615329999999997</v>
      </c>
      <c r="O42">
        <f t="shared" si="3"/>
        <v>5.8791557333333335</v>
      </c>
      <c r="P42">
        <v>39</v>
      </c>
      <c r="Q42">
        <f t="shared" si="4"/>
        <v>5.8802496</v>
      </c>
      <c r="R42">
        <v>39</v>
      </c>
    </row>
    <row r="43" spans="10:18">
      <c r="J43">
        <v>40</v>
      </c>
      <c r="K43">
        <f t="shared" si="2"/>
        <v>5.9766743333333325</v>
      </c>
      <c r="L43">
        <v>5.9729999999999999</v>
      </c>
      <c r="M43">
        <v>5.9729409999999996</v>
      </c>
      <c r="N43">
        <v>5.9840819999999999</v>
      </c>
      <c r="O43">
        <f t="shared" si="3"/>
        <v>5.9735213333333332</v>
      </c>
      <c r="P43">
        <v>40</v>
      </c>
      <c r="Q43">
        <f t="shared" si="4"/>
        <v>5.9767091999999993</v>
      </c>
      <c r="R43">
        <v>40</v>
      </c>
    </row>
    <row r="44" spans="10:18">
      <c r="J44">
        <v>41</v>
      </c>
      <c r="K44">
        <f t="shared" si="2"/>
        <v>6.0782090000000002</v>
      </c>
      <c r="L44">
        <v>6.0529999999999999</v>
      </c>
      <c r="M44">
        <v>6.048699</v>
      </c>
      <c r="N44">
        <v>6.1329279999999997</v>
      </c>
      <c r="O44">
        <f t="shared" si="3"/>
        <v>6.0797201999999997</v>
      </c>
      <c r="P44">
        <v>41</v>
      </c>
      <c r="Q44">
        <f t="shared" si="4"/>
        <v>6.0954985999999991</v>
      </c>
      <c r="R44">
        <v>41</v>
      </c>
    </row>
    <row r="45" spans="10:18">
      <c r="J45">
        <v>42</v>
      </c>
      <c r="K45">
        <f t="shared" si="2"/>
        <v>6.1803656666666669</v>
      </c>
      <c r="L45">
        <v>6.1020000000000003</v>
      </c>
      <c r="M45">
        <v>6.2079129999999996</v>
      </c>
      <c r="N45">
        <v>6.2311839999999998</v>
      </c>
      <c r="O45">
        <f t="shared" si="3"/>
        <v>6.1905391333333331</v>
      </c>
      <c r="P45">
        <v>42</v>
      </c>
      <c r="Q45">
        <f t="shared" si="4"/>
        <v>6.2107827999999996</v>
      </c>
      <c r="R45">
        <v>42</v>
      </c>
    </row>
    <row r="46" spans="10:18">
      <c r="J46">
        <v>43</v>
      </c>
      <c r="K46">
        <f t="shared" si="2"/>
        <v>6.3114643333333333</v>
      </c>
      <c r="L46">
        <v>6.26</v>
      </c>
      <c r="M46">
        <v>6.3708099999999996</v>
      </c>
      <c r="N46">
        <v>6.3035829999999997</v>
      </c>
      <c r="O46">
        <f t="shared" si="3"/>
        <v>6.2977813999999999</v>
      </c>
      <c r="P46">
        <v>43</v>
      </c>
      <c r="Q46">
        <f t="shared" si="4"/>
        <v>6.3343129999999999</v>
      </c>
      <c r="R46">
        <v>43</v>
      </c>
    </row>
    <row r="47" spans="10:18">
      <c r="J47">
        <v>44</v>
      </c>
      <c r="K47">
        <f t="shared" si="2"/>
        <v>6.4059823333333332</v>
      </c>
      <c r="L47">
        <v>6.391</v>
      </c>
      <c r="M47">
        <v>6.453551</v>
      </c>
      <c r="N47">
        <v>6.3733959999999996</v>
      </c>
      <c r="O47">
        <f t="shared" si="3"/>
        <v>6.3985518666666668</v>
      </c>
      <c r="P47">
        <v>44</v>
      </c>
      <c r="Q47">
        <f t="shared" si="4"/>
        <v>6.4468286000000008</v>
      </c>
      <c r="R47">
        <v>44</v>
      </c>
    </row>
    <row r="48" spans="10:18">
      <c r="J48">
        <v>45</v>
      </c>
      <c r="K48">
        <f t="shared" si="2"/>
        <v>6.5128856666666666</v>
      </c>
      <c r="L48">
        <v>6.4790000000000001</v>
      </c>
      <c r="M48">
        <v>6.590592</v>
      </c>
      <c r="N48">
        <v>6.4690649999999996</v>
      </c>
      <c r="O48">
        <f t="shared" si="3"/>
        <v>6.5088430000000006</v>
      </c>
      <c r="P48">
        <v>45</v>
      </c>
      <c r="Q48">
        <f t="shared" si="4"/>
        <v>6.5611152000000006</v>
      </c>
      <c r="R48">
        <v>45</v>
      </c>
    </row>
    <row r="49" spans="10:18">
      <c r="J49">
        <v>46</v>
      </c>
      <c r="K49">
        <f t="shared" si="2"/>
        <v>6.5820613333333329</v>
      </c>
      <c r="L49">
        <v>6.5650000000000004</v>
      </c>
      <c r="M49">
        <v>6.6112770000000003</v>
      </c>
      <c r="N49">
        <v>6.5699069999999997</v>
      </c>
      <c r="O49">
        <f t="shared" si="3"/>
        <v>6.6084685333333324</v>
      </c>
      <c r="P49">
        <v>46</v>
      </c>
      <c r="Q49">
        <f t="shared" si="4"/>
        <v>6.6547163999999999</v>
      </c>
      <c r="R49">
        <v>46</v>
      </c>
    </row>
    <row r="50" spans="10:18">
      <c r="J50">
        <v>47</v>
      </c>
      <c r="K50">
        <f t="shared" si="2"/>
        <v>6.7318213333333334</v>
      </c>
      <c r="L50">
        <v>6.7039999999999997</v>
      </c>
      <c r="M50">
        <v>6.7793460000000003</v>
      </c>
      <c r="N50">
        <v>6.7121180000000003</v>
      </c>
      <c r="O50">
        <f t="shared" si="3"/>
        <v>6.7010418000000005</v>
      </c>
      <c r="P50">
        <v>47</v>
      </c>
      <c r="Q50">
        <f t="shared" si="4"/>
        <v>6.745215</v>
      </c>
      <c r="R50">
        <v>47</v>
      </c>
    </row>
    <row r="51" spans="10:18">
      <c r="J51">
        <v>48</v>
      </c>
      <c r="K51">
        <f t="shared" si="2"/>
        <v>6.8095919999999994</v>
      </c>
      <c r="L51">
        <v>6.7770000000000001</v>
      </c>
      <c r="M51">
        <v>6.8388159999999996</v>
      </c>
      <c r="N51">
        <v>6.8129600000000003</v>
      </c>
      <c r="O51">
        <f t="shared" si="3"/>
        <v>6.7603136666666659</v>
      </c>
      <c r="P51">
        <v>48</v>
      </c>
      <c r="Q51">
        <f t="shared" si="4"/>
        <v>6.8199576000000004</v>
      </c>
      <c r="R51">
        <v>48</v>
      </c>
    </row>
    <row r="52" spans="10:18">
      <c r="J52">
        <v>49</v>
      </c>
      <c r="K52">
        <f t="shared" si="2"/>
        <v>6.8688486666666657</v>
      </c>
      <c r="L52">
        <v>6.8410000000000002</v>
      </c>
      <c r="M52">
        <v>6.9060439999999996</v>
      </c>
      <c r="N52">
        <v>6.859502</v>
      </c>
      <c r="O52">
        <f t="shared" si="3"/>
        <v>6.854509133333333</v>
      </c>
      <c r="P52">
        <v>49</v>
      </c>
      <c r="Q52">
        <f t="shared" si="4"/>
        <v>6.9086823999999991</v>
      </c>
      <c r="R52">
        <v>49</v>
      </c>
    </row>
    <row r="53" spans="10:18">
      <c r="J53">
        <v>50</v>
      </c>
      <c r="K53">
        <f t="shared" si="2"/>
        <v>6.8092449999999998</v>
      </c>
      <c r="L53">
        <v>6.5910000000000002</v>
      </c>
      <c r="M53">
        <v>6.9643050000000004</v>
      </c>
      <c r="N53">
        <v>6.8724299999999996</v>
      </c>
      <c r="O53">
        <f t="shared" si="3"/>
        <v>6.9213832666666661</v>
      </c>
      <c r="P53">
        <v>50</v>
      </c>
      <c r="Q53">
        <f t="shared" si="4"/>
        <v>6.9657005999999999</v>
      </c>
      <c r="R53">
        <v>50</v>
      </c>
    </row>
    <row r="54" spans="10:18">
      <c r="J54">
        <v>51</v>
      </c>
      <c r="K54">
        <f t="shared" si="2"/>
        <v>7.0530386666666658</v>
      </c>
      <c r="L54">
        <v>7.1929999999999996</v>
      </c>
      <c r="M54">
        <v>7.0549010000000001</v>
      </c>
      <c r="N54">
        <v>6.9112150000000003</v>
      </c>
      <c r="O54">
        <f t="shared" si="3"/>
        <v>6.9815478666666664</v>
      </c>
      <c r="P54">
        <v>51</v>
      </c>
      <c r="Q54">
        <f t="shared" si="4"/>
        <v>7.0117783999999999</v>
      </c>
      <c r="R54">
        <v>51</v>
      </c>
    </row>
    <row r="55" spans="10:18">
      <c r="J55">
        <v>52</v>
      </c>
      <c r="K55">
        <f t="shared" si="2"/>
        <v>7.066192</v>
      </c>
      <c r="L55">
        <v>7.1150000000000002</v>
      </c>
      <c r="M55">
        <v>7.0644369999999999</v>
      </c>
      <c r="N55">
        <v>7.019139</v>
      </c>
      <c r="O55">
        <f t="shared" si="3"/>
        <v>7.0451507333333341</v>
      </c>
      <c r="P55">
        <v>52</v>
      </c>
      <c r="Q55">
        <f t="shared" si="4"/>
        <v>7.0701590000000012</v>
      </c>
      <c r="R55">
        <v>52</v>
      </c>
    </row>
    <row r="56" spans="10:18">
      <c r="J56">
        <v>53</v>
      </c>
      <c r="K56">
        <f t="shared" si="2"/>
        <v>7.1104149999999997</v>
      </c>
      <c r="L56">
        <v>7.1379999999999999</v>
      </c>
      <c r="M56">
        <v>7.0692050000000002</v>
      </c>
      <c r="N56">
        <v>7.1240399999999999</v>
      </c>
      <c r="O56">
        <f t="shared" si="3"/>
        <v>7.1211555999999998</v>
      </c>
      <c r="P56">
        <v>53</v>
      </c>
      <c r="Q56">
        <f t="shared" si="4"/>
        <v>7.1216555999999995</v>
      </c>
      <c r="R56">
        <v>53</v>
      </c>
    </row>
    <row r="57" spans="10:18">
      <c r="J57">
        <v>54</v>
      </c>
      <c r="K57">
        <f t="shared" si="2"/>
        <v>7.1868629999999998</v>
      </c>
      <c r="L57">
        <v>7.1790000000000003</v>
      </c>
      <c r="M57">
        <v>7.1979470000000001</v>
      </c>
      <c r="N57">
        <v>7.1836419999999999</v>
      </c>
      <c r="O57">
        <f t="shared" si="3"/>
        <v>7.1539452666666659</v>
      </c>
      <c r="P57">
        <v>54</v>
      </c>
      <c r="Q57">
        <f t="shared" si="4"/>
        <v>7.1483575999999998</v>
      </c>
      <c r="R57">
        <v>54</v>
      </c>
    </row>
    <row r="58" spans="10:18">
      <c r="J58">
        <v>55</v>
      </c>
      <c r="K58">
        <f t="shared" si="2"/>
        <v>7.1892693333333328</v>
      </c>
      <c r="L58">
        <v>7.1289999999999996</v>
      </c>
      <c r="M58">
        <v>7.2217880000000001</v>
      </c>
      <c r="N58">
        <v>7.2170199999999998</v>
      </c>
      <c r="O58">
        <f t="shared" si="3"/>
        <v>7.1919081999999985</v>
      </c>
      <c r="P58">
        <v>55</v>
      </c>
      <c r="Q58">
        <f t="shared" si="4"/>
        <v>7.183642400000001</v>
      </c>
      <c r="R58">
        <v>55</v>
      </c>
    </row>
    <row r="59" spans="10:18">
      <c r="J59">
        <v>56</v>
      </c>
      <c r="K59">
        <f t="shared" si="2"/>
        <v>7.2169870000000005</v>
      </c>
      <c r="L59">
        <v>7.2050000000000001</v>
      </c>
      <c r="M59">
        <v>7.1884110000000003</v>
      </c>
      <c r="N59">
        <v>7.2575500000000002</v>
      </c>
      <c r="O59">
        <f t="shared" si="3"/>
        <v>7.221364733333334</v>
      </c>
      <c r="P59">
        <v>56</v>
      </c>
      <c r="Q59">
        <f t="shared" si="4"/>
        <v>7.2251259999999986</v>
      </c>
      <c r="R59">
        <v>56</v>
      </c>
    </row>
    <row r="60" spans="10:18">
      <c r="J60">
        <v>57</v>
      </c>
      <c r="K60">
        <f t="shared" si="2"/>
        <v>7.2560066666666669</v>
      </c>
      <c r="L60">
        <v>7.2409999999999997</v>
      </c>
      <c r="M60">
        <v>7.2408609999999998</v>
      </c>
      <c r="N60">
        <v>7.2861589999999996</v>
      </c>
      <c r="O60">
        <f t="shared" si="3"/>
        <v>7.2363738</v>
      </c>
      <c r="P60">
        <v>57</v>
      </c>
      <c r="Q60">
        <f t="shared" si="4"/>
        <v>7.248794600000001</v>
      </c>
      <c r="R60">
        <v>57</v>
      </c>
    </row>
    <row r="61" spans="10:18">
      <c r="J61">
        <v>58</v>
      </c>
      <c r="K61">
        <f t="shared" si="2"/>
        <v>7.2576976666666679</v>
      </c>
      <c r="L61">
        <v>7.2270000000000003</v>
      </c>
      <c r="M61">
        <v>7.2766229999999998</v>
      </c>
      <c r="N61">
        <v>7.2694700000000001</v>
      </c>
      <c r="O61">
        <f t="shared" si="3"/>
        <v>7.2658748000000006</v>
      </c>
      <c r="P61">
        <v>58</v>
      </c>
      <c r="Q61">
        <f t="shared" si="4"/>
        <v>7.2664370000000007</v>
      </c>
      <c r="R61">
        <v>58</v>
      </c>
    </row>
    <row r="62" spans="10:18">
      <c r="J62">
        <v>59</v>
      </c>
      <c r="K62">
        <f t="shared" si="2"/>
        <v>7.2619083333333334</v>
      </c>
      <c r="L62">
        <v>7.15</v>
      </c>
      <c r="M62">
        <v>7.3162900000000004</v>
      </c>
      <c r="N62">
        <v>7.3194350000000004</v>
      </c>
      <c r="O62">
        <f t="shared" si="3"/>
        <v>7.2906521333333334</v>
      </c>
      <c r="P62">
        <v>59</v>
      </c>
      <c r="Q62">
        <f t="shared" si="4"/>
        <v>7.2932709999999989</v>
      </c>
      <c r="R62">
        <v>59</v>
      </c>
    </row>
    <row r="63" spans="10:18">
      <c r="J63">
        <v>60</v>
      </c>
      <c r="K63">
        <f t="shared" si="2"/>
        <v>7.3367743333333335</v>
      </c>
      <c r="L63">
        <v>7.34</v>
      </c>
      <c r="M63">
        <v>7.31</v>
      </c>
      <c r="N63">
        <v>7.3603230000000002</v>
      </c>
      <c r="O63">
        <f t="shared" si="3"/>
        <v>7.3069162666666667</v>
      </c>
      <c r="P63">
        <v>60</v>
      </c>
      <c r="Q63">
        <f t="shared" si="4"/>
        <v>7.3061452000000005</v>
      </c>
      <c r="R63">
        <v>60</v>
      </c>
    </row>
    <row r="64" spans="10:18">
      <c r="J64">
        <v>61</v>
      </c>
      <c r="K64">
        <f t="shared" si="2"/>
        <v>7.340873666666667</v>
      </c>
      <c r="L64">
        <v>7.335</v>
      </c>
      <c r="M64">
        <v>7.3225809999999996</v>
      </c>
      <c r="N64">
        <v>7.3650399999999996</v>
      </c>
      <c r="O64">
        <f t="shared" si="3"/>
        <v>7.328831000000001</v>
      </c>
      <c r="P64">
        <v>61</v>
      </c>
      <c r="Q64">
        <f t="shared" si="4"/>
        <v>7.3260301999999999</v>
      </c>
      <c r="R64">
        <v>61</v>
      </c>
    </row>
    <row r="65" spans="10:18">
      <c r="J65">
        <v>62</v>
      </c>
      <c r="K65">
        <f t="shared" si="2"/>
        <v>7.3373273333333335</v>
      </c>
      <c r="L65">
        <v>7.3479999999999999</v>
      </c>
      <c r="M65">
        <v>7.3052320000000002</v>
      </c>
      <c r="N65">
        <v>7.3587499999999997</v>
      </c>
      <c r="O65">
        <f t="shared" si="3"/>
        <v>7.3513235333333338</v>
      </c>
      <c r="P65">
        <v>62</v>
      </c>
      <c r="Q65">
        <f t="shared" si="4"/>
        <v>7.3417559999999993</v>
      </c>
      <c r="R65">
        <v>62</v>
      </c>
    </row>
    <row r="66" spans="10:18">
      <c r="J66">
        <v>63</v>
      </c>
      <c r="K66">
        <f t="shared" si="2"/>
        <v>7.3672713333333339</v>
      </c>
      <c r="L66">
        <v>7.3449999999999998</v>
      </c>
      <c r="M66">
        <v>7.3760479999999999</v>
      </c>
      <c r="N66">
        <v>7.3807660000000004</v>
      </c>
      <c r="O66">
        <f t="shared" si="3"/>
        <v>7.3566304666666671</v>
      </c>
      <c r="P66">
        <v>63</v>
      </c>
      <c r="Q66">
        <f t="shared" si="4"/>
        <v>7.3537075999999999</v>
      </c>
      <c r="R66">
        <v>63</v>
      </c>
    </row>
    <row r="67" spans="10:18">
      <c r="J67">
        <v>64</v>
      </c>
      <c r="K67">
        <f t="shared" si="2"/>
        <v>7.374371</v>
      </c>
      <c r="L67">
        <v>7.3490000000000002</v>
      </c>
      <c r="M67">
        <v>7.3949189999999998</v>
      </c>
      <c r="N67">
        <v>7.379194</v>
      </c>
      <c r="O67">
        <f t="shared" si="3"/>
        <v>7.3634713333333339</v>
      </c>
      <c r="P67">
        <v>64</v>
      </c>
      <c r="Q67">
        <f t="shared" si="4"/>
        <v>7.3634576000000012</v>
      </c>
      <c r="R67">
        <v>64</v>
      </c>
    </row>
    <row r="68" spans="10:18">
      <c r="J68">
        <v>65</v>
      </c>
      <c r="K68">
        <f t="shared" ref="K68:K103" si="5">AVERAGE(L68:N68)</f>
        <v>7.3633090000000001</v>
      </c>
      <c r="L68">
        <v>7.3739999999999997</v>
      </c>
      <c r="M68">
        <v>7.369758</v>
      </c>
      <c r="N68">
        <v>7.3461689999999997</v>
      </c>
      <c r="O68">
        <f t="shared" si="3"/>
        <v>7.3759204</v>
      </c>
      <c r="P68">
        <v>65</v>
      </c>
      <c r="Q68">
        <f t="shared" si="4"/>
        <v>7.3823385999999998</v>
      </c>
      <c r="R68">
        <v>65</v>
      </c>
    </row>
    <row r="69" spans="10:18">
      <c r="J69">
        <v>66</v>
      </c>
      <c r="K69">
        <f t="shared" si="5"/>
        <v>7.3750779999999994</v>
      </c>
      <c r="L69">
        <v>7.3810000000000002</v>
      </c>
      <c r="M69">
        <v>7.3713309999999996</v>
      </c>
      <c r="N69">
        <v>7.372903</v>
      </c>
      <c r="O69">
        <f t="shared" si="3"/>
        <v>7.3774575333333328</v>
      </c>
      <c r="P69">
        <v>66</v>
      </c>
      <c r="Q69">
        <f t="shared" si="4"/>
        <v>7.3920885999999992</v>
      </c>
      <c r="R69">
        <v>66</v>
      </c>
    </row>
    <row r="70" spans="10:18">
      <c r="J70">
        <v>67</v>
      </c>
      <c r="K70">
        <f t="shared" si="5"/>
        <v>7.3995726666666668</v>
      </c>
      <c r="L70">
        <v>7.3789999999999996</v>
      </c>
      <c r="M70">
        <v>7.3996370000000002</v>
      </c>
      <c r="N70">
        <v>7.4200809999999997</v>
      </c>
      <c r="O70">
        <f t="shared" ref="O70:O101" si="6">AVERAGE(K68:K72)</f>
        <v>7.3853199333333333</v>
      </c>
      <c r="P70">
        <v>67</v>
      </c>
      <c r="Q70">
        <f t="shared" si="4"/>
        <v>7.4030968000000001</v>
      </c>
      <c r="R70">
        <v>67</v>
      </c>
    </row>
    <row r="71" spans="10:18">
      <c r="J71">
        <v>68</v>
      </c>
      <c r="K71">
        <f t="shared" si="5"/>
        <v>7.3749569999999993</v>
      </c>
      <c r="L71">
        <v>7.2910000000000004</v>
      </c>
      <c r="M71">
        <v>7.424798</v>
      </c>
      <c r="N71">
        <v>7.4090730000000002</v>
      </c>
      <c r="O71">
        <f t="shared" si="6"/>
        <v>7.4008705333333324</v>
      </c>
      <c r="P71">
        <v>68</v>
      </c>
      <c r="Q71">
        <f t="shared" si="4"/>
        <v>7.4169355999999995</v>
      </c>
      <c r="R71">
        <v>68</v>
      </c>
    </row>
    <row r="72" spans="10:18">
      <c r="J72">
        <v>69</v>
      </c>
      <c r="K72">
        <f t="shared" si="5"/>
        <v>7.4136829999999998</v>
      </c>
      <c r="L72">
        <v>7.36</v>
      </c>
      <c r="M72">
        <v>7.4499599999999999</v>
      </c>
      <c r="N72">
        <v>7.4310890000000001</v>
      </c>
      <c r="O72">
        <f t="shared" si="6"/>
        <v>7.4200398666666656</v>
      </c>
      <c r="P72">
        <v>69</v>
      </c>
      <c r="Q72">
        <f t="shared" si="4"/>
        <v>7.430145200000001</v>
      </c>
      <c r="R72">
        <v>69</v>
      </c>
    </row>
    <row r="73" spans="10:18">
      <c r="J73">
        <v>70</v>
      </c>
      <c r="K73">
        <f t="shared" si="5"/>
        <v>7.4410619999999996</v>
      </c>
      <c r="L73">
        <v>7.45</v>
      </c>
      <c r="M73">
        <v>7.4389519999999996</v>
      </c>
      <c r="N73">
        <v>7.434234</v>
      </c>
      <c r="O73">
        <f t="shared" si="6"/>
        <v>7.4365038666666665</v>
      </c>
      <c r="P73">
        <v>70</v>
      </c>
      <c r="Q73">
        <f t="shared" si="4"/>
        <v>7.4461855999999997</v>
      </c>
      <c r="R73">
        <v>70</v>
      </c>
    </row>
    <row r="74" spans="10:18">
      <c r="J74">
        <v>71</v>
      </c>
      <c r="K74">
        <f t="shared" si="5"/>
        <v>7.470924666666666</v>
      </c>
      <c r="L74">
        <v>7.516</v>
      </c>
      <c r="M74">
        <v>7.437379</v>
      </c>
      <c r="N74">
        <v>7.4593949999999998</v>
      </c>
      <c r="O74">
        <f t="shared" si="6"/>
        <v>7.4351006666666661</v>
      </c>
      <c r="P74">
        <v>71</v>
      </c>
      <c r="Q74">
        <f t="shared" si="4"/>
        <v>7.4625405999999996</v>
      </c>
      <c r="R74">
        <v>71</v>
      </c>
    </row>
    <row r="75" spans="10:18">
      <c r="J75">
        <v>72</v>
      </c>
      <c r="K75">
        <f t="shared" si="5"/>
        <v>7.481892666666667</v>
      </c>
      <c r="L75">
        <v>7.4859999999999998</v>
      </c>
      <c r="M75">
        <v>7.4798390000000001</v>
      </c>
      <c r="N75">
        <v>7.4798390000000001</v>
      </c>
      <c r="O75">
        <f t="shared" si="6"/>
        <v>7.4415070666666665</v>
      </c>
      <c r="P75">
        <v>72</v>
      </c>
      <c r="Q75">
        <f t="shared" si="4"/>
        <v>7.4710324000000004</v>
      </c>
      <c r="R75">
        <v>72</v>
      </c>
    </row>
    <row r="76" spans="10:18">
      <c r="J76">
        <v>73</v>
      </c>
      <c r="K76">
        <f t="shared" si="5"/>
        <v>7.367941000000001</v>
      </c>
      <c r="L76">
        <v>7.141</v>
      </c>
      <c r="M76">
        <v>7.5065730000000004</v>
      </c>
      <c r="N76">
        <v>7.4562499999999998</v>
      </c>
      <c r="O76">
        <f t="shared" si="6"/>
        <v>7.4586758</v>
      </c>
      <c r="P76">
        <v>73</v>
      </c>
      <c r="Q76">
        <f t="shared" si="4"/>
        <v>7.4832983999999998</v>
      </c>
      <c r="R76">
        <v>73</v>
      </c>
    </row>
    <row r="77" spans="10:18">
      <c r="J77">
        <v>74</v>
      </c>
      <c r="K77">
        <f t="shared" si="5"/>
        <v>7.4457149999999999</v>
      </c>
      <c r="L77">
        <v>7.3239999999999998</v>
      </c>
      <c r="M77">
        <v>7.4924189999999999</v>
      </c>
      <c r="N77">
        <v>7.5207259999999998</v>
      </c>
      <c r="O77">
        <f t="shared" si="6"/>
        <v>7.4709312000000008</v>
      </c>
      <c r="P77">
        <v>74</v>
      </c>
      <c r="Q77">
        <f t="shared" si="4"/>
        <v>7.4980805999999998</v>
      </c>
      <c r="R77">
        <v>74</v>
      </c>
    </row>
    <row r="78" spans="10:18">
      <c r="J78">
        <v>75</v>
      </c>
      <c r="K78">
        <f t="shared" si="5"/>
        <v>7.5269056666666669</v>
      </c>
      <c r="L78">
        <v>7.5659999999999998</v>
      </c>
      <c r="M78">
        <v>7.5002820000000003</v>
      </c>
      <c r="N78">
        <v>7.5144349999999998</v>
      </c>
      <c r="O78">
        <f t="shared" si="6"/>
        <v>7.4778499333333341</v>
      </c>
      <c r="P78">
        <v>75</v>
      </c>
      <c r="Q78">
        <f t="shared" ref="Q78:Q101" si="7">AVERAGE(M76:M80)</f>
        <v>7.5059433999999996</v>
      </c>
      <c r="R78">
        <v>75</v>
      </c>
    </row>
    <row r="79" spans="10:18">
      <c r="J79">
        <v>76</v>
      </c>
      <c r="K79">
        <f t="shared" si="5"/>
        <v>7.5322016666666665</v>
      </c>
      <c r="L79">
        <v>7.5410000000000004</v>
      </c>
      <c r="M79">
        <v>7.5112899999999998</v>
      </c>
      <c r="N79">
        <v>7.5443150000000001</v>
      </c>
      <c r="O79">
        <f t="shared" si="6"/>
        <v>7.5028826666666664</v>
      </c>
      <c r="P79">
        <v>76</v>
      </c>
      <c r="Q79">
        <f t="shared" si="7"/>
        <v>7.5090884000000004</v>
      </c>
      <c r="R79">
        <v>76</v>
      </c>
    </row>
    <row r="80" spans="10:18">
      <c r="J80">
        <v>77</v>
      </c>
      <c r="K80">
        <f t="shared" si="5"/>
        <v>7.5164863333333329</v>
      </c>
      <c r="L80">
        <v>7.4969999999999999</v>
      </c>
      <c r="M80">
        <v>7.5191530000000002</v>
      </c>
      <c r="N80">
        <v>7.5333059999999996</v>
      </c>
      <c r="O80">
        <f t="shared" si="6"/>
        <v>7.5155998666666672</v>
      </c>
      <c r="P80">
        <v>77</v>
      </c>
      <c r="Q80">
        <f t="shared" si="7"/>
        <v>7.5122336000000001</v>
      </c>
      <c r="R80">
        <v>77</v>
      </c>
    </row>
    <row r="81" spans="10:18">
      <c r="J81">
        <v>78</v>
      </c>
      <c r="K81">
        <f t="shared" si="5"/>
        <v>7.4931046666666665</v>
      </c>
      <c r="L81">
        <v>7.43</v>
      </c>
      <c r="M81">
        <v>7.5222980000000002</v>
      </c>
      <c r="N81">
        <v>7.5270159999999997</v>
      </c>
      <c r="O81">
        <f t="shared" si="6"/>
        <v>7.5164794666666666</v>
      </c>
      <c r="P81">
        <v>78</v>
      </c>
      <c r="Q81">
        <f t="shared" si="7"/>
        <v>7.5169513999999991</v>
      </c>
      <c r="R81">
        <v>78</v>
      </c>
    </row>
    <row r="82" spans="10:18">
      <c r="J82">
        <v>79</v>
      </c>
      <c r="K82">
        <f t="shared" si="5"/>
        <v>7.5093010000000007</v>
      </c>
      <c r="L82">
        <v>7.4550000000000001</v>
      </c>
      <c r="M82">
        <v>7.5081449999999998</v>
      </c>
      <c r="N82">
        <v>7.5647580000000003</v>
      </c>
      <c r="O82">
        <f t="shared" si="6"/>
        <v>7.5161761999999994</v>
      </c>
      <c r="P82">
        <v>79</v>
      </c>
      <c r="Q82">
        <f t="shared" si="7"/>
        <v>7.5229272000000007</v>
      </c>
      <c r="R82">
        <v>79</v>
      </c>
    </row>
    <row r="83" spans="10:18">
      <c r="J83">
        <v>80</v>
      </c>
      <c r="K83">
        <f t="shared" si="5"/>
        <v>7.5313036666666662</v>
      </c>
      <c r="L83">
        <v>7.51</v>
      </c>
      <c r="M83">
        <v>7.5238709999999998</v>
      </c>
      <c r="N83">
        <v>7.5600399999999999</v>
      </c>
      <c r="O83">
        <f t="shared" si="6"/>
        <v>7.5221499333333339</v>
      </c>
      <c r="P83">
        <v>80</v>
      </c>
      <c r="Q83">
        <f t="shared" si="7"/>
        <v>7.5276449999999997</v>
      </c>
      <c r="R83">
        <v>80</v>
      </c>
    </row>
    <row r="84" spans="10:18">
      <c r="J84">
        <v>81</v>
      </c>
      <c r="K84">
        <f t="shared" si="5"/>
        <v>7.5306853333333335</v>
      </c>
      <c r="L84">
        <v>7.5049999999999999</v>
      </c>
      <c r="M84">
        <v>7.541169</v>
      </c>
      <c r="N84">
        <v>7.5458869999999996</v>
      </c>
      <c r="O84">
        <f t="shared" si="6"/>
        <v>7.5314574666666676</v>
      </c>
      <c r="P84">
        <v>81</v>
      </c>
      <c r="Q84">
        <f t="shared" si="7"/>
        <v>7.5270160000000006</v>
      </c>
      <c r="R84">
        <v>81</v>
      </c>
    </row>
    <row r="85" spans="10:18">
      <c r="J85">
        <v>82</v>
      </c>
      <c r="K85">
        <f t="shared" si="5"/>
        <v>7.546355000000001</v>
      </c>
      <c r="L85">
        <v>7.5410000000000004</v>
      </c>
      <c r="M85">
        <v>7.5427419999999996</v>
      </c>
      <c r="N85">
        <v>7.5553229999999996</v>
      </c>
      <c r="O85">
        <f t="shared" si="6"/>
        <v>7.540166066666667</v>
      </c>
      <c r="P85">
        <v>82</v>
      </c>
      <c r="Q85">
        <f t="shared" si="7"/>
        <v>7.533306399999999</v>
      </c>
      <c r="R85">
        <v>82</v>
      </c>
    </row>
    <row r="86" spans="10:18">
      <c r="J86">
        <v>83</v>
      </c>
      <c r="K86">
        <f t="shared" si="5"/>
        <v>7.5396423333333331</v>
      </c>
      <c r="L86">
        <v>7.5129999999999999</v>
      </c>
      <c r="M86">
        <v>7.5191530000000002</v>
      </c>
      <c r="N86">
        <v>7.5867740000000001</v>
      </c>
      <c r="O86">
        <f t="shared" si="6"/>
        <v>7.5454171333333333</v>
      </c>
      <c r="P86">
        <v>83</v>
      </c>
      <c r="Q86">
        <f t="shared" si="7"/>
        <v>7.5443144000000002</v>
      </c>
      <c r="R86">
        <v>83</v>
      </c>
    </row>
    <row r="87" spans="10:18">
      <c r="J87">
        <v>84</v>
      </c>
      <c r="K87">
        <f t="shared" si="5"/>
        <v>7.5528439999999994</v>
      </c>
      <c r="L87">
        <v>7.5069999999999997</v>
      </c>
      <c r="M87">
        <v>7.5395969999999997</v>
      </c>
      <c r="N87">
        <v>7.6119349999999999</v>
      </c>
      <c r="O87">
        <f t="shared" si="6"/>
        <v>7.547076866666667</v>
      </c>
      <c r="P87">
        <v>84</v>
      </c>
      <c r="Q87">
        <f t="shared" si="7"/>
        <v>7.5515483999999997</v>
      </c>
      <c r="R87">
        <v>84</v>
      </c>
    </row>
    <row r="88" spans="10:18">
      <c r="J88">
        <v>85</v>
      </c>
      <c r="K88">
        <f t="shared" si="5"/>
        <v>7.5575590000000004</v>
      </c>
      <c r="L88">
        <v>7.5179999999999998</v>
      </c>
      <c r="M88">
        <v>7.5789109999999997</v>
      </c>
      <c r="N88">
        <v>7.5757659999999998</v>
      </c>
      <c r="O88">
        <f t="shared" si="6"/>
        <v>7.5445515333333333</v>
      </c>
      <c r="P88">
        <v>85</v>
      </c>
      <c r="Q88">
        <f t="shared" si="7"/>
        <v>7.5424274000000011</v>
      </c>
      <c r="R88">
        <v>85</v>
      </c>
    </row>
    <row r="89" spans="10:18">
      <c r="J89">
        <v>86</v>
      </c>
      <c r="K89">
        <f t="shared" si="5"/>
        <v>7.5389840000000001</v>
      </c>
      <c r="L89">
        <v>7.4779999999999998</v>
      </c>
      <c r="M89">
        <v>7.5773390000000003</v>
      </c>
      <c r="N89">
        <v>7.5616130000000004</v>
      </c>
      <c r="O89">
        <f t="shared" si="6"/>
        <v>7.5273550666666669</v>
      </c>
      <c r="P89">
        <v>86</v>
      </c>
      <c r="Q89">
        <f t="shared" si="7"/>
        <v>7.4934444000000013</v>
      </c>
      <c r="R89">
        <v>86</v>
      </c>
    </row>
    <row r="90" spans="10:18">
      <c r="J90">
        <v>87</v>
      </c>
      <c r="K90">
        <f t="shared" si="5"/>
        <v>7.5337283333333334</v>
      </c>
      <c r="L90">
        <v>7.5330000000000004</v>
      </c>
      <c r="M90">
        <v>7.4971370000000004</v>
      </c>
      <c r="N90">
        <v>7.5710480000000002</v>
      </c>
      <c r="O90">
        <f t="shared" si="6"/>
        <v>7.5314991333333321</v>
      </c>
      <c r="P90">
        <v>87</v>
      </c>
      <c r="Q90">
        <f t="shared" si="7"/>
        <v>7.5088556000000013</v>
      </c>
      <c r="R90">
        <v>87</v>
      </c>
    </row>
    <row r="91" spans="10:18">
      <c r="J91">
        <v>88</v>
      </c>
      <c r="K91">
        <f t="shared" si="5"/>
        <v>7.4536600000000002</v>
      </c>
      <c r="L91">
        <v>7.5439999999999996</v>
      </c>
      <c r="M91">
        <v>7.2742380000000004</v>
      </c>
      <c r="N91">
        <v>7.5427419999999996</v>
      </c>
      <c r="O91">
        <f t="shared" si="6"/>
        <v>7.5409539333333324</v>
      </c>
      <c r="P91">
        <v>88</v>
      </c>
      <c r="Q91">
        <f t="shared" si="7"/>
        <v>7.532991</v>
      </c>
      <c r="R91">
        <v>88</v>
      </c>
    </row>
    <row r="92" spans="10:18">
      <c r="J92">
        <v>89</v>
      </c>
      <c r="K92">
        <f t="shared" si="5"/>
        <v>7.5735643333333336</v>
      </c>
      <c r="L92">
        <v>7.5439999999999996</v>
      </c>
      <c r="M92">
        <v>7.6166530000000003</v>
      </c>
      <c r="N92">
        <v>7.5600399999999999</v>
      </c>
      <c r="O92">
        <f t="shared" si="6"/>
        <v>7.5530157333333339</v>
      </c>
      <c r="P92">
        <v>89</v>
      </c>
      <c r="Q92">
        <f t="shared" si="7"/>
        <v>7.5474586000000006</v>
      </c>
      <c r="R92">
        <v>89</v>
      </c>
    </row>
    <row r="93" spans="10:18">
      <c r="J93">
        <v>90</v>
      </c>
      <c r="K93">
        <f t="shared" si="5"/>
        <v>7.6048329999999993</v>
      </c>
      <c r="L93">
        <v>7.5359999999999996</v>
      </c>
      <c r="M93">
        <v>7.6995880000000003</v>
      </c>
      <c r="N93">
        <v>7.5789109999999997</v>
      </c>
      <c r="O93">
        <f t="shared" si="6"/>
        <v>7.5680517999999992</v>
      </c>
      <c r="P93">
        <v>90</v>
      </c>
      <c r="Q93">
        <f t="shared" si="7"/>
        <v>7.5754506000000008</v>
      </c>
      <c r="R93">
        <v>90</v>
      </c>
    </row>
    <row r="94" spans="10:18">
      <c r="J94">
        <v>91</v>
      </c>
      <c r="K94">
        <f t="shared" si="5"/>
        <v>7.5992929999999994</v>
      </c>
      <c r="L94">
        <v>7.5629999999999997</v>
      </c>
      <c r="M94">
        <v>7.6496769999999996</v>
      </c>
      <c r="N94">
        <v>7.5852019999999998</v>
      </c>
      <c r="O94">
        <f t="shared" si="6"/>
        <v>7.5959004666666674</v>
      </c>
      <c r="P94">
        <v>91</v>
      </c>
      <c r="Q94">
        <f t="shared" si="7"/>
        <v>7.6436192000000007</v>
      </c>
      <c r="R94">
        <v>91</v>
      </c>
    </row>
    <row r="95" spans="10:18">
      <c r="J95">
        <v>92</v>
      </c>
      <c r="K95">
        <f t="shared" si="5"/>
        <v>7.6089086666666672</v>
      </c>
      <c r="L95">
        <v>7.6059999999999999</v>
      </c>
      <c r="M95">
        <v>7.6370969999999998</v>
      </c>
      <c r="N95">
        <v>7.5836290000000002</v>
      </c>
      <c r="O95">
        <f t="shared" si="6"/>
        <v>7.6007693333333339</v>
      </c>
      <c r="P95">
        <v>92</v>
      </c>
      <c r="Q95">
        <f t="shared" si="7"/>
        <v>7.6458208000000001</v>
      </c>
      <c r="R95">
        <v>92</v>
      </c>
    </row>
    <row r="96" spans="10:18">
      <c r="J96">
        <v>93</v>
      </c>
      <c r="K96">
        <f t="shared" si="5"/>
        <v>7.5929033333333331</v>
      </c>
      <c r="L96">
        <v>7.58</v>
      </c>
      <c r="M96">
        <v>7.615081</v>
      </c>
      <c r="N96">
        <v>7.5836290000000002</v>
      </c>
      <c r="O96">
        <f t="shared" si="6"/>
        <v>7.6031102666666666</v>
      </c>
      <c r="P96">
        <v>93</v>
      </c>
      <c r="Q96">
        <f t="shared" si="7"/>
        <v>7.6389838000000001</v>
      </c>
      <c r="R96">
        <v>93</v>
      </c>
    </row>
    <row r="97" spans="10:18">
      <c r="J97">
        <v>94</v>
      </c>
      <c r="K97">
        <f t="shared" si="5"/>
        <v>7.5979086666666662</v>
      </c>
      <c r="L97">
        <v>7.5730000000000004</v>
      </c>
      <c r="M97">
        <v>7.6276609999999998</v>
      </c>
      <c r="N97">
        <v>7.5930650000000002</v>
      </c>
      <c r="O97">
        <f t="shared" si="6"/>
        <v>7.6082275333333325</v>
      </c>
      <c r="P97">
        <v>94</v>
      </c>
      <c r="Q97">
        <f t="shared" si="7"/>
        <v>7.6433872000000012</v>
      </c>
      <c r="R97">
        <v>94</v>
      </c>
    </row>
    <row r="98" spans="10:18">
      <c r="J98">
        <v>95</v>
      </c>
      <c r="K98">
        <f t="shared" si="5"/>
        <v>7.6165376666666669</v>
      </c>
      <c r="L98">
        <v>7.5880000000000001</v>
      </c>
      <c r="M98">
        <v>7.6654030000000004</v>
      </c>
      <c r="N98">
        <v>7.5962100000000001</v>
      </c>
      <c r="O98">
        <f t="shared" si="6"/>
        <v>7.6153570666666663</v>
      </c>
      <c r="P98">
        <v>95</v>
      </c>
      <c r="Q98">
        <f t="shared" si="7"/>
        <v>7.6556532000000006</v>
      </c>
      <c r="R98">
        <v>95</v>
      </c>
    </row>
    <row r="99" spans="10:18">
      <c r="J99">
        <v>96</v>
      </c>
      <c r="K99">
        <f t="shared" si="5"/>
        <v>7.6248793333333333</v>
      </c>
      <c r="L99">
        <v>7.58</v>
      </c>
      <c r="M99">
        <v>7.6716939999999996</v>
      </c>
      <c r="N99">
        <v>7.6229440000000004</v>
      </c>
      <c r="O99">
        <f t="shared" si="6"/>
        <v>7.6130500666666663</v>
      </c>
      <c r="P99">
        <v>96</v>
      </c>
      <c r="Q99">
        <f t="shared" si="7"/>
        <v>7.6698064000000006</v>
      </c>
      <c r="R99">
        <v>96</v>
      </c>
    </row>
    <row r="100" spans="10:18">
      <c r="J100">
        <v>97</v>
      </c>
      <c r="K100">
        <f t="shared" si="5"/>
        <v>7.6445563333333331</v>
      </c>
      <c r="L100">
        <v>7.5949999999999998</v>
      </c>
      <c r="M100">
        <v>7.6984269999999997</v>
      </c>
      <c r="N100">
        <v>7.6402419999999998</v>
      </c>
      <c r="O100">
        <f t="shared" si="6"/>
        <v>7.632628733333334</v>
      </c>
      <c r="P100">
        <v>97</v>
      </c>
      <c r="Q100">
        <f t="shared" si="7"/>
        <v>7.6842715999999998</v>
      </c>
      <c r="R100">
        <v>97</v>
      </c>
    </row>
    <row r="101" spans="10:18">
      <c r="J101">
        <v>98</v>
      </c>
      <c r="K101">
        <f t="shared" si="5"/>
        <v>7.5813683333333328</v>
      </c>
      <c r="L101">
        <v>7.3959999999999999</v>
      </c>
      <c r="M101">
        <v>7.6858469999999999</v>
      </c>
      <c r="N101">
        <v>7.6622579999999996</v>
      </c>
      <c r="O101">
        <f t="shared" si="6"/>
        <v>7.6430431999999993</v>
      </c>
      <c r="P101">
        <v>98</v>
      </c>
      <c r="Q101">
        <f t="shared" si="7"/>
        <v>7.6849006000000006</v>
      </c>
      <c r="R101">
        <v>98</v>
      </c>
    </row>
    <row r="102" spans="10:18">
      <c r="J102">
        <v>99</v>
      </c>
      <c r="K102">
        <f t="shared" si="5"/>
        <v>7.6958020000000005</v>
      </c>
      <c r="L102">
        <v>7.7</v>
      </c>
      <c r="M102">
        <v>7.6999870000000001</v>
      </c>
      <c r="N102">
        <v>7.6874190000000002</v>
      </c>
      <c r="P102">
        <v>99</v>
      </c>
    </row>
    <row r="103" spans="10:18">
      <c r="J103">
        <v>100</v>
      </c>
      <c r="K103">
        <f t="shared" si="5"/>
        <v>7.6686100000000001</v>
      </c>
      <c r="L103">
        <v>7.6420000000000003</v>
      </c>
      <c r="M103">
        <v>7.6685480000000004</v>
      </c>
      <c r="N103">
        <v>7.6952819999999997</v>
      </c>
      <c r="P103">
        <v>100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J9" sqref="J9"/>
    </sheetView>
  </sheetViews>
  <sheetFormatPr defaultRowHeight="15"/>
  <sheetData>
    <row r="1" spans="1:6">
      <c r="A1" t="s">
        <v>37</v>
      </c>
      <c r="B1" t="s">
        <v>39</v>
      </c>
      <c r="C1" t="s">
        <v>40</v>
      </c>
      <c r="D1" t="s">
        <v>38</v>
      </c>
    </row>
    <row r="2" spans="1:6">
      <c r="A2">
        <v>1.0495000000000001</v>
      </c>
      <c r="B2">
        <v>8.33</v>
      </c>
      <c r="C2">
        <f>A2*8.33</f>
        <v>8.7423350000000006</v>
      </c>
      <c r="D2">
        <v>32.1</v>
      </c>
    </row>
    <row r="3" spans="1:6">
      <c r="D3">
        <f>D2/C2</f>
        <v>3.6717879147847801</v>
      </c>
    </row>
    <row r="4" spans="1:6">
      <c r="A4" t="s">
        <v>22</v>
      </c>
      <c r="C4">
        <v>25</v>
      </c>
    </row>
    <row r="5" spans="1:6">
      <c r="A5" t="s">
        <v>15</v>
      </c>
      <c r="C5">
        <v>10</v>
      </c>
    </row>
    <row r="6" spans="1:6">
      <c r="A6">
        <f>C5/C4</f>
        <v>0.4</v>
      </c>
      <c r="D6">
        <f>D3*A6</f>
        <v>1.4687151659139122</v>
      </c>
    </row>
    <row r="7" spans="1:6">
      <c r="D7">
        <f>D6*A6</f>
        <v>0.58748606636556489</v>
      </c>
    </row>
    <row r="10" spans="1:6">
      <c r="A10" t="s">
        <v>41</v>
      </c>
      <c r="B10" t="s">
        <v>17</v>
      </c>
      <c r="C10" t="s">
        <v>42</v>
      </c>
      <c r="D10" t="s">
        <v>22</v>
      </c>
    </row>
    <row r="11" spans="1:6">
      <c r="A11">
        <v>250</v>
      </c>
      <c r="B11">
        <v>0.02</v>
      </c>
      <c r="C11">
        <f>A11*B11</f>
        <v>5</v>
      </c>
      <c r="D11">
        <v>25</v>
      </c>
    </row>
    <row r="12" spans="1:6">
      <c r="B12">
        <v>4.0000000000000001E-3</v>
      </c>
      <c r="C12">
        <f>B12*A11</f>
        <v>1</v>
      </c>
      <c r="D12">
        <v>0</v>
      </c>
    </row>
    <row r="14" spans="1:6">
      <c r="B14" t="s">
        <v>42</v>
      </c>
      <c r="C14" t="s">
        <v>22</v>
      </c>
      <c r="E14">
        <v>7.0000000000000001E-3</v>
      </c>
      <c r="F14">
        <f>E14*250</f>
        <v>1.75</v>
      </c>
    </row>
    <row r="15" spans="1:6">
      <c r="B15">
        <v>1.1000000000000001</v>
      </c>
      <c r="C15">
        <f>B17*(A17+B15)</f>
        <v>0.62500000000000056</v>
      </c>
    </row>
    <row r="16" spans="1:6">
      <c r="A16" t="s">
        <v>43</v>
      </c>
      <c r="B16" t="s">
        <v>44</v>
      </c>
    </row>
    <row r="17" spans="1:2">
      <c r="A17">
        <v>-1</v>
      </c>
      <c r="B17">
        <f>25/4</f>
        <v>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Gallons Dispensed</vt:lpstr>
      <vt:lpstr>Percent Flow</vt:lpstr>
      <vt:lpstr>Input Pressure</vt:lpstr>
      <vt:lpstr>Gallons Per min</vt:lpstr>
      <vt:lpstr>New Reading for Flowmeter</vt:lpstr>
      <vt:lpstr>Turbine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CONWAY</dc:creator>
  <cp:lastModifiedBy>JOHN CONWAY</cp:lastModifiedBy>
  <dcterms:created xsi:type="dcterms:W3CDTF">2010-07-28T19:21:24Z</dcterms:created>
  <dcterms:modified xsi:type="dcterms:W3CDTF">2010-09-10T21:38:07Z</dcterms:modified>
</cp:coreProperties>
</file>