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print Backlog" sheetId="33" r:id="rId1"/>
    <sheet name="Sprint Burndown" sheetId="32" r:id="rId2"/>
  </sheets>
  <calcPr calcId="152511"/>
</workbook>
</file>

<file path=xl/calcChain.xml><?xml version="1.0" encoding="utf-8"?>
<calcChain xmlns="http://schemas.openxmlformats.org/spreadsheetml/2006/main">
  <c r="Q3" i="33" l="1"/>
  <c r="K24" i="33" l="1"/>
  <c r="L24" i="33" s="1"/>
  <c r="F28" i="33"/>
  <c r="G28" i="33"/>
  <c r="H28" i="33"/>
  <c r="I28" i="33"/>
  <c r="J28" i="33"/>
  <c r="K28" i="33"/>
  <c r="L28" i="33"/>
  <c r="M28" i="33"/>
  <c r="N28" i="33"/>
  <c r="F29" i="33"/>
  <c r="G29" i="33"/>
  <c r="H29" i="33"/>
  <c r="I29" i="33"/>
  <c r="J29" i="33"/>
  <c r="K29" i="33"/>
  <c r="E29" i="33"/>
  <c r="E28" i="33"/>
  <c r="C29" i="33"/>
  <c r="C28" i="33"/>
  <c r="H14" i="33"/>
  <c r="E21" i="33"/>
  <c r="F21" i="33" s="1"/>
  <c r="G21" i="33" s="1"/>
  <c r="H21" i="33" s="1"/>
  <c r="I21" i="33" s="1"/>
  <c r="K21" i="33" s="1"/>
  <c r="L21" i="33" s="1"/>
  <c r="M21" i="33" s="1"/>
  <c r="N21" i="33" s="1"/>
  <c r="E22" i="33"/>
  <c r="F22" i="33" s="1"/>
  <c r="G22" i="33" s="1"/>
  <c r="H22" i="33" s="1"/>
  <c r="I22" i="33" s="1"/>
  <c r="J22" i="33" s="1"/>
  <c r="L22" i="33" s="1"/>
  <c r="M22" i="33" s="1"/>
  <c r="N22" i="33" s="1"/>
  <c r="E14" i="33"/>
  <c r="F14" i="33" s="1"/>
  <c r="J14" i="33" s="1"/>
  <c r="K14" i="33" s="1"/>
  <c r="L14" i="33" s="1"/>
  <c r="M14" i="33" s="1"/>
  <c r="N14" i="33" s="1"/>
  <c r="E13" i="33"/>
  <c r="H13" i="33" s="1"/>
  <c r="I13" i="33" s="1"/>
  <c r="J13" i="33" s="1"/>
  <c r="K13" i="33" s="1"/>
  <c r="L13" i="33" s="1"/>
  <c r="M13" i="33" s="1"/>
  <c r="N13" i="33" s="1"/>
  <c r="M24" i="33" l="1"/>
  <c r="L29" i="33"/>
  <c r="N24" i="33" l="1"/>
  <c r="N29" i="33" s="1"/>
  <c r="M29" i="33"/>
  <c r="D5" i="33" l="1"/>
  <c r="E24" i="33"/>
  <c r="F24" i="33" s="1"/>
  <c r="G24" i="33" s="1"/>
  <c r="H24" i="33" s="1"/>
  <c r="I24" i="33" s="1"/>
  <c r="J24" i="33" s="1"/>
  <c r="E20" i="33"/>
  <c r="G20" i="33" s="1"/>
  <c r="H20" i="33" s="1"/>
  <c r="I20" i="33" s="1"/>
  <c r="J20" i="33" s="1"/>
  <c r="K20" i="33" s="1"/>
  <c r="L20" i="33" s="1"/>
  <c r="M20" i="33" s="1"/>
  <c r="N20" i="33" s="1"/>
  <c r="E18" i="33"/>
  <c r="F18" i="33" s="1"/>
  <c r="J18" i="33" s="1"/>
  <c r="K18" i="33" s="1"/>
  <c r="L18" i="33" s="1"/>
  <c r="M18" i="33" s="1"/>
  <c r="N18" i="33" s="1"/>
  <c r="H17" i="33"/>
  <c r="I17" i="33" s="1"/>
  <c r="J17" i="33" s="1"/>
  <c r="K17" i="33" s="1"/>
  <c r="L17" i="33" s="1"/>
  <c r="M17" i="33" s="1"/>
  <c r="N17" i="33" s="1"/>
  <c r="F11" i="33" l="1"/>
  <c r="G11" i="33" s="1"/>
  <c r="H11" i="33" s="1"/>
  <c r="I11" i="33" s="1"/>
  <c r="J11" i="33" s="1"/>
  <c r="K11" i="33" s="1"/>
  <c r="L11" i="33" s="1"/>
  <c r="M11" i="33" s="1"/>
  <c r="N11" i="33" s="1"/>
  <c r="E5" i="33"/>
  <c r="F5" i="33"/>
  <c r="G12" i="33"/>
  <c r="H12" i="33" s="1"/>
  <c r="I12" i="33" s="1"/>
  <c r="J12" i="33" s="1"/>
  <c r="K12" i="33" s="1"/>
  <c r="L12" i="33" s="1"/>
  <c r="M12" i="33" s="1"/>
  <c r="N12" i="33" s="1"/>
  <c r="N3" i="33"/>
  <c r="M3" i="33"/>
  <c r="L3" i="33"/>
  <c r="D7" i="33"/>
  <c r="H3" i="33"/>
  <c r="I3" i="33"/>
  <c r="K3" i="33"/>
  <c r="E3" i="33"/>
  <c r="G3" i="33"/>
  <c r="F4" i="33"/>
  <c r="G4" i="33" s="1"/>
  <c r="J3" i="33"/>
  <c r="N5" i="33" l="1"/>
  <c r="H5" i="33"/>
  <c r="M5" i="33"/>
  <c r="I5" i="33"/>
  <c r="J5" i="33"/>
  <c r="G5" i="33"/>
  <c r="K5" i="33"/>
  <c r="L5" i="33"/>
  <c r="H4" i="33"/>
  <c r="I4" i="33" s="1"/>
  <c r="F3" i="33"/>
  <c r="D6" i="33"/>
  <c r="J4" i="33" l="1"/>
  <c r="K4" i="33" s="1"/>
  <c r="H6" i="33"/>
  <c r="E6" i="33"/>
  <c r="F6" i="33"/>
  <c r="G6" i="33"/>
  <c r="L4" i="33" l="1"/>
  <c r="M4" i="33" s="1"/>
  <c r="N4" i="33" s="1"/>
  <c r="L6" i="33"/>
  <c r="I6" i="33"/>
  <c r="P3" i="33" l="1"/>
  <c r="P2" i="33"/>
  <c r="M7" i="33"/>
  <c r="F7" i="33"/>
  <c r="G7" i="33"/>
  <c r="L7" i="33"/>
  <c r="J7" i="33"/>
  <c r="I7" i="33"/>
  <c r="N7" i="33"/>
  <c r="K7" i="33"/>
  <c r="E7" i="33"/>
  <c r="H7" i="33"/>
  <c r="J6" i="33"/>
  <c r="M6" i="33" l="1"/>
  <c r="K6" i="33"/>
  <c r="N6" i="33" l="1"/>
</calcChain>
</file>

<file path=xl/sharedStrings.xml><?xml version="1.0" encoding="utf-8"?>
<sst xmlns="http://schemas.openxmlformats.org/spreadsheetml/2006/main" count="39" uniqueCount="30">
  <si>
    <t>Day of Sprint</t>
  </si>
  <si>
    <t>Start Date</t>
  </si>
  <si>
    <t>Day of Month</t>
  </si>
  <si>
    <t>End Date</t>
  </si>
  <si>
    <t>Day of Week</t>
  </si>
  <si>
    <t>Daily Hours</t>
  </si>
  <si>
    <t>Hours Remaining</t>
  </si>
  <si>
    <t>Days Remaining</t>
  </si>
  <si>
    <t>Target</t>
  </si>
  <si>
    <t>Estimate (Hours)</t>
  </si>
  <si>
    <t>Owner</t>
  </si>
  <si>
    <t>Feature / Task</t>
  </si>
  <si>
    <t>Phase 1: Elaboration</t>
  </si>
  <si>
    <t>1.1 Produce a set of screen mock-ups</t>
  </si>
  <si>
    <t>User registration</t>
  </si>
  <si>
    <t>User login</t>
  </si>
  <si>
    <t>Homepage</t>
  </si>
  <si>
    <t>Advanced search</t>
  </si>
  <si>
    <t>A1</t>
  </si>
  <si>
    <t>1.2 Select a development framework</t>
  </si>
  <si>
    <t>Assess Rails 4</t>
  </si>
  <si>
    <t>Assess Laravel</t>
  </si>
  <si>
    <t>1.3 Select a database</t>
  </si>
  <si>
    <t>Assess MySQL</t>
  </si>
  <si>
    <t>Assess PostgreSQL</t>
  </si>
  <si>
    <t>D1</t>
  </si>
  <si>
    <t>1.4 Produce a prototype</t>
  </si>
  <si>
    <t>Analyst 1</t>
  </si>
  <si>
    <t>Developer 1</t>
  </si>
  <si>
    <t>Individual Burndowns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</si>
</sst>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9"/>
      <name val="Calibri"/>
      <family val="2"/>
      <scheme val="minor"/>
    </font>
    <font>
      <i/>
      <sz val="9"/>
      <color indexed="9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left" vertical="top"/>
    </xf>
    <xf numFmtId="0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NumberFormat="1" applyFont="1" applyFill="1"/>
    <xf numFmtId="15" fontId="3" fillId="2" borderId="0" xfId="0" applyNumberFormat="1" applyFont="1" applyFill="1" applyAlignment="1">
      <alignment horizontal="left"/>
    </xf>
    <xf numFmtId="1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 wrapText="1"/>
    </xf>
    <xf numFmtId="1" fontId="3" fillId="2" borderId="0" xfId="0" applyNumberFormat="1" applyFont="1" applyFill="1" applyAlignment="1">
      <alignment horizontal="center"/>
    </xf>
    <xf numFmtId="1" fontId="3" fillId="2" borderId="0" xfId="1" applyNumberFormat="1" applyFont="1" applyFill="1" applyAlignment="1">
      <alignment horizontal="center"/>
    </xf>
    <xf numFmtId="0" fontId="4" fillId="2" borderId="0" xfId="0" applyNumberFormat="1" applyFont="1" applyFill="1"/>
    <xf numFmtId="49" fontId="3" fillId="2" borderId="0" xfId="0" applyNumberFormat="1" applyFont="1" applyFill="1" applyAlignment="1">
      <alignment horizontal="left" wrapText="1"/>
    </xf>
    <xf numFmtId="1" fontId="3" fillId="2" borderId="0" xfId="0" applyNumberFormat="1" applyFont="1" applyFill="1"/>
    <xf numFmtId="0" fontId="3" fillId="2" borderId="0" xfId="0" applyFont="1" applyFill="1" applyAlignment="1">
      <alignment wrapText="1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164" fontId="3" fillId="2" borderId="0" xfId="0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1" fontId="3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left" indent="1"/>
    </xf>
    <xf numFmtId="0" fontId="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center" vertical="top"/>
    </xf>
    <xf numFmtId="0" fontId="6" fillId="0" borderId="2" xfId="0" applyFont="1" applyBorder="1"/>
    <xf numFmtId="0" fontId="7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0" fontId="7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3"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Burndown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'Sprint Backlog'!$D$4:$N$4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'Sprint Backlog'!$D$5:$N$5</c:f>
              <c:numCache>
                <c:formatCode>0</c:formatCode>
                <c:ptCount val="11"/>
                <c:pt idx="0">
                  <c:v>88</c:v>
                </c:pt>
                <c:pt idx="1">
                  <c:v>73</c:v>
                </c:pt>
                <c:pt idx="2">
                  <c:v>60</c:v>
                </c:pt>
                <c:pt idx="3">
                  <c:v>48</c:v>
                </c:pt>
                <c:pt idx="4">
                  <c:v>40</c:v>
                </c:pt>
                <c:pt idx="5">
                  <c:v>32</c:v>
                </c:pt>
                <c:pt idx="6">
                  <c:v>24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Target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'Sprint Backlog'!$D$4:$N$4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'Sprint Backlog'!$D$7:$N$7</c:f>
              <c:numCache>
                <c:formatCode>0</c:formatCode>
                <c:ptCount val="11"/>
                <c:pt idx="0">
                  <c:v>88</c:v>
                </c:pt>
                <c:pt idx="1">
                  <c:v>79.2</c:v>
                </c:pt>
                <c:pt idx="2">
                  <c:v>70.400000000000006</c:v>
                </c:pt>
                <c:pt idx="3">
                  <c:v>61.599999999999994</c:v>
                </c:pt>
                <c:pt idx="4">
                  <c:v>52.8</c:v>
                </c:pt>
                <c:pt idx="5">
                  <c:v>44</c:v>
                </c:pt>
                <c:pt idx="6">
                  <c:v>35.199999999999996</c:v>
                </c:pt>
                <c:pt idx="7">
                  <c:v>26.399999999999991</c:v>
                </c:pt>
                <c:pt idx="8">
                  <c:v>17.599999999999994</c:v>
                </c:pt>
                <c:pt idx="9">
                  <c:v>8.7999999999999972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Today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'Sprint Backlog'!$P$2:$P$3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'Sprint Backlog'!$Q$2:$Q$3</c:f>
              <c:numCache>
                <c:formatCode>0</c:formatCode>
                <c:ptCount val="2"/>
                <c:pt idx="0">
                  <c:v>0</c:v>
                </c:pt>
                <c:pt idx="1">
                  <c:v>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208048"/>
        <c:axId val="273208440"/>
      </c:scatterChart>
      <c:valAx>
        <c:axId val="2732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in 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8440"/>
        <c:crosses val="autoZero"/>
        <c:crossBetween val="midCat"/>
      </c:valAx>
      <c:valAx>
        <c:axId val="2732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0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Q4" sqref="Q4"/>
    </sheetView>
  </sheetViews>
  <sheetFormatPr defaultRowHeight="12.75" x14ac:dyDescent="0.25"/>
  <cols>
    <col min="1" max="1" width="44.7109375" style="1" bestFit="1" customWidth="1"/>
    <col min="2" max="2" width="21.5703125" style="1" customWidth="1"/>
    <col min="3" max="3" width="14.5703125" style="15" bestFit="1" customWidth="1"/>
    <col min="4" max="4" width="6" style="19" bestFit="1" customWidth="1"/>
    <col min="5" max="14" width="3.7109375" style="16" customWidth="1"/>
    <col min="15" max="15" width="5.7109375" style="1" customWidth="1"/>
    <col min="16" max="17" width="3.28515625" style="1" customWidth="1"/>
    <col min="18" max="18" width="15.42578125" style="1" bestFit="1" customWidth="1"/>
    <col min="19" max="16384" width="9.140625" style="1"/>
  </cols>
  <sheetData>
    <row r="1" spans="1:24" ht="21.75" customHeight="1" x14ac:dyDescent="0.3">
      <c r="A1" s="22" t="s">
        <v>12</v>
      </c>
      <c r="D1" s="16"/>
    </row>
    <row r="2" spans="1:24" s="4" customFormat="1" x14ac:dyDescent="0.2">
      <c r="A2" s="5" t="s">
        <v>1</v>
      </c>
      <c r="B2" s="6">
        <v>41974</v>
      </c>
      <c r="C2" s="2" t="s">
        <v>2</v>
      </c>
      <c r="D2" s="3"/>
      <c r="E2" s="17">
        <v>41974</v>
      </c>
      <c r="F2" s="17">
        <v>41975</v>
      </c>
      <c r="G2" s="17">
        <v>41976</v>
      </c>
      <c r="H2" s="17">
        <v>41977</v>
      </c>
      <c r="I2" s="17">
        <v>41978</v>
      </c>
      <c r="J2" s="17">
        <v>41981</v>
      </c>
      <c r="K2" s="17">
        <v>41982</v>
      </c>
      <c r="L2" s="17">
        <v>41983</v>
      </c>
      <c r="M2" s="17">
        <v>41984</v>
      </c>
      <c r="N2" s="17">
        <v>41985</v>
      </c>
      <c r="O2" s="7"/>
      <c r="P2" s="20">
        <f ca="1">HLOOKUP(TODAY(), $E$2:$N$4,3)</f>
        <v>9</v>
      </c>
      <c r="Q2" s="21">
        <v>0</v>
      </c>
    </row>
    <row r="3" spans="1:24" s="4" customFormat="1" x14ac:dyDescent="0.2">
      <c r="A3" s="4" t="s">
        <v>3</v>
      </c>
      <c r="B3" s="6">
        <v>41985</v>
      </c>
      <c r="C3" s="2" t="s">
        <v>4</v>
      </c>
      <c r="D3" s="3"/>
      <c r="E3" s="3" t="str">
        <f>LEFT(TEXT(E2,"dddd"),2)</f>
        <v>Mo</v>
      </c>
      <c r="F3" s="3" t="str">
        <f t="shared" ref="F3:J3" si="0">LEFT(TEXT(F2,"dddd"),2)</f>
        <v>Tu</v>
      </c>
      <c r="G3" s="3" t="str">
        <f t="shared" si="0"/>
        <v>We</v>
      </c>
      <c r="H3" s="3" t="str">
        <f t="shared" si="0"/>
        <v>Th</v>
      </c>
      <c r="I3" s="3" t="str">
        <f t="shared" si="0"/>
        <v>Fr</v>
      </c>
      <c r="J3" s="3" t="str">
        <f t="shared" si="0"/>
        <v>Mo</v>
      </c>
      <c r="K3" s="3" t="str">
        <f t="shared" ref="K3:M3" si="1">LEFT(TEXT(K2,"dddd"),2)</f>
        <v>Tu</v>
      </c>
      <c r="L3" s="3" t="str">
        <f t="shared" si="1"/>
        <v>We</v>
      </c>
      <c r="M3" s="3" t="str">
        <f t="shared" si="1"/>
        <v>Th</v>
      </c>
      <c r="N3" s="3" t="str">
        <f t="shared" ref="N3" si="2">LEFT(TEXT(N2,"dddd"),2)</f>
        <v>Fr</v>
      </c>
      <c r="O3" s="3"/>
      <c r="P3" s="20">
        <f ca="1">HLOOKUP(TODAY(), $E$2:$N$4,3)</f>
        <v>9</v>
      </c>
      <c r="Q3" s="21">
        <f>MAX(D5:N5)</f>
        <v>88</v>
      </c>
    </row>
    <row r="4" spans="1:24" s="4" customFormat="1" ht="12" x14ac:dyDescent="0.2">
      <c r="A4" s="5" t="s">
        <v>5</v>
      </c>
      <c r="B4" s="8">
        <v>8</v>
      </c>
      <c r="C4" s="2" t="s">
        <v>0</v>
      </c>
      <c r="D4" s="3">
        <v>0</v>
      </c>
      <c r="E4" s="3">
        <v>1</v>
      </c>
      <c r="F4" s="3">
        <f t="shared" ref="F4" si="3">E4+1</f>
        <v>2</v>
      </c>
      <c r="G4" s="3">
        <f>F4+1</f>
        <v>3</v>
      </c>
      <c r="H4" s="3">
        <f t="shared" ref="H4:I4" si="4">G4+1</f>
        <v>4</v>
      </c>
      <c r="I4" s="3">
        <f t="shared" si="4"/>
        <v>5</v>
      </c>
      <c r="J4" s="3">
        <f>I4+1</f>
        <v>6</v>
      </c>
      <c r="K4" s="3">
        <f>J4+1</f>
        <v>7</v>
      </c>
      <c r="L4" s="3">
        <f>K4+1</f>
        <v>8</v>
      </c>
      <c r="M4" s="3">
        <f t="shared" ref="M4:N4" si="5">L4+1</f>
        <v>9</v>
      </c>
      <c r="N4" s="3">
        <f t="shared" si="5"/>
        <v>10</v>
      </c>
      <c r="O4" s="3"/>
    </row>
    <row r="5" spans="1:24" s="4" customFormat="1" ht="12" x14ac:dyDescent="0.2">
      <c r="C5" s="2" t="s">
        <v>6</v>
      </c>
      <c r="D5" s="9">
        <f>SUM(C9:C26)</f>
        <v>88</v>
      </c>
      <c r="E5" s="9">
        <f t="shared" ref="E5:N5" si="6">SUM(E9:E26)</f>
        <v>73</v>
      </c>
      <c r="F5" s="9">
        <f t="shared" si="6"/>
        <v>60</v>
      </c>
      <c r="G5" s="9">
        <f t="shared" si="6"/>
        <v>48</v>
      </c>
      <c r="H5" s="9">
        <f t="shared" si="6"/>
        <v>40</v>
      </c>
      <c r="I5" s="9">
        <f t="shared" si="6"/>
        <v>32</v>
      </c>
      <c r="J5" s="9">
        <f t="shared" si="6"/>
        <v>24</v>
      </c>
      <c r="K5" s="9">
        <f t="shared" si="6"/>
        <v>16</v>
      </c>
      <c r="L5" s="9">
        <f t="shared" si="6"/>
        <v>16</v>
      </c>
      <c r="M5" s="9">
        <f t="shared" si="6"/>
        <v>16</v>
      </c>
      <c r="N5" s="9">
        <f t="shared" si="6"/>
        <v>16</v>
      </c>
      <c r="O5" s="9"/>
    </row>
    <row r="6" spans="1:24" s="4" customFormat="1" ht="12" x14ac:dyDescent="0.2">
      <c r="C6" s="2" t="s">
        <v>7</v>
      </c>
      <c r="D6" s="9">
        <f>D5/B4</f>
        <v>11</v>
      </c>
      <c r="E6" s="9">
        <f>E5/$B4</f>
        <v>9.125</v>
      </c>
      <c r="F6" s="9">
        <f t="shared" ref="F6:G6" si="7">F5/$B4</f>
        <v>7.5</v>
      </c>
      <c r="G6" s="9">
        <f t="shared" si="7"/>
        <v>6</v>
      </c>
      <c r="H6" s="9">
        <f t="shared" ref="H6:J6" si="8">H5/$B4</f>
        <v>5</v>
      </c>
      <c r="I6" s="9">
        <f t="shared" si="8"/>
        <v>4</v>
      </c>
      <c r="J6" s="9">
        <f t="shared" si="8"/>
        <v>3</v>
      </c>
      <c r="K6" s="9">
        <f t="shared" ref="K6:M6" si="9">K5/$B4</f>
        <v>2</v>
      </c>
      <c r="L6" s="9">
        <f t="shared" si="9"/>
        <v>2</v>
      </c>
      <c r="M6" s="9">
        <f t="shared" si="9"/>
        <v>2</v>
      </c>
      <c r="N6" s="9">
        <f t="shared" ref="N6" si="10">N5/$B4</f>
        <v>2</v>
      </c>
      <c r="O6" s="10"/>
    </row>
    <row r="7" spans="1:24" s="4" customFormat="1" ht="12" x14ac:dyDescent="0.2">
      <c r="A7" s="11"/>
      <c r="B7" s="12"/>
      <c r="C7" s="2" t="s">
        <v>8</v>
      </c>
      <c r="D7" s="9">
        <f>D5</f>
        <v>88</v>
      </c>
      <c r="E7" s="9">
        <f t="shared" ref="E7:N7" si="11">$D$7-(($D$7/($N$4))*(E4))</f>
        <v>79.2</v>
      </c>
      <c r="F7" s="9">
        <f t="shared" si="11"/>
        <v>70.400000000000006</v>
      </c>
      <c r="G7" s="9">
        <f t="shared" si="11"/>
        <v>61.599999999999994</v>
      </c>
      <c r="H7" s="9">
        <f t="shared" si="11"/>
        <v>52.8</v>
      </c>
      <c r="I7" s="9">
        <f t="shared" si="11"/>
        <v>44</v>
      </c>
      <c r="J7" s="9">
        <f t="shared" si="11"/>
        <v>35.199999999999996</v>
      </c>
      <c r="K7" s="9">
        <f t="shared" si="11"/>
        <v>26.399999999999991</v>
      </c>
      <c r="L7" s="9">
        <f t="shared" si="11"/>
        <v>17.599999999999994</v>
      </c>
      <c r="M7" s="9">
        <f t="shared" si="11"/>
        <v>8.7999999999999972</v>
      </c>
      <c r="N7" s="9">
        <f t="shared" si="11"/>
        <v>0</v>
      </c>
      <c r="O7" s="9"/>
      <c r="P7" s="13"/>
    </row>
    <row r="8" spans="1:24" s="4" customFormat="1" ht="12" x14ac:dyDescent="0.2">
      <c r="A8" s="14" t="s">
        <v>11</v>
      </c>
      <c r="C8" s="2" t="s">
        <v>9</v>
      </c>
      <c r="D8" s="3" t="s">
        <v>10</v>
      </c>
      <c r="E8" s="3"/>
      <c r="F8" s="3"/>
      <c r="G8" s="3"/>
      <c r="H8" s="3"/>
      <c r="I8" s="3"/>
      <c r="J8" s="3"/>
      <c r="K8" s="3"/>
      <c r="L8" s="3"/>
      <c r="M8" s="3"/>
      <c r="N8" s="3"/>
      <c r="O8" s="13"/>
      <c r="P8" s="13"/>
    </row>
    <row r="9" spans="1:24" ht="9" customHeight="1" x14ac:dyDescent="0.25"/>
    <row r="10" spans="1:24" s="23" customFormat="1" ht="12.75" customHeight="1" x14ac:dyDescent="0.25">
      <c r="A10" s="24" t="s">
        <v>13</v>
      </c>
      <c r="C10" s="15"/>
      <c r="D10" s="19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24" s="25" customFormat="1" x14ac:dyDescent="0.25">
      <c r="A11" s="39" t="s">
        <v>14</v>
      </c>
      <c r="B11" s="39"/>
      <c r="C11" s="15">
        <v>4</v>
      </c>
      <c r="D11" s="19" t="s">
        <v>18</v>
      </c>
      <c r="E11" s="16">
        <v>0</v>
      </c>
      <c r="F11" s="16">
        <f>E11</f>
        <v>0</v>
      </c>
      <c r="G11" s="16">
        <f t="shared" ref="G11:N11" si="12">F11</f>
        <v>0</v>
      </c>
      <c r="H11" s="16">
        <f t="shared" si="12"/>
        <v>0</v>
      </c>
      <c r="I11" s="16">
        <f t="shared" si="12"/>
        <v>0</v>
      </c>
      <c r="J11" s="16">
        <f t="shared" si="12"/>
        <v>0</v>
      </c>
      <c r="K11" s="16">
        <f t="shared" si="12"/>
        <v>0</v>
      </c>
      <c r="L11" s="16">
        <f t="shared" si="12"/>
        <v>0</v>
      </c>
      <c r="M11" s="16">
        <f t="shared" si="12"/>
        <v>0</v>
      </c>
      <c r="N11" s="16">
        <f t="shared" si="12"/>
        <v>0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25">
      <c r="A12" s="39" t="s">
        <v>15</v>
      </c>
      <c r="B12" s="39"/>
      <c r="C12" s="15">
        <v>4</v>
      </c>
      <c r="D12" s="19" t="s">
        <v>18</v>
      </c>
      <c r="E12" s="16">
        <v>1</v>
      </c>
      <c r="F12" s="16">
        <v>0</v>
      </c>
      <c r="G12" s="16">
        <f t="shared" ref="G12:N12" si="13">F12</f>
        <v>0</v>
      </c>
      <c r="H12" s="16">
        <f t="shared" si="13"/>
        <v>0</v>
      </c>
      <c r="I12" s="16">
        <f t="shared" si="13"/>
        <v>0</v>
      </c>
      <c r="J12" s="16">
        <f t="shared" si="13"/>
        <v>0</v>
      </c>
      <c r="K12" s="16">
        <f t="shared" si="13"/>
        <v>0</v>
      </c>
      <c r="L12" s="16">
        <f t="shared" si="13"/>
        <v>0</v>
      </c>
      <c r="M12" s="16">
        <f t="shared" si="13"/>
        <v>0</v>
      </c>
      <c r="N12" s="16">
        <f t="shared" si="13"/>
        <v>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26" customFormat="1" x14ac:dyDescent="0.25">
      <c r="A13" s="39" t="s">
        <v>16</v>
      </c>
      <c r="B13" s="39"/>
      <c r="C13" s="15">
        <v>8</v>
      </c>
      <c r="D13" s="19" t="s">
        <v>18</v>
      </c>
      <c r="E13" s="16">
        <f>C13</f>
        <v>8</v>
      </c>
      <c r="F13" s="16">
        <v>2</v>
      </c>
      <c r="G13" s="16">
        <v>0</v>
      </c>
      <c r="H13" s="16">
        <f t="shared" ref="H13" si="14">G13</f>
        <v>0</v>
      </c>
      <c r="I13" s="16">
        <f t="shared" ref="I13" si="15">H13</f>
        <v>0</v>
      </c>
      <c r="J13" s="16">
        <f t="shared" ref="J13" si="16">I13</f>
        <v>0</v>
      </c>
      <c r="K13" s="16">
        <f t="shared" ref="K13" si="17">J13</f>
        <v>0</v>
      </c>
      <c r="L13" s="16">
        <f t="shared" ref="L13" si="18">K13</f>
        <v>0</v>
      </c>
      <c r="M13" s="16">
        <f t="shared" ref="M13" si="19">L13</f>
        <v>0</v>
      </c>
      <c r="N13" s="16">
        <f t="shared" ref="N13" si="20">M13</f>
        <v>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s="26" customFormat="1" x14ac:dyDescent="0.25">
      <c r="A14" s="39" t="s">
        <v>17</v>
      </c>
      <c r="B14" s="39"/>
      <c r="C14" s="15">
        <v>8</v>
      </c>
      <c r="D14" s="19" t="s">
        <v>18</v>
      </c>
      <c r="E14" s="16">
        <f>C14</f>
        <v>8</v>
      </c>
      <c r="F14" s="16">
        <f t="shared" ref="F14" si="21">E14</f>
        <v>8</v>
      </c>
      <c r="G14" s="16">
        <v>4</v>
      </c>
      <c r="H14" s="16">
        <f>G14</f>
        <v>4</v>
      </c>
      <c r="I14" s="16">
        <v>0</v>
      </c>
      <c r="J14" s="16">
        <f t="shared" ref="J14" si="22">I14</f>
        <v>0</v>
      </c>
      <c r="K14" s="16">
        <f t="shared" ref="K14" si="23">J14</f>
        <v>0</v>
      </c>
      <c r="L14" s="16">
        <f t="shared" ref="L14" si="24">K14</f>
        <v>0</v>
      </c>
      <c r="M14" s="16">
        <f t="shared" ref="M14" si="25">L14</f>
        <v>0</v>
      </c>
      <c r="N14" s="16">
        <f t="shared" ref="N14" si="26">M14</f>
        <v>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s="15" customFormat="1" ht="9" customHeight="1" x14ac:dyDescent="0.2">
      <c r="A15" s="18"/>
      <c r="B15" s="18"/>
      <c r="D15" s="1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"/>
      <c r="P15" s="1"/>
      <c r="Q15" s="1"/>
    </row>
    <row r="16" spans="1:24" s="25" customFormat="1" ht="12.75" customHeight="1" x14ac:dyDescent="0.25">
      <c r="A16" s="24" t="s">
        <v>19</v>
      </c>
      <c r="C16" s="15"/>
      <c r="D16" s="19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24" s="25" customFormat="1" x14ac:dyDescent="0.25">
      <c r="A17" s="39" t="s">
        <v>20</v>
      </c>
      <c r="B17" s="39"/>
      <c r="C17" s="15">
        <v>16</v>
      </c>
      <c r="D17" s="19" t="s">
        <v>25</v>
      </c>
      <c r="E17" s="16">
        <v>8</v>
      </c>
      <c r="F17" s="16">
        <v>2</v>
      </c>
      <c r="G17" s="16">
        <v>0</v>
      </c>
      <c r="H17" s="16">
        <f t="shared" ref="H17" si="27">G17</f>
        <v>0</v>
      </c>
      <c r="I17" s="16">
        <f t="shared" ref="I17" si="28">H17</f>
        <v>0</v>
      </c>
      <c r="J17" s="16">
        <f t="shared" ref="J17:J18" si="29">I17</f>
        <v>0</v>
      </c>
      <c r="K17" s="16">
        <f t="shared" ref="K17:K18" si="30">J17</f>
        <v>0</v>
      </c>
      <c r="L17" s="16">
        <f t="shared" ref="L17:L18" si="31">K17</f>
        <v>0</v>
      </c>
      <c r="M17" s="16">
        <f t="shared" ref="M17:M18" si="32">L17</f>
        <v>0</v>
      </c>
      <c r="N17" s="16">
        <f t="shared" ref="N17:N18" si="33">M17</f>
        <v>0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s="25" customFormat="1" x14ac:dyDescent="0.25">
      <c r="A18" s="39" t="s">
        <v>21</v>
      </c>
      <c r="B18" s="39"/>
      <c r="C18" s="15">
        <v>16</v>
      </c>
      <c r="D18" s="19" t="s">
        <v>25</v>
      </c>
      <c r="E18" s="16">
        <f>C18</f>
        <v>16</v>
      </c>
      <c r="F18" s="16">
        <f>E18</f>
        <v>16</v>
      </c>
      <c r="G18" s="16">
        <v>12</v>
      </c>
      <c r="H18" s="16">
        <v>4</v>
      </c>
      <c r="I18" s="16">
        <v>0</v>
      </c>
      <c r="J18" s="16">
        <f t="shared" si="29"/>
        <v>0</v>
      </c>
      <c r="K18" s="16">
        <f t="shared" si="30"/>
        <v>0</v>
      </c>
      <c r="L18" s="16">
        <f t="shared" si="31"/>
        <v>0</v>
      </c>
      <c r="M18" s="16">
        <f t="shared" si="32"/>
        <v>0</v>
      </c>
      <c r="N18" s="16">
        <f t="shared" si="33"/>
        <v>0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s="15" customFormat="1" ht="9" customHeight="1" x14ac:dyDescent="0.2">
      <c r="A19" s="18"/>
      <c r="B19" s="18"/>
      <c r="D19" s="1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"/>
      <c r="P19" s="1"/>
      <c r="Q19" s="1"/>
    </row>
    <row r="20" spans="1:24" s="25" customFormat="1" x14ac:dyDescent="0.25">
      <c r="A20" s="40" t="s">
        <v>22</v>
      </c>
      <c r="B20" s="40"/>
      <c r="C20" s="15"/>
      <c r="D20" s="19"/>
      <c r="E20" s="16">
        <f>C20</f>
        <v>0</v>
      </c>
      <c r="F20" s="16">
        <v>0</v>
      </c>
      <c r="G20" s="16">
        <f t="shared" ref="G20:N22" si="34">F20</f>
        <v>0</v>
      </c>
      <c r="H20" s="16">
        <f t="shared" si="34"/>
        <v>0</v>
      </c>
      <c r="I20" s="16">
        <f t="shared" si="34"/>
        <v>0</v>
      </c>
      <c r="J20" s="16">
        <f t="shared" si="34"/>
        <v>0</v>
      </c>
      <c r="K20" s="16">
        <f t="shared" si="34"/>
        <v>0</v>
      </c>
      <c r="L20" s="16">
        <f t="shared" si="34"/>
        <v>0</v>
      </c>
      <c r="M20" s="16">
        <f t="shared" si="34"/>
        <v>0</v>
      </c>
      <c r="N20" s="16">
        <f t="shared" si="34"/>
        <v>0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s="26" customFormat="1" x14ac:dyDescent="0.25">
      <c r="A21" s="39" t="s">
        <v>23</v>
      </c>
      <c r="B21" s="39"/>
      <c r="C21" s="15">
        <v>8</v>
      </c>
      <c r="D21" s="19" t="s">
        <v>25</v>
      </c>
      <c r="E21" s="16">
        <f>C21</f>
        <v>8</v>
      </c>
      <c r="F21" s="16">
        <f>E21</f>
        <v>8</v>
      </c>
      <c r="G21" s="16">
        <f t="shared" ref="G21" si="35">F21</f>
        <v>8</v>
      </c>
      <c r="H21" s="16">
        <f t="shared" ref="H21" si="36">G21</f>
        <v>8</v>
      </c>
      <c r="I21" s="16">
        <f t="shared" ref="I21" si="37">H21</f>
        <v>8</v>
      </c>
      <c r="J21" s="16">
        <v>0</v>
      </c>
      <c r="K21" s="16">
        <f t="shared" ref="K21" si="38">J21</f>
        <v>0</v>
      </c>
      <c r="L21" s="16">
        <f t="shared" ref="L21" si="39">K21</f>
        <v>0</v>
      </c>
      <c r="M21" s="16">
        <f t="shared" ref="M21" si="40">L21</f>
        <v>0</v>
      </c>
      <c r="N21" s="16">
        <f t="shared" ref="N21" si="41">M21</f>
        <v>0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s="26" customFormat="1" x14ac:dyDescent="0.25">
      <c r="A22" s="39" t="s">
        <v>24</v>
      </c>
      <c r="B22" s="39"/>
      <c r="C22" s="15">
        <v>8</v>
      </c>
      <c r="D22" s="19" t="s">
        <v>25</v>
      </c>
      <c r="E22" s="16">
        <f>C22</f>
        <v>8</v>
      </c>
      <c r="F22" s="16">
        <f>E22</f>
        <v>8</v>
      </c>
      <c r="G22" s="16">
        <f t="shared" si="34"/>
        <v>8</v>
      </c>
      <c r="H22" s="16">
        <f t="shared" si="34"/>
        <v>8</v>
      </c>
      <c r="I22" s="16">
        <f t="shared" si="34"/>
        <v>8</v>
      </c>
      <c r="J22" s="16">
        <f t="shared" si="34"/>
        <v>8</v>
      </c>
      <c r="K22" s="16">
        <v>0</v>
      </c>
      <c r="L22" s="16">
        <f t="shared" si="34"/>
        <v>0</v>
      </c>
      <c r="M22" s="16">
        <f t="shared" si="34"/>
        <v>0</v>
      </c>
      <c r="N22" s="16">
        <f t="shared" si="34"/>
        <v>0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s="15" customFormat="1" ht="9" customHeight="1" x14ac:dyDescent="0.2">
      <c r="A23" s="18"/>
      <c r="B23" s="1"/>
      <c r="D23" s="19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"/>
      <c r="P23" s="1"/>
      <c r="Q23" s="1"/>
    </row>
    <row r="24" spans="1:24" s="25" customFormat="1" ht="12.75" customHeight="1" x14ac:dyDescent="0.25">
      <c r="A24" s="24" t="s">
        <v>26</v>
      </c>
      <c r="C24" s="15">
        <v>16</v>
      </c>
      <c r="D24" s="19" t="s">
        <v>25</v>
      </c>
      <c r="E24" s="16">
        <f>C24</f>
        <v>16</v>
      </c>
      <c r="F24" s="16">
        <f>E24</f>
        <v>16</v>
      </c>
      <c r="G24" s="16">
        <f t="shared" ref="G24:J24" si="42">F24</f>
        <v>16</v>
      </c>
      <c r="H24" s="16">
        <f t="shared" si="42"/>
        <v>16</v>
      </c>
      <c r="I24" s="16">
        <f t="shared" si="42"/>
        <v>16</v>
      </c>
      <c r="J24" s="16">
        <f t="shared" si="42"/>
        <v>16</v>
      </c>
      <c r="K24" s="16">
        <f t="shared" ref="K24" si="43">J24</f>
        <v>16</v>
      </c>
      <c r="L24" s="16">
        <f t="shared" ref="L24" si="44">K24</f>
        <v>16</v>
      </c>
      <c r="M24" s="16">
        <f t="shared" ref="M24" si="45">L24</f>
        <v>16</v>
      </c>
      <c r="N24" s="16">
        <f t="shared" ref="N24" si="46">M24</f>
        <v>16</v>
      </c>
    </row>
    <row r="25" spans="1:24" s="15" customFormat="1" ht="9" customHeight="1" x14ac:dyDescent="0.2">
      <c r="A25" s="18"/>
      <c r="B25" s="1"/>
      <c r="D25" s="19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"/>
      <c r="P25" s="1"/>
      <c r="Q25" s="1"/>
    </row>
    <row r="26" spans="1:24" s="15" customFormat="1" x14ac:dyDescent="0.2">
      <c r="A26" s="18"/>
      <c r="B26" s="1"/>
      <c r="D26" s="19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"/>
      <c r="P26" s="1"/>
      <c r="Q26" s="1"/>
    </row>
    <row r="27" spans="1:24" s="15" customFormat="1" x14ac:dyDescent="0.2">
      <c r="A27" s="34"/>
      <c r="B27" s="35" t="s">
        <v>29</v>
      </c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1"/>
      <c r="P27" s="1"/>
      <c r="Q27" s="1"/>
    </row>
    <row r="28" spans="1:24" s="15" customFormat="1" x14ac:dyDescent="0.2">
      <c r="A28" s="27"/>
      <c r="B28" s="29" t="s">
        <v>27</v>
      </c>
      <c r="C28" s="27">
        <f>SUMIF($D$11:$D$24,$D28,$C$11:$C$24)</f>
        <v>24</v>
      </c>
      <c r="D28" s="28" t="s">
        <v>18</v>
      </c>
      <c r="E28" s="27">
        <f>SUMIF($D$11:$D$24,$D28,E$11:E$24)</f>
        <v>17</v>
      </c>
      <c r="F28" s="27">
        <f t="shared" ref="F28:N29" si="47">SUMIF($D$11:$D$24,$D28,F$11:F$24)</f>
        <v>10</v>
      </c>
      <c r="G28" s="27">
        <f t="shared" si="47"/>
        <v>4</v>
      </c>
      <c r="H28" s="27">
        <f t="shared" si="47"/>
        <v>4</v>
      </c>
      <c r="I28" s="27">
        <f t="shared" si="47"/>
        <v>0</v>
      </c>
      <c r="J28" s="27">
        <f t="shared" si="47"/>
        <v>0</v>
      </c>
      <c r="K28" s="27">
        <f t="shared" si="47"/>
        <v>0</v>
      </c>
      <c r="L28" s="27">
        <f t="shared" si="47"/>
        <v>0</v>
      </c>
      <c r="M28" s="27">
        <f t="shared" si="47"/>
        <v>0</v>
      </c>
      <c r="N28" s="27">
        <f t="shared" si="47"/>
        <v>0</v>
      </c>
      <c r="O28" s="1"/>
      <c r="P28" s="1"/>
      <c r="Q28" s="1"/>
    </row>
    <row r="29" spans="1:24" x14ac:dyDescent="0.25">
      <c r="A29" s="30"/>
      <c r="B29" s="31" t="s">
        <v>28</v>
      </c>
      <c r="C29" s="32">
        <f>SUMIF($D$11:$D$24,$D29,$C$11:$C$24)</f>
        <v>64</v>
      </c>
      <c r="D29" s="33" t="s">
        <v>25</v>
      </c>
      <c r="E29" s="32">
        <f>SUMIF($D$11:$D$24,$D29,E$11:E$24)</f>
        <v>56</v>
      </c>
      <c r="F29" s="32">
        <f t="shared" si="47"/>
        <v>50</v>
      </c>
      <c r="G29" s="32">
        <f t="shared" si="47"/>
        <v>44</v>
      </c>
      <c r="H29" s="32">
        <f t="shared" si="47"/>
        <v>36</v>
      </c>
      <c r="I29" s="32">
        <f t="shared" si="47"/>
        <v>32</v>
      </c>
      <c r="J29" s="32">
        <f t="shared" si="47"/>
        <v>24</v>
      </c>
      <c r="K29" s="32">
        <f t="shared" si="47"/>
        <v>16</v>
      </c>
      <c r="L29" s="32">
        <f t="shared" si="47"/>
        <v>16</v>
      </c>
      <c r="M29" s="32">
        <f t="shared" si="47"/>
        <v>16</v>
      </c>
      <c r="N29" s="32">
        <f t="shared" si="47"/>
        <v>16</v>
      </c>
    </row>
    <row r="34" spans="1:1" x14ac:dyDescent="0.2">
      <c r="A34" s="18"/>
    </row>
  </sheetData>
  <mergeCells count="9">
    <mergeCell ref="A22:B22"/>
    <mergeCell ref="A21:B21"/>
    <mergeCell ref="A11:B11"/>
    <mergeCell ref="A17:B17"/>
    <mergeCell ref="A18:B18"/>
    <mergeCell ref="A20:B20"/>
    <mergeCell ref="A12:B12"/>
    <mergeCell ref="A13:B13"/>
    <mergeCell ref="A14:B14"/>
  </mergeCells>
  <conditionalFormatting sqref="E2:N29">
    <cfRule type="expression" dxfId="2" priority="15">
      <formula>(E$2 = INT(NOW()))</formula>
    </cfRule>
  </conditionalFormatting>
  <conditionalFormatting sqref="E9:N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Sprint Backlog</vt:lpstr>
      <vt:lpstr>Sprint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2014-12-11T17:25:31Z</dcterms:created>
  <dcterms:modified xsi:type="dcterms:W3CDTF">2014-12-11T17:27:01Z</dcterms:modified>
</cp:coreProperties>
</file>