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repo/other/rmhealth-found/docs/"/>
    </mc:Choice>
  </mc:AlternateContent>
  <xr:revisionPtr revIDLastSave="0" documentId="8_{B82E9E80-B7A1-E741-9AEF-E8269E739D28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nstructions" sheetId="5" r:id="rId1"/>
    <sheet name="Paired sample sign test" sheetId="1" r:id="rId2"/>
    <sheet name="Independent groups (MW test)" sheetId="3" r:id="rId3"/>
    <sheet name="Correlational desig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1" l="1"/>
  <c r="C51" i="1"/>
  <c r="C46" i="1"/>
  <c r="D45" i="1"/>
  <c r="C45" i="1"/>
  <c r="D44" i="1"/>
  <c r="C44" i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A35" i="1"/>
  <c r="F34" i="1"/>
  <c r="E34" i="1"/>
  <c r="A34" i="1"/>
  <c r="E33" i="1"/>
  <c r="F33" i="1" s="1"/>
  <c r="A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P2" i="1"/>
  <c r="Q2" i="1"/>
  <c r="R2" i="1"/>
  <c r="D68" i="3"/>
  <c r="D74" i="3"/>
  <c r="E74" i="3"/>
  <c r="E69" i="3"/>
  <c r="E68" i="3"/>
  <c r="E67" i="3"/>
  <c r="D69" i="3"/>
  <c r="D67" i="3"/>
  <c r="E66" i="3"/>
  <c r="D66" i="3"/>
  <c r="E3" i="3"/>
  <c r="D52" i="2"/>
  <c r="C52" i="2"/>
  <c r="E48" i="1" l="1"/>
  <c r="E47" i="1"/>
  <c r="B52" i="1" s="1"/>
  <c r="P3" i="1"/>
  <c r="Q3" i="1"/>
  <c r="Q4" i="1"/>
  <c r="P4" i="1"/>
  <c r="F70" i="3"/>
  <c r="C75" i="3" s="1"/>
  <c r="F71" i="3"/>
  <c r="C46" i="2"/>
  <c r="C45" i="2"/>
  <c r="D45" i="2"/>
  <c r="D46" i="2"/>
  <c r="C47" i="2"/>
  <c r="Q2" i="3"/>
  <c r="P2" i="3"/>
  <c r="Q4" i="3"/>
  <c r="Q3" i="3"/>
  <c r="P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33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64" i="3"/>
  <c r="P4" i="3"/>
  <c r="C52" i="1" l="1"/>
  <c r="D52" i="1"/>
  <c r="E49" i="1"/>
  <c r="B53" i="1" s="1"/>
  <c r="P5" i="1"/>
  <c r="P6" i="1"/>
  <c r="R3" i="1"/>
  <c r="R4" i="1"/>
  <c r="P5" i="3"/>
  <c r="F72" i="3"/>
  <c r="C76" i="3" s="1"/>
  <c r="D75" i="3"/>
  <c r="E75" i="3"/>
  <c r="Q5" i="3"/>
  <c r="E48" i="2"/>
  <c r="B53" i="2" s="1"/>
  <c r="E49" i="2"/>
  <c r="R7" i="3"/>
  <c r="R6" i="3"/>
  <c r="P6" i="3"/>
  <c r="P7" i="3"/>
  <c r="O3" i="2"/>
  <c r="N3" i="2"/>
  <c r="P8" i="1" l="1"/>
  <c r="P9" i="1" s="1"/>
  <c r="R9" i="1" s="1"/>
  <c r="B54" i="1"/>
  <c r="D53" i="1"/>
  <c r="C53" i="1"/>
  <c r="P7" i="1"/>
  <c r="D76" i="3"/>
  <c r="C77" i="3"/>
  <c r="E76" i="3"/>
  <c r="C53" i="2"/>
  <c r="E50" i="2"/>
  <c r="B54" i="2" s="1"/>
  <c r="T7" i="3"/>
  <c r="T6" i="3"/>
  <c r="N6" i="2"/>
  <c r="N5" i="2"/>
  <c r="O4" i="2"/>
  <c r="N4" i="2"/>
  <c r="B55" i="1" l="1"/>
  <c r="D54" i="1"/>
  <c r="C54" i="1"/>
  <c r="D77" i="3"/>
  <c r="C78" i="3"/>
  <c r="E77" i="3"/>
  <c r="B55" i="2"/>
  <c r="B56" i="2" s="1"/>
  <c r="B57" i="2" s="1"/>
  <c r="B58" i="2" s="1"/>
  <c r="B59" i="2" s="1"/>
  <c r="D53" i="2"/>
  <c r="P8" i="3"/>
  <c r="P9" i="3" s="1"/>
  <c r="P10" i="3" s="1"/>
  <c r="R10" i="3" s="1"/>
  <c r="N7" i="2"/>
  <c r="N8" i="2" s="1"/>
  <c r="B56" i="1" l="1"/>
  <c r="C55" i="1"/>
  <c r="D55" i="1"/>
  <c r="C79" i="3"/>
  <c r="E78" i="3"/>
  <c r="D78" i="3"/>
  <c r="C54" i="2"/>
  <c r="B60" i="2"/>
  <c r="D54" i="2"/>
  <c r="D55" i="2" s="1"/>
  <c r="D56" i="2" s="1"/>
  <c r="D57" i="2" s="1"/>
  <c r="P8" i="2"/>
  <c r="B57" i="1" l="1"/>
  <c r="D56" i="1"/>
  <c r="C56" i="1"/>
  <c r="D79" i="3"/>
  <c r="C80" i="3"/>
  <c r="E79" i="3"/>
  <c r="C55" i="2"/>
  <c r="C60" i="2"/>
  <c r="D60" i="2"/>
  <c r="D58" i="2"/>
  <c r="D59" i="2" s="1"/>
  <c r="D57" i="1" l="1"/>
  <c r="C57" i="1"/>
  <c r="B58" i="1"/>
  <c r="E80" i="3"/>
  <c r="C81" i="3"/>
  <c r="D80" i="3"/>
  <c r="C56" i="2"/>
  <c r="D61" i="2"/>
  <c r="B59" i="1" l="1"/>
  <c r="D58" i="1"/>
  <c r="C58" i="1"/>
  <c r="D81" i="3"/>
  <c r="D83" i="3" s="1"/>
  <c r="E81" i="3"/>
  <c r="C82" i="3"/>
  <c r="C57" i="2"/>
  <c r="C58" i="2" s="1"/>
  <c r="C59" i="2" s="1"/>
  <c r="D59" i="1" l="1"/>
  <c r="D60" i="1" s="1"/>
  <c r="C59" i="1"/>
  <c r="C60" i="1" s="1"/>
  <c r="D82" i="3"/>
  <c r="E82" i="3"/>
  <c r="E83" i="3" s="1"/>
  <c r="C61" i="2"/>
</calcChain>
</file>

<file path=xl/sharedStrings.xml><?xml version="1.0" encoding="utf-8"?>
<sst xmlns="http://schemas.openxmlformats.org/spreadsheetml/2006/main" count="116" uniqueCount="78">
  <si>
    <t>Difference</t>
  </si>
  <si>
    <t>Sign</t>
  </si>
  <si>
    <t>Mean</t>
  </si>
  <si>
    <t>Median</t>
  </si>
  <si>
    <t>Positive</t>
  </si>
  <si>
    <t>Negative</t>
  </si>
  <si>
    <t>Participant</t>
  </si>
  <si>
    <t>Non-tied Sample size</t>
  </si>
  <si>
    <t>Pearson correlation</t>
  </si>
  <si>
    <t>tvalue</t>
  </si>
  <si>
    <t>Sample size</t>
  </si>
  <si>
    <t>p value</t>
  </si>
  <si>
    <t>Participants in Group 1</t>
  </si>
  <si>
    <t>Participants in Group 2</t>
  </si>
  <si>
    <t>Rank</t>
  </si>
  <si>
    <t>R1</t>
  </si>
  <si>
    <t>R2</t>
  </si>
  <si>
    <t>N1</t>
  </si>
  <si>
    <t>N2</t>
  </si>
  <si>
    <t>u1</t>
  </si>
  <si>
    <t>u2</t>
  </si>
  <si>
    <t>z</t>
  </si>
  <si>
    <t>Group 1 name</t>
  </si>
  <si>
    <t>Group 2 name</t>
  </si>
  <si>
    <t>Condition 1 name</t>
  </si>
  <si>
    <t>Condition 2 name</t>
  </si>
  <si>
    <t>Minimum</t>
  </si>
  <si>
    <t>Maximum</t>
  </si>
  <si>
    <t>Overallmin</t>
  </si>
  <si>
    <t>Overallmax</t>
  </si>
  <si>
    <t>range</t>
  </si>
  <si>
    <t>count</t>
  </si>
  <si>
    <t>Mean rank</t>
  </si>
  <si>
    <t>s</t>
  </si>
  <si>
    <t>Steps</t>
  </si>
  <si>
    <t xml:space="preserve"> U</t>
  </si>
  <si>
    <t>Score 1 name</t>
  </si>
  <si>
    <t>Score 2 name</t>
  </si>
  <si>
    <t xml:space="preserve">Participant </t>
  </si>
  <si>
    <t>INSTRUCTIONS</t>
  </si>
  <si>
    <t>1: DO NOT TYPE ANYTHING INTO ANY OF THE GREY BOXES</t>
  </si>
  <si>
    <t xml:space="preserve">2: TYPE YOUR TWO CONDITION NAMES INTO THE BOXES </t>
  </si>
  <si>
    <t>HIGHLIGHTED IN YELLOW (E.G. "EXERCISE" AND "NO EXERCISE", OR</t>
  </si>
  <si>
    <t>"CONTROL" VS "INSTRUCTED")</t>
  </si>
  <si>
    <t>3: FOR EACH PARTICIPANT, ENTER 2 VALUES, WITH CONDITION 1</t>
  </si>
  <si>
    <t>IN ROW C, AND CONDITION 2 IN ROW D IN THE YELLOW BOXES</t>
  </si>
  <si>
    <t>NEXT TO EACH PARTICIPANT NUMBER</t>
  </si>
  <si>
    <t>THE STATISTICS YOU NEED, AND THE GRAPHS YOU NEED</t>
  </si>
  <si>
    <t>WILL BE ON THE RIGHT OF THESE INSTRUCTIONS</t>
  </si>
  <si>
    <t>3: FOR EACH PARTICIPANT ENTER THEIR SCORE IN ROW D</t>
  </si>
  <si>
    <t>PUT SCORES FOR GROUP 1 IN ROWS 3-32, AND GROUP 2</t>
  </si>
  <si>
    <t xml:space="preserve"> IN ROWS 35-64 NEXT TO EACH PARTICIPANT NUMBER</t>
  </si>
  <si>
    <t xml:space="preserve">4: IF YOU HAVE MORE DATA THAT CAN FIT INTO THIS SHEET, </t>
  </si>
  <si>
    <t>CONTACT THE WORKSHOP LEADER OR MODULE LEAD.</t>
  </si>
  <si>
    <t>HIGHLIGHTED IN YELLOW (E.G. "PERSONALITY" AND "DIET", OR</t>
  </si>
  <si>
    <t>"HEIGHT" VS "WEIGHT")</t>
  </si>
  <si>
    <t>3: FOR EACH PARTICIPANT, ENTER 2 VALUES, WITH SCORE 1</t>
  </si>
  <si>
    <t>IN ROW C, AND SCORE 2 IN ROW D IN THE YELLOW BOXES</t>
  </si>
  <si>
    <t>If you are looking for a difference using a within-participant design, click on the "Paired sample sign test" tab below, and follow the instructions.</t>
  </si>
  <si>
    <t xml:space="preserve">If you are looking to measure the correlation between two variables, click on the "Correlational design" tab below, and follow the instructions. </t>
  </si>
  <si>
    <t xml:space="preserve">If you want to run more than one analysis (e.g. one analysis for response time, another analysis for errors, or correlations between more than 2 variables) then download more than one copy of this worksheet. </t>
  </si>
  <si>
    <t xml:space="preserve">Save a copy of your completed worksheet with your own filename. </t>
  </si>
  <si>
    <t xml:space="preserve">If you have any questions, or get stuck, speak with the workshop leader in the workshop, or if that doesn't resolve the problem, contact the module leader. </t>
  </si>
  <si>
    <t xml:space="preserve">If you accidentally overwrite any of the cells that you were not supposed to, and don't know how to correct this error, download a new version of this spreadsheet from the module site and start again. </t>
  </si>
  <si>
    <t>a)</t>
  </si>
  <si>
    <t>b)</t>
  </si>
  <si>
    <t>c)</t>
  </si>
  <si>
    <t xml:space="preserve">1) </t>
  </si>
  <si>
    <t xml:space="preserve">2) </t>
  </si>
  <si>
    <t xml:space="preserve">3) </t>
  </si>
  <si>
    <t xml:space="preserve">If you have collected more data that can be input into these worksheets, speak with the workshop leader, or if that doesn't resolve the problem, contact the module leader </t>
  </si>
  <si>
    <t xml:space="preserve">4) </t>
  </si>
  <si>
    <t xml:space="preserve">5) </t>
  </si>
  <si>
    <t xml:space="preserve">6) </t>
  </si>
  <si>
    <t xml:space="preserve">7) </t>
  </si>
  <si>
    <t>If you spot any errors with these worksheets, please contact the module leader, tim.hollins@plymouth.ac.uk</t>
  </si>
  <si>
    <t>When you've read these instructions in full click on the TAB (at the bottom) that corresponds to your design</t>
  </si>
  <si>
    <t>If you are looking for a difference using a between-participant design, click on the "Independent Groups (MW test)" tab below, and follow the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</si>
</sst>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Nunito Sans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0" borderId="0" xfId="0" applyFont="1"/>
    <xf numFmtId="0" fontId="3" fillId="3" borderId="4" xfId="0" applyFont="1" applyFill="1" applyBorder="1"/>
    <xf numFmtId="2" fontId="0" fillId="3" borderId="0" xfId="0" applyNumberFormat="1" applyFill="1"/>
    <xf numFmtId="164" fontId="0" fillId="3" borderId="7" xfId="0" applyNumberFormat="1" applyFill="1" applyBorder="1"/>
    <xf numFmtId="0" fontId="3" fillId="3" borderId="0" xfId="0" applyFont="1" applyFill="1"/>
    <xf numFmtId="0" fontId="1" fillId="3" borderId="6" xfId="0" applyFont="1" applyFill="1" applyBorder="1"/>
    <xf numFmtId="164" fontId="1" fillId="3" borderId="7" xfId="0" applyNumberFormat="1" applyFont="1" applyFill="1" applyBorder="1"/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164" fontId="0" fillId="3" borderId="0" xfId="0" applyNumberForma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right"/>
    </xf>
    <xf numFmtId="0" fontId="0" fillId="6" borderId="2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7" borderId="0" xfId="0" applyFill="1"/>
    <xf numFmtId="166" fontId="0" fillId="7" borderId="0" xfId="0" applyNumberFormat="1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4" borderId="4" xfId="0" applyFont="1" applyFill="1" applyBorder="1"/>
    <xf numFmtId="0" fontId="4" fillId="4" borderId="0" xfId="0" applyFont="1" applyFill="1" applyAlignment="1">
      <alignment horizontal="center" vertical="center"/>
    </xf>
    <xf numFmtId="0" fontId="4" fillId="8" borderId="1" xfId="0" applyFont="1" applyFill="1" applyBorder="1"/>
    <xf numFmtId="0" fontId="4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wrapText="1"/>
    </xf>
    <xf numFmtId="0" fontId="4" fillId="8" borderId="0" xfId="0" applyFont="1" applyFill="1" applyAlignment="1">
      <alignment horizontal="center" vertical="center"/>
    </xf>
    <xf numFmtId="0" fontId="4" fillId="8" borderId="4" xfId="0" applyFont="1" applyFill="1" applyBorder="1"/>
    <xf numFmtId="0" fontId="4" fillId="8" borderId="6" xfId="0" applyFont="1" applyFill="1" applyBorder="1"/>
    <xf numFmtId="0" fontId="4" fillId="8" borderId="7" xfId="0" applyFont="1" applyFill="1" applyBorder="1" applyAlignment="1">
      <alignment horizontal="center" vertical="center"/>
    </xf>
    <xf numFmtId="0" fontId="4" fillId="9" borderId="0" xfId="0" applyFont="1" applyFill="1"/>
    <xf numFmtId="0" fontId="5" fillId="8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/>
    <xf numFmtId="0" fontId="4" fillId="8" borderId="11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/>
    <xf numFmtId="0" fontId="4" fillId="8" borderId="5" xfId="0" applyFont="1" applyFill="1" applyBorder="1"/>
    <xf numFmtId="0" fontId="4" fillId="8" borderId="6" xfId="0" applyFont="1" applyFill="1" applyBorder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'Paired sample sign test'!$C$51</c:f>
              <c:strCache>
                <c:ptCount val="1"/>
                <c:pt idx="0">
                  <c:v>Condition 1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'Paired sample sign test'!$C$52:$C$59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7-4D67-B76C-FD8BF1B30041}"/>
            </c:ext>
          </c:extLst>
        </c:ser>
        <c:ser>
          <c:idx val="1"/>
          <c:order val="1"/>
          <c:tx>
            <c:strRef>
              <c:f>'Paired sample sign test'!$D$50:$D$51</c:f>
              <c:strCache>
                <c:ptCount val="2"/>
                <c:pt idx="1">
                  <c:v>Condition 2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'Paired sample sign test'!$D$52:$D$59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7-4D67-B76C-FD8BF1B3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132816"/>
        <c:axId val="724140360"/>
      </c:barChart>
      <c:catAx>
        <c:axId val="72413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40360"/>
        <c:crosses val="autoZero"/>
        <c:auto val="1"/>
        <c:lblAlgn val="ctr"/>
        <c:lblOffset val="100"/>
        <c:noMultiLvlLbl val="0"/>
      </c:catAx>
      <c:valAx>
        <c:axId val="7241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Scores in each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'Paired sample sign test'!$P$2:$Q$2</c:f>
              <c:strCache>
                <c:ptCount val="2"/>
                <c:pt idx="0">
                  <c:v>Condition 1 name</c:v>
                </c:pt>
                <c:pt idx="1">
                  <c:v>Condition 2 name</c:v>
                </c:pt>
              </c:strCache>
            </c:strRef>
          </c:cat>
          <c:val>
            <c:numRef>
              <c:f>'Paired sample sign test'!$P$3:$Q$3</c:f>
              <c:numCache>
                <c:formatCode>0.00</c:formatCode>
                <c:ptCount val="2"/>
                <c:pt idx="0">
                  <c:v>7.4666666666666668</c:v>
                </c:pt>
                <c:pt idx="1">
                  <c:v>5.4666666666666668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C-41C5-AA8C-F23A8558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088544"/>
        <c:axId val="725086904"/>
      </c:barChart>
      <c:catAx>
        <c:axId val="7250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6904"/>
        <c:crosses val="autoZero"/>
        <c:auto val="1"/>
        <c:lblAlgn val="ctr"/>
        <c:lblOffset val="100"/>
        <c:noMultiLvlLbl val="0"/>
      </c:catAx>
      <c:valAx>
        <c:axId val="725086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 here to edit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'Independent groups (MW test)'!$P$2:$Q$2</c:f>
              <c:strCache>
                <c:ptCount val="2"/>
                <c:pt idx="0">
                  <c:v>Group 1 name</c:v>
                </c:pt>
                <c:pt idx="1">
                  <c:v>Group 2 name</c:v>
                </c:pt>
              </c:strCache>
            </c:strRef>
          </c:cat>
          <c:val>
            <c:numRef>
              <c:f>'Independent groups (MW test)'!$P$3:$Q$3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8-4C18-BE94-B9AAF527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546159"/>
        <c:axId val="520546575"/>
      </c:barChart>
      <c:catAx>
        <c:axId val="52054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Click here to change x axis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6575"/>
        <c:crosses val="autoZero"/>
        <c:auto val="1"/>
        <c:lblAlgn val="ctr"/>
        <c:lblOffset val="100"/>
        <c:noMultiLvlLbl val="0"/>
      </c:catAx>
      <c:valAx>
        <c:axId val="5205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Click here to edit y axis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'Independent groups (MW test)'!$D$74</c:f>
              <c:strCache>
                <c:ptCount val="1"/>
                <c:pt idx="0">
                  <c:v>Group 1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'Independent groups (MW test)'!$D$75:$D$82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3-4AAB-97A1-A26D4741D48A}"/>
            </c:ext>
          </c:extLst>
        </c:ser>
        <c:ser>
          <c:idx val="1"/>
          <c:order val="1"/>
          <c:tx>
            <c:strRef>
              <c:f>'Independent groups (MW test)'!$E$74</c:f>
              <c:strCache>
                <c:ptCount val="1"/>
                <c:pt idx="0">
                  <c:v>Group 2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'Independent groups (MW test)'!$E$75:$E$82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3-4AAB-97A1-A26D4741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46159"/>
        <c:axId val="380243247"/>
      </c:barChart>
      <c:catAx>
        <c:axId val="3802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43247"/>
        <c:crosses val="autoZero"/>
        <c:auto val="1"/>
        <c:lblAlgn val="ctr"/>
        <c:lblOffset val="100"/>
        <c:noMultiLvlLbl val="0"/>
      </c:catAx>
      <c:valAx>
        <c:axId val="3802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</a:t>
            </a:r>
            <a:r>
              <a:rPr lang="en-US" baseline="0"/>
              <a:t> your title here: click on it to edit 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'Correlational design'!$D$3</c:f>
              <c:strCache>
                <c:ptCount val="1"/>
                <c:pt idx="0">
                  <c:v>Score 2 name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'Correlational design'!$C$4:$C$43</c:f>
              <c:numCache>
                <c:formatCode>General</c:formatCode>
                <c:ptCount val="40"/>
              </c:numCache>
            </c:numRef>
          </c:xVal>
          <c:yVal>
            <c:numRef>
              <c:f>'Correlational design'!$D$4:$D$43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D-4D01-926C-CBBFDCF0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77167"/>
        <c:axId val="1376178415"/>
      </c:scatterChart>
      <c:valAx>
        <c:axId val="13761771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'Correlational design'!$C$3</c:f>
              <c:strCache>
                <c:ptCount val="1"/>
                <c:pt idx="0">
                  <c:v>Score 1 name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78415"/>
        <c:crosses val="autoZero"/>
        <c:crossBetween val="midCat"/>
      </c:valAx>
      <c:valAx>
        <c:axId val="13761784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'Correlational design'!$D$3</c:f>
              <c:strCache>
                <c:ptCount val="1"/>
                <c:pt idx="0">
                  <c:v>Score 2 name</c:v>
                </c:pt>
              </c:strCache>
            </c:strRef>
          </c:tx>
          <c:layout>
            <c:manualLayout>
              <c:xMode val="edge"/>
              <c:yMode val="edge"/>
              <c:x val="2.0338986670045228E-2"/>
              <c:y val="0.4400119471663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7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Distribution of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'Correlational design'!$C$52</c:f>
              <c:strCache>
                <c:ptCount val="1"/>
                <c:pt idx="0">
                  <c:v>Score 1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'Correlational design'!$C$53:$C$60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2-4C05-82A2-733BCEA68575}"/>
            </c:ext>
          </c:extLst>
        </c:ser>
        <c:ser>
          <c:idx val="1"/>
          <c:order val="1"/>
          <c:tx>
            <c:strRef>
              <c:f>'Correlational design'!$D$52</c:f>
              <c:strCache>
                <c:ptCount val="1"/>
                <c:pt idx="0">
                  <c:v>Score 2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'Correlational design'!$D$53:$D$60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2-4C05-82A2-733BCEA68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935400"/>
        <c:axId val="596936056"/>
      </c:barChart>
      <c:catAx>
        <c:axId val="59693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36056"/>
        <c:crosses val="autoZero"/>
        <c:auto val="1"/>
        <c:lblAlgn val="ctr"/>
        <c:lblOffset val="100"/>
        <c:noMultiLvlLbl val="0"/>
      </c:catAx>
      <c:valAx>
        <c:axId val="5969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Frequency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3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585786</xdr:colOff>
      <xdr:row>10</xdr:row>
      <xdr:rowOff>161924</xdr:rowOff>
    </xdr:from>
    <xdr:to>
      <xdr:col>20</xdr:col>
      <xdr:colOff>9524</xdr:colOff>
      <xdr:row>27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27</xdr:row>
      <xdr:rowOff>161925</xdr:rowOff>
    </xdr:from>
    <xdr:to>
      <xdr:col>20</xdr:col>
      <xdr:colOff>0</xdr:colOff>
      <xdr:row>42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27</xdr:row>
      <xdr:rowOff>242887</xdr:rowOff>
    </xdr:from>
    <xdr:to>
      <xdr:col>22</xdr:col>
      <xdr:colOff>466725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604A6-27BF-5E50-EB1D-179E87B84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10</xdr:row>
      <xdr:rowOff>238124</xdr:rowOff>
    </xdr:from>
    <xdr:to>
      <xdr:col>22</xdr:col>
      <xdr:colOff>485774</xdr:colOff>
      <xdr:row>26</xdr:row>
      <xdr:rowOff>209549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56A30-3FDC-8338-CE6E-21B3B1D7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190499</xdr:rowOff>
    </xdr:from>
    <xdr:to>
      <xdr:col>20</xdr:col>
      <xdr:colOff>428624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1209675</xdr:colOff>
      <xdr:row>39</xdr:row>
      <xdr:rowOff>171449</xdr:rowOff>
    </xdr:from>
    <xdr:to>
      <xdr:col>21</xdr:col>
      <xdr:colOff>171450</xdr:colOff>
      <xdr:row>60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EC4D-B45B-47EE-91DB-C48F65673762}">
  <dimension ref="A2:C21"/>
  <sheetViews>
    <sheetView tabSelected="1" workbookViewId="0">
      <selection activeCell="P24" sqref="P24"/>
    </sheetView>
  </sheetViews>
  <sheetFormatPr baseColWidth="10" defaultColWidth="9.1640625" defaultRowHeight="21" x14ac:dyDescent="0.25"/>
  <cols>
    <col min="1" max="16384" width="9.1640625" style="64"/>
  </cols>
  <sheetData>
    <row r="2" spans="1:3" x14ac:dyDescent="0.25">
      <c r="A2" s="65" t="s">
        <v>67</v>
      </c>
      <c r="B2" s="64" t="s">
        <v>76</v>
      </c>
    </row>
    <row r="3" spans="1:3" x14ac:dyDescent="0.25">
      <c r="A3" s="65"/>
    </row>
    <row r="4" spans="1:3" x14ac:dyDescent="0.25">
      <c r="A4" s="65"/>
      <c r="B4" s="65" t="s">
        <v>64</v>
      </c>
      <c r="C4" s="64" t="s">
        <v>58</v>
      </c>
    </row>
    <row r="5" spans="1:3" x14ac:dyDescent="0.25">
      <c r="A5" s="65"/>
      <c r="B5" s="65"/>
    </row>
    <row r="6" spans="1:3" x14ac:dyDescent="0.25">
      <c r="A6" s="65"/>
      <c r="B6" s="65" t="s">
        <v>65</v>
      </c>
      <c r="C6" s="64" t="s">
        <v>77</v>
      </c>
    </row>
    <row r="7" spans="1:3" x14ac:dyDescent="0.25">
      <c r="A7" s="65"/>
      <c r="B7" s="65"/>
    </row>
    <row r="8" spans="1:3" x14ac:dyDescent="0.25">
      <c r="A8" s="65"/>
      <c r="B8" s="65" t="s">
        <v>66</v>
      </c>
      <c r="C8" s="64" t="s">
        <v>59</v>
      </c>
    </row>
    <row r="9" spans="1:3" x14ac:dyDescent="0.25">
      <c r="A9" s="65"/>
    </row>
    <row r="10" spans="1:3" x14ac:dyDescent="0.25">
      <c r="A10" s="65"/>
    </row>
    <row r="11" spans="1:3" x14ac:dyDescent="0.25">
      <c r="A11" s="65" t="s">
        <v>68</v>
      </c>
      <c r="B11" s="64" t="s">
        <v>60</v>
      </c>
    </row>
    <row r="12" spans="1:3" x14ac:dyDescent="0.25">
      <c r="A12" s="65"/>
    </row>
    <row r="13" spans="1:3" x14ac:dyDescent="0.25">
      <c r="A13" s="65" t="s">
        <v>69</v>
      </c>
      <c r="B13" s="64" t="s">
        <v>70</v>
      </c>
    </row>
    <row r="14" spans="1:3" x14ac:dyDescent="0.25">
      <c r="A14" s="65"/>
    </row>
    <row r="15" spans="1:3" x14ac:dyDescent="0.25">
      <c r="A15" s="65" t="s">
        <v>71</v>
      </c>
      <c r="B15" s="64" t="s">
        <v>61</v>
      </c>
    </row>
    <row r="16" spans="1:3" x14ac:dyDescent="0.25">
      <c r="A16" s="65"/>
    </row>
    <row r="17" spans="1:2" x14ac:dyDescent="0.25">
      <c r="A17" s="65" t="s">
        <v>72</v>
      </c>
      <c r="B17" s="64" t="s">
        <v>63</v>
      </c>
    </row>
    <row r="18" spans="1:2" x14ac:dyDescent="0.25">
      <c r="A18" s="65"/>
    </row>
    <row r="19" spans="1:2" x14ac:dyDescent="0.25">
      <c r="A19" s="65" t="s">
        <v>73</v>
      </c>
      <c r="B19" s="64" t="s">
        <v>62</v>
      </c>
    </row>
    <row r="20" spans="1:2" x14ac:dyDescent="0.25">
      <c r="A20" s="65"/>
    </row>
    <row r="21" spans="1:2" x14ac:dyDescent="0.25">
      <c r="A21" s="65" t="s">
        <v>74</v>
      </c>
      <c r="B21" s="6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workbookViewId="0">
      <selection activeCell="V17" sqref="V17"/>
    </sheetView>
  </sheetViews>
  <sheetFormatPr baseColWidth="10" defaultColWidth="8.83203125" defaultRowHeight="15" x14ac:dyDescent="0.2"/>
  <cols>
    <col min="2" max="2" width="11.1640625" customWidth="1"/>
    <col min="3" max="3" width="12.5" customWidth="1"/>
    <col min="4" max="4" width="13.1640625" customWidth="1"/>
    <col min="5" max="5" width="10.33203125" customWidth="1"/>
    <col min="15" max="15" width="21.1640625" customWidth="1"/>
    <col min="16" max="16" width="13.33203125" customWidth="1"/>
    <col min="17" max="17" width="12.5" customWidth="1"/>
    <col min="18" max="18" width="11.83203125" customWidth="1"/>
  </cols>
  <sheetData>
    <row r="1" spans="2:20" ht="16" thickBot="1" x14ac:dyDescent="0.25">
      <c r="B1" s="28"/>
    </row>
    <row r="2" spans="2:20" ht="33" thickBot="1" x14ac:dyDescent="0.25">
      <c r="B2" s="56" t="s">
        <v>6</v>
      </c>
      <c r="C2" s="25" t="s">
        <v>24</v>
      </c>
      <c r="D2" s="25" t="s">
        <v>25</v>
      </c>
      <c r="E2" s="57" t="s">
        <v>0</v>
      </c>
      <c r="F2" s="58" t="s">
        <v>1</v>
      </c>
      <c r="O2" s="1"/>
      <c r="P2" s="19" t="str">
        <f>C2</f>
        <v>Condition 1 name</v>
      </c>
      <c r="Q2" s="19" t="str">
        <f t="shared" ref="Q2:R2" si="0">D2</f>
        <v>Condition 2 name</v>
      </c>
      <c r="R2" s="19" t="str">
        <f t="shared" si="0"/>
        <v>Difference</v>
      </c>
      <c r="S2" s="2"/>
      <c r="T2" s="3"/>
    </row>
    <row r="3" spans="2:20" x14ac:dyDescent="0.2">
      <c r="B3" s="59">
        <v>1</v>
      </c>
      <c r="C3" s="30">
        <v>8</v>
      </c>
      <c r="D3" s="30">
        <v>7</v>
      </c>
      <c r="E3" s="60">
        <f>IF(AND(C3&lt;&gt;"", D3&lt;&gt;""),C3-D3,"")</f>
        <v>1</v>
      </c>
      <c r="F3" s="61">
        <f>IF(E3 = "","", IF(E3&gt;0,1, IF(E3&lt;0,-1,0)))</f>
        <v>1</v>
      </c>
      <c r="O3" s="4" t="s">
        <v>2</v>
      </c>
      <c r="P3" s="13">
        <f>AVERAGE(C3:C42)</f>
        <v>7.4666666666666668</v>
      </c>
      <c r="Q3" s="13">
        <f t="shared" ref="Q3:R3" si="1">AVERAGE(D3:D42)</f>
        <v>5.4666666666666668</v>
      </c>
      <c r="R3" s="13">
        <f t="shared" si="1"/>
        <v>2</v>
      </c>
      <c r="S3" s="5"/>
      <c r="T3" s="6"/>
    </row>
    <row r="4" spans="2:20" x14ac:dyDescent="0.2">
      <c r="B4" s="59">
        <v>2</v>
      </c>
      <c r="C4" s="30">
        <v>5</v>
      </c>
      <c r="D4" s="30">
        <v>6</v>
      </c>
      <c r="E4" s="60">
        <f t="shared" ref="E4:E42" si="2">IF(AND(C4&lt;&gt;"", D4&lt;&gt;""),C4-D4,"")</f>
        <v>-1</v>
      </c>
      <c r="F4" s="61">
        <f t="shared" ref="F4:F42" si="3">IF(E4 = "","", IF(E4&gt;0,1, IF(E4&lt;0,-1,0)))</f>
        <v>-1</v>
      </c>
      <c r="O4" s="4" t="s">
        <v>3</v>
      </c>
      <c r="P4" s="5">
        <f>MEDIAN(C3:C42)</f>
        <v>8</v>
      </c>
      <c r="Q4" s="5">
        <f t="shared" ref="Q4:R4" si="4">MEDIAN(D3:D42)</f>
        <v>6</v>
      </c>
      <c r="R4" s="5">
        <f t="shared" si="4"/>
        <v>2</v>
      </c>
      <c r="S4" s="5"/>
      <c r="T4" s="6"/>
    </row>
    <row r="5" spans="2:20" x14ac:dyDescent="0.2">
      <c r="B5" s="59">
        <v>3</v>
      </c>
      <c r="C5" s="30">
        <v>8</v>
      </c>
      <c r="D5" s="30">
        <v>6</v>
      </c>
      <c r="E5" s="60">
        <f t="shared" si="2"/>
        <v>2</v>
      </c>
      <c r="F5" s="61">
        <f t="shared" si="3"/>
        <v>1</v>
      </c>
      <c r="H5" s="44" t="s">
        <v>39</v>
      </c>
      <c r="I5" s="44"/>
      <c r="J5" s="44"/>
      <c r="K5" s="44"/>
      <c r="L5" s="44"/>
      <c r="M5" s="44"/>
      <c r="O5" s="4" t="s">
        <v>4</v>
      </c>
      <c r="P5" s="5">
        <f>COUNTIF(E3:E42,"&gt;0")</f>
        <v>12</v>
      </c>
      <c r="Q5" s="5"/>
      <c r="R5" s="5"/>
      <c r="S5" s="5"/>
      <c r="T5" s="6"/>
    </row>
    <row r="6" spans="2:20" x14ac:dyDescent="0.2">
      <c r="B6" s="59">
        <v>4</v>
      </c>
      <c r="C6" s="30">
        <v>9</v>
      </c>
      <c r="D6" s="30">
        <v>7</v>
      </c>
      <c r="E6" s="60">
        <f t="shared" si="2"/>
        <v>2</v>
      </c>
      <c r="F6" s="61">
        <f t="shared" si="3"/>
        <v>1</v>
      </c>
      <c r="H6" s="44"/>
      <c r="I6" s="44"/>
      <c r="J6" s="44"/>
      <c r="K6" s="44"/>
      <c r="L6" s="44"/>
      <c r="M6" s="44"/>
      <c r="O6" s="4" t="s">
        <v>5</v>
      </c>
      <c r="P6" s="5">
        <f>COUNTIF(E3:E42,"&lt;0")</f>
        <v>3</v>
      </c>
      <c r="Q6" s="5"/>
      <c r="R6" s="5"/>
      <c r="S6" s="5"/>
      <c r="T6" s="6"/>
    </row>
    <row r="7" spans="2:20" x14ac:dyDescent="0.2">
      <c r="B7" s="59">
        <v>5</v>
      </c>
      <c r="C7" s="30">
        <v>6</v>
      </c>
      <c r="D7" s="30">
        <v>7</v>
      </c>
      <c r="E7" s="60">
        <f t="shared" si="2"/>
        <v>-1</v>
      </c>
      <c r="F7" s="61">
        <f t="shared" si="3"/>
        <v>-1</v>
      </c>
      <c r="H7" s="44" t="s">
        <v>40</v>
      </c>
      <c r="I7" s="44"/>
      <c r="J7" s="44"/>
      <c r="K7" s="44"/>
      <c r="L7" s="44"/>
      <c r="M7" s="44"/>
      <c r="O7" s="23" t="s">
        <v>33</v>
      </c>
      <c r="P7" s="21">
        <f>MIN(P5:P6)</f>
        <v>3</v>
      </c>
      <c r="Q7" s="5"/>
      <c r="R7" s="5"/>
      <c r="S7" s="5"/>
      <c r="T7" s="6"/>
    </row>
    <row r="8" spans="2:20" x14ac:dyDescent="0.2">
      <c r="B8" s="59">
        <v>6</v>
      </c>
      <c r="C8" s="30">
        <v>9</v>
      </c>
      <c r="D8" s="30">
        <v>1</v>
      </c>
      <c r="E8" s="60">
        <f t="shared" si="2"/>
        <v>8</v>
      </c>
      <c r="F8" s="61">
        <f t="shared" si="3"/>
        <v>1</v>
      </c>
      <c r="H8" s="44"/>
      <c r="I8" s="44"/>
      <c r="J8" s="44"/>
      <c r="K8" s="44"/>
      <c r="L8" s="44"/>
      <c r="M8" s="44"/>
      <c r="O8" s="4" t="s">
        <v>7</v>
      </c>
      <c r="P8" s="5">
        <f>P5+P6</f>
        <v>15</v>
      </c>
      <c r="Q8" s="5"/>
      <c r="R8" s="5"/>
      <c r="S8" s="5"/>
      <c r="T8" s="6"/>
    </row>
    <row r="9" spans="2:20" ht="16" thickBot="1" x14ac:dyDescent="0.25">
      <c r="B9" s="59">
        <v>7</v>
      </c>
      <c r="C9" s="30">
        <v>8</v>
      </c>
      <c r="D9" s="30">
        <v>6</v>
      </c>
      <c r="E9" s="60">
        <f t="shared" si="2"/>
        <v>2</v>
      </c>
      <c r="F9" s="61">
        <f t="shared" si="3"/>
        <v>1</v>
      </c>
      <c r="H9" s="44" t="s">
        <v>41</v>
      </c>
      <c r="I9" s="44"/>
      <c r="J9" s="44"/>
      <c r="K9" s="44"/>
      <c r="L9" s="44"/>
      <c r="M9" s="44"/>
      <c r="O9" s="7" t="s">
        <v>11</v>
      </c>
      <c r="P9" s="14">
        <f>BINOMDIST((MIN(P5:P6)),P8,0.5,TRUE)</f>
        <v>1.7578125E-2</v>
      </c>
      <c r="Q9" s="8"/>
      <c r="R9" s="9" t="str">
        <f>IF(P9 &lt; 0.05, "This is a significant difference", "This is not a signficant difference")</f>
        <v>This is a significant difference</v>
      </c>
      <c r="S9" s="8"/>
      <c r="T9" s="10"/>
    </row>
    <row r="10" spans="2:20" x14ac:dyDescent="0.2">
      <c r="B10" s="59">
        <v>8</v>
      </c>
      <c r="C10" s="30">
        <v>6</v>
      </c>
      <c r="D10" s="30">
        <v>4</v>
      </c>
      <c r="E10" s="60">
        <f t="shared" si="2"/>
        <v>2</v>
      </c>
      <c r="F10" s="61">
        <f t="shared" si="3"/>
        <v>1</v>
      </c>
      <c r="H10" s="44" t="s">
        <v>42</v>
      </c>
      <c r="I10" s="44"/>
      <c r="J10" s="44"/>
      <c r="K10" s="44"/>
      <c r="L10" s="44"/>
      <c r="M10" s="44"/>
    </row>
    <row r="11" spans="2:20" x14ac:dyDescent="0.2">
      <c r="B11" s="59">
        <v>9</v>
      </c>
      <c r="C11" s="30">
        <v>8</v>
      </c>
      <c r="D11" s="30">
        <v>4</v>
      </c>
      <c r="E11" s="60">
        <f t="shared" si="2"/>
        <v>4</v>
      </c>
      <c r="F11" s="61">
        <f t="shared" si="3"/>
        <v>1</v>
      </c>
      <c r="H11" s="44" t="s">
        <v>43</v>
      </c>
      <c r="I11" s="44"/>
      <c r="J11" s="44"/>
      <c r="K11" s="44"/>
      <c r="L11" s="44"/>
      <c r="M11" s="44"/>
    </row>
    <row r="12" spans="2:20" x14ac:dyDescent="0.2">
      <c r="B12" s="59">
        <v>10</v>
      </c>
      <c r="C12" s="30">
        <v>10</v>
      </c>
      <c r="D12" s="30">
        <v>6</v>
      </c>
      <c r="E12" s="60">
        <f t="shared" si="2"/>
        <v>4</v>
      </c>
      <c r="F12" s="61">
        <f t="shared" si="3"/>
        <v>1</v>
      </c>
      <c r="H12" s="44"/>
      <c r="I12" s="44"/>
      <c r="J12" s="44"/>
      <c r="K12" s="44"/>
      <c r="L12" s="44"/>
      <c r="M12" s="44"/>
    </row>
    <row r="13" spans="2:20" x14ac:dyDescent="0.2">
      <c r="B13" s="59">
        <v>11</v>
      </c>
      <c r="C13" s="30">
        <v>9</v>
      </c>
      <c r="D13" s="30">
        <v>6</v>
      </c>
      <c r="E13" s="60">
        <f t="shared" si="2"/>
        <v>3</v>
      </c>
      <c r="F13" s="61">
        <f t="shared" si="3"/>
        <v>1</v>
      </c>
      <c r="H13" s="44" t="s">
        <v>44</v>
      </c>
      <c r="I13" s="44"/>
      <c r="J13" s="44"/>
      <c r="K13" s="44"/>
      <c r="L13" s="44"/>
      <c r="M13" s="44"/>
    </row>
    <row r="14" spans="2:20" x14ac:dyDescent="0.2">
      <c r="B14" s="59">
        <v>12</v>
      </c>
      <c r="C14" s="30">
        <v>10</v>
      </c>
      <c r="D14" s="30">
        <v>9</v>
      </c>
      <c r="E14" s="60">
        <f t="shared" si="2"/>
        <v>1</v>
      </c>
      <c r="F14" s="61">
        <f t="shared" si="3"/>
        <v>1</v>
      </c>
      <c r="H14" s="44" t="s">
        <v>45</v>
      </c>
      <c r="I14" s="44"/>
      <c r="J14" s="44"/>
      <c r="K14" s="44"/>
      <c r="L14" s="44"/>
      <c r="M14" s="44"/>
    </row>
    <row r="15" spans="2:20" x14ac:dyDescent="0.2">
      <c r="B15" s="59">
        <v>13</v>
      </c>
      <c r="C15" s="30">
        <v>6</v>
      </c>
      <c r="D15" s="30">
        <v>5</v>
      </c>
      <c r="E15" s="60">
        <f t="shared" si="2"/>
        <v>1</v>
      </c>
      <c r="F15" s="61">
        <f t="shared" si="3"/>
        <v>1</v>
      </c>
      <c r="H15" s="44" t="s">
        <v>46</v>
      </c>
      <c r="I15" s="44"/>
      <c r="J15" s="44"/>
      <c r="K15" s="44"/>
      <c r="L15" s="44"/>
      <c r="M15" s="44"/>
    </row>
    <row r="16" spans="2:20" x14ac:dyDescent="0.2">
      <c r="B16" s="59">
        <v>14</v>
      </c>
      <c r="C16" s="30">
        <v>8</v>
      </c>
      <c r="D16" s="30">
        <v>5</v>
      </c>
      <c r="E16" s="60">
        <f t="shared" si="2"/>
        <v>3</v>
      </c>
      <c r="F16" s="61">
        <f t="shared" si="3"/>
        <v>1</v>
      </c>
      <c r="H16" s="44"/>
      <c r="I16" s="44"/>
      <c r="J16" s="44"/>
      <c r="K16" s="44"/>
      <c r="L16" s="44"/>
      <c r="M16" s="44"/>
    </row>
    <row r="17" spans="2:13" x14ac:dyDescent="0.2">
      <c r="B17" s="59">
        <v>15</v>
      </c>
      <c r="C17" s="30">
        <v>2</v>
      </c>
      <c r="D17" s="30">
        <v>3</v>
      </c>
      <c r="E17" s="60">
        <f t="shared" si="2"/>
        <v>-1</v>
      </c>
      <c r="F17" s="61">
        <f t="shared" si="3"/>
        <v>-1</v>
      </c>
      <c r="H17" s="44" t="s">
        <v>52</v>
      </c>
      <c r="I17" s="44"/>
      <c r="J17" s="44"/>
      <c r="K17" s="44"/>
      <c r="L17" s="44"/>
      <c r="M17" s="44"/>
    </row>
    <row r="18" spans="2:13" x14ac:dyDescent="0.2">
      <c r="B18" s="59">
        <v>16</v>
      </c>
      <c r="C18" s="30"/>
      <c r="D18" s="30"/>
      <c r="E18" s="60" t="str">
        <f t="shared" si="2"/>
        <v/>
      </c>
      <c r="F18" s="61" t="str">
        <f t="shared" si="3"/>
        <v/>
      </c>
      <c r="H18" s="44" t="s">
        <v>53</v>
      </c>
      <c r="I18" s="44"/>
      <c r="J18" s="44"/>
      <c r="K18" s="44"/>
      <c r="L18" s="44"/>
      <c r="M18" s="44"/>
    </row>
    <row r="19" spans="2:13" x14ac:dyDescent="0.2">
      <c r="B19" s="59">
        <v>17</v>
      </c>
      <c r="C19" s="30"/>
      <c r="D19" s="30"/>
      <c r="E19" s="60" t="str">
        <f t="shared" si="2"/>
        <v/>
      </c>
      <c r="F19" s="61" t="str">
        <f t="shared" si="3"/>
        <v/>
      </c>
      <c r="H19" s="44"/>
      <c r="I19" s="44"/>
      <c r="J19" s="44"/>
      <c r="K19" s="44"/>
      <c r="L19" s="44"/>
      <c r="M19" s="44"/>
    </row>
    <row r="20" spans="2:13" x14ac:dyDescent="0.2">
      <c r="B20" s="59">
        <v>18</v>
      </c>
      <c r="C20" s="30"/>
      <c r="D20" s="30"/>
      <c r="E20" s="60" t="str">
        <f t="shared" si="2"/>
        <v/>
      </c>
      <c r="F20" s="61" t="str">
        <f t="shared" si="3"/>
        <v/>
      </c>
      <c r="H20" s="44" t="s">
        <v>47</v>
      </c>
      <c r="I20" s="44"/>
      <c r="J20" s="44"/>
      <c r="K20" s="44"/>
      <c r="L20" s="44"/>
      <c r="M20" s="44"/>
    </row>
    <row r="21" spans="2:13" x14ac:dyDescent="0.2">
      <c r="B21" s="59">
        <v>19</v>
      </c>
      <c r="C21" s="30"/>
      <c r="D21" s="30"/>
      <c r="E21" s="60" t="str">
        <f t="shared" si="2"/>
        <v/>
      </c>
      <c r="F21" s="61" t="str">
        <f t="shared" si="3"/>
        <v/>
      </c>
      <c r="H21" s="44" t="s">
        <v>48</v>
      </c>
      <c r="I21" s="44"/>
      <c r="J21" s="44"/>
      <c r="K21" s="44"/>
      <c r="L21" s="44"/>
      <c r="M21" s="44"/>
    </row>
    <row r="22" spans="2:13" x14ac:dyDescent="0.2">
      <c r="B22" s="59">
        <v>20</v>
      </c>
      <c r="C22" s="30"/>
      <c r="D22" s="30"/>
      <c r="E22" s="60" t="str">
        <f t="shared" si="2"/>
        <v/>
      </c>
      <c r="F22" s="61" t="str">
        <f t="shared" si="3"/>
        <v/>
      </c>
    </row>
    <row r="23" spans="2:13" x14ac:dyDescent="0.2">
      <c r="B23" s="59">
        <v>21</v>
      </c>
      <c r="C23" s="30"/>
      <c r="D23" s="30"/>
      <c r="E23" s="60" t="str">
        <f t="shared" si="2"/>
        <v/>
      </c>
      <c r="F23" s="61" t="str">
        <f t="shared" si="3"/>
        <v/>
      </c>
    </row>
    <row r="24" spans="2:13" x14ac:dyDescent="0.2">
      <c r="B24" s="59">
        <v>22</v>
      </c>
      <c r="C24" s="30"/>
      <c r="D24" s="30"/>
      <c r="E24" s="60" t="str">
        <f t="shared" si="2"/>
        <v/>
      </c>
      <c r="F24" s="61" t="str">
        <f t="shared" si="3"/>
        <v/>
      </c>
    </row>
    <row r="25" spans="2:13" x14ac:dyDescent="0.2">
      <c r="B25" s="59">
        <v>23</v>
      </c>
      <c r="C25" s="30"/>
      <c r="D25" s="30"/>
      <c r="E25" s="60" t="str">
        <f t="shared" si="2"/>
        <v/>
      </c>
      <c r="F25" s="61" t="str">
        <f t="shared" si="3"/>
        <v/>
      </c>
    </row>
    <row r="26" spans="2:13" x14ac:dyDescent="0.2">
      <c r="B26" s="59">
        <v>24</v>
      </c>
      <c r="C26" s="30"/>
      <c r="D26" s="30"/>
      <c r="E26" s="60" t="str">
        <f t="shared" si="2"/>
        <v/>
      </c>
      <c r="F26" s="61" t="str">
        <f t="shared" si="3"/>
        <v/>
      </c>
    </row>
    <row r="27" spans="2:13" x14ac:dyDescent="0.2">
      <c r="B27" s="59">
        <v>25</v>
      </c>
      <c r="C27" s="30"/>
      <c r="D27" s="30"/>
      <c r="E27" s="60" t="str">
        <f t="shared" si="2"/>
        <v/>
      </c>
      <c r="F27" s="61" t="str">
        <f t="shared" si="3"/>
        <v/>
      </c>
    </row>
    <row r="28" spans="2:13" x14ac:dyDescent="0.2">
      <c r="B28" s="59">
        <v>26</v>
      </c>
      <c r="C28" s="30"/>
      <c r="D28" s="30"/>
      <c r="E28" s="60" t="str">
        <f t="shared" si="2"/>
        <v/>
      </c>
      <c r="F28" s="61" t="str">
        <f t="shared" si="3"/>
        <v/>
      </c>
    </row>
    <row r="29" spans="2:13" x14ac:dyDescent="0.2">
      <c r="B29" s="59">
        <v>27</v>
      </c>
      <c r="C29" s="30"/>
      <c r="D29" s="30"/>
      <c r="E29" s="60" t="str">
        <f t="shared" si="2"/>
        <v/>
      </c>
      <c r="F29" s="61" t="str">
        <f t="shared" si="3"/>
        <v/>
      </c>
    </row>
    <row r="30" spans="2:13" x14ac:dyDescent="0.2">
      <c r="B30" s="59">
        <v>28</v>
      </c>
      <c r="C30" s="30"/>
      <c r="D30" s="30"/>
      <c r="E30" s="60" t="str">
        <f t="shared" si="2"/>
        <v/>
      </c>
      <c r="F30" s="61" t="str">
        <f t="shared" si="3"/>
        <v/>
      </c>
    </row>
    <row r="31" spans="2:13" x14ac:dyDescent="0.2">
      <c r="B31" s="59">
        <v>29</v>
      </c>
      <c r="C31" s="30"/>
      <c r="D31" s="30"/>
      <c r="E31" s="60" t="str">
        <f t="shared" si="2"/>
        <v/>
      </c>
      <c r="F31" s="61" t="str">
        <f t="shared" si="3"/>
        <v/>
      </c>
    </row>
    <row r="32" spans="2:13" x14ac:dyDescent="0.2">
      <c r="B32" s="59">
        <v>30</v>
      </c>
      <c r="C32" s="30"/>
      <c r="D32" s="30"/>
      <c r="E32" s="60" t="str">
        <f t="shared" si="2"/>
        <v/>
      </c>
      <c r="F32" s="61" t="str">
        <f t="shared" si="3"/>
        <v/>
      </c>
    </row>
    <row r="33" spans="1:6" x14ac:dyDescent="0.2">
      <c r="A33" t="str">
        <f t="shared" ref="A33:A35" si="5">IF(OR(C33&lt;&gt;"",D33&lt;&gt;""),C33-D33,"")</f>
        <v/>
      </c>
      <c r="B33" s="59">
        <v>31</v>
      </c>
      <c r="C33" s="30"/>
      <c r="D33" s="30"/>
      <c r="E33" s="60" t="str">
        <f t="shared" si="2"/>
        <v/>
      </c>
      <c r="F33" s="61" t="str">
        <f t="shared" si="3"/>
        <v/>
      </c>
    </row>
    <row r="34" spans="1:6" x14ac:dyDescent="0.2">
      <c r="A34" t="str">
        <f t="shared" si="5"/>
        <v/>
      </c>
      <c r="B34" s="59">
        <v>32</v>
      </c>
      <c r="C34" s="30"/>
      <c r="D34" s="30"/>
      <c r="E34" s="60" t="str">
        <f t="shared" si="2"/>
        <v/>
      </c>
      <c r="F34" s="61" t="str">
        <f t="shared" si="3"/>
        <v/>
      </c>
    </row>
    <row r="35" spans="1:6" x14ac:dyDescent="0.2">
      <c r="A35" t="str">
        <f t="shared" si="5"/>
        <v/>
      </c>
      <c r="B35" s="59">
        <v>33</v>
      </c>
      <c r="C35" s="30"/>
      <c r="D35" s="30"/>
      <c r="E35" s="60" t="str">
        <f t="shared" si="2"/>
        <v/>
      </c>
      <c r="F35" s="61" t="str">
        <f t="shared" si="3"/>
        <v/>
      </c>
    </row>
    <row r="36" spans="1:6" x14ac:dyDescent="0.2">
      <c r="B36" s="59">
        <v>34</v>
      </c>
      <c r="C36" s="30"/>
      <c r="D36" s="30"/>
      <c r="E36" s="60" t="str">
        <f t="shared" si="2"/>
        <v/>
      </c>
      <c r="F36" s="61" t="str">
        <f t="shared" si="3"/>
        <v/>
      </c>
    </row>
    <row r="37" spans="1:6" x14ac:dyDescent="0.2">
      <c r="B37" s="59">
        <v>35</v>
      </c>
      <c r="C37" s="30"/>
      <c r="D37" s="30"/>
      <c r="E37" s="60" t="str">
        <f t="shared" si="2"/>
        <v/>
      </c>
      <c r="F37" s="61" t="str">
        <f t="shared" si="3"/>
        <v/>
      </c>
    </row>
    <row r="38" spans="1:6" x14ac:dyDescent="0.2">
      <c r="B38" s="59">
        <v>36</v>
      </c>
      <c r="C38" s="30"/>
      <c r="D38" s="30"/>
      <c r="E38" s="60" t="str">
        <f t="shared" si="2"/>
        <v/>
      </c>
      <c r="F38" s="61" t="str">
        <f t="shared" si="3"/>
        <v/>
      </c>
    </row>
    <row r="39" spans="1:6" x14ac:dyDescent="0.2">
      <c r="B39" s="59">
        <v>37</v>
      </c>
      <c r="C39" s="30"/>
      <c r="D39" s="30"/>
      <c r="E39" s="60" t="str">
        <f t="shared" si="2"/>
        <v/>
      </c>
      <c r="F39" s="61" t="str">
        <f t="shared" si="3"/>
        <v/>
      </c>
    </row>
    <row r="40" spans="1:6" x14ac:dyDescent="0.2">
      <c r="B40" s="59">
        <v>38</v>
      </c>
      <c r="C40" s="30"/>
      <c r="D40" s="30"/>
      <c r="E40" s="60" t="str">
        <f t="shared" si="2"/>
        <v/>
      </c>
      <c r="F40" s="61" t="str">
        <f t="shared" si="3"/>
        <v/>
      </c>
    </row>
    <row r="41" spans="1:6" x14ac:dyDescent="0.2">
      <c r="B41" s="59">
        <v>39</v>
      </c>
      <c r="C41" s="30"/>
      <c r="D41" s="30"/>
      <c r="E41" s="60" t="str">
        <f t="shared" si="2"/>
        <v/>
      </c>
      <c r="F41" s="61" t="str">
        <f t="shared" si="3"/>
        <v/>
      </c>
    </row>
    <row r="42" spans="1:6" ht="16" thickBot="1" x14ac:dyDescent="0.25">
      <c r="B42" s="62">
        <v>40</v>
      </c>
      <c r="C42" s="31"/>
      <c r="D42" s="31"/>
      <c r="E42" s="60" t="str">
        <f t="shared" si="2"/>
        <v/>
      </c>
      <c r="F42" s="61" t="str">
        <f t="shared" si="3"/>
        <v/>
      </c>
    </row>
    <row r="43" spans="1:6" x14ac:dyDescent="0.2">
      <c r="B43" s="28"/>
    </row>
    <row r="44" spans="1:6" x14ac:dyDescent="0.2">
      <c r="A44" s="26"/>
      <c r="B44" s="32" t="s">
        <v>26</v>
      </c>
      <c r="C44" s="26">
        <f>MIN(C3:C42)</f>
        <v>2</v>
      </c>
      <c r="D44" s="26">
        <f>MIN(D3:D42)</f>
        <v>1</v>
      </c>
      <c r="E44" s="26"/>
      <c r="F44" s="26"/>
    </row>
    <row r="45" spans="1:6" x14ac:dyDescent="0.2">
      <c r="A45" s="26"/>
      <c r="B45" s="32" t="s">
        <v>27</v>
      </c>
      <c r="C45" s="26">
        <f>MAX(C3:C42)</f>
        <v>10</v>
      </c>
      <c r="D45" s="26">
        <f>MAX(D3:D42)</f>
        <v>9</v>
      </c>
      <c r="E45" s="26"/>
      <c r="F45" s="26"/>
    </row>
    <row r="46" spans="1:6" x14ac:dyDescent="0.2">
      <c r="A46" s="26"/>
      <c r="B46" s="32" t="s">
        <v>31</v>
      </c>
      <c r="C46" s="26">
        <f>COUNT(C3:C42)</f>
        <v>15</v>
      </c>
      <c r="D46" s="26"/>
      <c r="E46" s="26"/>
      <c r="F46" s="26"/>
    </row>
    <row r="47" spans="1:6" x14ac:dyDescent="0.2">
      <c r="A47" s="26"/>
      <c r="B47" s="32" t="s">
        <v>28</v>
      </c>
      <c r="C47" s="26"/>
      <c r="D47" s="26"/>
      <c r="E47" s="26">
        <f>MIN(C44:D45)</f>
        <v>1</v>
      </c>
      <c r="F47" s="26"/>
    </row>
    <row r="48" spans="1:6" x14ac:dyDescent="0.2">
      <c r="A48" s="26"/>
      <c r="B48" s="32" t="s">
        <v>29</v>
      </c>
      <c r="C48" s="26"/>
      <c r="D48" s="26"/>
      <c r="E48" s="26">
        <f>MAX(C44:D45)</f>
        <v>10</v>
      </c>
      <c r="F48" s="26"/>
    </row>
    <row r="49" spans="1:6" x14ac:dyDescent="0.2">
      <c r="A49" s="26"/>
      <c r="B49" s="32" t="s">
        <v>34</v>
      </c>
      <c r="C49" s="26"/>
      <c r="D49" s="26"/>
      <c r="E49" s="26">
        <f>(E48-E47)/6</f>
        <v>1.5</v>
      </c>
      <c r="F49" s="26"/>
    </row>
    <row r="50" spans="1:6" x14ac:dyDescent="0.2">
      <c r="A50" s="26"/>
      <c r="B50" s="32"/>
      <c r="C50" s="26"/>
      <c r="D50" s="26"/>
      <c r="E50" s="26"/>
      <c r="F50" s="26"/>
    </row>
    <row r="51" spans="1:6" x14ac:dyDescent="0.2">
      <c r="A51" s="26"/>
      <c r="B51" s="32" t="s">
        <v>30</v>
      </c>
      <c r="C51" s="26" t="str">
        <f>C2</f>
        <v>Condition 1 name</v>
      </c>
      <c r="D51" s="26" t="str">
        <f>D2</f>
        <v>Condition 2 name</v>
      </c>
      <c r="E51" s="26"/>
      <c r="F51" s="26"/>
    </row>
    <row r="52" spans="1:6" x14ac:dyDescent="0.2">
      <c r="A52" s="26">
        <v>1</v>
      </c>
      <c r="B52" s="63">
        <f>E47</f>
        <v>1</v>
      </c>
      <c r="C52" s="26">
        <f>COUNTIF(C$3:C$42,"&lt;" &amp; $B52)</f>
        <v>0</v>
      </c>
      <c r="D52" s="26">
        <f>COUNTIF(D$3:D$42,"&lt;" &amp; $B52)</f>
        <v>0</v>
      </c>
      <c r="E52" s="26"/>
      <c r="F52" s="26"/>
    </row>
    <row r="53" spans="1:6" x14ac:dyDescent="0.2">
      <c r="A53" s="26">
        <v>2</v>
      </c>
      <c r="B53" s="63">
        <f t="shared" ref="B53:B58" si="6">B52+E$49</f>
        <v>2.5</v>
      </c>
      <c r="C53" s="26">
        <f>(COUNTIF(C$3:C$42,"&lt;" &amp; $B53))-C52</f>
        <v>1</v>
      </c>
      <c r="D53" s="26">
        <f>(COUNTIF(D$3:D$42,"&lt;" &amp; $B53))-D52</f>
        <v>1</v>
      </c>
      <c r="E53" s="26"/>
      <c r="F53" s="26"/>
    </row>
    <row r="54" spans="1:6" x14ac:dyDescent="0.2">
      <c r="A54" s="26">
        <v>3</v>
      </c>
      <c r="B54" s="63">
        <f t="shared" si="6"/>
        <v>4</v>
      </c>
      <c r="C54" s="26">
        <f>(COUNTIF(C$3:C$42,"&lt;" &amp; $B54))-C52-C53</f>
        <v>0</v>
      </c>
      <c r="D54" s="26">
        <f>(COUNTIF(D$3:D$42,"&lt;" &amp; $B54))-D52-D53</f>
        <v>1</v>
      </c>
      <c r="E54" s="26"/>
      <c r="F54" s="26"/>
    </row>
    <row r="55" spans="1:6" x14ac:dyDescent="0.2">
      <c r="A55" s="26">
        <v>4</v>
      </c>
      <c r="B55" s="63">
        <f t="shared" si="6"/>
        <v>5.5</v>
      </c>
      <c r="C55" s="26">
        <f>(COUNTIF(C$3:C$42,"&lt;" &amp; $B55))-C52-C53-C54</f>
        <v>1</v>
      </c>
      <c r="D55" s="26">
        <f>(COUNTIF(D$3:D$42,"&lt;" &amp; $B55))-D52-D53-D54</f>
        <v>4</v>
      </c>
      <c r="E55" s="26"/>
      <c r="F55" s="26"/>
    </row>
    <row r="56" spans="1:6" x14ac:dyDescent="0.2">
      <c r="A56" s="26">
        <v>5</v>
      </c>
      <c r="B56" s="63">
        <f t="shared" si="6"/>
        <v>7</v>
      </c>
      <c r="C56" s="26">
        <f>(COUNTIF(C$3:C$42,"&lt;" &amp; $B56))-C52-C53-C54-C55</f>
        <v>3</v>
      </c>
      <c r="D56" s="26">
        <f>(COUNTIF(D$3:D$42,"&lt;" &amp; $B56))-D52-D53-D54-D55</f>
        <v>5</v>
      </c>
      <c r="E56" s="26"/>
      <c r="F56" s="26"/>
    </row>
    <row r="57" spans="1:6" x14ac:dyDescent="0.2">
      <c r="A57" s="26">
        <v>6</v>
      </c>
      <c r="B57" s="63">
        <f t="shared" si="6"/>
        <v>8.5</v>
      </c>
      <c r="C57" s="26">
        <f>(COUNTIF(C$3:C$42,"&lt;" &amp; $B57))-C52-C53-C54-C55-C56</f>
        <v>5</v>
      </c>
      <c r="D57" s="26">
        <f>(COUNTIF(D$3:D$42,"&lt;" &amp; $B57))-D52-D53-D54-D55-D56</f>
        <v>3</v>
      </c>
      <c r="E57" s="26"/>
      <c r="F57" s="26"/>
    </row>
    <row r="58" spans="1:6" x14ac:dyDescent="0.2">
      <c r="A58" s="26">
        <v>7</v>
      </c>
      <c r="B58" s="63">
        <f t="shared" si="6"/>
        <v>10</v>
      </c>
      <c r="C58" s="26">
        <f>(COUNTIF(C$3:C$42,"&lt;=" &amp; $B58))-SUM(C52:C57)</f>
        <v>5</v>
      </c>
      <c r="D58" s="26">
        <f>(COUNTIF(D$3:D$42,"&lt;=" &amp; $B58))-SUM(D52:D57)</f>
        <v>1</v>
      </c>
      <c r="E58" s="26"/>
      <c r="F58" s="26"/>
    </row>
    <row r="59" spans="1:6" x14ac:dyDescent="0.2">
      <c r="A59" s="26">
        <v>8</v>
      </c>
      <c r="B59" s="63">
        <f>B58+E49</f>
        <v>11.5</v>
      </c>
      <c r="C59" s="26">
        <f>(COUNTIF(C$3:C$42,"&gt;" &amp; $B59))</f>
        <v>0</v>
      </c>
      <c r="D59" s="26">
        <f>(COUNTIF(D$3:D$42,"&gt;" &amp; $B59))</f>
        <v>0</v>
      </c>
      <c r="E59" s="26"/>
      <c r="F59" s="26"/>
    </row>
    <row r="60" spans="1:6" x14ac:dyDescent="0.2">
      <c r="A60" s="26"/>
      <c r="B60" s="32"/>
      <c r="C60" s="26">
        <f>SUM(C52:C59)</f>
        <v>15</v>
      </c>
      <c r="D60" s="26">
        <f>SUM(D52:D59)</f>
        <v>15</v>
      </c>
      <c r="E60" s="26"/>
      <c r="F60" s="26"/>
    </row>
    <row r="61" spans="1:6" x14ac:dyDescent="0.2">
      <c r="B61" s="28"/>
    </row>
  </sheetData>
  <phoneticPr fontId="2" type="noConversion"/>
  <pageMargins left="0.7" right="0.7" top="0.75" bottom="0.75" header="0.3" footer="0.3"/>
  <pageSetup paperSize="9" orientation="portrait" horizontalDpi="360" verticalDpi="36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7"/>
  <sheetViews>
    <sheetView topLeftCell="A2" workbookViewId="0">
      <selection activeCell="J41" sqref="J41"/>
    </sheetView>
  </sheetViews>
  <sheetFormatPr baseColWidth="10" defaultColWidth="8.83203125" defaultRowHeight="15" x14ac:dyDescent="0.2"/>
  <cols>
    <col min="2" max="2" width="13.83203125" customWidth="1"/>
    <col min="3" max="3" width="11.1640625" style="28" customWidth="1"/>
    <col min="4" max="4" width="14.6640625" customWidth="1"/>
    <col min="15" max="15" width="21.1640625" customWidth="1"/>
    <col min="16" max="18" width="9.5" bestFit="1" customWidth="1"/>
  </cols>
  <sheetData>
    <row r="1" spans="2:20" ht="16" thickBot="1" x14ac:dyDescent="0.25"/>
    <row r="2" spans="2:20" ht="32" x14ac:dyDescent="0.2">
      <c r="B2" s="37"/>
      <c r="C2" s="38" t="s">
        <v>38</v>
      </c>
      <c r="D2" s="24" t="s">
        <v>22</v>
      </c>
      <c r="E2" s="34" t="s">
        <v>14</v>
      </c>
      <c r="O2" s="1"/>
      <c r="P2" s="18" t="str">
        <f>D2</f>
        <v>Group 1 name</v>
      </c>
      <c r="Q2" s="18" t="str">
        <f>D34</f>
        <v>Group 2 name</v>
      </c>
      <c r="R2" s="2"/>
      <c r="S2" s="2"/>
      <c r="T2" s="3"/>
    </row>
    <row r="3" spans="2:20" ht="32" x14ac:dyDescent="0.2">
      <c r="B3" s="39" t="s">
        <v>12</v>
      </c>
      <c r="C3" s="40">
        <v>1</v>
      </c>
      <c r="D3" s="30"/>
      <c r="E3" s="45" t="str">
        <f t="shared" ref="E3:E21" si="0">_xlfn.IFNA(RANK(D3,D$3:D$64),"")</f>
        <v/>
      </c>
      <c r="O3" s="4" t="s">
        <v>2</v>
      </c>
      <c r="P3" s="13" t="e">
        <f>AVERAGE(D3:D32)</f>
        <v>#DIV/0!</v>
      </c>
      <c r="Q3" s="13" t="e">
        <f>AVERAGE(D35:D64)</f>
        <v>#DIV/0!</v>
      </c>
      <c r="R3" s="13"/>
      <c r="S3" s="5"/>
      <c r="T3" s="6"/>
    </row>
    <row r="4" spans="2:20" ht="18" x14ac:dyDescent="0.2">
      <c r="B4" s="41"/>
      <c r="C4" s="40">
        <v>2</v>
      </c>
      <c r="D4" s="30"/>
      <c r="E4" s="45" t="str">
        <f t="shared" si="0"/>
        <v/>
      </c>
      <c r="O4" s="4" t="s">
        <v>3</v>
      </c>
      <c r="P4" s="5" t="e">
        <f>MEDIAN(D3:D64)</f>
        <v>#NUM!</v>
      </c>
      <c r="Q4" s="5" t="e">
        <f>MEDIAN(D35:D64)</f>
        <v>#NUM!</v>
      </c>
      <c r="R4" s="5"/>
      <c r="S4" s="5"/>
      <c r="T4" s="6"/>
    </row>
    <row r="5" spans="2:20" ht="18" x14ac:dyDescent="0.2">
      <c r="B5" s="41"/>
      <c r="C5" s="40">
        <v>3</v>
      </c>
      <c r="D5" s="30"/>
      <c r="E5" s="45" t="str">
        <f t="shared" si="0"/>
        <v/>
      </c>
      <c r="O5" s="4" t="s">
        <v>32</v>
      </c>
      <c r="P5" s="13" t="e">
        <f>AVERAGE(E3:E32)</f>
        <v>#DIV/0!</v>
      </c>
      <c r="Q5" s="13" t="e">
        <f>AVERAGE(E35:E64)</f>
        <v>#DIV/0!</v>
      </c>
      <c r="R5" s="5"/>
      <c r="S5" s="5"/>
      <c r="T5" s="6"/>
    </row>
    <row r="6" spans="2:20" ht="18" x14ac:dyDescent="0.2">
      <c r="B6" s="41"/>
      <c r="C6" s="40">
        <v>4</v>
      </c>
      <c r="D6" s="30"/>
      <c r="E6" s="45" t="str">
        <f t="shared" si="0"/>
        <v/>
      </c>
      <c r="H6" s="44" t="s">
        <v>39</v>
      </c>
      <c r="I6" s="44"/>
      <c r="J6" s="44"/>
      <c r="K6" s="44"/>
      <c r="L6" s="44"/>
      <c r="M6" s="44"/>
      <c r="O6" s="4" t="s">
        <v>15</v>
      </c>
      <c r="P6" s="5">
        <f>SUM(E3:E32)</f>
        <v>0</v>
      </c>
      <c r="Q6" s="5" t="s">
        <v>17</v>
      </c>
      <c r="R6" s="5">
        <f>COUNT(E3:E32)</f>
        <v>0</v>
      </c>
      <c r="S6" s="5" t="s">
        <v>19</v>
      </c>
      <c r="T6" s="6">
        <f>(R6*R7)+(R6*(R6+1)/2)-EP5</f>
        <v>0</v>
      </c>
    </row>
    <row r="7" spans="2:20" ht="18" x14ac:dyDescent="0.2">
      <c r="B7" s="41"/>
      <c r="C7" s="40">
        <v>5</v>
      </c>
      <c r="D7" s="30"/>
      <c r="E7" s="45" t="str">
        <f t="shared" si="0"/>
        <v/>
      </c>
      <c r="H7" s="44"/>
      <c r="I7" s="44"/>
      <c r="J7" s="44"/>
      <c r="K7" s="44"/>
      <c r="L7" s="44"/>
      <c r="M7" s="44"/>
      <c r="O7" s="4" t="s">
        <v>16</v>
      </c>
      <c r="P7" s="5">
        <f>SUM(E35:E64)</f>
        <v>0</v>
      </c>
      <c r="Q7" s="5" t="s">
        <v>18</v>
      </c>
      <c r="R7" s="5">
        <f>COUNT(E35:E64)</f>
        <v>0</v>
      </c>
      <c r="S7" s="5" t="s">
        <v>20</v>
      </c>
      <c r="T7" s="6">
        <f>(R6*R7)+(R7*(R7+1)/2)-P7</f>
        <v>0</v>
      </c>
    </row>
    <row r="8" spans="2:20" ht="18" x14ac:dyDescent="0.2">
      <c r="B8" s="41"/>
      <c r="C8" s="40">
        <v>6</v>
      </c>
      <c r="D8" s="30"/>
      <c r="E8" s="45" t="str">
        <f t="shared" si="0"/>
        <v/>
      </c>
      <c r="H8" s="44" t="s">
        <v>40</v>
      </c>
      <c r="I8" s="44"/>
      <c r="J8" s="44"/>
      <c r="K8" s="44"/>
      <c r="L8" s="44"/>
      <c r="M8" s="44"/>
      <c r="O8" s="23" t="s">
        <v>35</v>
      </c>
      <c r="P8" s="21">
        <f>MIN(T6:T7)</f>
        <v>0</v>
      </c>
      <c r="Q8" s="5"/>
      <c r="R8" s="5"/>
      <c r="S8" s="5"/>
      <c r="T8" s="6"/>
    </row>
    <row r="9" spans="2:20" ht="18" x14ac:dyDescent="0.2">
      <c r="B9" s="41"/>
      <c r="C9" s="40">
        <v>7</v>
      </c>
      <c r="D9" s="30"/>
      <c r="E9" s="45" t="str">
        <f t="shared" si="0"/>
        <v/>
      </c>
      <c r="H9" s="44"/>
      <c r="I9" s="44"/>
      <c r="J9" s="44"/>
      <c r="K9" s="44"/>
      <c r="L9" s="44"/>
      <c r="M9" s="44"/>
      <c r="O9" s="12" t="s">
        <v>21</v>
      </c>
      <c r="P9" s="15" t="e">
        <f>(P8-R6*R7)/SQRT(R6*R7*(R6+R7+1)/12)</f>
        <v>#DIV/0!</v>
      </c>
      <c r="Q9" s="5"/>
      <c r="R9" s="5"/>
      <c r="S9" s="5"/>
      <c r="T9" s="6"/>
    </row>
    <row r="10" spans="2:20" ht="19" thickBot="1" x14ac:dyDescent="0.25">
      <c r="B10" s="41"/>
      <c r="C10" s="40">
        <v>8</v>
      </c>
      <c r="D10" s="30"/>
      <c r="E10" s="45" t="str">
        <f t="shared" si="0"/>
        <v/>
      </c>
      <c r="H10" s="44" t="s">
        <v>41</v>
      </c>
      <c r="I10" s="44"/>
      <c r="J10" s="44"/>
      <c r="K10" s="44"/>
      <c r="L10" s="44"/>
      <c r="M10" s="44"/>
      <c r="O10" s="16" t="s">
        <v>11</v>
      </c>
      <c r="P10" s="17" t="e">
        <f>_xlfn.NORM.DIST(P9,0,1,TRUE)</f>
        <v>#DIV/0!</v>
      </c>
      <c r="Q10" s="8"/>
      <c r="R10" s="9" t="e">
        <f>IF(P10 &lt; 0.05, "This is a significant difference", "This is not a signficant difference")</f>
        <v>#DIV/0!</v>
      </c>
      <c r="S10" s="8"/>
      <c r="T10" s="10"/>
    </row>
    <row r="11" spans="2:20" ht="18" x14ac:dyDescent="0.2">
      <c r="B11" s="41"/>
      <c r="C11" s="40">
        <v>9</v>
      </c>
      <c r="D11" s="30"/>
      <c r="E11" s="45" t="str">
        <f t="shared" si="0"/>
        <v/>
      </c>
      <c r="H11" s="44" t="s">
        <v>42</v>
      </c>
      <c r="I11" s="44"/>
      <c r="J11" s="44"/>
      <c r="K11" s="44"/>
      <c r="L11" s="44"/>
      <c r="M11" s="44"/>
    </row>
    <row r="12" spans="2:20" ht="18" x14ac:dyDescent="0.2">
      <c r="B12" s="41"/>
      <c r="C12" s="40">
        <v>10</v>
      </c>
      <c r="D12" s="30"/>
      <c r="E12" s="45" t="str">
        <f t="shared" si="0"/>
        <v/>
      </c>
      <c r="H12" s="44" t="s">
        <v>43</v>
      </c>
      <c r="I12" s="44"/>
      <c r="J12" s="44"/>
      <c r="K12" s="44"/>
      <c r="L12" s="44"/>
      <c r="M12" s="44"/>
    </row>
    <row r="13" spans="2:20" ht="18" x14ac:dyDescent="0.2">
      <c r="B13" s="41"/>
      <c r="C13" s="40">
        <v>11</v>
      </c>
      <c r="D13" s="30"/>
      <c r="E13" s="45" t="str">
        <f t="shared" si="0"/>
        <v/>
      </c>
      <c r="H13" s="44"/>
      <c r="I13" s="44"/>
      <c r="J13" s="44"/>
      <c r="K13" s="44"/>
      <c r="L13" s="44"/>
      <c r="M13" s="44"/>
    </row>
    <row r="14" spans="2:20" ht="18" x14ac:dyDescent="0.2">
      <c r="B14" s="41"/>
      <c r="C14" s="40">
        <v>12</v>
      </c>
      <c r="D14" s="30"/>
      <c r="E14" s="45" t="str">
        <f t="shared" si="0"/>
        <v/>
      </c>
      <c r="H14" s="44" t="s">
        <v>49</v>
      </c>
      <c r="I14" s="44"/>
      <c r="J14" s="44"/>
      <c r="K14" s="44"/>
      <c r="L14" s="44"/>
      <c r="M14" s="44"/>
    </row>
    <row r="15" spans="2:20" ht="18" x14ac:dyDescent="0.2">
      <c r="B15" s="41"/>
      <c r="C15" s="40">
        <v>13</v>
      </c>
      <c r="D15" s="30"/>
      <c r="E15" s="45" t="str">
        <f t="shared" si="0"/>
        <v/>
      </c>
      <c r="H15" s="44" t="s">
        <v>50</v>
      </c>
      <c r="I15" s="44"/>
      <c r="J15" s="44"/>
      <c r="K15" s="44"/>
      <c r="L15" s="44"/>
      <c r="M15" s="44"/>
    </row>
    <row r="16" spans="2:20" ht="18" x14ac:dyDescent="0.2">
      <c r="B16" s="41"/>
      <c r="C16" s="40">
        <v>14</v>
      </c>
      <c r="D16" s="30"/>
      <c r="E16" s="45" t="str">
        <f t="shared" si="0"/>
        <v/>
      </c>
      <c r="H16" s="44" t="s">
        <v>51</v>
      </c>
      <c r="I16" s="44"/>
      <c r="J16" s="44"/>
      <c r="K16" s="44"/>
      <c r="L16" s="44"/>
      <c r="M16" s="44"/>
    </row>
    <row r="17" spans="2:13" ht="18" x14ac:dyDescent="0.2">
      <c r="B17" s="41"/>
      <c r="C17" s="40">
        <v>15</v>
      </c>
      <c r="D17" s="30"/>
      <c r="E17" s="45" t="str">
        <f t="shared" si="0"/>
        <v/>
      </c>
      <c r="H17" s="44"/>
      <c r="I17" s="44"/>
      <c r="J17" s="44"/>
      <c r="K17" s="44"/>
      <c r="L17" s="44"/>
      <c r="M17" s="44"/>
    </row>
    <row r="18" spans="2:13" ht="18" x14ac:dyDescent="0.2">
      <c r="B18" s="41"/>
      <c r="C18" s="40">
        <v>16</v>
      </c>
      <c r="D18" s="30"/>
      <c r="E18" s="45" t="str">
        <f t="shared" si="0"/>
        <v/>
      </c>
      <c r="H18" s="44" t="s">
        <v>52</v>
      </c>
      <c r="I18" s="44"/>
      <c r="J18" s="44"/>
      <c r="K18" s="44"/>
      <c r="L18" s="44"/>
      <c r="M18" s="44"/>
    </row>
    <row r="19" spans="2:13" ht="18" x14ac:dyDescent="0.2">
      <c r="B19" s="41"/>
      <c r="C19" s="40">
        <v>17</v>
      </c>
      <c r="D19" s="30"/>
      <c r="E19" s="45" t="str">
        <f t="shared" si="0"/>
        <v/>
      </c>
      <c r="H19" s="44" t="s">
        <v>53</v>
      </c>
      <c r="I19" s="44"/>
      <c r="J19" s="44"/>
      <c r="K19" s="44"/>
      <c r="L19" s="44"/>
      <c r="M19" s="44"/>
    </row>
    <row r="20" spans="2:13" ht="18" x14ac:dyDescent="0.2">
      <c r="B20" s="41"/>
      <c r="C20" s="40">
        <v>18</v>
      </c>
      <c r="D20" s="30"/>
      <c r="E20" s="45" t="str">
        <f t="shared" si="0"/>
        <v/>
      </c>
      <c r="H20" s="44"/>
      <c r="I20" s="44"/>
      <c r="J20" s="44"/>
      <c r="K20" s="44"/>
      <c r="L20" s="44"/>
      <c r="M20" s="44"/>
    </row>
    <row r="21" spans="2:13" ht="18" x14ac:dyDescent="0.2">
      <c r="B21" s="41"/>
      <c r="C21" s="40">
        <v>19</v>
      </c>
      <c r="D21" s="30"/>
      <c r="E21" s="45" t="str">
        <f t="shared" si="0"/>
        <v/>
      </c>
      <c r="H21" s="44" t="s">
        <v>47</v>
      </c>
      <c r="I21" s="44"/>
      <c r="J21" s="44"/>
      <c r="K21" s="44"/>
      <c r="L21" s="44"/>
      <c r="M21" s="44"/>
    </row>
    <row r="22" spans="2:13" ht="18" x14ac:dyDescent="0.2">
      <c r="B22" s="41"/>
      <c r="C22" s="40">
        <v>20</v>
      </c>
      <c r="D22" s="30"/>
      <c r="E22" s="45"/>
      <c r="H22" s="44" t="s">
        <v>48</v>
      </c>
      <c r="I22" s="44"/>
      <c r="J22" s="44"/>
      <c r="K22" s="44"/>
      <c r="L22" s="44"/>
      <c r="M22" s="44"/>
    </row>
    <row r="23" spans="2:13" ht="18" x14ac:dyDescent="0.2">
      <c r="B23" s="41"/>
      <c r="C23" s="40">
        <v>21</v>
      </c>
      <c r="D23" s="30"/>
      <c r="E23" s="45"/>
    </row>
    <row r="24" spans="2:13" ht="18" x14ac:dyDescent="0.2">
      <c r="B24" s="41"/>
      <c r="C24" s="40">
        <v>22</v>
      </c>
      <c r="D24" s="30"/>
      <c r="E24" s="45"/>
    </row>
    <row r="25" spans="2:13" ht="18" x14ac:dyDescent="0.2">
      <c r="B25" s="41"/>
      <c r="C25" s="40">
        <v>23</v>
      </c>
      <c r="D25" s="30"/>
      <c r="E25" s="45"/>
    </row>
    <row r="26" spans="2:13" ht="18" x14ac:dyDescent="0.2">
      <c r="B26" s="41"/>
      <c r="C26" s="40">
        <v>24</v>
      </c>
      <c r="D26" s="30"/>
      <c r="E26" s="45"/>
    </row>
    <row r="27" spans="2:13" ht="18" x14ac:dyDescent="0.2">
      <c r="B27" s="41"/>
      <c r="C27" s="40">
        <v>25</v>
      </c>
      <c r="D27" s="30"/>
      <c r="E27" s="45"/>
    </row>
    <row r="28" spans="2:13" ht="18" x14ac:dyDescent="0.2">
      <c r="B28" s="41"/>
      <c r="C28" s="40">
        <v>26</v>
      </c>
      <c r="D28" s="30"/>
      <c r="E28" s="45"/>
    </row>
    <row r="29" spans="2:13" ht="18" x14ac:dyDescent="0.2">
      <c r="B29" s="41"/>
      <c r="C29" s="40">
        <v>27</v>
      </c>
      <c r="D29" s="30"/>
      <c r="E29" s="45"/>
    </row>
    <row r="30" spans="2:13" ht="18" x14ac:dyDescent="0.2">
      <c r="B30" s="41"/>
      <c r="C30" s="40">
        <v>28</v>
      </c>
      <c r="D30" s="30"/>
      <c r="E30" s="45"/>
    </row>
    <row r="31" spans="2:13" ht="18" x14ac:dyDescent="0.2">
      <c r="B31" s="41"/>
      <c r="C31" s="40">
        <v>29</v>
      </c>
      <c r="D31" s="30"/>
      <c r="E31" s="45"/>
    </row>
    <row r="32" spans="2:13" ht="18" x14ac:dyDescent="0.2">
      <c r="B32" s="41"/>
      <c r="C32" s="40">
        <v>30</v>
      </c>
      <c r="D32" s="30"/>
      <c r="E32" s="45"/>
    </row>
    <row r="33" spans="2:5" ht="19" thickBot="1" x14ac:dyDescent="0.25">
      <c r="B33" s="35"/>
      <c r="C33" s="36"/>
      <c r="D33" s="29"/>
      <c r="E33" s="46" t="str">
        <f>_xlfn.IFNA(RANK(D33,D$3:D$64),"")</f>
        <v/>
      </c>
    </row>
    <row r="34" spans="2:5" ht="18" x14ac:dyDescent="0.2">
      <c r="B34" s="41"/>
      <c r="C34" s="38" t="s">
        <v>38</v>
      </c>
      <c r="D34" s="47" t="s">
        <v>23</v>
      </c>
      <c r="E34" s="45"/>
    </row>
    <row r="35" spans="2:5" ht="32" x14ac:dyDescent="0.2">
      <c r="B35" s="39" t="s">
        <v>13</v>
      </c>
      <c r="C35" s="40">
        <v>1</v>
      </c>
      <c r="D35" s="30"/>
      <c r="E35" s="45" t="str">
        <f t="shared" ref="E35:E53" si="1">_xlfn.IFNA(RANK(D35,D$3:D$64),"")</f>
        <v/>
      </c>
    </row>
    <row r="36" spans="2:5" ht="18" x14ac:dyDescent="0.2">
      <c r="B36" s="41"/>
      <c r="C36" s="40">
        <v>2</v>
      </c>
      <c r="D36" s="30"/>
      <c r="E36" s="45" t="str">
        <f t="shared" si="1"/>
        <v/>
      </c>
    </row>
    <row r="37" spans="2:5" ht="18" x14ac:dyDescent="0.2">
      <c r="B37" s="41"/>
      <c r="C37" s="40">
        <v>3</v>
      </c>
      <c r="D37" s="30"/>
      <c r="E37" s="45" t="str">
        <f t="shared" si="1"/>
        <v/>
      </c>
    </row>
    <row r="38" spans="2:5" ht="18" x14ac:dyDescent="0.2">
      <c r="B38" s="41"/>
      <c r="C38" s="40">
        <v>4</v>
      </c>
      <c r="D38" s="30"/>
      <c r="E38" s="45" t="str">
        <f t="shared" si="1"/>
        <v/>
      </c>
    </row>
    <row r="39" spans="2:5" ht="18" x14ac:dyDescent="0.2">
      <c r="B39" s="41"/>
      <c r="C39" s="40">
        <v>5</v>
      </c>
      <c r="D39" s="30"/>
      <c r="E39" s="45" t="str">
        <f t="shared" si="1"/>
        <v/>
      </c>
    </row>
    <row r="40" spans="2:5" ht="18" x14ac:dyDescent="0.2">
      <c r="B40" s="41"/>
      <c r="C40" s="40">
        <v>6</v>
      </c>
      <c r="D40" s="30"/>
      <c r="E40" s="45" t="str">
        <f t="shared" si="1"/>
        <v/>
      </c>
    </row>
    <row r="41" spans="2:5" ht="18" x14ac:dyDescent="0.2">
      <c r="B41" s="41"/>
      <c r="C41" s="40">
        <v>7</v>
      </c>
      <c r="D41" s="30"/>
      <c r="E41" s="45" t="str">
        <f t="shared" si="1"/>
        <v/>
      </c>
    </row>
    <row r="42" spans="2:5" ht="18" x14ac:dyDescent="0.2">
      <c r="B42" s="41"/>
      <c r="C42" s="40">
        <v>8</v>
      </c>
      <c r="D42" s="30"/>
      <c r="E42" s="45" t="str">
        <f t="shared" si="1"/>
        <v/>
      </c>
    </row>
    <row r="43" spans="2:5" ht="18" x14ac:dyDescent="0.2">
      <c r="B43" s="41"/>
      <c r="C43" s="40">
        <v>9</v>
      </c>
      <c r="D43" s="30"/>
      <c r="E43" s="45" t="str">
        <f t="shared" si="1"/>
        <v/>
      </c>
    </row>
    <row r="44" spans="2:5" ht="18" x14ac:dyDescent="0.2">
      <c r="B44" s="41"/>
      <c r="C44" s="40">
        <v>10</v>
      </c>
      <c r="D44" s="30"/>
      <c r="E44" s="45" t="str">
        <f t="shared" si="1"/>
        <v/>
      </c>
    </row>
    <row r="45" spans="2:5" ht="18" x14ac:dyDescent="0.2">
      <c r="B45" s="41"/>
      <c r="C45" s="40">
        <v>11</v>
      </c>
      <c r="D45" s="30"/>
      <c r="E45" s="45" t="str">
        <f t="shared" si="1"/>
        <v/>
      </c>
    </row>
    <row r="46" spans="2:5" ht="18" x14ac:dyDescent="0.2">
      <c r="B46" s="41"/>
      <c r="C46" s="40">
        <v>12</v>
      </c>
      <c r="D46" s="30"/>
      <c r="E46" s="45" t="str">
        <f t="shared" si="1"/>
        <v/>
      </c>
    </row>
    <row r="47" spans="2:5" ht="18" x14ac:dyDescent="0.2">
      <c r="B47" s="41"/>
      <c r="C47" s="40">
        <v>13</v>
      </c>
      <c r="D47" s="30"/>
      <c r="E47" s="45" t="str">
        <f t="shared" si="1"/>
        <v/>
      </c>
    </row>
    <row r="48" spans="2:5" ht="18" x14ac:dyDescent="0.2">
      <c r="B48" s="41"/>
      <c r="C48" s="40">
        <v>14</v>
      </c>
      <c r="D48" s="30"/>
      <c r="E48" s="45" t="str">
        <f t="shared" si="1"/>
        <v/>
      </c>
    </row>
    <row r="49" spans="2:5" ht="18" x14ac:dyDescent="0.2">
      <c r="B49" s="41"/>
      <c r="C49" s="40">
        <v>15</v>
      </c>
      <c r="D49" s="30"/>
      <c r="E49" s="45" t="str">
        <f t="shared" si="1"/>
        <v/>
      </c>
    </row>
    <row r="50" spans="2:5" ht="18" x14ac:dyDescent="0.2">
      <c r="B50" s="41"/>
      <c r="C50" s="40">
        <v>16</v>
      </c>
      <c r="D50" s="30"/>
      <c r="E50" s="45" t="str">
        <f t="shared" si="1"/>
        <v/>
      </c>
    </row>
    <row r="51" spans="2:5" ht="18" x14ac:dyDescent="0.2">
      <c r="B51" s="41"/>
      <c r="C51" s="40">
        <v>17</v>
      </c>
      <c r="D51" s="30"/>
      <c r="E51" s="45" t="str">
        <f t="shared" si="1"/>
        <v/>
      </c>
    </row>
    <row r="52" spans="2:5" ht="18" x14ac:dyDescent="0.2">
      <c r="B52" s="41"/>
      <c r="C52" s="40">
        <v>18</v>
      </c>
      <c r="D52" s="30"/>
      <c r="E52" s="45" t="str">
        <f t="shared" si="1"/>
        <v/>
      </c>
    </row>
    <row r="53" spans="2:5" ht="18" x14ac:dyDescent="0.2">
      <c r="B53" s="41"/>
      <c r="C53" s="40">
        <v>19</v>
      </c>
      <c r="D53" s="30"/>
      <c r="E53" s="45" t="str">
        <f t="shared" si="1"/>
        <v/>
      </c>
    </row>
    <row r="54" spans="2:5" ht="18" x14ac:dyDescent="0.2">
      <c r="B54" s="41"/>
      <c r="C54" s="40">
        <v>20</v>
      </c>
      <c r="D54" s="30"/>
      <c r="E54" s="45"/>
    </row>
    <row r="55" spans="2:5" ht="18" x14ac:dyDescent="0.2">
      <c r="B55" s="41"/>
      <c r="C55" s="40">
        <v>21</v>
      </c>
      <c r="D55" s="30"/>
      <c r="E55" s="45"/>
    </row>
    <row r="56" spans="2:5" ht="18" x14ac:dyDescent="0.2">
      <c r="B56" s="41"/>
      <c r="C56" s="40">
        <v>22</v>
      </c>
      <c r="D56" s="30"/>
      <c r="E56" s="45"/>
    </row>
    <row r="57" spans="2:5" ht="18" x14ac:dyDescent="0.2">
      <c r="B57" s="41"/>
      <c r="C57" s="40">
        <v>23</v>
      </c>
      <c r="D57" s="30"/>
      <c r="E57" s="45"/>
    </row>
    <row r="58" spans="2:5" ht="18" x14ac:dyDescent="0.2">
      <c r="B58" s="41"/>
      <c r="C58" s="40">
        <v>24</v>
      </c>
      <c r="D58" s="30"/>
      <c r="E58" s="45"/>
    </row>
    <row r="59" spans="2:5" ht="18" x14ac:dyDescent="0.2">
      <c r="B59" s="41"/>
      <c r="C59" s="40">
        <v>25</v>
      </c>
      <c r="D59" s="30"/>
      <c r="E59" s="45"/>
    </row>
    <row r="60" spans="2:5" ht="18" x14ac:dyDescent="0.2">
      <c r="B60" s="41"/>
      <c r="C60" s="40">
        <v>26</v>
      </c>
      <c r="D60" s="30"/>
      <c r="E60" s="45"/>
    </row>
    <row r="61" spans="2:5" ht="18" x14ac:dyDescent="0.2">
      <c r="B61" s="41"/>
      <c r="C61" s="40">
        <v>27</v>
      </c>
      <c r="D61" s="30"/>
      <c r="E61" s="45"/>
    </row>
    <row r="62" spans="2:5" ht="18" x14ac:dyDescent="0.2">
      <c r="B62" s="41"/>
      <c r="C62" s="40">
        <v>28</v>
      </c>
      <c r="D62" s="30"/>
      <c r="E62" s="45"/>
    </row>
    <row r="63" spans="2:5" ht="18" x14ac:dyDescent="0.2">
      <c r="B63" s="41"/>
      <c r="C63" s="40">
        <v>29</v>
      </c>
      <c r="D63" s="30"/>
      <c r="E63" s="45"/>
    </row>
    <row r="64" spans="2:5" ht="19" thickBot="1" x14ac:dyDescent="0.25">
      <c r="B64" s="42"/>
      <c r="C64" s="43">
        <v>30</v>
      </c>
      <c r="D64" s="31"/>
      <c r="E64" s="48" t="str">
        <f>_xlfn.IFNA(RANK(D64,D$3:D$64),"")</f>
        <v/>
      </c>
    </row>
    <row r="66" spans="1:13" x14ac:dyDescent="0.2">
      <c r="A66" s="26"/>
      <c r="B66" s="26"/>
      <c r="C66" s="32"/>
      <c r="D66" s="26" t="str">
        <f>D2</f>
        <v>Group 1 name</v>
      </c>
      <c r="E66" s="26" t="str">
        <f>D34</f>
        <v>Group 2 name</v>
      </c>
      <c r="F66" s="26"/>
      <c r="G66" s="26"/>
    </row>
    <row r="67" spans="1:13" x14ac:dyDescent="0.2">
      <c r="A67" s="26"/>
      <c r="B67" s="26"/>
      <c r="C67" s="32" t="s">
        <v>26</v>
      </c>
      <c r="D67" s="26">
        <f>MIN(D$3:D$32)</f>
        <v>0</v>
      </c>
      <c r="E67" s="26">
        <f>MIN(D$35:D$64)</f>
        <v>0</v>
      </c>
      <c r="F67" s="26"/>
      <c r="G67" s="26"/>
    </row>
    <row r="68" spans="1:13" x14ac:dyDescent="0.2">
      <c r="A68" s="26"/>
      <c r="B68" s="26"/>
      <c r="C68" s="32" t="s">
        <v>27</v>
      </c>
      <c r="D68" s="26">
        <f>MAX(D$3:D$32)</f>
        <v>0</v>
      </c>
      <c r="E68" s="26">
        <f>MAX(D$35:D$64)</f>
        <v>0</v>
      </c>
      <c r="F68" s="26"/>
      <c r="G68" s="26"/>
    </row>
    <row r="69" spans="1:13" x14ac:dyDescent="0.2">
      <c r="A69" s="26"/>
      <c r="B69" s="26"/>
      <c r="C69" s="32" t="s">
        <v>31</v>
      </c>
      <c r="D69" s="26">
        <f>COUNT(D$3:D$32)</f>
        <v>0</v>
      </c>
      <c r="E69" s="26">
        <f>COUNT(D$35:D$64)</f>
        <v>0</v>
      </c>
      <c r="F69" s="26"/>
      <c r="G69" s="26"/>
      <c r="H69" s="26"/>
      <c r="I69" s="26"/>
      <c r="J69" s="26"/>
      <c r="K69" s="26"/>
      <c r="L69" s="26"/>
      <c r="M69" s="26"/>
    </row>
    <row r="70" spans="1:13" x14ac:dyDescent="0.2">
      <c r="A70" s="26"/>
      <c r="B70" s="26"/>
      <c r="C70" s="32" t="s">
        <v>28</v>
      </c>
      <c r="D70" s="26"/>
      <c r="E70" s="26"/>
      <c r="F70" s="26">
        <f>MIN(D67:E68)</f>
        <v>0</v>
      </c>
      <c r="G70" s="26"/>
      <c r="H70" s="26"/>
      <c r="I70" s="26"/>
      <c r="J70" s="26"/>
      <c r="K70" s="26"/>
      <c r="L70" s="26"/>
      <c r="M70" s="26"/>
    </row>
    <row r="71" spans="1:13" x14ac:dyDescent="0.2">
      <c r="A71" s="26"/>
      <c r="B71" s="26"/>
      <c r="C71" s="32" t="s">
        <v>29</v>
      </c>
      <c r="D71" s="26"/>
      <c r="E71" s="26"/>
      <c r="F71" s="26">
        <f>MAX(D67:E68)</f>
        <v>0</v>
      </c>
      <c r="G71" s="26"/>
      <c r="H71" s="26"/>
      <c r="I71" s="26"/>
      <c r="J71" s="26"/>
      <c r="K71" s="26"/>
      <c r="L71" s="26"/>
      <c r="M71" s="26"/>
    </row>
    <row r="72" spans="1:13" x14ac:dyDescent="0.2">
      <c r="A72" s="26"/>
      <c r="B72" s="26"/>
      <c r="C72" s="32" t="s">
        <v>34</v>
      </c>
      <c r="D72" s="26"/>
      <c r="E72" s="26"/>
      <c r="F72" s="26">
        <f>(F71-F70)/6</f>
        <v>0</v>
      </c>
      <c r="G72" s="26"/>
      <c r="H72" s="26"/>
      <c r="I72" s="26"/>
      <c r="J72" s="26"/>
      <c r="K72" s="26"/>
      <c r="L72" s="26"/>
      <c r="M72" s="26"/>
    </row>
    <row r="73" spans="1:13" x14ac:dyDescent="0.2">
      <c r="A73" s="26"/>
      <c r="B73" s="26"/>
      <c r="C73" s="32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3" x14ac:dyDescent="0.2">
      <c r="A74" s="26"/>
      <c r="B74" s="26"/>
      <c r="C74" s="32" t="s">
        <v>30</v>
      </c>
      <c r="D74" s="26" t="str">
        <f>D2</f>
        <v>Group 1 name</v>
      </c>
      <c r="E74" s="26" t="str">
        <f>D34</f>
        <v>Group 2 name</v>
      </c>
      <c r="F74" s="26"/>
      <c r="G74" s="26"/>
      <c r="H74" s="26"/>
      <c r="I74" s="26"/>
      <c r="J74" s="26"/>
      <c r="K74" s="26"/>
      <c r="L74" s="26"/>
      <c r="M74" s="26"/>
    </row>
    <row r="75" spans="1:13" x14ac:dyDescent="0.2">
      <c r="A75" s="26"/>
      <c r="B75" s="26">
        <v>1</v>
      </c>
      <c r="C75" s="33">
        <f>F70</f>
        <v>0</v>
      </c>
      <c r="D75" s="26">
        <f>COUNTIF(D$3:D$32,"&lt;" &amp; $C75)</f>
        <v>0</v>
      </c>
      <c r="E75" s="26">
        <f>COUNTIF(D$35:D$64,"&lt;" &amp; $C75)</f>
        <v>0</v>
      </c>
      <c r="F75" s="26"/>
      <c r="G75" s="26"/>
      <c r="H75" s="26"/>
      <c r="I75" s="26"/>
      <c r="J75" s="26"/>
      <c r="K75" s="26"/>
      <c r="L75" s="26"/>
      <c r="M75" s="26"/>
    </row>
    <row r="76" spans="1:13" x14ac:dyDescent="0.2">
      <c r="A76" s="26"/>
      <c r="B76" s="26">
        <v>2</v>
      </c>
      <c r="C76" s="33">
        <f>C75+F$72</f>
        <v>0</v>
      </c>
      <c r="D76" s="26">
        <f>COUNTIF(D$3:D$32,"&lt;" &amp; $C76)-D75</f>
        <v>0</v>
      </c>
      <c r="E76" s="26">
        <f>COUNTIF(D$35:D$64,"&lt;" &amp; $C76)-E75</f>
        <v>0</v>
      </c>
      <c r="F76" s="26"/>
      <c r="G76" s="26"/>
      <c r="H76" s="26"/>
      <c r="I76" s="26"/>
      <c r="J76" s="26"/>
      <c r="K76" s="26"/>
      <c r="L76" s="26"/>
      <c r="M76" s="26"/>
    </row>
    <row r="77" spans="1:13" x14ac:dyDescent="0.2">
      <c r="A77" s="26"/>
      <c r="B77" s="26">
        <v>3</v>
      </c>
      <c r="C77" s="33">
        <f t="shared" ref="C77:C82" si="2">C76+F$72</f>
        <v>0</v>
      </c>
      <c r="D77" s="26">
        <f>COUNTIF(D$3:D$32,"&lt;" &amp; $C77)-D76-D75</f>
        <v>0</v>
      </c>
      <c r="E77" s="26">
        <f>COUNTIF(D$35:D$64,"&lt;" &amp; $C77)-E76-E75</f>
        <v>0</v>
      </c>
      <c r="F77" s="26"/>
      <c r="G77" s="26"/>
      <c r="H77" s="26"/>
      <c r="I77" s="26"/>
      <c r="J77" s="26"/>
      <c r="K77" s="26"/>
      <c r="L77" s="26"/>
      <c r="M77" s="26"/>
    </row>
    <row r="78" spans="1:13" x14ac:dyDescent="0.2">
      <c r="A78" s="26"/>
      <c r="B78" s="26">
        <v>4</v>
      </c>
      <c r="C78" s="33">
        <f t="shared" si="2"/>
        <v>0</v>
      </c>
      <c r="D78" s="26">
        <f>COUNTIF(D$3:D$32,"&lt;" &amp; $C78)-D77-D76-D75</f>
        <v>0</v>
      </c>
      <c r="E78" s="26">
        <f>COUNTIF(D$35:D$64,"&lt;" &amp; $C78)-E77-E76-E75</f>
        <v>0</v>
      </c>
      <c r="F78" s="26"/>
      <c r="G78" s="26"/>
      <c r="H78" s="26"/>
      <c r="I78" s="26"/>
      <c r="J78" s="26"/>
      <c r="K78" s="26"/>
      <c r="L78" s="26"/>
      <c r="M78" s="26"/>
    </row>
    <row r="79" spans="1:13" x14ac:dyDescent="0.2">
      <c r="A79" s="26"/>
      <c r="B79" s="26">
        <v>5</v>
      </c>
      <c r="C79" s="33">
        <f t="shared" si="2"/>
        <v>0</v>
      </c>
      <c r="D79" s="26">
        <f>COUNTIF(D$3:D$32,"&lt;" &amp; $C79)-D78-D77-D76-D75</f>
        <v>0</v>
      </c>
      <c r="E79" s="26">
        <f>COUNTIF(D$35:D$64,"&lt;" &amp; $C79)-E78-E77-E76-E75</f>
        <v>0</v>
      </c>
      <c r="F79" s="26"/>
      <c r="G79" s="26"/>
      <c r="H79" s="26"/>
      <c r="I79" s="26"/>
      <c r="J79" s="26"/>
      <c r="K79" s="26"/>
      <c r="L79" s="26"/>
      <c r="M79" s="26"/>
    </row>
    <row r="80" spans="1:13" x14ac:dyDescent="0.2">
      <c r="A80" s="26"/>
      <c r="B80" s="26">
        <v>6</v>
      </c>
      <c r="C80" s="33">
        <f t="shared" si="2"/>
        <v>0</v>
      </c>
      <c r="D80" s="26">
        <f>COUNTIF(D$3:D$32,"&lt;" &amp; $C80)-D79-D78-D77-D76-D75</f>
        <v>0</v>
      </c>
      <c r="E80" s="26">
        <f>COUNTIF(D$35:D$64,"&lt;" &amp; $C80)-E79-E78-E77-E76-E75</f>
        <v>0</v>
      </c>
      <c r="F80" s="26"/>
      <c r="G80" s="26"/>
      <c r="H80" s="26"/>
      <c r="I80" s="26"/>
      <c r="J80" s="26"/>
      <c r="K80" s="26"/>
      <c r="L80" s="26"/>
      <c r="M80" s="26"/>
    </row>
    <row r="81" spans="1:13" x14ac:dyDescent="0.2">
      <c r="A81" s="26"/>
      <c r="B81" s="26">
        <v>7</v>
      </c>
      <c r="C81" s="33">
        <f>C80+F$72</f>
        <v>0</v>
      </c>
      <c r="D81" s="26">
        <f>COUNTIF(D$3:D$32,"&lt;=" &amp; $C81)-D80-D79-D78-D77-D76-D75</f>
        <v>0</v>
      </c>
      <c r="E81" s="26">
        <f>COUNTIF(D$35:D$64,"&lt;=" &amp; $C81)-E80-E79-E78-E77-E76-E75</f>
        <v>0</v>
      </c>
      <c r="F81" s="26"/>
      <c r="G81" s="26"/>
      <c r="H81" s="26"/>
      <c r="I81" s="26"/>
      <c r="J81" s="26"/>
      <c r="K81" s="26"/>
      <c r="L81" s="26"/>
      <c r="M81" s="26"/>
    </row>
    <row r="82" spans="1:13" x14ac:dyDescent="0.2">
      <c r="A82" s="26"/>
      <c r="B82" s="26">
        <v>8</v>
      </c>
      <c r="C82" s="33">
        <f t="shared" si="2"/>
        <v>0</v>
      </c>
      <c r="D82" s="26">
        <f>COUNTIF(D$3:D$32,"&gt;" &amp; $C82)</f>
        <v>0</v>
      </c>
      <c r="E82" s="26">
        <f>COUNTIF(D$35:D$64,"&gt;" &amp; $C82)</f>
        <v>0</v>
      </c>
      <c r="F82" s="26"/>
      <c r="G82" s="26"/>
      <c r="H82" s="26"/>
      <c r="I82" s="26"/>
      <c r="J82" s="26"/>
      <c r="K82" s="26"/>
      <c r="L82" s="26"/>
      <c r="M82" s="26"/>
    </row>
    <row r="83" spans="1:13" x14ac:dyDescent="0.2">
      <c r="A83" s="26"/>
      <c r="B83" s="26"/>
      <c r="C83" s="32"/>
      <c r="D83" s="26">
        <f>SUM(D75:D81)</f>
        <v>0</v>
      </c>
      <c r="E83" s="26">
        <f>SUM(E75:E82)</f>
        <v>0</v>
      </c>
      <c r="F83" s="26"/>
      <c r="G83" s="26"/>
      <c r="H83" s="26"/>
      <c r="I83" s="26"/>
      <c r="J83" s="26"/>
      <c r="K83" s="26"/>
      <c r="L83" s="26"/>
      <c r="M83" s="26"/>
    </row>
    <row r="84" spans="1:13" x14ac:dyDescent="0.2">
      <c r="A84" s="26"/>
      <c r="B84" s="26"/>
      <c r="C84" s="32"/>
      <c r="D84" s="26"/>
      <c r="E84" s="26"/>
      <c r="F84" s="26"/>
      <c r="G84" s="26"/>
      <c r="H84" s="26"/>
      <c r="I84" s="26"/>
      <c r="J84" s="26"/>
      <c r="K84" s="26"/>
      <c r="L84" s="26"/>
      <c r="M84" s="26"/>
    </row>
    <row r="85" spans="1:13" x14ac:dyDescent="0.2">
      <c r="H85" s="26"/>
      <c r="I85" s="26"/>
      <c r="J85" s="26"/>
      <c r="K85" s="26"/>
      <c r="L85" s="26"/>
      <c r="M85" s="26"/>
    </row>
    <row r="86" spans="1:13" x14ac:dyDescent="0.2">
      <c r="H86" s="26"/>
      <c r="I86" s="26"/>
      <c r="J86" s="26"/>
      <c r="K86" s="26"/>
      <c r="L86" s="26"/>
      <c r="M86" s="26"/>
    </row>
    <row r="87" spans="1:13" x14ac:dyDescent="0.2">
      <c r="H87" s="26"/>
      <c r="I87" s="26"/>
      <c r="J87" s="26"/>
      <c r="K87" s="26"/>
      <c r="L87" s="26"/>
      <c r="M8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61"/>
  <sheetViews>
    <sheetView workbookViewId="0">
      <selection activeCell="F35" sqref="F35"/>
    </sheetView>
  </sheetViews>
  <sheetFormatPr baseColWidth="10" defaultColWidth="8.83203125" defaultRowHeight="15" x14ac:dyDescent="0.2"/>
  <cols>
    <col min="2" max="2" width="11.1640625" customWidth="1"/>
    <col min="3" max="3" width="13.83203125" customWidth="1"/>
    <col min="4" max="4" width="14.5" customWidth="1"/>
    <col min="12" max="12" width="18.33203125" customWidth="1"/>
    <col min="13" max="14" width="12.5" customWidth="1"/>
    <col min="17" max="17" width="12.83203125" customWidth="1"/>
  </cols>
  <sheetData>
    <row r="2" spans="2:20" ht="16" thickBot="1" x14ac:dyDescent="0.25"/>
    <row r="3" spans="2:20" ht="17" thickBot="1" x14ac:dyDescent="0.25">
      <c r="B3" s="51" t="s">
        <v>6</v>
      </c>
      <c r="C3" s="49" t="s">
        <v>36</v>
      </c>
      <c r="D3" s="50" t="s">
        <v>37</v>
      </c>
      <c r="E3" s="22"/>
      <c r="F3" s="22"/>
      <c r="G3" s="22"/>
      <c r="H3" s="22"/>
      <c r="I3" s="22"/>
      <c r="J3" s="22"/>
      <c r="K3" s="22"/>
      <c r="M3" s="1"/>
      <c r="N3" s="2" t="str">
        <f>C3</f>
        <v>Score 1 name</v>
      </c>
      <c r="O3" s="2" t="str">
        <f>D3</f>
        <v>Score 2 name</v>
      </c>
      <c r="P3" s="2"/>
      <c r="Q3" s="2"/>
      <c r="R3" s="3"/>
    </row>
    <row r="4" spans="2:20" x14ac:dyDescent="0.2">
      <c r="B4" s="52">
        <v>1</v>
      </c>
      <c r="C4" s="30"/>
      <c r="D4" s="53"/>
      <c r="M4" s="4" t="s">
        <v>2</v>
      </c>
      <c r="N4" s="13" t="e">
        <f>AVERAGE(C4:C43)</f>
        <v>#DIV/0!</v>
      </c>
      <c r="O4" s="13" t="e">
        <f>AVERAGE(D4:D43)</f>
        <v>#DIV/0!</v>
      </c>
      <c r="P4" s="5"/>
      <c r="Q4" s="5"/>
      <c r="R4" s="6"/>
      <c r="T4">
        <v>1</v>
      </c>
    </row>
    <row r="5" spans="2:20" x14ac:dyDescent="0.2">
      <c r="B5" s="52">
        <v>2</v>
      </c>
      <c r="C5" s="30"/>
      <c r="D5" s="53"/>
      <c r="M5" s="4" t="s">
        <v>8</v>
      </c>
      <c r="N5" s="20" t="e">
        <f>CORREL(C4:C43,D4:D43)</f>
        <v>#DIV/0!</v>
      </c>
      <c r="O5" s="5"/>
      <c r="P5" s="5"/>
      <c r="Q5" s="5"/>
      <c r="R5" s="6"/>
    </row>
    <row r="6" spans="2:20" x14ac:dyDescent="0.2">
      <c r="B6" s="52">
        <v>3</v>
      </c>
      <c r="C6" s="30"/>
      <c r="D6" s="53"/>
      <c r="F6" s="44" t="s">
        <v>39</v>
      </c>
      <c r="G6" s="44"/>
      <c r="H6" s="44"/>
      <c r="I6" s="44"/>
      <c r="J6" s="44"/>
      <c r="K6" s="44"/>
      <c r="M6" s="4" t="s">
        <v>10</v>
      </c>
      <c r="N6" s="5">
        <f>COUNT(C4:C43)</f>
        <v>0</v>
      </c>
      <c r="O6" s="5"/>
      <c r="P6" s="5"/>
      <c r="Q6" s="5"/>
      <c r="R6" s="6"/>
    </row>
    <row r="7" spans="2:20" x14ac:dyDescent="0.2">
      <c r="B7" s="52">
        <v>4</v>
      </c>
      <c r="C7" s="30"/>
      <c r="D7" s="53"/>
      <c r="F7" s="44"/>
      <c r="G7" s="44"/>
      <c r="H7" s="44"/>
      <c r="I7" s="44"/>
      <c r="J7" s="44"/>
      <c r="K7" s="44"/>
      <c r="M7" s="12" t="s">
        <v>9</v>
      </c>
      <c r="N7" s="15" t="e">
        <f>N5*SQRT(N6-2)/SQRT(1-N5^2)</f>
        <v>#DIV/0!</v>
      </c>
      <c r="O7" s="5"/>
      <c r="P7" s="5"/>
      <c r="Q7" s="5"/>
      <c r="R7" s="6"/>
    </row>
    <row r="8" spans="2:20" ht="16" thickBot="1" x14ac:dyDescent="0.25">
      <c r="B8" s="52">
        <v>5</v>
      </c>
      <c r="C8" s="30"/>
      <c r="D8" s="53"/>
      <c r="F8" s="44" t="s">
        <v>40</v>
      </c>
      <c r="G8" s="44"/>
      <c r="H8" s="44"/>
      <c r="I8" s="44"/>
      <c r="J8" s="44"/>
      <c r="K8" s="44"/>
      <c r="M8" s="7" t="s">
        <v>11</v>
      </c>
      <c r="N8" s="14" t="e">
        <f>_xlfn.T.DIST.2T(ABS(N7),N6-2)</f>
        <v>#DIV/0!</v>
      </c>
      <c r="O8" s="8"/>
      <c r="P8" s="9" t="e">
        <f>IF(N8 &lt; 0.05, "This is a significant correlation", "This is not a signficant correlation")</f>
        <v>#DIV/0!</v>
      </c>
      <c r="Q8" s="8"/>
      <c r="R8" s="10"/>
    </row>
    <row r="9" spans="2:20" x14ac:dyDescent="0.2">
      <c r="B9" s="52">
        <v>6</v>
      </c>
      <c r="C9" s="30"/>
      <c r="D9" s="53"/>
      <c r="F9" s="44"/>
      <c r="G9" s="44"/>
      <c r="H9" s="44"/>
      <c r="I9" s="44"/>
      <c r="J9" s="44"/>
      <c r="K9" s="44"/>
    </row>
    <row r="10" spans="2:20" x14ac:dyDescent="0.2">
      <c r="B10" s="52">
        <v>7</v>
      </c>
      <c r="C10" s="30"/>
      <c r="D10" s="53"/>
      <c r="F10" s="44" t="s">
        <v>41</v>
      </c>
      <c r="G10" s="44"/>
      <c r="H10" s="44"/>
      <c r="I10" s="44"/>
      <c r="J10" s="44"/>
      <c r="K10" s="44"/>
    </row>
    <row r="11" spans="2:20" x14ac:dyDescent="0.2">
      <c r="B11" s="52">
        <v>8</v>
      </c>
      <c r="C11" s="30"/>
      <c r="D11" s="53"/>
      <c r="F11" s="44" t="s">
        <v>54</v>
      </c>
      <c r="G11" s="44"/>
      <c r="H11" s="44"/>
      <c r="I11" s="44"/>
      <c r="J11" s="44"/>
      <c r="K11" s="44"/>
    </row>
    <row r="12" spans="2:20" x14ac:dyDescent="0.2">
      <c r="B12" s="52">
        <v>9</v>
      </c>
      <c r="C12" s="30"/>
      <c r="D12" s="53"/>
      <c r="F12" s="44" t="s">
        <v>55</v>
      </c>
      <c r="G12" s="44"/>
      <c r="H12" s="44"/>
      <c r="I12" s="44"/>
      <c r="J12" s="44"/>
      <c r="K12" s="44"/>
      <c r="P12" s="11"/>
    </row>
    <row r="13" spans="2:20" x14ac:dyDescent="0.2">
      <c r="B13" s="52">
        <v>10</v>
      </c>
      <c r="C13" s="30"/>
      <c r="D13" s="53"/>
      <c r="F13" s="44"/>
      <c r="G13" s="44"/>
      <c r="H13" s="44"/>
      <c r="I13" s="44"/>
      <c r="J13" s="44"/>
      <c r="K13" s="44"/>
    </row>
    <row r="14" spans="2:20" x14ac:dyDescent="0.2">
      <c r="B14" s="52">
        <v>11</v>
      </c>
      <c r="C14" s="30"/>
      <c r="D14" s="53"/>
      <c r="F14" s="44" t="s">
        <v>56</v>
      </c>
      <c r="G14" s="44"/>
      <c r="H14" s="44"/>
      <c r="I14" s="44"/>
      <c r="J14" s="44"/>
      <c r="K14" s="44"/>
    </row>
    <row r="15" spans="2:20" x14ac:dyDescent="0.2">
      <c r="B15" s="52">
        <v>12</v>
      </c>
      <c r="C15" s="30"/>
      <c r="D15" s="53"/>
      <c r="F15" s="44" t="s">
        <v>57</v>
      </c>
      <c r="G15" s="44"/>
      <c r="H15" s="44"/>
      <c r="I15" s="44"/>
      <c r="J15" s="44"/>
      <c r="K15" s="44"/>
    </row>
    <row r="16" spans="2:20" x14ac:dyDescent="0.2">
      <c r="B16" s="52">
        <v>13</v>
      </c>
      <c r="C16" s="30"/>
      <c r="D16" s="53"/>
      <c r="F16" s="44" t="s">
        <v>46</v>
      </c>
      <c r="G16" s="44"/>
      <c r="H16" s="44"/>
      <c r="I16" s="44"/>
      <c r="J16" s="44"/>
      <c r="K16" s="44"/>
    </row>
    <row r="17" spans="2:11" x14ac:dyDescent="0.2">
      <c r="B17" s="52">
        <v>14</v>
      </c>
      <c r="C17" s="30"/>
      <c r="D17" s="53"/>
      <c r="F17" s="44"/>
      <c r="G17" s="44"/>
      <c r="H17" s="44"/>
      <c r="I17" s="44"/>
      <c r="J17" s="44"/>
      <c r="K17" s="44"/>
    </row>
    <row r="18" spans="2:11" x14ac:dyDescent="0.2">
      <c r="B18" s="52">
        <v>15</v>
      </c>
      <c r="C18" s="30"/>
      <c r="D18" s="53"/>
      <c r="F18" s="44" t="s">
        <v>52</v>
      </c>
      <c r="G18" s="44"/>
      <c r="H18" s="44"/>
      <c r="I18" s="44"/>
      <c r="J18" s="44"/>
      <c r="K18" s="44"/>
    </row>
    <row r="19" spans="2:11" x14ac:dyDescent="0.2">
      <c r="B19" s="52">
        <v>16</v>
      </c>
      <c r="C19" s="30"/>
      <c r="D19" s="53"/>
      <c r="F19" s="44" t="s">
        <v>53</v>
      </c>
      <c r="G19" s="44"/>
      <c r="H19" s="44"/>
      <c r="I19" s="44"/>
      <c r="J19" s="44"/>
      <c r="K19" s="44"/>
    </row>
    <row r="20" spans="2:11" x14ac:dyDescent="0.2">
      <c r="B20" s="52">
        <v>17</v>
      </c>
      <c r="C20" s="30"/>
      <c r="D20" s="53"/>
      <c r="F20" s="44"/>
      <c r="G20" s="44"/>
      <c r="H20" s="44"/>
      <c r="I20" s="44"/>
      <c r="J20" s="44"/>
      <c r="K20" s="44"/>
    </row>
    <row r="21" spans="2:11" x14ac:dyDescent="0.2">
      <c r="B21" s="52">
        <v>18</v>
      </c>
      <c r="C21" s="30"/>
      <c r="D21" s="53"/>
      <c r="F21" s="44" t="s">
        <v>47</v>
      </c>
      <c r="G21" s="44"/>
      <c r="H21" s="44"/>
      <c r="I21" s="44"/>
      <c r="J21" s="44"/>
      <c r="K21" s="44"/>
    </row>
    <row r="22" spans="2:11" x14ac:dyDescent="0.2">
      <c r="B22" s="52">
        <v>19</v>
      </c>
      <c r="C22" s="30"/>
      <c r="D22" s="53"/>
      <c r="F22" s="44" t="s">
        <v>48</v>
      </c>
      <c r="G22" s="44"/>
      <c r="H22" s="44"/>
      <c r="I22" s="44"/>
      <c r="J22" s="44"/>
      <c r="K22" s="44"/>
    </row>
    <row r="23" spans="2:11" x14ac:dyDescent="0.2">
      <c r="B23" s="52">
        <v>20</v>
      </c>
      <c r="C23" s="30"/>
      <c r="D23" s="53"/>
    </row>
    <row r="24" spans="2:11" x14ac:dyDescent="0.2">
      <c r="B24" s="52">
        <v>21</v>
      </c>
      <c r="C24" s="30"/>
      <c r="D24" s="53"/>
    </row>
    <row r="25" spans="2:11" x14ac:dyDescent="0.2">
      <c r="B25" s="52">
        <v>22</v>
      </c>
      <c r="C25" s="30"/>
      <c r="D25" s="53"/>
    </row>
    <row r="26" spans="2:11" x14ac:dyDescent="0.2">
      <c r="B26" s="52">
        <v>23</v>
      </c>
      <c r="C26" s="30"/>
      <c r="D26" s="53"/>
    </row>
    <row r="27" spans="2:11" x14ac:dyDescent="0.2">
      <c r="B27" s="52">
        <v>24</v>
      </c>
      <c r="C27" s="30"/>
      <c r="D27" s="53"/>
    </row>
    <row r="28" spans="2:11" x14ac:dyDescent="0.2">
      <c r="B28" s="52">
        <v>25</v>
      </c>
      <c r="C28" s="30"/>
      <c r="D28" s="53"/>
    </row>
    <row r="29" spans="2:11" x14ac:dyDescent="0.2">
      <c r="B29" s="52">
        <v>26</v>
      </c>
      <c r="C29" s="30"/>
      <c r="D29" s="53"/>
    </row>
    <row r="30" spans="2:11" x14ac:dyDescent="0.2">
      <c r="B30" s="52">
        <v>27</v>
      </c>
      <c r="C30" s="30"/>
      <c r="D30" s="53"/>
    </row>
    <row r="31" spans="2:11" x14ac:dyDescent="0.2">
      <c r="B31" s="52">
        <v>28</v>
      </c>
      <c r="C31" s="30"/>
      <c r="D31" s="53"/>
    </row>
    <row r="32" spans="2:11" x14ac:dyDescent="0.2">
      <c r="B32" s="52">
        <v>29</v>
      </c>
      <c r="C32" s="30"/>
      <c r="D32" s="53"/>
    </row>
    <row r="33" spans="1:11" x14ac:dyDescent="0.2">
      <c r="B33" s="52">
        <v>30</v>
      </c>
      <c r="C33" s="30"/>
      <c r="D33" s="53"/>
    </row>
    <row r="34" spans="1:11" x14ac:dyDescent="0.2">
      <c r="B34" s="52">
        <v>31</v>
      </c>
      <c r="C34" s="30"/>
      <c r="D34" s="53"/>
    </row>
    <row r="35" spans="1:11" x14ac:dyDescent="0.2">
      <c r="B35" s="52">
        <v>32</v>
      </c>
      <c r="C35" s="30"/>
      <c r="D35" s="53"/>
    </row>
    <row r="36" spans="1:11" x14ac:dyDescent="0.2">
      <c r="B36" s="52">
        <v>33</v>
      </c>
      <c r="C36" s="30"/>
      <c r="D36" s="53"/>
    </row>
    <row r="37" spans="1:11" x14ac:dyDescent="0.2">
      <c r="B37" s="52">
        <v>34</v>
      </c>
      <c r="C37" s="30"/>
      <c r="D37" s="53"/>
    </row>
    <row r="38" spans="1:11" x14ac:dyDescent="0.2">
      <c r="B38" s="52">
        <v>35</v>
      </c>
      <c r="C38" s="30"/>
      <c r="D38" s="53"/>
    </row>
    <row r="39" spans="1:11" x14ac:dyDescent="0.2">
      <c r="B39" s="52">
        <v>36</v>
      </c>
      <c r="C39" s="30"/>
      <c r="D39" s="53"/>
    </row>
    <row r="40" spans="1:11" x14ac:dyDescent="0.2">
      <c r="B40" s="52">
        <v>37</v>
      </c>
      <c r="C40" s="30"/>
      <c r="D40" s="53"/>
    </row>
    <row r="41" spans="1:11" x14ac:dyDescent="0.2">
      <c r="B41" s="52">
        <v>38</v>
      </c>
      <c r="C41" s="30"/>
      <c r="D41" s="53"/>
    </row>
    <row r="42" spans="1:11" x14ac:dyDescent="0.2">
      <c r="B42" s="52">
        <v>39</v>
      </c>
      <c r="C42" s="30"/>
      <c r="D42" s="53"/>
    </row>
    <row r="43" spans="1:11" ht="16" thickBot="1" x14ac:dyDescent="0.25">
      <c r="B43" s="54">
        <v>40</v>
      </c>
      <c r="C43" s="31"/>
      <c r="D43" s="55"/>
    </row>
    <row r="45" spans="1:11" x14ac:dyDescent="0.2">
      <c r="A45" s="26"/>
      <c r="B45" s="26" t="s">
        <v>26</v>
      </c>
      <c r="C45" s="26">
        <f>MIN(C4:C43)</f>
        <v>0</v>
      </c>
      <c r="D45" s="26">
        <f>MIN(D4:D43)</f>
        <v>0</v>
      </c>
      <c r="E45" s="26"/>
      <c r="F45" s="26"/>
      <c r="G45" s="26"/>
      <c r="H45" s="26"/>
      <c r="I45" s="26"/>
      <c r="J45" s="26"/>
      <c r="K45" s="26"/>
    </row>
    <row r="46" spans="1:11" x14ac:dyDescent="0.2">
      <c r="A46" s="26"/>
      <c r="B46" s="26" t="s">
        <v>27</v>
      </c>
      <c r="C46" s="26">
        <f>MAX(C4:C43)</f>
        <v>0</v>
      </c>
      <c r="D46" s="26">
        <f>MAX(D4:D43)</f>
        <v>0</v>
      </c>
      <c r="E46" s="26"/>
      <c r="F46" s="26"/>
      <c r="G46" s="26"/>
      <c r="H46" s="26"/>
      <c r="I46" s="26"/>
      <c r="J46" s="26"/>
      <c r="K46" s="26"/>
    </row>
    <row r="47" spans="1:11" x14ac:dyDescent="0.2">
      <c r="A47" s="26"/>
      <c r="B47" s="26" t="s">
        <v>31</v>
      </c>
      <c r="C47" s="26">
        <f>COUNT(C4:C43)</f>
        <v>0</v>
      </c>
      <c r="D47" s="26"/>
      <c r="E47" s="26"/>
      <c r="F47" s="26"/>
      <c r="G47" s="26"/>
      <c r="H47" s="26"/>
      <c r="I47" s="26"/>
      <c r="J47" s="26"/>
      <c r="K47" s="26"/>
    </row>
    <row r="48" spans="1:11" x14ac:dyDescent="0.2">
      <c r="A48" s="26"/>
      <c r="B48" s="26" t="s">
        <v>28</v>
      </c>
      <c r="C48" s="26"/>
      <c r="D48" s="26"/>
      <c r="E48" s="26">
        <f>MIN(C45:D46)</f>
        <v>0</v>
      </c>
      <c r="F48" s="26"/>
      <c r="G48" s="26"/>
      <c r="H48" s="26"/>
      <c r="I48" s="26"/>
      <c r="J48" s="26"/>
      <c r="K48" s="26"/>
    </row>
    <row r="49" spans="1:11" x14ac:dyDescent="0.2">
      <c r="A49" s="26"/>
      <c r="B49" s="26" t="s">
        <v>29</v>
      </c>
      <c r="C49" s="26"/>
      <c r="D49" s="26"/>
      <c r="E49" s="26">
        <f>MAX(C45:D46)</f>
        <v>0</v>
      </c>
      <c r="F49" s="26"/>
      <c r="G49" s="26"/>
      <c r="H49" s="26"/>
      <c r="I49" s="26"/>
      <c r="J49" s="26"/>
      <c r="K49" s="26"/>
    </row>
    <row r="50" spans="1:11" x14ac:dyDescent="0.2">
      <c r="A50" s="26"/>
      <c r="B50" s="26" t="s">
        <v>34</v>
      </c>
      <c r="C50" s="26"/>
      <c r="D50" s="26"/>
      <c r="E50" s="26">
        <f>(E49-E48)/6</f>
        <v>0</v>
      </c>
      <c r="F50" s="26"/>
      <c r="G50" s="26"/>
      <c r="H50" s="26"/>
      <c r="I50" s="26"/>
      <c r="J50" s="26"/>
      <c r="K50" s="26"/>
    </row>
    <row r="51" spans="1:11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spans="1:11" x14ac:dyDescent="0.2">
      <c r="A52" s="26"/>
      <c r="B52" s="26" t="s">
        <v>30</v>
      </c>
      <c r="C52" s="26" t="str">
        <f>C3</f>
        <v>Score 1 name</v>
      </c>
      <c r="D52" s="26" t="str">
        <f>D3</f>
        <v>Score 2 name</v>
      </c>
      <c r="E52" s="26"/>
      <c r="F52" s="26"/>
      <c r="G52" s="26"/>
      <c r="H52" s="26"/>
      <c r="I52" s="26"/>
      <c r="J52" s="26"/>
      <c r="K52" s="26"/>
    </row>
    <row r="53" spans="1:11" x14ac:dyDescent="0.2">
      <c r="A53" s="26">
        <v>1</v>
      </c>
      <c r="B53" s="27">
        <f>E48</f>
        <v>0</v>
      </c>
      <c r="C53" s="26">
        <f>COUNTIF(C$3:C$42,"&lt;" &amp; $B53)</f>
        <v>0</v>
      </c>
      <c r="D53" s="26">
        <f>COUNTIF(D$3:D$42,"&lt;" &amp; $B53)</f>
        <v>0</v>
      </c>
      <c r="E53" s="26"/>
      <c r="F53" s="26"/>
      <c r="G53" s="26"/>
      <c r="H53" s="26"/>
      <c r="I53" s="26"/>
      <c r="J53" s="26"/>
      <c r="K53" s="26"/>
    </row>
    <row r="54" spans="1:11" x14ac:dyDescent="0.2">
      <c r="A54" s="26">
        <v>2</v>
      </c>
      <c r="B54" s="27">
        <f>B53+E$50</f>
        <v>0</v>
      </c>
      <c r="C54" s="26">
        <f>(COUNTIF(C$3:C$42,"&lt;" &amp; $B54))-C53</f>
        <v>0</v>
      </c>
      <c r="D54" s="26">
        <f>(COUNTIF(D$3:D$42,"&lt;" &amp; $B54))-D53</f>
        <v>0</v>
      </c>
      <c r="E54" s="26"/>
      <c r="F54" s="26"/>
      <c r="G54" s="26"/>
      <c r="H54" s="26"/>
      <c r="I54" s="26"/>
      <c r="J54" s="26"/>
      <c r="K54" s="26"/>
    </row>
    <row r="55" spans="1:11" x14ac:dyDescent="0.2">
      <c r="A55" s="26">
        <v>3</v>
      </c>
      <c r="B55" s="27">
        <f t="shared" ref="B55:B59" si="0">B54+E$50</f>
        <v>0</v>
      </c>
      <c r="C55" s="26">
        <f>(COUNTIF(C$3:C$42,"&lt;" &amp; $B55))-C53-C54</f>
        <v>0</v>
      </c>
      <c r="D55" s="26">
        <f>(COUNTIF(D$3:D$42,"&lt;" &amp; $B55))-D53-D54</f>
        <v>0</v>
      </c>
      <c r="E55" s="26"/>
      <c r="F55" s="26"/>
      <c r="G55" s="26"/>
      <c r="H55" s="26"/>
      <c r="I55" s="26"/>
      <c r="J55" s="26"/>
      <c r="K55" s="26"/>
    </row>
    <row r="56" spans="1:11" x14ac:dyDescent="0.2">
      <c r="A56" s="26">
        <v>4</v>
      </c>
      <c r="B56" s="27">
        <f t="shared" si="0"/>
        <v>0</v>
      </c>
      <c r="C56" s="26">
        <f>(COUNTIF(C$3:C$42,"&lt;" &amp; $B56))-C53-C54-C55</f>
        <v>0</v>
      </c>
      <c r="D56" s="26">
        <f>(COUNTIF(D$3:D$42,"&lt;" &amp; $B56))-D53-D54-D55</f>
        <v>0</v>
      </c>
      <c r="E56" s="26"/>
      <c r="F56" s="26"/>
      <c r="G56" s="26"/>
      <c r="H56" s="26"/>
      <c r="I56" s="26"/>
      <c r="J56" s="26"/>
      <c r="K56" s="26"/>
    </row>
    <row r="57" spans="1:11" x14ac:dyDescent="0.2">
      <c r="A57" s="26">
        <v>5</v>
      </c>
      <c r="B57" s="27">
        <f t="shared" si="0"/>
        <v>0</v>
      </c>
      <c r="C57" s="26">
        <f>(COUNTIF(C$3:C$42,"&lt;" &amp; $B57))-C53-C54-C55-C56</f>
        <v>0</v>
      </c>
      <c r="D57" s="26">
        <f>(COUNTIF(D$3:D$42,"&lt;" &amp; $B57))-D53-D54-D55-D56</f>
        <v>0</v>
      </c>
      <c r="E57" s="26"/>
      <c r="F57" s="26"/>
      <c r="G57" s="26"/>
      <c r="H57" s="26"/>
      <c r="I57" s="26"/>
      <c r="J57" s="26"/>
      <c r="K57" s="26"/>
    </row>
    <row r="58" spans="1:11" x14ac:dyDescent="0.2">
      <c r="A58" s="26">
        <v>6</v>
      </c>
      <c r="B58" s="27">
        <f t="shared" si="0"/>
        <v>0</v>
      </c>
      <c r="C58" s="26">
        <f>(COUNTIF(C$3:C$42,"&lt;" &amp; $B58))-C53-C54-C55-C56-C57</f>
        <v>0</v>
      </c>
      <c r="D58" s="26">
        <f>(COUNTIF(D$3:D$42,"&lt;" &amp; $B58))-D53-D54-D55-D56-D57</f>
        <v>0</v>
      </c>
      <c r="E58" s="26"/>
      <c r="F58" s="26"/>
      <c r="G58" s="26"/>
      <c r="H58" s="26"/>
      <c r="I58" s="26"/>
      <c r="J58" s="26"/>
      <c r="K58" s="26"/>
    </row>
    <row r="59" spans="1:11" x14ac:dyDescent="0.2">
      <c r="A59" s="26">
        <v>7</v>
      </c>
      <c r="B59" s="27">
        <f t="shared" si="0"/>
        <v>0</v>
      </c>
      <c r="C59" s="26">
        <f>(COUNTIF(C$3:C$42,"&lt;=" &amp; $B59))-SUM(C53:C58)</f>
        <v>0</v>
      </c>
      <c r="D59" s="26">
        <f>(COUNTIF(D$3:D$42,"&lt;=" &amp; $B59))-SUM(D53:D58)</f>
        <v>0</v>
      </c>
      <c r="E59" s="26"/>
      <c r="F59" s="26"/>
      <c r="G59" s="26"/>
      <c r="H59" s="26"/>
      <c r="I59" s="26"/>
      <c r="J59" s="26"/>
      <c r="K59" s="26"/>
    </row>
    <row r="60" spans="1:11" x14ac:dyDescent="0.2">
      <c r="A60" s="26">
        <v>8</v>
      </c>
      <c r="B60" s="27">
        <f>B59+E50</f>
        <v>0</v>
      </c>
      <c r="C60" s="26">
        <f>(COUNTIF(C$3:C$42,"&gt;" &amp; $B60))</f>
        <v>0</v>
      </c>
      <c r="D60" s="26">
        <f>(COUNTIF(D$3:D$42,"&gt;" &amp; $B60))</f>
        <v>0</v>
      </c>
      <c r="E60" s="26"/>
      <c r="F60" s="26"/>
      <c r="G60" s="26"/>
      <c r="H60" s="26"/>
      <c r="I60" s="26"/>
      <c r="J60" s="26"/>
      <c r="K60" s="26"/>
    </row>
    <row r="61" spans="1:11" x14ac:dyDescent="0.2">
      <c r="A61" s="26"/>
      <c r="B61" s="26"/>
      <c r="C61" s="26">
        <f>SUM(C53:C60)</f>
        <v>0</v>
      </c>
      <c r="D61" s="26">
        <f>SUM(D53:D60)</f>
        <v>0</v>
      </c>
      <c r="E61" s="26"/>
      <c r="F61" s="26"/>
      <c r="G61" s="26"/>
      <c r="H61" s="26"/>
      <c r="I61" s="26"/>
      <c r="J61" s="26"/>
      <c r="K61" s="26"/>
    </row>
  </sheetData>
  <pageMargins left="0.7" right="0.7" top="0.75" bottom="0.75" header="0.3" footer="0.3"/>
  <pageSetup paperSize="9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Paired sample sign test</vt:lpstr>
      <vt:lpstr>Independent groups (MW test)</vt:lpstr>
      <vt:lpstr>Correlational design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Hollins</dc:creator>
  <cp:lastModifiedBy>Andy Wills</cp:lastModifiedBy>
  <dcterms:created xsi:type="dcterms:W3CDTF">2023-01-18T16:58:08Z</dcterms:created>
  <dcterms:modified xsi:type="dcterms:W3CDTF">2024-02-10T15:10:33Z</dcterms:modified>
</cp:coreProperties>
</file>