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repo/other/rmhealth-found/docs/"/>
    </mc:Choice>
  </mc:AlternateContent>
  <xr:revisionPtr revIDLastSave="0" documentId="8_{D4F225FE-331D-BE49-A93A-35BB9A362275}" xr6:coauthVersionLast="47" xr6:coauthVersionMax="47" xr10:uidLastSave="{00000000-0000-0000-0000-000000000000}"/>
  <bookViews>
    <workbookView xWindow="11840" yWindow="29540" windowWidth="29400" windowHeight="18380" activeTab="1" xr2:uid="{C5D81D3A-AB09-4153-BE0B-5184D81AE993}"/>
  </bookViews>
  <sheets>
    <sheet name="Exercise 1" sheetId="2" r:id="rId1"/>
    <sheet name="Exercise 2" sheetId="6" r:id="rId2"/>
    <sheet name="Exercise 3" sheetId="7" r:id="rId3"/>
    <sheet name="Exercise 4" sheetId="8" r:id="rId4"/>
    <sheet name="Exercise 5" sheetId="10" r:id="rId5"/>
    <sheet name="Exercise 6" sheetId="11" r:id="rId6"/>
    <sheet name="Exercise 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13" l="1"/>
  <c r="C49" i="13"/>
  <c r="C43" i="13"/>
  <c r="BM43" i="13" s="1"/>
  <c r="C42" i="13"/>
  <c r="D42" i="13" s="1"/>
  <c r="C41" i="13"/>
  <c r="BM41" i="13" s="1"/>
  <c r="C40" i="13"/>
  <c r="BA40" i="13" s="1"/>
  <c r="C39" i="13"/>
  <c r="BA39" i="13" s="1"/>
  <c r="C38" i="13"/>
  <c r="BM38" i="13" s="1"/>
  <c r="C37" i="13"/>
  <c r="BM37" i="13" s="1"/>
  <c r="C36" i="13"/>
  <c r="BM36" i="13" s="1"/>
  <c r="C35" i="13"/>
  <c r="BM35" i="13" s="1"/>
  <c r="C34" i="13"/>
  <c r="BM34" i="13" s="1"/>
  <c r="C33" i="13"/>
  <c r="BM33" i="13" s="1"/>
  <c r="C32" i="13"/>
  <c r="BA32" i="13" s="1"/>
  <c r="C31" i="13"/>
  <c r="BA31" i="13" s="1"/>
  <c r="C30" i="13"/>
  <c r="BA30" i="13" s="1"/>
  <c r="C29" i="13"/>
  <c r="BM29" i="13" s="1"/>
  <c r="C28" i="13"/>
  <c r="BM28" i="13" s="1"/>
  <c r="C27" i="13"/>
  <c r="BM27" i="13" s="1"/>
  <c r="C26" i="13"/>
  <c r="BM26" i="13" s="1"/>
  <c r="C25" i="13"/>
  <c r="BM25" i="13" s="1"/>
  <c r="C24" i="13"/>
  <c r="BA24" i="13" s="1"/>
  <c r="C23" i="13"/>
  <c r="D23" i="13" s="1"/>
  <c r="C22" i="13"/>
  <c r="D22" i="13" s="1"/>
  <c r="C21" i="13"/>
  <c r="BA21" i="13" s="1"/>
  <c r="C20" i="13"/>
  <c r="BA20" i="13" s="1"/>
  <c r="C19" i="13"/>
  <c r="BA19" i="13" s="1"/>
  <c r="C18" i="13"/>
  <c r="BA18" i="13" s="1"/>
  <c r="C17" i="13"/>
  <c r="BA17" i="13" s="1"/>
  <c r="C16" i="13"/>
  <c r="BM16" i="13" s="1"/>
  <c r="C15" i="13"/>
  <c r="BM15" i="13" s="1"/>
  <c r="C14" i="13"/>
  <c r="BM14" i="13" s="1"/>
  <c r="C13" i="13"/>
  <c r="BA13" i="13" s="1"/>
  <c r="C12" i="13"/>
  <c r="BA12" i="13" s="1"/>
  <c r="C11" i="13"/>
  <c r="BA11" i="13" s="1"/>
  <c r="C10" i="13"/>
  <c r="BA10" i="13" s="1"/>
  <c r="C9" i="13"/>
  <c r="BA9" i="13" s="1"/>
  <c r="C8" i="13"/>
  <c r="BQ8" i="13" s="1"/>
  <c r="C7" i="13"/>
  <c r="BE7" i="13" s="1"/>
  <c r="C6" i="13"/>
  <c r="BE6" i="13" s="1"/>
  <c r="C5" i="13"/>
  <c r="BE5" i="13" s="1"/>
  <c r="C4" i="13"/>
  <c r="BQ4" i="13" s="1"/>
  <c r="V3" i="13"/>
  <c r="U3" i="13"/>
  <c r="J38" i="13" l="1"/>
  <c r="I21" i="13"/>
  <c r="I29" i="13"/>
  <c r="I30" i="13"/>
  <c r="J43" i="13"/>
  <c r="J26" i="13"/>
  <c r="I40" i="13"/>
  <c r="J23" i="13"/>
  <c r="J35" i="13"/>
  <c r="I18" i="13"/>
  <c r="J34" i="13"/>
  <c r="I14" i="13"/>
  <c r="J30" i="13"/>
  <c r="J8" i="13"/>
  <c r="I38" i="13"/>
  <c r="J32" i="13"/>
  <c r="J28" i="13"/>
  <c r="I23" i="13"/>
  <c r="J17" i="13"/>
  <c r="J13" i="13"/>
  <c r="I8" i="13"/>
  <c r="I43" i="13"/>
  <c r="J37" i="13"/>
  <c r="I32" i="13"/>
  <c r="I28" i="13"/>
  <c r="J22" i="13"/>
  <c r="I17" i="13"/>
  <c r="I13" i="13"/>
  <c r="J7" i="13"/>
  <c r="J42" i="13"/>
  <c r="I37" i="13"/>
  <c r="J31" i="13"/>
  <c r="J27" i="13"/>
  <c r="I22" i="13"/>
  <c r="J16" i="13"/>
  <c r="J12" i="13"/>
  <c r="I7" i="13"/>
  <c r="J40" i="13"/>
  <c r="J36" i="13"/>
  <c r="I31" i="13"/>
  <c r="I27" i="13"/>
  <c r="J21" i="13"/>
  <c r="I16" i="13"/>
  <c r="J10" i="13"/>
  <c r="J6" i="13"/>
  <c r="I36" i="13"/>
  <c r="J15" i="13"/>
  <c r="I10" i="13"/>
  <c r="I6" i="13"/>
  <c r="J39" i="13"/>
  <c r="J24" i="13"/>
  <c r="J20" i="13"/>
  <c r="I15" i="13"/>
  <c r="J9" i="13"/>
  <c r="J5" i="13"/>
  <c r="I39" i="13"/>
  <c r="I35" i="13"/>
  <c r="J29" i="13"/>
  <c r="I24" i="13"/>
  <c r="J18" i="13"/>
  <c r="J14" i="13"/>
  <c r="I9" i="13"/>
  <c r="I5" i="13"/>
  <c r="J41" i="13"/>
  <c r="J25" i="13"/>
  <c r="J11" i="13"/>
  <c r="I42" i="13"/>
  <c r="I33" i="13"/>
  <c r="I20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I41" i="13"/>
  <c r="I26" i="13"/>
  <c r="I11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J33" i="13"/>
  <c r="I19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J19" i="13"/>
  <c r="I25" i="13"/>
  <c r="I12" i="13"/>
  <c r="E43" i="13"/>
  <c r="E42" i="13"/>
  <c r="M42" i="13" s="1"/>
  <c r="E41" i="13"/>
  <c r="E40" i="13"/>
  <c r="E39" i="13"/>
  <c r="E38" i="13"/>
  <c r="E37" i="13"/>
  <c r="E36" i="13"/>
  <c r="E35" i="13"/>
  <c r="E34" i="13"/>
  <c r="BN34" i="13" s="1"/>
  <c r="E33" i="13"/>
  <c r="E32" i="13"/>
  <c r="E31" i="13"/>
  <c r="E30" i="13"/>
  <c r="E29" i="13"/>
  <c r="E28" i="13"/>
  <c r="E27" i="13"/>
  <c r="E26" i="13"/>
  <c r="BN26" i="13" s="1"/>
  <c r="E25" i="13"/>
  <c r="E24" i="13"/>
  <c r="E23" i="13"/>
  <c r="BN23" i="13" s="1"/>
  <c r="E22" i="13"/>
  <c r="BN22" i="13" s="1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I34" i="13"/>
  <c r="D43" i="13"/>
  <c r="D41" i="13"/>
  <c r="D40" i="13"/>
  <c r="D39" i="13"/>
  <c r="D38" i="13"/>
  <c r="D37" i="13"/>
  <c r="D36" i="13"/>
  <c r="D35" i="13"/>
  <c r="BB35" i="13" s="1"/>
  <c r="D34" i="13"/>
  <c r="D33" i="13"/>
  <c r="D32" i="13"/>
  <c r="D31" i="13"/>
  <c r="D30" i="13"/>
  <c r="D29" i="13"/>
  <c r="D28" i="13"/>
  <c r="D27" i="13"/>
  <c r="D26" i="13"/>
  <c r="D25" i="13"/>
  <c r="D24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K4" i="13"/>
  <c r="J4" i="13"/>
  <c r="I4" i="13"/>
  <c r="H4" i="13"/>
  <c r="F4" i="13"/>
  <c r="G4" i="13"/>
  <c r="E4" i="13"/>
  <c r="D4" i="13"/>
  <c r="BM24" i="13"/>
  <c r="BA42" i="13"/>
  <c r="BM20" i="13"/>
  <c r="BM42" i="13"/>
  <c r="BQ7" i="13"/>
  <c r="BA34" i="13"/>
  <c r="BA27" i="13"/>
  <c r="BA16" i="13"/>
  <c r="BA38" i="13"/>
  <c r="BM21" i="13"/>
  <c r="BA22" i="13"/>
  <c r="BA35" i="13"/>
  <c r="BB22" i="13"/>
  <c r="BA36" i="13"/>
  <c r="C47" i="13"/>
  <c r="BE8" i="13"/>
  <c r="BM22" i="13"/>
  <c r="BA28" i="13"/>
  <c r="BM12" i="13"/>
  <c r="BA14" i="13"/>
  <c r="BA43" i="13"/>
  <c r="BM17" i="13"/>
  <c r="BM32" i="13"/>
  <c r="BA37" i="13"/>
  <c r="BM40" i="13"/>
  <c r="BM23" i="13"/>
  <c r="BA26" i="13"/>
  <c r="BA29" i="13"/>
  <c r="BM9" i="13"/>
  <c r="BA15" i="13"/>
  <c r="BM13" i="13"/>
  <c r="BB23" i="13"/>
  <c r="BE4" i="13"/>
  <c r="BM11" i="13"/>
  <c r="BM19" i="13"/>
  <c r="BA23" i="13"/>
  <c r="BA25" i="13"/>
  <c r="BM31" i="13"/>
  <c r="BA33" i="13"/>
  <c r="BM39" i="13"/>
  <c r="BA41" i="13"/>
  <c r="BB42" i="13"/>
  <c r="BQ5" i="13"/>
  <c r="BM10" i="13"/>
  <c r="BM18" i="13"/>
  <c r="BM30" i="13"/>
  <c r="C46" i="13"/>
  <c r="B56" i="13" s="1"/>
  <c r="BQ6" i="13"/>
  <c r="C45" i="13"/>
  <c r="B50" i="13" s="1"/>
  <c r="C50" i="13" s="1"/>
  <c r="U4" i="13"/>
  <c r="V5" i="13" l="1"/>
  <c r="O4" i="13"/>
  <c r="P4" i="13"/>
  <c r="M4" i="13"/>
  <c r="N4" i="13"/>
  <c r="N23" i="13"/>
  <c r="O23" i="13"/>
  <c r="P6" i="13"/>
  <c r="M6" i="13"/>
  <c r="O6" i="13"/>
  <c r="N6" i="13"/>
  <c r="O14" i="13"/>
  <c r="M14" i="13"/>
  <c r="P14" i="13"/>
  <c r="N14" i="13"/>
  <c r="P16" i="13"/>
  <c r="O16" i="13"/>
  <c r="M16" i="13"/>
  <c r="N16" i="13"/>
  <c r="M41" i="13"/>
  <c r="N41" i="13"/>
  <c r="O41" i="13"/>
  <c r="P41" i="13"/>
  <c r="P23" i="13"/>
  <c r="M33" i="13"/>
  <c r="N33" i="13"/>
  <c r="O33" i="13"/>
  <c r="P33" i="13"/>
  <c r="M35" i="13"/>
  <c r="N35" i="13"/>
  <c r="O35" i="13"/>
  <c r="P35" i="13"/>
  <c r="M30" i="13"/>
  <c r="N30" i="13"/>
  <c r="O30" i="13"/>
  <c r="P30" i="13"/>
  <c r="P24" i="13"/>
  <c r="O24" i="13"/>
  <c r="M24" i="13"/>
  <c r="N24" i="13"/>
  <c r="P10" i="13"/>
  <c r="M10" i="13"/>
  <c r="N10" i="13"/>
  <c r="O10" i="13"/>
  <c r="BB12" i="13"/>
  <c r="O12" i="13"/>
  <c r="M12" i="13"/>
  <c r="N12" i="13"/>
  <c r="P12" i="13"/>
  <c r="M28" i="13"/>
  <c r="O28" i="13"/>
  <c r="P28" i="13"/>
  <c r="N28" i="13"/>
  <c r="N22" i="13"/>
  <c r="O8" i="13"/>
  <c r="P8" i="13"/>
  <c r="M8" i="13"/>
  <c r="N8" i="13"/>
  <c r="M19" i="13"/>
  <c r="N19" i="13"/>
  <c r="O19" i="13"/>
  <c r="P19" i="13"/>
  <c r="BF5" i="13"/>
  <c r="M5" i="13"/>
  <c r="N5" i="13"/>
  <c r="O5" i="13"/>
  <c r="P5" i="13"/>
  <c r="M38" i="13"/>
  <c r="O38" i="13"/>
  <c r="N38" i="13"/>
  <c r="P38" i="13"/>
  <c r="BB32" i="13"/>
  <c r="P32" i="13"/>
  <c r="O32" i="13"/>
  <c r="M32" i="13"/>
  <c r="N32" i="13"/>
  <c r="M18" i="13"/>
  <c r="N18" i="13"/>
  <c r="O18" i="13"/>
  <c r="P18" i="13"/>
  <c r="M11" i="13"/>
  <c r="N11" i="13"/>
  <c r="O11" i="13"/>
  <c r="P11" i="13"/>
  <c r="O22" i="13"/>
  <c r="BB13" i="13"/>
  <c r="M13" i="13"/>
  <c r="N13" i="13"/>
  <c r="O13" i="13"/>
  <c r="P13" i="13"/>
  <c r="M7" i="13"/>
  <c r="N7" i="13"/>
  <c r="O7" i="13"/>
  <c r="P7" i="13"/>
  <c r="BB40" i="13"/>
  <c r="O40" i="13"/>
  <c r="P40" i="13"/>
  <c r="M40" i="13"/>
  <c r="N40" i="13"/>
  <c r="O26" i="13"/>
  <c r="P26" i="13"/>
  <c r="M26" i="13"/>
  <c r="N26" i="13"/>
  <c r="M43" i="13"/>
  <c r="N43" i="13"/>
  <c r="O43" i="13"/>
  <c r="P43" i="13"/>
  <c r="M27" i="13"/>
  <c r="N27" i="13"/>
  <c r="O27" i="13"/>
  <c r="P27" i="13"/>
  <c r="P22" i="13"/>
  <c r="BB21" i="13"/>
  <c r="M21" i="13"/>
  <c r="N21" i="13"/>
  <c r="O21" i="13"/>
  <c r="P21" i="13"/>
  <c r="M15" i="13"/>
  <c r="N15" i="13"/>
  <c r="O15" i="13"/>
  <c r="P15" i="13"/>
  <c r="M9" i="13"/>
  <c r="N9" i="13"/>
  <c r="O9" i="13"/>
  <c r="P9" i="13"/>
  <c r="P34" i="13"/>
  <c r="M34" i="13"/>
  <c r="N34" i="13"/>
  <c r="O34" i="13"/>
  <c r="BN42" i="13"/>
  <c r="P42" i="13"/>
  <c r="N42" i="13"/>
  <c r="O42" i="13"/>
  <c r="M23" i="13"/>
  <c r="M29" i="13"/>
  <c r="N29" i="13"/>
  <c r="O29" i="13"/>
  <c r="P29" i="13"/>
  <c r="M31" i="13"/>
  <c r="N31" i="13"/>
  <c r="O31" i="13"/>
  <c r="P31" i="13"/>
  <c r="M17" i="13"/>
  <c r="N17" i="13"/>
  <c r="O17" i="13"/>
  <c r="P17" i="13"/>
  <c r="BB20" i="13"/>
  <c r="O20" i="13"/>
  <c r="M20" i="13"/>
  <c r="P20" i="13"/>
  <c r="N20" i="13"/>
  <c r="O36" i="13"/>
  <c r="M36" i="13"/>
  <c r="P36" i="13"/>
  <c r="N36" i="13"/>
  <c r="M22" i="13"/>
  <c r="M37" i="13"/>
  <c r="N37" i="13"/>
  <c r="O37" i="13"/>
  <c r="P37" i="13"/>
  <c r="M39" i="13"/>
  <c r="N39" i="13"/>
  <c r="O39" i="13"/>
  <c r="P39" i="13"/>
  <c r="M25" i="13"/>
  <c r="N25" i="13"/>
  <c r="O25" i="13"/>
  <c r="P25" i="13"/>
  <c r="BN37" i="13"/>
  <c r="BN24" i="13"/>
  <c r="BB24" i="13"/>
  <c r="BN35" i="13"/>
  <c r="BN13" i="13"/>
  <c r="BN12" i="13"/>
  <c r="BN32" i="13"/>
  <c r="BN21" i="13"/>
  <c r="BN20" i="13"/>
  <c r="BB37" i="13"/>
  <c r="BB34" i="13"/>
  <c r="BN17" i="13"/>
  <c r="BB17" i="13"/>
  <c r="BN9" i="13"/>
  <c r="BB9" i="13"/>
  <c r="BN40" i="13"/>
  <c r="BB26" i="13"/>
  <c r="BR5" i="13"/>
  <c r="BN29" i="13"/>
  <c r="BB29" i="13"/>
  <c r="BB14" i="13"/>
  <c r="BN14" i="13"/>
  <c r="BN15" i="13"/>
  <c r="BB15" i="13"/>
  <c r="BB18" i="13"/>
  <c r="BN18" i="13"/>
  <c r="BB36" i="13"/>
  <c r="BN36" i="13"/>
  <c r="BB25" i="13"/>
  <c r="BN25" i="13"/>
  <c r="V4" i="13"/>
  <c r="D45" i="13"/>
  <c r="D46" i="13"/>
  <c r="BF4" i="13"/>
  <c r="D47" i="13"/>
  <c r="BB10" i="13"/>
  <c r="BN10" i="13"/>
  <c r="BF6" i="13"/>
  <c r="BR6" i="13"/>
  <c r="BB41" i="13"/>
  <c r="BN41" i="13"/>
  <c r="B51" i="13"/>
  <c r="C51" i="13" s="1"/>
  <c r="BF8" i="13"/>
  <c r="BR8" i="13"/>
  <c r="BB31" i="13"/>
  <c r="BN31" i="13"/>
  <c r="BB28" i="13"/>
  <c r="BN28" i="13"/>
  <c r="BB33" i="13"/>
  <c r="BN33" i="13"/>
  <c r="BB11" i="13"/>
  <c r="BN11" i="13"/>
  <c r="BN43" i="13"/>
  <c r="BB43" i="13"/>
  <c r="BB38" i="13"/>
  <c r="BN38" i="13"/>
  <c r="BF7" i="13"/>
  <c r="BR7" i="13"/>
  <c r="BB19" i="13"/>
  <c r="BN19" i="13"/>
  <c r="BA45" i="13"/>
  <c r="BD41" i="13" s="1"/>
  <c r="BB30" i="13"/>
  <c r="BN30" i="13"/>
  <c r="BB16" i="13"/>
  <c r="BN16" i="13"/>
  <c r="BN27" i="13"/>
  <c r="BB27" i="13"/>
  <c r="BB39" i="13"/>
  <c r="BN39" i="13"/>
  <c r="X5" i="13" l="1"/>
  <c r="Z5" i="13"/>
  <c r="Y5" i="13"/>
  <c r="W5" i="13"/>
  <c r="Z4" i="13"/>
  <c r="Y4" i="13"/>
  <c r="W4" i="13"/>
  <c r="X4" i="13"/>
  <c r="BI4" i="13"/>
  <c r="B52" i="13"/>
  <c r="C52" i="13" s="1"/>
  <c r="BH4" i="13"/>
  <c r="BD23" i="13"/>
  <c r="BD33" i="13"/>
  <c r="BB45" i="13"/>
  <c r="BF19" i="13" s="1"/>
  <c r="BD25" i="13"/>
  <c r="BE23" i="13"/>
  <c r="BE33" i="13"/>
  <c r="E56" i="13"/>
  <c r="D56" i="13"/>
  <c r="E46" i="13"/>
  <c r="BE25" i="13"/>
  <c r="E50" i="13"/>
  <c r="D50" i="13"/>
  <c r="E45" i="13"/>
  <c r="BR4" i="13"/>
  <c r="BE38" i="13"/>
  <c r="BD37" i="13"/>
  <c r="BD29" i="13"/>
  <c r="BD38" i="13"/>
  <c r="BE37" i="13"/>
  <c r="BD36" i="13"/>
  <c r="BE29" i="13"/>
  <c r="BD28" i="13"/>
  <c r="BD16" i="13"/>
  <c r="BH8" i="13"/>
  <c r="BD30" i="13"/>
  <c r="BD12" i="13"/>
  <c r="BE32" i="13"/>
  <c r="BE21" i="13"/>
  <c r="BD9" i="13"/>
  <c r="BI7" i="13"/>
  <c r="BD15" i="13"/>
  <c r="BD34" i="13"/>
  <c r="BE42" i="13"/>
  <c r="BE43" i="13"/>
  <c r="BD40" i="13"/>
  <c r="BH6" i="13"/>
  <c r="BD43" i="13"/>
  <c r="BE11" i="13"/>
  <c r="BE34" i="13"/>
  <c r="BE31" i="13"/>
  <c r="BD32" i="13"/>
  <c r="BE13" i="13"/>
  <c r="BD21" i="13"/>
  <c r="BE9" i="13"/>
  <c r="BE15" i="13"/>
  <c r="BE10" i="13"/>
  <c r="BD27" i="13"/>
  <c r="BE36" i="13"/>
  <c r="BE22" i="13"/>
  <c r="BE39" i="13"/>
  <c r="BE28" i="13"/>
  <c r="BD24" i="13"/>
  <c r="BD11" i="13"/>
  <c r="BD17" i="13"/>
  <c r="BD31" i="13"/>
  <c r="BD13" i="13"/>
  <c r="BE35" i="13"/>
  <c r="BE14" i="13"/>
  <c r="BE19" i="13"/>
  <c r="BI8" i="13"/>
  <c r="BD10" i="13"/>
  <c r="BD22" i="13"/>
  <c r="BE16" i="13"/>
  <c r="BE17" i="13"/>
  <c r="BE18" i="13"/>
  <c r="BD19" i="13"/>
  <c r="BD42" i="13"/>
  <c r="BE40" i="13"/>
  <c r="BD18" i="13"/>
  <c r="BE24" i="13"/>
  <c r="BD26" i="13"/>
  <c r="BE27" i="13"/>
  <c r="BD39" i="13"/>
  <c r="BI5" i="13"/>
  <c r="BI6" i="13"/>
  <c r="BE20" i="13"/>
  <c r="BD14" i="13"/>
  <c r="BE30" i="13"/>
  <c r="BE12" i="13"/>
  <c r="BH5" i="13"/>
  <c r="BE26" i="13"/>
  <c r="BH7" i="13"/>
  <c r="BD20" i="13"/>
  <c r="BD35" i="13"/>
  <c r="BE41" i="13"/>
  <c r="BJ7" i="13" l="1"/>
  <c r="BK7" i="13" s="1"/>
  <c r="BF15" i="13"/>
  <c r="BG15" i="13" s="1"/>
  <c r="BF25" i="13"/>
  <c r="BG25" i="13" s="1"/>
  <c r="BF41" i="13"/>
  <c r="BG41" i="13" s="1"/>
  <c r="BF11" i="13"/>
  <c r="BG11" i="13" s="1"/>
  <c r="BF38" i="13"/>
  <c r="BG38" i="13" s="1"/>
  <c r="BF33" i="13"/>
  <c r="BG33" i="13" s="1"/>
  <c r="BJ8" i="13"/>
  <c r="BK8" i="13" s="1"/>
  <c r="BF39" i="13"/>
  <c r="BG39" i="13" s="1"/>
  <c r="BF30" i="13"/>
  <c r="BG30" i="13" s="1"/>
  <c r="B53" i="13"/>
  <c r="B54" i="13" s="1"/>
  <c r="BF36" i="13"/>
  <c r="BG36" i="13" s="1"/>
  <c r="BF18" i="13"/>
  <c r="BG18" i="13" s="1"/>
  <c r="BJ6" i="13"/>
  <c r="BK6" i="13" s="1"/>
  <c r="BF10" i="13"/>
  <c r="BG10" i="13" s="1"/>
  <c r="BF28" i="13"/>
  <c r="BG28" i="13" s="1"/>
  <c r="BF16" i="13"/>
  <c r="BG16" i="13" s="1"/>
  <c r="BF27" i="13"/>
  <c r="BG27" i="13" s="1"/>
  <c r="BE45" i="13"/>
  <c r="BF43" i="13"/>
  <c r="BG43" i="13" s="1"/>
  <c r="BG19" i="13"/>
  <c r="D51" i="13"/>
  <c r="E51" i="13" s="1"/>
  <c r="BF13" i="13"/>
  <c r="BG13" i="13" s="1"/>
  <c r="BF35" i="13"/>
  <c r="BG35" i="13" s="1"/>
  <c r="BF22" i="13"/>
  <c r="BG22" i="13" s="1"/>
  <c r="BF14" i="13"/>
  <c r="BG14" i="13" s="1"/>
  <c r="BF21" i="13"/>
  <c r="BG21" i="13" s="1"/>
  <c r="BF37" i="13"/>
  <c r="BG37" i="13" s="1"/>
  <c r="BF17" i="13"/>
  <c r="BG17" i="13" s="1"/>
  <c r="BF20" i="13"/>
  <c r="BG20" i="13" s="1"/>
  <c r="BF32" i="13"/>
  <c r="BG32" i="13" s="1"/>
  <c r="BJ5" i="13"/>
  <c r="BK5" i="13" s="1"/>
  <c r="BF12" i="13"/>
  <c r="BG12" i="13" s="1"/>
  <c r="BF40" i="13"/>
  <c r="BG40" i="13" s="1"/>
  <c r="BF9" i="13"/>
  <c r="BG9" i="13" s="1"/>
  <c r="BF29" i="13"/>
  <c r="BG29" i="13" s="1"/>
  <c r="BF34" i="13"/>
  <c r="BG34" i="13" s="1"/>
  <c r="BF26" i="13"/>
  <c r="BG26" i="13" s="1"/>
  <c r="BF42" i="13"/>
  <c r="BG42" i="13" s="1"/>
  <c r="BF24" i="13"/>
  <c r="BG24" i="13" s="1"/>
  <c r="BF23" i="13"/>
  <c r="BG23" i="13" s="1"/>
  <c r="BF31" i="13"/>
  <c r="BG31" i="13" s="1"/>
  <c r="BJ4" i="13"/>
  <c r="C53" i="13" l="1"/>
  <c r="C54" i="13" s="1"/>
  <c r="D52" i="13"/>
  <c r="BF45" i="13"/>
  <c r="BK4" i="13"/>
  <c r="BG45" i="13" s="1"/>
  <c r="BN3" i="13" s="1"/>
  <c r="B55" i="13"/>
  <c r="C55" i="13" l="1"/>
  <c r="C58" i="13" s="1"/>
  <c r="BN4" i="13"/>
  <c r="BN45" i="13" s="1"/>
  <c r="E52" i="13"/>
  <c r="D53" i="13"/>
  <c r="BV4" i="13" l="1"/>
  <c r="BR21" i="13"/>
  <c r="BR12" i="13"/>
  <c r="BR38" i="13"/>
  <c r="BR27" i="13"/>
  <c r="BR9" i="13"/>
  <c r="BR14" i="13"/>
  <c r="BR40" i="13"/>
  <c r="BR11" i="13"/>
  <c r="BR33" i="13"/>
  <c r="BR13" i="13"/>
  <c r="BR37" i="13"/>
  <c r="BR20" i="13"/>
  <c r="BV8" i="13"/>
  <c r="BR36" i="13"/>
  <c r="BR29" i="13"/>
  <c r="BR43" i="13"/>
  <c r="BR19" i="13"/>
  <c r="BR42" i="13"/>
  <c r="BR26" i="13"/>
  <c r="BR32" i="13"/>
  <c r="BR15" i="13"/>
  <c r="BR39" i="13"/>
  <c r="BR22" i="13"/>
  <c r="BR25" i="13"/>
  <c r="BR34" i="13"/>
  <c r="BR17" i="13"/>
  <c r="BR18" i="13"/>
  <c r="BV6" i="13"/>
  <c r="BR16" i="13"/>
  <c r="BR35" i="13"/>
  <c r="BR23" i="13"/>
  <c r="BR31" i="13"/>
  <c r="BR28" i="13"/>
  <c r="BR10" i="13"/>
  <c r="BR24" i="13"/>
  <c r="BV5" i="13"/>
  <c r="BR30" i="13"/>
  <c r="BR41" i="13"/>
  <c r="BV7" i="13"/>
  <c r="BM45" i="13"/>
  <c r="E53" i="13"/>
  <c r="D54" i="13"/>
  <c r="E49" i="11"/>
  <c r="C49" i="11"/>
  <c r="R46" i="11"/>
  <c r="R45" i="11"/>
  <c r="C43" i="11"/>
  <c r="AP43" i="11" s="1"/>
  <c r="C42" i="11"/>
  <c r="BB42" i="11" s="1"/>
  <c r="C41" i="11"/>
  <c r="BB41" i="11" s="1"/>
  <c r="C40" i="11"/>
  <c r="AP40" i="11" s="1"/>
  <c r="C39" i="11"/>
  <c r="AP39" i="11" s="1"/>
  <c r="C38" i="11"/>
  <c r="AP38" i="11" s="1"/>
  <c r="C37" i="11"/>
  <c r="AP37" i="11" s="1"/>
  <c r="C36" i="11"/>
  <c r="AP36" i="11" s="1"/>
  <c r="C35" i="11"/>
  <c r="AP35" i="11" s="1"/>
  <c r="C34" i="11"/>
  <c r="BB34" i="11" s="1"/>
  <c r="C33" i="11"/>
  <c r="BB33" i="11" s="1"/>
  <c r="C32" i="11"/>
  <c r="BB32" i="11" s="1"/>
  <c r="C31" i="11"/>
  <c r="C30" i="11"/>
  <c r="AP30" i="11" s="1"/>
  <c r="C29" i="11"/>
  <c r="AP29" i="11" s="1"/>
  <c r="C28" i="11"/>
  <c r="AP28" i="11" s="1"/>
  <c r="C27" i="11"/>
  <c r="AP27" i="11" s="1"/>
  <c r="C26" i="11"/>
  <c r="BB26" i="11" s="1"/>
  <c r="C25" i="11"/>
  <c r="BB25" i="11" s="1"/>
  <c r="R24" i="11"/>
  <c r="C24" i="11"/>
  <c r="D24" i="11" s="1"/>
  <c r="E24" i="11" s="1"/>
  <c r="R23" i="11"/>
  <c r="C23" i="11"/>
  <c r="BB23" i="11" s="1"/>
  <c r="C22" i="11"/>
  <c r="BB22" i="11" s="1"/>
  <c r="C21" i="11"/>
  <c r="AP21" i="11" s="1"/>
  <c r="C20" i="11"/>
  <c r="BB20" i="11" s="1"/>
  <c r="C19" i="11"/>
  <c r="C18" i="11"/>
  <c r="AP18" i="11" s="1"/>
  <c r="C17" i="11"/>
  <c r="AP17" i="11" s="1"/>
  <c r="C16" i="11"/>
  <c r="AP16" i="11" s="1"/>
  <c r="C15" i="11"/>
  <c r="BB15" i="11" s="1"/>
  <c r="C14" i="11"/>
  <c r="BB14" i="11" s="1"/>
  <c r="C13" i="11"/>
  <c r="AP13" i="11" s="1"/>
  <c r="C12" i="11"/>
  <c r="AP12" i="11" s="1"/>
  <c r="C11" i="11"/>
  <c r="C10" i="11"/>
  <c r="AP10" i="11" s="1"/>
  <c r="C9" i="11"/>
  <c r="AP9" i="11" s="1"/>
  <c r="C8" i="11"/>
  <c r="AP8" i="11" s="1"/>
  <c r="C7" i="11"/>
  <c r="AP7" i="11" s="1"/>
  <c r="C6" i="11"/>
  <c r="C5" i="11"/>
  <c r="AP5" i="11" s="1"/>
  <c r="C4" i="11"/>
  <c r="BB4" i="11" s="1"/>
  <c r="K3" i="11"/>
  <c r="J3" i="11"/>
  <c r="R46" i="10"/>
  <c r="R45" i="10"/>
  <c r="R24" i="10"/>
  <c r="R23" i="10"/>
  <c r="E49" i="10"/>
  <c r="C49" i="10"/>
  <c r="C43" i="10"/>
  <c r="D43" i="10" s="1"/>
  <c r="E43" i="10" s="1"/>
  <c r="BC43" i="10" s="1"/>
  <c r="C42" i="10"/>
  <c r="D42" i="10" s="1"/>
  <c r="E42" i="10" s="1"/>
  <c r="BC42" i="10" s="1"/>
  <c r="C41" i="10"/>
  <c r="D41" i="10" s="1"/>
  <c r="E41" i="10" s="1"/>
  <c r="BC41" i="10" s="1"/>
  <c r="C40" i="10"/>
  <c r="D40" i="10" s="1"/>
  <c r="E40" i="10" s="1"/>
  <c r="BC40" i="10" s="1"/>
  <c r="C39" i="10"/>
  <c r="D39" i="10" s="1"/>
  <c r="E39" i="10" s="1"/>
  <c r="BC39" i="10" s="1"/>
  <c r="C38" i="10"/>
  <c r="D38" i="10" s="1"/>
  <c r="E38" i="10" s="1"/>
  <c r="BC38" i="10" s="1"/>
  <c r="C37" i="10"/>
  <c r="D37" i="10" s="1"/>
  <c r="E37" i="10" s="1"/>
  <c r="BC37" i="10" s="1"/>
  <c r="C36" i="10"/>
  <c r="D36" i="10" s="1"/>
  <c r="E36" i="10" s="1"/>
  <c r="BC36" i="10" s="1"/>
  <c r="C35" i="10"/>
  <c r="D35" i="10" s="1"/>
  <c r="E35" i="10" s="1"/>
  <c r="BC35" i="10" s="1"/>
  <c r="C34" i="10"/>
  <c r="D34" i="10" s="1"/>
  <c r="E34" i="10" s="1"/>
  <c r="BC34" i="10" s="1"/>
  <c r="C33" i="10"/>
  <c r="D33" i="10" s="1"/>
  <c r="E33" i="10" s="1"/>
  <c r="BC33" i="10" s="1"/>
  <c r="C32" i="10"/>
  <c r="D32" i="10" s="1"/>
  <c r="E32" i="10" s="1"/>
  <c r="BC32" i="10" s="1"/>
  <c r="C31" i="10"/>
  <c r="D31" i="10" s="1"/>
  <c r="E31" i="10" s="1"/>
  <c r="BC31" i="10" s="1"/>
  <c r="C30" i="10"/>
  <c r="D30" i="10" s="1"/>
  <c r="E30" i="10" s="1"/>
  <c r="BC30" i="10" s="1"/>
  <c r="C29" i="10"/>
  <c r="D29" i="10" s="1"/>
  <c r="E29" i="10" s="1"/>
  <c r="BC29" i="10" s="1"/>
  <c r="C28" i="10"/>
  <c r="D28" i="10" s="1"/>
  <c r="E28" i="10" s="1"/>
  <c r="BC28" i="10" s="1"/>
  <c r="C27" i="10"/>
  <c r="D27" i="10" s="1"/>
  <c r="E27" i="10" s="1"/>
  <c r="BC27" i="10" s="1"/>
  <c r="C26" i="10"/>
  <c r="D26" i="10" s="1"/>
  <c r="E26" i="10" s="1"/>
  <c r="BC26" i="10" s="1"/>
  <c r="C25" i="10"/>
  <c r="D25" i="10" s="1"/>
  <c r="E25" i="10" s="1"/>
  <c r="BC25" i="10" s="1"/>
  <c r="C24" i="10"/>
  <c r="D24" i="10" s="1"/>
  <c r="E24" i="10" s="1"/>
  <c r="BC24" i="10" s="1"/>
  <c r="C23" i="10"/>
  <c r="D23" i="10" s="1"/>
  <c r="E23" i="10" s="1"/>
  <c r="BC23" i="10" s="1"/>
  <c r="C22" i="10"/>
  <c r="D22" i="10" s="1"/>
  <c r="E22" i="10" s="1"/>
  <c r="BC22" i="10" s="1"/>
  <c r="C21" i="10"/>
  <c r="D21" i="10" s="1"/>
  <c r="E21" i="10" s="1"/>
  <c r="BC21" i="10" s="1"/>
  <c r="C20" i="10"/>
  <c r="D20" i="10" s="1"/>
  <c r="E20" i="10" s="1"/>
  <c r="BC20" i="10" s="1"/>
  <c r="C19" i="10"/>
  <c r="D19" i="10" s="1"/>
  <c r="E19" i="10" s="1"/>
  <c r="BC19" i="10" s="1"/>
  <c r="C18" i="10"/>
  <c r="D18" i="10" s="1"/>
  <c r="E18" i="10" s="1"/>
  <c r="BC18" i="10" s="1"/>
  <c r="C17" i="10"/>
  <c r="D17" i="10" s="1"/>
  <c r="E17" i="10" s="1"/>
  <c r="BC17" i="10" s="1"/>
  <c r="C16" i="10"/>
  <c r="D16" i="10" s="1"/>
  <c r="E16" i="10" s="1"/>
  <c r="BC16" i="10" s="1"/>
  <c r="C15" i="10"/>
  <c r="D15" i="10" s="1"/>
  <c r="E15" i="10" s="1"/>
  <c r="BC15" i="10" s="1"/>
  <c r="C14" i="10"/>
  <c r="D14" i="10" s="1"/>
  <c r="E14" i="10" s="1"/>
  <c r="BC14" i="10" s="1"/>
  <c r="C13" i="10"/>
  <c r="D13" i="10" s="1"/>
  <c r="E13" i="10" s="1"/>
  <c r="BC13" i="10" s="1"/>
  <c r="C12" i="10"/>
  <c r="D12" i="10" s="1"/>
  <c r="E12" i="10" s="1"/>
  <c r="BC12" i="10" s="1"/>
  <c r="C11" i="10"/>
  <c r="D11" i="10" s="1"/>
  <c r="E11" i="10" s="1"/>
  <c r="BC11" i="10" s="1"/>
  <c r="C10" i="10"/>
  <c r="D10" i="10" s="1"/>
  <c r="E10" i="10" s="1"/>
  <c r="BC10" i="10" s="1"/>
  <c r="C9" i="10"/>
  <c r="AP9" i="10" s="1"/>
  <c r="C8" i="10"/>
  <c r="D8" i="10" s="1"/>
  <c r="E8" i="10" s="1"/>
  <c r="BC8" i="10" s="1"/>
  <c r="C7" i="10"/>
  <c r="D7" i="10" s="1"/>
  <c r="E7" i="10" s="1"/>
  <c r="BC7" i="10" s="1"/>
  <c r="C6" i="10"/>
  <c r="D6" i="10" s="1"/>
  <c r="E6" i="10" s="1"/>
  <c r="BC6" i="10" s="1"/>
  <c r="C5" i="10"/>
  <c r="D5" i="10" s="1"/>
  <c r="E5" i="10" s="1"/>
  <c r="BC5" i="10" s="1"/>
  <c r="C4" i="10"/>
  <c r="D4" i="10" s="1"/>
  <c r="E4" i="10" s="1"/>
  <c r="BC4" i="10" s="1"/>
  <c r="K3" i="10"/>
  <c r="J3" i="10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" i="8"/>
  <c r="E49" i="8"/>
  <c r="C49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H3" i="8"/>
  <c r="G3" i="8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D4" i="7"/>
  <c r="C4" i="7"/>
  <c r="E49" i="7"/>
  <c r="C49" i="7"/>
  <c r="H3" i="7"/>
  <c r="G3" i="7"/>
  <c r="D43" i="6"/>
  <c r="C43" i="6"/>
  <c r="E49" i="6"/>
  <c r="C49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H3" i="6"/>
  <c r="G3" i="6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D4" i="2"/>
  <c r="C4" i="2"/>
  <c r="E49" i="2"/>
  <c r="C49" i="2"/>
  <c r="H3" i="2"/>
  <c r="G3" i="2"/>
  <c r="BR45" i="13" l="1"/>
  <c r="BQ9" i="13"/>
  <c r="BT6" i="13"/>
  <c r="BW6" i="13" s="1"/>
  <c r="BP25" i="13"/>
  <c r="BS25" i="13" s="1"/>
  <c r="BP10" i="13"/>
  <c r="BS10" i="13" s="1"/>
  <c r="BQ20" i="13"/>
  <c r="BP16" i="13"/>
  <c r="BS16" i="13" s="1"/>
  <c r="BQ36" i="13"/>
  <c r="BP30" i="13"/>
  <c r="BS30" i="13" s="1"/>
  <c r="BQ30" i="13"/>
  <c r="BU7" i="13"/>
  <c r="BP37" i="13"/>
  <c r="BS37" i="13" s="1"/>
  <c r="BP34" i="13"/>
  <c r="BS34" i="13" s="1"/>
  <c r="BP9" i="13"/>
  <c r="BS9" i="13" s="1"/>
  <c r="BQ28" i="13"/>
  <c r="BP22" i="13"/>
  <c r="BS22" i="13" s="1"/>
  <c r="BQ27" i="13"/>
  <c r="BT5" i="13"/>
  <c r="BW5" i="13" s="1"/>
  <c r="BQ29" i="13"/>
  <c r="BQ24" i="13"/>
  <c r="BP41" i="13"/>
  <c r="BS41" i="13" s="1"/>
  <c r="BT4" i="13"/>
  <c r="BP32" i="13"/>
  <c r="BS32" i="13" s="1"/>
  <c r="BT7" i="13"/>
  <c r="BW7" i="13" s="1"/>
  <c r="BQ34" i="13"/>
  <c r="BQ41" i="13"/>
  <c r="BP36" i="13"/>
  <c r="BS36" i="13" s="1"/>
  <c r="BQ32" i="13"/>
  <c r="BP24" i="13"/>
  <c r="BS24" i="13" s="1"/>
  <c r="BU5" i="13"/>
  <c r="BP39" i="13"/>
  <c r="BS39" i="13" s="1"/>
  <c r="BU6" i="13"/>
  <c r="BQ39" i="13"/>
  <c r="BP15" i="13"/>
  <c r="BS15" i="13" s="1"/>
  <c r="BU8" i="13"/>
  <c r="BP26" i="13"/>
  <c r="BS26" i="13" s="1"/>
  <c r="BP29" i="13"/>
  <c r="BS29" i="13" s="1"/>
  <c r="BP23" i="13"/>
  <c r="BS23" i="13" s="1"/>
  <c r="BP31" i="13"/>
  <c r="BS31" i="13" s="1"/>
  <c r="BQ17" i="13"/>
  <c r="BQ15" i="13"/>
  <c r="BP19" i="13"/>
  <c r="BS19" i="13" s="1"/>
  <c r="BQ42" i="13"/>
  <c r="BP17" i="13"/>
  <c r="BS17" i="13" s="1"/>
  <c r="BP20" i="13"/>
  <c r="BS20" i="13" s="1"/>
  <c r="BP28" i="13"/>
  <c r="BS28" i="13" s="1"/>
  <c r="BQ31" i="13"/>
  <c r="BQ19" i="13"/>
  <c r="BQ10" i="13"/>
  <c r="BQ26" i="13"/>
  <c r="BP14" i="13"/>
  <c r="BS14" i="13" s="1"/>
  <c r="BQ37" i="13"/>
  <c r="BQ13" i="13"/>
  <c r="BQ16" i="13"/>
  <c r="BP13" i="13"/>
  <c r="BS13" i="13" s="1"/>
  <c r="BP33" i="13"/>
  <c r="BS33" i="13" s="1"/>
  <c r="BQ21" i="13"/>
  <c r="BQ14" i="13"/>
  <c r="BQ35" i="13"/>
  <c r="BQ33" i="13"/>
  <c r="BP35" i="13"/>
  <c r="BS35" i="13" s="1"/>
  <c r="BQ22" i="13"/>
  <c r="BT8" i="13"/>
  <c r="BW8" i="13" s="1"/>
  <c r="BQ18" i="13"/>
  <c r="BP38" i="13"/>
  <c r="BS38" i="13" s="1"/>
  <c r="BQ40" i="13"/>
  <c r="BQ11" i="13"/>
  <c r="BQ43" i="13"/>
  <c r="BU4" i="13"/>
  <c r="BP40" i="13"/>
  <c r="BS40" i="13" s="1"/>
  <c r="BQ25" i="13"/>
  <c r="BQ38" i="13"/>
  <c r="BP11" i="13"/>
  <c r="BS11" i="13" s="1"/>
  <c r="BP43" i="13"/>
  <c r="BS43" i="13" s="1"/>
  <c r="BQ23" i="13"/>
  <c r="BP21" i="13"/>
  <c r="BS21" i="13" s="1"/>
  <c r="BP27" i="13"/>
  <c r="BS27" i="13" s="1"/>
  <c r="BQ12" i="13"/>
  <c r="BP18" i="13"/>
  <c r="BS18" i="13" s="1"/>
  <c r="BP12" i="13"/>
  <c r="BS12" i="13" s="1"/>
  <c r="BP42" i="13"/>
  <c r="BS42" i="13" s="1"/>
  <c r="E54" i="13"/>
  <c r="D55" i="13"/>
  <c r="AP32" i="11"/>
  <c r="D32" i="11"/>
  <c r="E32" i="11" s="1"/>
  <c r="BC32" i="11" s="1"/>
  <c r="D13" i="11"/>
  <c r="AP42" i="11"/>
  <c r="BB21" i="11"/>
  <c r="AP22" i="11"/>
  <c r="AP41" i="11"/>
  <c r="AP25" i="11"/>
  <c r="D5" i="11"/>
  <c r="E5" i="11" s="1"/>
  <c r="BC5" i="11" s="1"/>
  <c r="BB12" i="11"/>
  <c r="D12" i="11"/>
  <c r="E12" i="11" s="1"/>
  <c r="BC12" i="11" s="1"/>
  <c r="D38" i="11"/>
  <c r="BB40" i="11"/>
  <c r="AP26" i="11"/>
  <c r="BB13" i="11"/>
  <c r="BB24" i="11"/>
  <c r="AP14" i="11"/>
  <c r="D20" i="11"/>
  <c r="D30" i="11"/>
  <c r="AP33" i="11"/>
  <c r="BB38" i="11"/>
  <c r="AP20" i="11"/>
  <c r="BB30" i="11"/>
  <c r="AP4" i="11"/>
  <c r="AP15" i="11"/>
  <c r="AP34" i="11"/>
  <c r="D40" i="11"/>
  <c r="D21" i="11"/>
  <c r="E21" i="11" s="1"/>
  <c r="AP24" i="11"/>
  <c r="C47" i="11"/>
  <c r="AP19" i="11"/>
  <c r="BB19" i="11"/>
  <c r="D19" i="11"/>
  <c r="E19" i="11" s="1"/>
  <c r="BC24" i="11"/>
  <c r="AQ24" i="11"/>
  <c r="AP31" i="11"/>
  <c r="BB31" i="11"/>
  <c r="D31" i="11"/>
  <c r="E31" i="11" s="1"/>
  <c r="AP6" i="11"/>
  <c r="BB6" i="11"/>
  <c r="D6" i="11"/>
  <c r="E6" i="11" s="1"/>
  <c r="AP11" i="11"/>
  <c r="BB11" i="11"/>
  <c r="D11" i="11"/>
  <c r="E11" i="11" s="1"/>
  <c r="AP23" i="11"/>
  <c r="D39" i="11"/>
  <c r="E39" i="11" s="1"/>
  <c r="BB39" i="11"/>
  <c r="BB5" i="11"/>
  <c r="D7" i="11"/>
  <c r="E7" i="11" s="1"/>
  <c r="D8" i="11"/>
  <c r="E8" i="11" s="1"/>
  <c r="D10" i="11"/>
  <c r="E10" i="11" s="1"/>
  <c r="BB10" i="11"/>
  <c r="D18" i="11"/>
  <c r="E18" i="11" s="1"/>
  <c r="BB18" i="11"/>
  <c r="C46" i="11"/>
  <c r="B56" i="11" s="1"/>
  <c r="J6" i="11"/>
  <c r="BB7" i="11"/>
  <c r="D9" i="11"/>
  <c r="E9" i="11" s="1"/>
  <c r="BB9" i="11"/>
  <c r="D17" i="11"/>
  <c r="E17" i="11" s="1"/>
  <c r="BB17" i="11"/>
  <c r="D29" i="11"/>
  <c r="E29" i="11" s="1"/>
  <c r="BB29" i="11"/>
  <c r="D37" i="11"/>
  <c r="E37" i="11" s="1"/>
  <c r="BB37" i="11"/>
  <c r="C45" i="11"/>
  <c r="B50" i="11" s="1"/>
  <c r="C50" i="11" s="1"/>
  <c r="D4" i="11"/>
  <c r="E4" i="11" s="1"/>
  <c r="BB8" i="11"/>
  <c r="D16" i="11"/>
  <c r="E16" i="11" s="1"/>
  <c r="BB16" i="11"/>
  <c r="D28" i="11"/>
  <c r="E28" i="11" s="1"/>
  <c r="BB28" i="11"/>
  <c r="D36" i="11"/>
  <c r="E36" i="11" s="1"/>
  <c r="BB36" i="11"/>
  <c r="D15" i="11"/>
  <c r="E15" i="11" s="1"/>
  <c r="D23" i="11"/>
  <c r="E23" i="11" s="1"/>
  <c r="D27" i="11"/>
  <c r="E27" i="11" s="1"/>
  <c r="BB27" i="11"/>
  <c r="D35" i="11"/>
  <c r="E35" i="11" s="1"/>
  <c r="BB35" i="11"/>
  <c r="D43" i="11"/>
  <c r="E43" i="11" s="1"/>
  <c r="BB43" i="11"/>
  <c r="J4" i="11"/>
  <c r="D14" i="11"/>
  <c r="E14" i="11" s="1"/>
  <c r="D22" i="11"/>
  <c r="E22" i="11" s="1"/>
  <c r="D26" i="11"/>
  <c r="E26" i="11" s="1"/>
  <c r="D34" i="11"/>
  <c r="E34" i="11" s="1"/>
  <c r="D42" i="11"/>
  <c r="E42" i="11" s="1"/>
  <c r="D25" i="11"/>
  <c r="E25" i="11" s="1"/>
  <c r="D33" i="11"/>
  <c r="E33" i="11" s="1"/>
  <c r="D41" i="11"/>
  <c r="E41" i="11" s="1"/>
  <c r="BB43" i="10"/>
  <c r="BB27" i="10"/>
  <c r="BB7" i="10"/>
  <c r="BB39" i="10"/>
  <c r="BB19" i="10"/>
  <c r="BB15" i="10"/>
  <c r="BB35" i="10"/>
  <c r="BB31" i="10"/>
  <c r="BB11" i="10"/>
  <c r="BB23" i="10"/>
  <c r="BB40" i="10"/>
  <c r="BB36" i="10"/>
  <c r="BB32" i="10"/>
  <c r="BB28" i="10"/>
  <c r="BB24" i="10"/>
  <c r="BB20" i="10"/>
  <c r="BB16" i="10"/>
  <c r="BB12" i="10"/>
  <c r="BB8" i="10"/>
  <c r="BB42" i="10"/>
  <c r="BB38" i="10"/>
  <c r="BB34" i="10"/>
  <c r="BB30" i="10"/>
  <c r="BB26" i="10"/>
  <c r="BB22" i="10"/>
  <c r="BB18" i="10"/>
  <c r="BB14" i="10"/>
  <c r="BB10" i="10"/>
  <c r="BB6" i="10"/>
  <c r="BB41" i="10"/>
  <c r="BB37" i="10"/>
  <c r="BB33" i="10"/>
  <c r="BB29" i="10"/>
  <c r="BB25" i="10"/>
  <c r="BB21" i="10"/>
  <c r="BB17" i="10"/>
  <c r="BB13" i="10"/>
  <c r="BB9" i="10"/>
  <c r="BB5" i="10"/>
  <c r="BB4" i="10"/>
  <c r="AQ34" i="10"/>
  <c r="AQ41" i="10"/>
  <c r="AQ33" i="10"/>
  <c r="AQ26" i="10"/>
  <c r="AQ25" i="10"/>
  <c r="AQ17" i="10"/>
  <c r="AP34" i="10"/>
  <c r="AQ10" i="10"/>
  <c r="AP27" i="10"/>
  <c r="AQ42" i="10"/>
  <c r="AP26" i="10"/>
  <c r="AQ40" i="10"/>
  <c r="AQ32" i="10"/>
  <c r="AQ24" i="10"/>
  <c r="AQ16" i="10"/>
  <c r="AQ8" i="10"/>
  <c r="AP19" i="10"/>
  <c r="AQ39" i="10"/>
  <c r="AQ31" i="10"/>
  <c r="AQ23" i="10"/>
  <c r="AQ15" i="10"/>
  <c r="AQ7" i="10"/>
  <c r="AQ18" i="10"/>
  <c r="AP18" i="10"/>
  <c r="AQ38" i="10"/>
  <c r="AQ30" i="10"/>
  <c r="AQ22" i="10"/>
  <c r="AQ14" i="10"/>
  <c r="AQ6" i="10"/>
  <c r="AP43" i="10"/>
  <c r="AP11" i="10"/>
  <c r="AQ37" i="10"/>
  <c r="AQ29" i="10"/>
  <c r="AQ21" i="10"/>
  <c r="AQ13" i="10"/>
  <c r="AQ5" i="10"/>
  <c r="AP42" i="10"/>
  <c r="AP10" i="10"/>
  <c r="AQ36" i="10"/>
  <c r="AQ28" i="10"/>
  <c r="AQ20" i="10"/>
  <c r="AQ12" i="10"/>
  <c r="AQ4" i="10"/>
  <c r="AP35" i="10"/>
  <c r="AQ43" i="10"/>
  <c r="AQ35" i="10"/>
  <c r="AQ27" i="10"/>
  <c r="AQ19" i="10"/>
  <c r="AQ11" i="10"/>
  <c r="AP41" i="10"/>
  <c r="AP33" i="10"/>
  <c r="AP25" i="10"/>
  <c r="AP17" i="10"/>
  <c r="AP40" i="10"/>
  <c r="AP32" i="10"/>
  <c r="AP24" i="10"/>
  <c r="AP16" i="10"/>
  <c r="AP8" i="10"/>
  <c r="AP39" i="10"/>
  <c r="AP31" i="10"/>
  <c r="AP23" i="10"/>
  <c r="AP15" i="10"/>
  <c r="AP7" i="10"/>
  <c r="AP38" i="10"/>
  <c r="AP30" i="10"/>
  <c r="AP22" i="10"/>
  <c r="AP14" i="10"/>
  <c r="AP6" i="10"/>
  <c r="AP37" i="10"/>
  <c r="AP29" i="10"/>
  <c r="AP21" i="10"/>
  <c r="AP13" i="10"/>
  <c r="AP5" i="10"/>
  <c r="AP36" i="10"/>
  <c r="AP28" i="10"/>
  <c r="AP20" i="10"/>
  <c r="AP12" i="10"/>
  <c r="AP4" i="10"/>
  <c r="C47" i="10"/>
  <c r="J4" i="10"/>
  <c r="C46" i="10"/>
  <c r="B56" i="10" s="1"/>
  <c r="D9" i="10"/>
  <c r="C45" i="10"/>
  <c r="B50" i="10" s="1"/>
  <c r="C50" i="10" s="1"/>
  <c r="J6" i="10"/>
  <c r="D46" i="8"/>
  <c r="E56" i="8" s="1"/>
  <c r="G5" i="8"/>
  <c r="G6" i="8"/>
  <c r="C47" i="8"/>
  <c r="D47" i="8"/>
  <c r="C45" i="8"/>
  <c r="B50" i="8" s="1"/>
  <c r="C50" i="8" s="1"/>
  <c r="D45" i="8"/>
  <c r="G4" i="8"/>
  <c r="C46" i="8"/>
  <c r="B56" i="8" s="1"/>
  <c r="H4" i="8"/>
  <c r="C45" i="7"/>
  <c r="B50" i="7" s="1"/>
  <c r="C50" i="7" s="1"/>
  <c r="D46" i="7"/>
  <c r="E46" i="7" s="1"/>
  <c r="G5" i="7"/>
  <c r="C47" i="7"/>
  <c r="D47" i="7"/>
  <c r="D45" i="7"/>
  <c r="G6" i="7"/>
  <c r="G4" i="7"/>
  <c r="C46" i="7"/>
  <c r="B56" i="7" s="1"/>
  <c r="H4" i="7"/>
  <c r="G6" i="6"/>
  <c r="G5" i="6"/>
  <c r="C47" i="6"/>
  <c r="D46" i="6"/>
  <c r="E46" i="6" s="1"/>
  <c r="C45" i="6"/>
  <c r="B50" i="6" s="1"/>
  <c r="C50" i="6" s="1"/>
  <c r="D47" i="6"/>
  <c r="D45" i="6"/>
  <c r="G4" i="6"/>
  <c r="C46" i="6"/>
  <c r="B56" i="6" s="1"/>
  <c r="H4" i="6"/>
  <c r="D47" i="2"/>
  <c r="D45" i="2"/>
  <c r="E50" i="2" s="1"/>
  <c r="D46" i="2"/>
  <c r="C45" i="2"/>
  <c r="B50" i="2" s="1"/>
  <c r="C46" i="2"/>
  <c r="B56" i="2" s="1"/>
  <c r="C47" i="2"/>
  <c r="H4" i="2"/>
  <c r="G5" i="2"/>
  <c r="G6" i="2"/>
  <c r="G4" i="2"/>
  <c r="BW4" i="13" l="1"/>
  <c r="BS45" i="13"/>
  <c r="BQ45" i="13"/>
  <c r="E55" i="13"/>
  <c r="E58" i="13" s="1"/>
  <c r="AQ32" i="11"/>
  <c r="AQ12" i="11"/>
  <c r="AQ5" i="11"/>
  <c r="AQ20" i="11"/>
  <c r="E20" i="11"/>
  <c r="BC20" i="11" s="1"/>
  <c r="AQ40" i="11"/>
  <c r="E40" i="11"/>
  <c r="BC40" i="11" s="1"/>
  <c r="AQ38" i="11"/>
  <c r="E38" i="11"/>
  <c r="BC38" i="11" s="1"/>
  <c r="AQ30" i="11"/>
  <c r="E30" i="11"/>
  <c r="BC30" i="11" s="1"/>
  <c r="AQ13" i="11"/>
  <c r="E13" i="11"/>
  <c r="BC13" i="11" s="1"/>
  <c r="AQ21" i="11"/>
  <c r="BC21" i="11"/>
  <c r="BC22" i="11"/>
  <c r="AQ22" i="11"/>
  <c r="BC27" i="11"/>
  <c r="AQ27" i="11"/>
  <c r="AQ9" i="11"/>
  <c r="BC9" i="11"/>
  <c r="AP45" i="11"/>
  <c r="AT11" i="11" s="1"/>
  <c r="BC14" i="11"/>
  <c r="AQ14" i="11"/>
  <c r="BC23" i="11"/>
  <c r="AQ23" i="11"/>
  <c r="K4" i="11"/>
  <c r="D45" i="11"/>
  <c r="D46" i="11"/>
  <c r="AQ4" i="11"/>
  <c r="D47" i="11"/>
  <c r="AQ39" i="11"/>
  <c r="BC39" i="11"/>
  <c r="AQ18" i="11"/>
  <c r="BC18" i="11"/>
  <c r="AQ41" i="11"/>
  <c r="BC41" i="11"/>
  <c r="BC15" i="11"/>
  <c r="AQ15" i="11"/>
  <c r="AQ28" i="11"/>
  <c r="BC28" i="11"/>
  <c r="AQ29" i="11"/>
  <c r="BC29" i="11"/>
  <c r="AQ10" i="11"/>
  <c r="BC10" i="11"/>
  <c r="AQ6" i="11"/>
  <c r="BC6" i="11"/>
  <c r="AQ33" i="11"/>
  <c r="BC33" i="11"/>
  <c r="AQ8" i="11"/>
  <c r="BC8" i="11"/>
  <c r="AQ25" i="11"/>
  <c r="BC25" i="11"/>
  <c r="BC43" i="11"/>
  <c r="AQ43" i="11"/>
  <c r="B51" i="11"/>
  <c r="C51" i="11" s="1"/>
  <c r="AQ7" i="11"/>
  <c r="BC7" i="11"/>
  <c r="AQ11" i="11"/>
  <c r="BC11" i="11"/>
  <c r="BC42" i="11"/>
  <c r="AQ42" i="11"/>
  <c r="AQ17" i="11"/>
  <c r="BC17" i="11"/>
  <c r="BB45" i="11"/>
  <c r="BE8" i="11" s="1"/>
  <c r="AQ19" i="11"/>
  <c r="BC19" i="11"/>
  <c r="BC34" i="11"/>
  <c r="AQ34" i="11"/>
  <c r="BC35" i="11"/>
  <c r="AQ35" i="11"/>
  <c r="AQ36" i="11"/>
  <c r="BC36" i="11"/>
  <c r="AQ16" i="11"/>
  <c r="BC16" i="11"/>
  <c r="AQ37" i="11"/>
  <c r="BC37" i="11"/>
  <c r="J5" i="11"/>
  <c r="J7" i="11" s="1"/>
  <c r="J8" i="11" s="1"/>
  <c r="L8" i="11" s="1"/>
  <c r="AQ31" i="11"/>
  <c r="BC31" i="11"/>
  <c r="BC26" i="11"/>
  <c r="AQ26" i="11"/>
  <c r="BB45" i="10"/>
  <c r="BF42" i="10" s="1"/>
  <c r="AP45" i="10"/>
  <c r="AT15" i="10" s="1"/>
  <c r="E9" i="10"/>
  <c r="AQ9" i="10"/>
  <c r="D45" i="10"/>
  <c r="E50" i="10" s="1"/>
  <c r="K4" i="10"/>
  <c r="B51" i="10"/>
  <c r="J5" i="10"/>
  <c r="J7" i="10" s="1"/>
  <c r="J8" i="10" s="1"/>
  <c r="L8" i="10" s="1"/>
  <c r="D47" i="10"/>
  <c r="D46" i="10"/>
  <c r="D56" i="8"/>
  <c r="E46" i="8"/>
  <c r="G7" i="8"/>
  <c r="G8" i="8" s="1"/>
  <c r="I8" i="8" s="1"/>
  <c r="E50" i="8"/>
  <c r="D50" i="8"/>
  <c r="E45" i="8"/>
  <c r="B51" i="8"/>
  <c r="C51" i="8" s="1"/>
  <c r="D56" i="7"/>
  <c r="E56" i="7"/>
  <c r="G7" i="7"/>
  <c r="G8" i="7" s="1"/>
  <c r="I8" i="7" s="1"/>
  <c r="E50" i="7"/>
  <c r="D50" i="7"/>
  <c r="E45" i="7"/>
  <c r="B51" i="7"/>
  <c r="C51" i="7" s="1"/>
  <c r="G7" i="6"/>
  <c r="D56" i="6"/>
  <c r="E56" i="6"/>
  <c r="B51" i="6"/>
  <c r="C51" i="6" s="1"/>
  <c r="E50" i="6"/>
  <c r="D50" i="6"/>
  <c r="E45" i="6"/>
  <c r="E46" i="2"/>
  <c r="D56" i="2"/>
  <c r="E45" i="2"/>
  <c r="E56" i="2"/>
  <c r="C50" i="2"/>
  <c r="D50" i="2"/>
  <c r="G7" i="2"/>
  <c r="BF19" i="11" l="1"/>
  <c r="BZ3" i="13"/>
  <c r="AS6" i="11"/>
  <c r="BE19" i="11"/>
  <c r="AT19" i="11"/>
  <c r="AT23" i="11"/>
  <c r="B52" i="11"/>
  <c r="B53" i="11" s="1"/>
  <c r="B54" i="11" s="1"/>
  <c r="AS19" i="11"/>
  <c r="BE18" i="11"/>
  <c r="AT6" i="11"/>
  <c r="BF18" i="11"/>
  <c r="AS11" i="11"/>
  <c r="BF9" i="11"/>
  <c r="BF37" i="11"/>
  <c r="BF27" i="11"/>
  <c r="BE5" i="11"/>
  <c r="BE10" i="11"/>
  <c r="BE27" i="11"/>
  <c r="BF5" i="11"/>
  <c r="BE31" i="11"/>
  <c r="BE36" i="11"/>
  <c r="BE9" i="11"/>
  <c r="BF36" i="11"/>
  <c r="BF35" i="11"/>
  <c r="E56" i="11"/>
  <c r="D56" i="11"/>
  <c r="E46" i="11"/>
  <c r="BE35" i="11"/>
  <c r="BE17" i="11"/>
  <c r="BE6" i="11"/>
  <c r="BE39" i="11"/>
  <c r="BF10" i="11"/>
  <c r="E50" i="11"/>
  <c r="D50" i="11"/>
  <c r="E45" i="11"/>
  <c r="BF21" i="11"/>
  <c r="BF13" i="11"/>
  <c r="BE13" i="11"/>
  <c r="BE22" i="11"/>
  <c r="BF15" i="11"/>
  <c r="BE26" i="11"/>
  <c r="BE34" i="11"/>
  <c r="BF24" i="11"/>
  <c r="BE14" i="11"/>
  <c r="BF22" i="11"/>
  <c r="BE24" i="11"/>
  <c r="BF20" i="11"/>
  <c r="BF42" i="11"/>
  <c r="BE40" i="11"/>
  <c r="BF23" i="11"/>
  <c r="BE21" i="11"/>
  <c r="BE20" i="11"/>
  <c r="BE42" i="11"/>
  <c r="BE23" i="11"/>
  <c r="BF34" i="11"/>
  <c r="BF32" i="11"/>
  <c r="BF33" i="11"/>
  <c r="BF4" i="11"/>
  <c r="BE38" i="11"/>
  <c r="BE30" i="11"/>
  <c r="BF25" i="11"/>
  <c r="BE32" i="11"/>
  <c r="BF12" i="11"/>
  <c r="BE33" i="11"/>
  <c r="BE4" i="11"/>
  <c r="BF30" i="11"/>
  <c r="BF38" i="11"/>
  <c r="BE15" i="11"/>
  <c r="BE25" i="11"/>
  <c r="BE12" i="11"/>
  <c r="BF41" i="11"/>
  <c r="BF14" i="11"/>
  <c r="BF26" i="11"/>
  <c r="BE41" i="11"/>
  <c r="BF40" i="11"/>
  <c r="BE37" i="11"/>
  <c r="BF17" i="11"/>
  <c r="BF6" i="11"/>
  <c r="BF39" i="11"/>
  <c r="BE7" i="11"/>
  <c r="L6" i="11"/>
  <c r="L5" i="11"/>
  <c r="BC4" i="11"/>
  <c r="L4" i="11"/>
  <c r="BF8" i="11"/>
  <c r="BF7" i="11"/>
  <c r="AT15" i="11"/>
  <c r="AS15" i="11"/>
  <c r="AT29" i="11"/>
  <c r="AT9" i="11"/>
  <c r="AS8" i="11"/>
  <c r="AT32" i="11"/>
  <c r="AT27" i="11"/>
  <c r="AT14" i="11"/>
  <c r="AT13" i="11"/>
  <c r="AS22" i="11"/>
  <c r="AT8" i="11"/>
  <c r="AT26" i="11"/>
  <c r="AS33" i="11"/>
  <c r="AS12" i="11"/>
  <c r="AS32" i="11"/>
  <c r="AT34" i="11"/>
  <c r="AT43" i="11"/>
  <c r="AT25" i="11"/>
  <c r="AS27" i="11"/>
  <c r="AS14" i="11"/>
  <c r="AS17" i="11"/>
  <c r="AS26" i="11"/>
  <c r="AS13" i="11"/>
  <c r="AT22" i="11"/>
  <c r="AS34" i="11"/>
  <c r="AS43" i="11"/>
  <c r="AT4" i="11"/>
  <c r="AT28" i="11"/>
  <c r="AT33" i="11"/>
  <c r="AS29" i="11"/>
  <c r="AS42" i="11"/>
  <c r="AT18" i="11"/>
  <c r="AT39" i="11"/>
  <c r="AS7" i="11"/>
  <c r="AS28" i="11"/>
  <c r="AT24" i="11"/>
  <c r="AT38" i="11"/>
  <c r="AS20" i="11"/>
  <c r="AS18" i="11"/>
  <c r="AS39" i="11"/>
  <c r="AS38" i="11"/>
  <c r="AT41" i="11"/>
  <c r="AS4" i="11"/>
  <c r="AS25" i="11"/>
  <c r="AS41" i="11"/>
  <c r="AS24" i="11"/>
  <c r="AS40" i="11"/>
  <c r="AT21" i="11"/>
  <c r="AT42" i="11"/>
  <c r="AT12" i="11"/>
  <c r="AT35" i="11"/>
  <c r="AT36" i="11"/>
  <c r="AT7" i="11"/>
  <c r="AS37" i="11"/>
  <c r="AT5" i="11"/>
  <c r="AT17" i="11"/>
  <c r="AS21" i="11"/>
  <c r="AT30" i="11"/>
  <c r="AS35" i="11"/>
  <c r="AS36" i="11"/>
  <c r="AT10" i="11"/>
  <c r="AT37" i="11"/>
  <c r="AS5" i="11"/>
  <c r="AT20" i="11"/>
  <c r="AS9" i="11"/>
  <c r="AS30" i="11"/>
  <c r="AT16" i="11"/>
  <c r="AS16" i="11"/>
  <c r="AT40" i="11"/>
  <c r="AS10" i="11"/>
  <c r="AQ45" i="11"/>
  <c r="AU19" i="11" s="1"/>
  <c r="BF31" i="11"/>
  <c r="BE11" i="11"/>
  <c r="BE16" i="11"/>
  <c r="BE29" i="11"/>
  <c r="BE28" i="11"/>
  <c r="AS31" i="11"/>
  <c r="BF11" i="11"/>
  <c r="BF16" i="11"/>
  <c r="BF43" i="11"/>
  <c r="BF29" i="11"/>
  <c r="BF28" i="11"/>
  <c r="AT31" i="11"/>
  <c r="BE43" i="11"/>
  <c r="AS23" i="11"/>
  <c r="BE30" i="10"/>
  <c r="BE41" i="10"/>
  <c r="BF20" i="10"/>
  <c r="BF36" i="10"/>
  <c r="BE31" i="10"/>
  <c r="BF21" i="10"/>
  <c r="BE6" i="10"/>
  <c r="BE9" i="10"/>
  <c r="BF14" i="10"/>
  <c r="BE5" i="10"/>
  <c r="BE17" i="10"/>
  <c r="BF28" i="10"/>
  <c r="BE35" i="10"/>
  <c r="BE16" i="10"/>
  <c r="BE12" i="10"/>
  <c r="BE29" i="10"/>
  <c r="BF32" i="10"/>
  <c r="BE40" i="10"/>
  <c r="BE25" i="10"/>
  <c r="BE18" i="10"/>
  <c r="BF25" i="10"/>
  <c r="BF40" i="10"/>
  <c r="BF31" i="10"/>
  <c r="BE42" i="10"/>
  <c r="BE28" i="10"/>
  <c r="BF29" i="10"/>
  <c r="BE15" i="10"/>
  <c r="BE4" i="10"/>
  <c r="BE8" i="10"/>
  <c r="BE22" i="10"/>
  <c r="BF26" i="10"/>
  <c r="BF33" i="10"/>
  <c r="BE23" i="10"/>
  <c r="BF6" i="10"/>
  <c r="BE20" i="10"/>
  <c r="BE13" i="10"/>
  <c r="BF27" i="10"/>
  <c r="BF37" i="10"/>
  <c r="BE27" i="10"/>
  <c r="BF34" i="10"/>
  <c r="BE14" i="10"/>
  <c r="BE26" i="10"/>
  <c r="BE21" i="10"/>
  <c r="BF8" i="10"/>
  <c r="BF4" i="10"/>
  <c r="BE33" i="10"/>
  <c r="BF41" i="10"/>
  <c r="BE7" i="10"/>
  <c r="BE39" i="10"/>
  <c r="BF35" i="10"/>
  <c r="BF7" i="10"/>
  <c r="BF18" i="10"/>
  <c r="BE24" i="10"/>
  <c r="BF30" i="10"/>
  <c r="BE36" i="10"/>
  <c r="BE37" i="10"/>
  <c r="BF16" i="10"/>
  <c r="BE11" i="10"/>
  <c r="BE43" i="10"/>
  <c r="BE34" i="10"/>
  <c r="BF39" i="10"/>
  <c r="BF22" i="10"/>
  <c r="BF23" i="10"/>
  <c r="BF11" i="10"/>
  <c r="BF15" i="10"/>
  <c r="BF19" i="10"/>
  <c r="BE32" i="10"/>
  <c r="BF5" i="10"/>
  <c r="BF17" i="10"/>
  <c r="BF24" i="10"/>
  <c r="BE19" i="10"/>
  <c r="BF9" i="10"/>
  <c r="BF12" i="10"/>
  <c r="BE38" i="10"/>
  <c r="BE10" i="10"/>
  <c r="BF43" i="10"/>
  <c r="BF13" i="10"/>
  <c r="BF10" i="10"/>
  <c r="BF38" i="10"/>
  <c r="L4" i="10"/>
  <c r="BC9" i="10"/>
  <c r="AT34" i="10"/>
  <c r="AS18" i="10"/>
  <c r="AT22" i="10"/>
  <c r="AS14" i="10"/>
  <c r="AS12" i="10"/>
  <c r="AS34" i="10"/>
  <c r="AT18" i="10"/>
  <c r="AS5" i="10"/>
  <c r="AT26" i="10"/>
  <c r="AS37" i="10"/>
  <c r="AS11" i="10"/>
  <c r="AS24" i="10"/>
  <c r="AS25" i="10"/>
  <c r="AT14" i="10"/>
  <c r="AT12" i="10"/>
  <c r="AS32" i="10"/>
  <c r="AT24" i="10"/>
  <c r="AT31" i="10"/>
  <c r="AS28" i="10"/>
  <c r="AS43" i="10"/>
  <c r="AT32" i="10"/>
  <c r="AT38" i="10"/>
  <c r="AS31" i="10"/>
  <c r="AT28" i="10"/>
  <c r="AS10" i="10"/>
  <c r="AT7" i="10"/>
  <c r="AT13" i="10"/>
  <c r="AS6" i="10"/>
  <c r="AT10" i="10"/>
  <c r="AS42" i="10"/>
  <c r="AS7" i="10"/>
  <c r="AS13" i="10"/>
  <c r="AT8" i="10"/>
  <c r="AT42" i="10"/>
  <c r="AT29" i="10"/>
  <c r="AS21" i="10"/>
  <c r="AT5" i="10"/>
  <c r="AS8" i="10"/>
  <c r="AT37" i="10"/>
  <c r="AS29" i="10"/>
  <c r="AT11" i="10"/>
  <c r="AT21" i="10"/>
  <c r="AT27" i="10"/>
  <c r="AT16" i="10"/>
  <c r="AT6" i="10"/>
  <c r="AS36" i="10"/>
  <c r="AT33" i="10"/>
  <c r="AT17" i="10"/>
  <c r="AS40" i="10"/>
  <c r="AS27" i="10"/>
  <c r="AS16" i="10"/>
  <c r="AT41" i="10"/>
  <c r="AT35" i="10"/>
  <c r="AS20" i="10"/>
  <c r="AT36" i="10"/>
  <c r="AS33" i="10"/>
  <c r="AS17" i="10"/>
  <c r="AT40" i="10"/>
  <c r="AT19" i="10"/>
  <c r="AS30" i="10"/>
  <c r="AS41" i="10"/>
  <c r="AS35" i="10"/>
  <c r="AT20" i="10"/>
  <c r="AT39" i="10"/>
  <c r="AT23" i="10"/>
  <c r="AS9" i="10"/>
  <c r="AT9" i="10"/>
  <c r="AS38" i="10"/>
  <c r="AS19" i="10"/>
  <c r="AT30" i="10"/>
  <c r="AS22" i="10"/>
  <c r="AT25" i="10"/>
  <c r="AS26" i="10"/>
  <c r="AS39" i="10"/>
  <c r="AS23" i="10"/>
  <c r="AT43" i="10"/>
  <c r="AS15" i="10"/>
  <c r="AS4" i="10"/>
  <c r="AQ45" i="10"/>
  <c r="AU9" i="10" s="1"/>
  <c r="AT4" i="10"/>
  <c r="L5" i="10"/>
  <c r="L6" i="10"/>
  <c r="E45" i="10"/>
  <c r="D50" i="10"/>
  <c r="E46" i="10"/>
  <c r="E56" i="10"/>
  <c r="D56" i="10"/>
  <c r="C51" i="10"/>
  <c r="B52" i="10"/>
  <c r="D51" i="8"/>
  <c r="D52" i="8" s="1"/>
  <c r="B52" i="8"/>
  <c r="D51" i="7"/>
  <c r="E51" i="7" s="1"/>
  <c r="B52" i="7"/>
  <c r="G8" i="6"/>
  <c r="I8" i="6" s="1"/>
  <c r="G8" i="2"/>
  <c r="I8" i="2" s="1"/>
  <c r="D51" i="6"/>
  <c r="E51" i="6" s="1"/>
  <c r="B52" i="6"/>
  <c r="D51" i="2"/>
  <c r="E51" i="2" s="1"/>
  <c r="BZ4" i="13" l="1"/>
  <c r="C52" i="11"/>
  <c r="C53" i="11" s="1"/>
  <c r="C54" i="11" s="1"/>
  <c r="AV19" i="11"/>
  <c r="AU8" i="11"/>
  <c r="AV8" i="11" s="1"/>
  <c r="AU15" i="11"/>
  <c r="AV15" i="11" s="1"/>
  <c r="AU35" i="11"/>
  <c r="AV35" i="11" s="1"/>
  <c r="AU23" i="11"/>
  <c r="AV23" i="11" s="1"/>
  <c r="AU6" i="11"/>
  <c r="AV6" i="11" s="1"/>
  <c r="AU26" i="11"/>
  <c r="AV26" i="11" s="1"/>
  <c r="AU28" i="11"/>
  <c r="AV28" i="11" s="1"/>
  <c r="AU18" i="11"/>
  <c r="AV18" i="11" s="1"/>
  <c r="AU43" i="11"/>
  <c r="AV43" i="11" s="1"/>
  <c r="AU4" i="11"/>
  <c r="AV4" i="11" s="1"/>
  <c r="AU29" i="11"/>
  <c r="AV29" i="11" s="1"/>
  <c r="AU41" i="11"/>
  <c r="AV41" i="11" s="1"/>
  <c r="AU34" i="11"/>
  <c r="AV34" i="11" s="1"/>
  <c r="AU37" i="11"/>
  <c r="AV37" i="11" s="1"/>
  <c r="AU31" i="11"/>
  <c r="AV31" i="11" s="1"/>
  <c r="AU11" i="11"/>
  <c r="AV11" i="11" s="1"/>
  <c r="AU14" i="11"/>
  <c r="AV14" i="11" s="1"/>
  <c r="BF45" i="11"/>
  <c r="AU7" i="11"/>
  <c r="AU39" i="11"/>
  <c r="AV39" i="11" s="1"/>
  <c r="AU17" i="11"/>
  <c r="AV17" i="11" s="1"/>
  <c r="D51" i="11"/>
  <c r="E51" i="11" s="1"/>
  <c r="AT45" i="11"/>
  <c r="AU21" i="11"/>
  <c r="AV21" i="11" s="1"/>
  <c r="AU30" i="11"/>
  <c r="AV30" i="11" s="1"/>
  <c r="AU38" i="11"/>
  <c r="AV38" i="11" s="1"/>
  <c r="AU13" i="11"/>
  <c r="AV13" i="11" s="1"/>
  <c r="AU40" i="11"/>
  <c r="AV40" i="11" s="1"/>
  <c r="AU5" i="11"/>
  <c r="AV5" i="11" s="1"/>
  <c r="AU24" i="11"/>
  <c r="AV24" i="11" s="1"/>
  <c r="AU20" i="11"/>
  <c r="AV20" i="11" s="1"/>
  <c r="AU32" i="11"/>
  <c r="AV32" i="11" s="1"/>
  <c r="AU12" i="11"/>
  <c r="AV12" i="11" s="1"/>
  <c r="AU36" i="11"/>
  <c r="AV36" i="11" s="1"/>
  <c r="BC45" i="11"/>
  <c r="BG4" i="11" s="1"/>
  <c r="AU25" i="11"/>
  <c r="AV25" i="11" s="1"/>
  <c r="AU10" i="11"/>
  <c r="AV10" i="11" s="1"/>
  <c r="AU16" i="11"/>
  <c r="AV16" i="11" s="1"/>
  <c r="AU42" i="11"/>
  <c r="AV42" i="11" s="1"/>
  <c r="AU22" i="11"/>
  <c r="AV22" i="11" s="1"/>
  <c r="B55" i="11"/>
  <c r="AU27" i="11"/>
  <c r="AV27" i="11" s="1"/>
  <c r="AU9" i="11"/>
  <c r="AV9" i="11" s="1"/>
  <c r="AU33" i="11"/>
  <c r="AV33" i="11" s="1"/>
  <c r="BF45" i="10"/>
  <c r="AT45" i="10"/>
  <c r="BC45" i="10"/>
  <c r="BG9" i="10" s="1"/>
  <c r="BH9" i="10" s="1"/>
  <c r="AU31" i="10"/>
  <c r="AV31" i="10" s="1"/>
  <c r="AU12" i="10"/>
  <c r="AV12" i="10" s="1"/>
  <c r="AU26" i="10"/>
  <c r="AV26" i="10" s="1"/>
  <c r="AU29" i="10"/>
  <c r="AV29" i="10" s="1"/>
  <c r="AU6" i="10"/>
  <c r="AV6" i="10" s="1"/>
  <c r="AU30" i="10"/>
  <c r="AV30" i="10" s="1"/>
  <c r="AU38" i="10"/>
  <c r="AV38" i="10" s="1"/>
  <c r="AU15" i="10"/>
  <c r="AV15" i="10" s="1"/>
  <c r="AU41" i="10"/>
  <c r="AV41" i="10" s="1"/>
  <c r="AU8" i="10"/>
  <c r="AV8" i="10" s="1"/>
  <c r="AU27" i="10"/>
  <c r="AV27" i="10" s="1"/>
  <c r="AU43" i="10"/>
  <c r="AV43" i="10" s="1"/>
  <c r="AU14" i="10"/>
  <c r="AV14" i="10" s="1"/>
  <c r="AU39" i="10"/>
  <c r="AV39" i="10" s="1"/>
  <c r="AU28" i="10"/>
  <c r="AV28" i="10" s="1"/>
  <c r="AU7" i="10"/>
  <c r="AV7" i="10" s="1"/>
  <c r="AU32" i="10"/>
  <c r="AV32" i="10" s="1"/>
  <c r="AU33" i="10"/>
  <c r="AV33" i="10" s="1"/>
  <c r="AU10" i="10"/>
  <c r="AV10" i="10" s="1"/>
  <c r="AU36" i="10"/>
  <c r="AV36" i="10" s="1"/>
  <c r="AU40" i="10"/>
  <c r="AV40" i="10" s="1"/>
  <c r="AU42" i="10"/>
  <c r="AV42" i="10" s="1"/>
  <c r="AU16" i="10"/>
  <c r="AV16" i="10" s="1"/>
  <c r="AU24" i="10"/>
  <c r="AV24" i="10" s="1"/>
  <c r="AU25" i="10"/>
  <c r="AV25" i="10" s="1"/>
  <c r="AU35" i="10"/>
  <c r="AV35" i="10" s="1"/>
  <c r="AU13" i="10"/>
  <c r="AV13" i="10" s="1"/>
  <c r="AU34" i="10"/>
  <c r="AV34" i="10" s="1"/>
  <c r="AU18" i="10"/>
  <c r="AV18" i="10" s="1"/>
  <c r="AU22" i="10"/>
  <c r="AV22" i="10" s="1"/>
  <c r="AU20" i="10"/>
  <c r="AV20" i="10" s="1"/>
  <c r="AU37" i="10"/>
  <c r="AV37" i="10" s="1"/>
  <c r="AU17" i="10"/>
  <c r="AV17" i="10" s="1"/>
  <c r="AU23" i="10"/>
  <c r="AV23" i="10" s="1"/>
  <c r="AU5" i="10"/>
  <c r="AV5" i="10" s="1"/>
  <c r="AU21" i="10"/>
  <c r="AV21" i="10" s="1"/>
  <c r="AU19" i="10"/>
  <c r="AV19" i="10" s="1"/>
  <c r="AU11" i="10"/>
  <c r="AV11" i="10" s="1"/>
  <c r="AV9" i="10"/>
  <c r="AU4" i="10"/>
  <c r="C52" i="10"/>
  <c r="B53" i="10"/>
  <c r="D51" i="10"/>
  <c r="E51" i="10" s="1"/>
  <c r="E51" i="8"/>
  <c r="E52" i="8" s="1"/>
  <c r="D53" i="8"/>
  <c r="C52" i="8"/>
  <c r="B53" i="8"/>
  <c r="D52" i="7"/>
  <c r="D53" i="7" s="1"/>
  <c r="C52" i="7"/>
  <c r="B53" i="7"/>
  <c r="D52" i="6"/>
  <c r="D53" i="6" s="1"/>
  <c r="C52" i="6"/>
  <c r="B53" i="6"/>
  <c r="D52" i="2"/>
  <c r="AU45" i="11" l="1"/>
  <c r="AV7" i="11"/>
  <c r="AV45" i="11" s="1"/>
  <c r="AY3" i="11" s="1"/>
  <c r="S23" i="11" s="1"/>
  <c r="BH4" i="11"/>
  <c r="BG21" i="11"/>
  <c r="BH21" i="11" s="1"/>
  <c r="BG13" i="11"/>
  <c r="BH13" i="11" s="1"/>
  <c r="BG5" i="11"/>
  <c r="BH5" i="11" s="1"/>
  <c r="BG12" i="11"/>
  <c r="BH12" i="11" s="1"/>
  <c r="BG20" i="11"/>
  <c r="BH20" i="11" s="1"/>
  <c r="BG40" i="11"/>
  <c r="BH40" i="11" s="1"/>
  <c r="BG32" i="11"/>
  <c r="BH32" i="11" s="1"/>
  <c r="BG30" i="11"/>
  <c r="BH30" i="11" s="1"/>
  <c r="BG38" i="11"/>
  <c r="BH38" i="11" s="1"/>
  <c r="BG24" i="11"/>
  <c r="BH24" i="11" s="1"/>
  <c r="BG18" i="11"/>
  <c r="BH18" i="11" s="1"/>
  <c r="BG10" i="11"/>
  <c r="BH10" i="11" s="1"/>
  <c r="BG14" i="11"/>
  <c r="BH14" i="11" s="1"/>
  <c r="BG27" i="11"/>
  <c r="BH27" i="11" s="1"/>
  <c r="BG43" i="11"/>
  <c r="BH43" i="11" s="1"/>
  <c r="BG23" i="11"/>
  <c r="BH23" i="11" s="1"/>
  <c r="BG29" i="11"/>
  <c r="BH29" i="11" s="1"/>
  <c r="BG8" i="11"/>
  <c r="BH8" i="11" s="1"/>
  <c r="BG15" i="11"/>
  <c r="BH15" i="11" s="1"/>
  <c r="BG31" i="11"/>
  <c r="BH31" i="11" s="1"/>
  <c r="BG7" i="11"/>
  <c r="BH7" i="11" s="1"/>
  <c r="BG34" i="11"/>
  <c r="BH34" i="11" s="1"/>
  <c r="BG37" i="11"/>
  <c r="BH37" i="11" s="1"/>
  <c r="BG39" i="11"/>
  <c r="BH39" i="11" s="1"/>
  <c r="BG9" i="11"/>
  <c r="BH9" i="11" s="1"/>
  <c r="BG16" i="11"/>
  <c r="BH16" i="11" s="1"/>
  <c r="BG41" i="11"/>
  <c r="BH41" i="11" s="1"/>
  <c r="BG33" i="11"/>
  <c r="BH33" i="11" s="1"/>
  <c r="BG42" i="11"/>
  <c r="BH42" i="11" s="1"/>
  <c r="BG6" i="11"/>
  <c r="BH6" i="11" s="1"/>
  <c r="BG26" i="11"/>
  <c r="BH26" i="11" s="1"/>
  <c r="BG28" i="11"/>
  <c r="BH28" i="11" s="1"/>
  <c r="BG25" i="11"/>
  <c r="BH25" i="11" s="1"/>
  <c r="BG19" i="11"/>
  <c r="BH19" i="11" s="1"/>
  <c r="BG35" i="11"/>
  <c r="BH35" i="11" s="1"/>
  <c r="BG22" i="11"/>
  <c r="BH22" i="11" s="1"/>
  <c r="BG17" i="11"/>
  <c r="BH17" i="11" s="1"/>
  <c r="BG11" i="11"/>
  <c r="BH11" i="11" s="1"/>
  <c r="BG36" i="11"/>
  <c r="BH36" i="11" s="1"/>
  <c r="D52" i="11"/>
  <c r="C55" i="11"/>
  <c r="C58" i="11" s="1"/>
  <c r="AV4" i="10"/>
  <c r="AV45" i="10" s="1"/>
  <c r="AY3" i="10" s="1"/>
  <c r="S23" i="10" s="1"/>
  <c r="AU45" i="10"/>
  <c r="BG14" i="10"/>
  <c r="BH14" i="10" s="1"/>
  <c r="BG27" i="10"/>
  <c r="BH27" i="10" s="1"/>
  <c r="BG7" i="10"/>
  <c r="BH7" i="10" s="1"/>
  <c r="BG25" i="10"/>
  <c r="BH25" i="10" s="1"/>
  <c r="BG35" i="10"/>
  <c r="BH35" i="10" s="1"/>
  <c r="BG16" i="10"/>
  <c r="BH16" i="10" s="1"/>
  <c r="BG38" i="10"/>
  <c r="BH38" i="10" s="1"/>
  <c r="BG10" i="10"/>
  <c r="BH10" i="10" s="1"/>
  <c r="BG12" i="10"/>
  <c r="BH12" i="10" s="1"/>
  <c r="BG34" i="10"/>
  <c r="BH34" i="10" s="1"/>
  <c r="BG31" i="10"/>
  <c r="BH31" i="10" s="1"/>
  <c r="BG23" i="10"/>
  <c r="BH23" i="10" s="1"/>
  <c r="BG40" i="10"/>
  <c r="BH40" i="10" s="1"/>
  <c r="BG8" i="10"/>
  <c r="BH8" i="10" s="1"/>
  <c r="BG30" i="10"/>
  <c r="BH30" i="10" s="1"/>
  <c r="BG4" i="10"/>
  <c r="BG6" i="10"/>
  <c r="BH6" i="10" s="1"/>
  <c r="BG36" i="10"/>
  <c r="BH36" i="10" s="1"/>
  <c r="BG41" i="10"/>
  <c r="BH41" i="10" s="1"/>
  <c r="BG42" i="10"/>
  <c r="BH42" i="10" s="1"/>
  <c r="BG19" i="10"/>
  <c r="BH19" i="10" s="1"/>
  <c r="BG32" i="10"/>
  <c r="BH32" i="10" s="1"/>
  <c r="BG37" i="10"/>
  <c r="BH37" i="10" s="1"/>
  <c r="BG22" i="10"/>
  <c r="BH22" i="10" s="1"/>
  <c r="BG26" i="10"/>
  <c r="BH26" i="10" s="1"/>
  <c r="BG18" i="10"/>
  <c r="BH18" i="10" s="1"/>
  <c r="BG28" i="10"/>
  <c r="BH28" i="10" s="1"/>
  <c r="BG33" i="10"/>
  <c r="BH33" i="10" s="1"/>
  <c r="BG15" i="10"/>
  <c r="BH15" i="10" s="1"/>
  <c r="BG39" i="10"/>
  <c r="BH39" i="10" s="1"/>
  <c r="BG24" i="10"/>
  <c r="BH24" i="10" s="1"/>
  <c r="BG29" i="10"/>
  <c r="BH29" i="10" s="1"/>
  <c r="BG43" i="10"/>
  <c r="BH43" i="10" s="1"/>
  <c r="BG21" i="10"/>
  <c r="BH21" i="10" s="1"/>
  <c r="BG13" i="10"/>
  <c r="BH13" i="10" s="1"/>
  <c r="BG5" i="10"/>
  <c r="BH5" i="10" s="1"/>
  <c r="BG20" i="10"/>
  <c r="BH20" i="10" s="1"/>
  <c r="BG17" i="10"/>
  <c r="BH17" i="10" s="1"/>
  <c r="BG11" i="10"/>
  <c r="BH11" i="10" s="1"/>
  <c r="D52" i="10"/>
  <c r="C53" i="10"/>
  <c r="B54" i="10"/>
  <c r="E52" i="7"/>
  <c r="E53" i="7" s="1"/>
  <c r="C53" i="8"/>
  <c r="B54" i="8"/>
  <c r="E53" i="8"/>
  <c r="D54" i="8"/>
  <c r="C53" i="7"/>
  <c r="B54" i="7"/>
  <c r="D54" i="7"/>
  <c r="E52" i="6"/>
  <c r="E53" i="6" s="1"/>
  <c r="D54" i="6"/>
  <c r="C53" i="6"/>
  <c r="B54" i="6"/>
  <c r="D53" i="2"/>
  <c r="E52" i="2"/>
  <c r="E52" i="11" l="1"/>
  <c r="D53" i="11"/>
  <c r="BH45" i="11"/>
  <c r="BK3" i="11" s="1"/>
  <c r="S45" i="11" s="1"/>
  <c r="BG45" i="11"/>
  <c r="AY4" i="11"/>
  <c r="S24" i="11" s="1"/>
  <c r="AY4" i="10"/>
  <c r="S24" i="10" s="1"/>
  <c r="BG45" i="10"/>
  <c r="BH4" i="10"/>
  <c r="BH45" i="10" s="1"/>
  <c r="C54" i="10"/>
  <c r="B55" i="10"/>
  <c r="E52" i="10"/>
  <c r="D53" i="10"/>
  <c r="E54" i="8"/>
  <c r="D55" i="8"/>
  <c r="C54" i="8"/>
  <c r="B55" i="8"/>
  <c r="E54" i="7"/>
  <c r="D55" i="7"/>
  <c r="C54" i="7"/>
  <c r="B55" i="7"/>
  <c r="C54" i="6"/>
  <c r="B55" i="6"/>
  <c r="E54" i="6"/>
  <c r="D55" i="6"/>
  <c r="D54" i="2"/>
  <c r="E53" i="2"/>
  <c r="BK4" i="11" l="1"/>
  <c r="S46" i="11" s="1"/>
  <c r="E53" i="11"/>
  <c r="D54" i="11"/>
  <c r="BK3" i="10"/>
  <c r="BK4" i="10" s="1"/>
  <c r="E53" i="10"/>
  <c r="D54" i="10"/>
  <c r="C55" i="10"/>
  <c r="C58" i="10" s="1"/>
  <c r="C55" i="8"/>
  <c r="C58" i="8" s="1"/>
  <c r="E55" i="8"/>
  <c r="E58" i="8" s="1"/>
  <c r="C55" i="7"/>
  <c r="C58" i="7" s="1"/>
  <c r="E55" i="7"/>
  <c r="E58" i="7" s="1"/>
  <c r="E55" i="6"/>
  <c r="E58" i="6" s="1"/>
  <c r="C55" i="6"/>
  <c r="C58" i="6" s="1"/>
  <c r="D55" i="2"/>
  <c r="E54" i="2"/>
  <c r="E54" i="11" l="1"/>
  <c r="D55" i="11"/>
  <c r="S45" i="10"/>
  <c r="S46" i="10"/>
  <c r="E54" i="10"/>
  <c r="D55" i="10"/>
  <c r="E55" i="2"/>
  <c r="E55" i="11" l="1"/>
  <c r="E58" i="11" s="1"/>
  <c r="E55" i="10"/>
  <c r="E58" i="10" s="1"/>
  <c r="B51" i="2" l="1"/>
  <c r="C51" i="2" l="1"/>
  <c r="B52" i="2"/>
  <c r="C52" i="2" l="1"/>
  <c r="B53" i="2"/>
  <c r="C53" i="2" l="1"/>
  <c r="B54" i="2"/>
  <c r="C54" i="2" l="1"/>
  <c r="B55" i="2"/>
  <c r="C55" i="2" l="1"/>
  <c r="C58" i="2" s="1"/>
  <c r="E58" i="2" l="1"/>
</calcChain>
</file>

<file path=xl/sharedStrings.xml><?xml version="1.0" encoding="utf-8"?>
<sst xmlns="http://schemas.openxmlformats.org/spreadsheetml/2006/main" count="195" uniqueCount="44">
  <si>
    <t>Participant</t>
  </si>
  <si>
    <t>Score 1</t>
  </si>
  <si>
    <t>Score 2</t>
  </si>
  <si>
    <t>Mean</t>
  </si>
  <si>
    <t>Pearson correlation</t>
  </si>
  <si>
    <t>Sample size</t>
  </si>
  <si>
    <t>tvalue</t>
  </si>
  <si>
    <t>p value</t>
  </si>
  <si>
    <t>Minimum</t>
  </si>
  <si>
    <t>Maximum</t>
  </si>
  <si>
    <t>count</t>
  </si>
  <si>
    <t>range</t>
  </si>
  <si>
    <t>THESE ARE RANDOM NUMBERS</t>
  </si>
  <si>
    <t>Add values into box (in red) below)</t>
  </si>
  <si>
    <t>The values you add in the red boxes are added to the final value of Score 1 and Score 2</t>
  </si>
  <si>
    <t xml:space="preserve">Look what happens to each of the graphs, and the correlation values as you change Score 1 and Score 2. </t>
  </si>
  <si>
    <t>Add a value in the box below</t>
  </si>
  <si>
    <t>HERE SCORE 2 IS CORRELATED WITH SCORE 1</t>
  </si>
  <si>
    <t>Score 3</t>
  </si>
  <si>
    <t>y</t>
  </si>
  <si>
    <t>Slope</t>
  </si>
  <si>
    <t>Intercept</t>
  </si>
  <si>
    <t>x</t>
  </si>
  <si>
    <t>X-x</t>
  </si>
  <si>
    <t>Y-y</t>
  </si>
  <si>
    <t>(X-x)^2</t>
  </si>
  <si>
    <t>(X-x)(Y-y)</t>
  </si>
  <si>
    <t>Score 3 is Score 2 plus whatever number you enter in box G43</t>
  </si>
  <si>
    <t>Score 3 is Score 2 multiplied by whatever number you enter in box G43</t>
  </si>
  <si>
    <t>THESE ARE RANDOM NUMBERS GENERATED TO FIT A NORMAL DISTRIBUTION</t>
  </si>
  <si>
    <t>Try it by clicking on cell M2. and pressing return</t>
  </si>
  <si>
    <t xml:space="preserve">Every time you enter a number on an EMPTY cell, and press return, the numbers re-randomise </t>
  </si>
  <si>
    <t>THESE ARE RANDOM NUMBERS GENERATED TO FIT A NORMAL DISTRIBUTION, with ONE OUTLIER</t>
  </si>
  <si>
    <t>True Score</t>
  </si>
  <si>
    <t>Score 4</t>
  </si>
  <si>
    <t>Score 5</t>
  </si>
  <si>
    <t>Score 6</t>
  </si>
  <si>
    <t>Score 7</t>
  </si>
  <si>
    <t>Score 8</t>
  </si>
  <si>
    <t>Average 1-2</t>
  </si>
  <si>
    <t>Average 1-4</t>
  </si>
  <si>
    <t>Average1-6</t>
  </si>
  <si>
    <t>Average 1-8</t>
  </si>
  <si>
    <t>Average 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</si>
</sst>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7" xfId="0" applyFill="1" applyBorder="1"/>
    <xf numFmtId="0" fontId="0" fillId="3" borderId="7" xfId="0" applyFill="1" applyBorder="1"/>
    <xf numFmtId="2" fontId="0" fillId="3" borderId="0" xfId="0" applyNumberFormat="1" applyFill="1"/>
    <xf numFmtId="0" fontId="0" fillId="3" borderId="0" xfId="0" applyFill="1"/>
    <xf numFmtId="0" fontId="0" fillId="3" borderId="8" xfId="0" applyFill="1" applyBorder="1"/>
    <xf numFmtId="0" fontId="4" fillId="3" borderId="7" xfId="0" applyFont="1" applyFill="1" applyBorder="1"/>
    <xf numFmtId="0" fontId="4" fillId="3" borderId="0" xfId="0" applyFont="1" applyFill="1"/>
    <xf numFmtId="0" fontId="0" fillId="3" borderId="9" xfId="0" applyFill="1" applyBorder="1"/>
    <xf numFmtId="164" fontId="0" fillId="3" borderId="10" xfId="0" applyNumberFormat="1" applyFill="1" applyBorder="1"/>
    <xf numFmtId="0" fontId="0" fillId="3" borderId="10" xfId="0" applyFill="1" applyBorder="1"/>
    <xf numFmtId="0" fontId="2" fillId="3" borderId="10" xfId="0" applyFont="1" applyFill="1" applyBorder="1"/>
    <xf numFmtId="0" fontId="0" fillId="3" borderId="11" xfId="0" applyFill="1" applyBorder="1"/>
    <xf numFmtId="0" fontId="2" fillId="0" borderId="0" xfId="0" applyFont="1"/>
    <xf numFmtId="0" fontId="0" fillId="0" borderId="8" xfId="0" applyBorder="1"/>
    <xf numFmtId="0" fontId="0" fillId="2" borderId="9" xfId="0" applyFill="1" applyBorder="1"/>
    <xf numFmtId="0" fontId="0" fillId="0" borderId="11" xfId="0" applyBorder="1"/>
    <xf numFmtId="165" fontId="0" fillId="0" borderId="0" xfId="0" applyNumberFormat="1"/>
    <xf numFmtId="0" fontId="1" fillId="3" borderId="7" xfId="0" applyFont="1" applyFill="1" applyBorder="1"/>
    <xf numFmtId="164" fontId="1" fillId="3" borderId="0" xfId="0" applyNumberFormat="1" applyFont="1" applyFill="1"/>
    <xf numFmtId="0" fontId="0" fillId="2" borderId="4" xfId="0" applyFill="1" applyBorder="1"/>
    <xf numFmtId="0" fontId="0" fillId="0" borderId="6" xfId="0" applyBorder="1"/>
    <xf numFmtId="0" fontId="0" fillId="4" borderId="11" xfId="0" applyFill="1" applyBorder="1"/>
    <xf numFmtId="0" fontId="0" fillId="0" borderId="12" xfId="0" applyBorder="1"/>
    <xf numFmtId="0" fontId="0" fillId="0" borderId="6" xfId="0" applyBorder="1" applyAlignment="1">
      <alignment horizontal="center"/>
    </xf>
    <xf numFmtId="0" fontId="0" fillId="4" borderId="0" xfId="0" applyFill="1"/>
    <xf numFmtId="0" fontId="0" fillId="3" borderId="5" xfId="0" applyFill="1" applyBorder="1" applyAlignment="1">
      <alignment horizontal="center"/>
    </xf>
    <xf numFmtId="0" fontId="3" fillId="5" borderId="1" xfId="0" applyFont="1" applyFill="1" applyBorder="1"/>
    <xf numFmtId="0" fontId="3" fillId="5" borderId="3" xfId="0" applyFont="1" applyFill="1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3" fillId="5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15" xfId="0" applyFill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3" borderId="6" xfId="0" applyNumberFormat="1" applyFill="1" applyBorder="1"/>
    <xf numFmtId="2" fontId="0" fillId="3" borderId="11" xfId="0" applyNumberFormat="1" applyFill="1" applyBorder="1"/>
    <xf numFmtId="2" fontId="0" fillId="0" borderId="0" xfId="0" applyNumberFormat="1"/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Scatterplot of Score 1 vs Score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1'!$D$3</c:f>
              <c:strCache>
                <c:ptCount val="1"/>
                <c:pt idx="0">
                  <c:v>Score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1'!$C$4:$C$43</c:f>
              <c:numCache>
                <c:formatCode>General</c:formatCode>
                <c:ptCount val="40"/>
                <c:pt idx="0">
                  <c:v>91.637781404866402</c:v>
                </c:pt>
                <c:pt idx="1">
                  <c:v>102.67268683079409</c:v>
                </c:pt>
                <c:pt idx="2">
                  <c:v>98.315310006833172</c:v>
                </c:pt>
                <c:pt idx="3">
                  <c:v>115.55210867277054</c:v>
                </c:pt>
                <c:pt idx="4">
                  <c:v>109.4250780457869</c:v>
                </c:pt>
                <c:pt idx="5">
                  <c:v>103.68561825510587</c:v>
                </c:pt>
                <c:pt idx="6">
                  <c:v>102.38634880697396</c:v>
                </c:pt>
                <c:pt idx="7">
                  <c:v>105.73558821564789</c:v>
                </c:pt>
                <c:pt idx="8">
                  <c:v>108.25925378287589</c:v>
                </c:pt>
                <c:pt idx="9">
                  <c:v>91.690542782847842</c:v>
                </c:pt>
                <c:pt idx="10">
                  <c:v>97.249391225065011</c:v>
                </c:pt>
                <c:pt idx="11">
                  <c:v>95.088254919590483</c:v>
                </c:pt>
                <c:pt idx="12">
                  <c:v>115.08918690731437</c:v>
                </c:pt>
                <c:pt idx="13">
                  <c:v>86.559984212685464</c:v>
                </c:pt>
                <c:pt idx="14">
                  <c:v>103.37659982421454</c:v>
                </c:pt>
                <c:pt idx="15">
                  <c:v>85.225149411969326</c:v>
                </c:pt>
                <c:pt idx="16">
                  <c:v>102.42529204094819</c:v>
                </c:pt>
                <c:pt idx="17">
                  <c:v>112.95124114735123</c:v>
                </c:pt>
                <c:pt idx="18">
                  <c:v>103.46529878660675</c:v>
                </c:pt>
                <c:pt idx="19">
                  <c:v>103.1018342227142</c:v>
                </c:pt>
                <c:pt idx="20">
                  <c:v>109.19755372066128</c:v>
                </c:pt>
                <c:pt idx="21">
                  <c:v>102.91605751097774</c:v>
                </c:pt>
                <c:pt idx="22">
                  <c:v>111.17860550064547</c:v>
                </c:pt>
                <c:pt idx="23">
                  <c:v>97.793748492518546</c:v>
                </c:pt>
                <c:pt idx="24">
                  <c:v>87.958339406767124</c:v>
                </c:pt>
                <c:pt idx="25">
                  <c:v>108.06811204133575</c:v>
                </c:pt>
                <c:pt idx="26">
                  <c:v>81.588414190150445</c:v>
                </c:pt>
                <c:pt idx="27">
                  <c:v>114.80693726077833</c:v>
                </c:pt>
                <c:pt idx="28">
                  <c:v>114.86532777053854</c:v>
                </c:pt>
                <c:pt idx="29">
                  <c:v>94.971589993863205</c:v>
                </c:pt>
                <c:pt idx="30">
                  <c:v>106.69521222831899</c:v>
                </c:pt>
                <c:pt idx="31">
                  <c:v>81.379562665314083</c:v>
                </c:pt>
                <c:pt idx="32">
                  <c:v>100.66051916354441</c:v>
                </c:pt>
                <c:pt idx="33">
                  <c:v>92.143341623770283</c:v>
                </c:pt>
                <c:pt idx="34">
                  <c:v>104.66108432642449</c:v>
                </c:pt>
                <c:pt idx="35">
                  <c:v>100.03277667815136</c:v>
                </c:pt>
                <c:pt idx="36">
                  <c:v>100.67404873415668</c:v>
                </c:pt>
                <c:pt idx="37">
                  <c:v>101.18560290390272</c:v>
                </c:pt>
                <c:pt idx="38">
                  <c:v>81.465074053943397</c:v>
                </c:pt>
                <c:pt idx="39">
                  <c:v>91.837509414980431</c:v>
                </c:pt>
              </c:numCache>
            </c:numRef>
          </c:xVal>
          <c:yVal>
            <c:numRef>
              <c:f>'Exercise 1'!$D$4:$D$43</c:f>
              <c:numCache>
                <c:formatCode>General</c:formatCode>
                <c:ptCount val="40"/>
                <c:pt idx="0">
                  <c:v>99.339893493531719</c:v>
                </c:pt>
                <c:pt idx="1">
                  <c:v>98.218857648390085</c:v>
                </c:pt>
                <c:pt idx="2">
                  <c:v>105.91446936554279</c:v>
                </c:pt>
                <c:pt idx="3">
                  <c:v>113.2651414804762</c:v>
                </c:pt>
                <c:pt idx="4">
                  <c:v>102.28545747407404</c:v>
                </c:pt>
                <c:pt idx="5">
                  <c:v>89.05245161364104</c:v>
                </c:pt>
                <c:pt idx="6">
                  <c:v>85.86041131534158</c:v>
                </c:pt>
                <c:pt idx="7">
                  <c:v>96.938958875853771</c:v>
                </c:pt>
                <c:pt idx="8">
                  <c:v>109.51554882943589</c:v>
                </c:pt>
                <c:pt idx="9">
                  <c:v>83.108402433956002</c:v>
                </c:pt>
                <c:pt idx="10">
                  <c:v>112.15764685663817</c:v>
                </c:pt>
                <c:pt idx="11">
                  <c:v>112.36660428223362</c:v>
                </c:pt>
                <c:pt idx="12">
                  <c:v>93.628771560434799</c:v>
                </c:pt>
                <c:pt idx="13">
                  <c:v>91.091168777456105</c:v>
                </c:pt>
                <c:pt idx="14">
                  <c:v>101.96664410394759</c:v>
                </c:pt>
                <c:pt idx="15">
                  <c:v>102.82497619771371</c:v>
                </c:pt>
                <c:pt idx="16">
                  <c:v>101.90370235439683</c:v>
                </c:pt>
                <c:pt idx="17">
                  <c:v>97.408856461993238</c:v>
                </c:pt>
                <c:pt idx="18">
                  <c:v>95.177521553453545</c:v>
                </c:pt>
                <c:pt idx="19">
                  <c:v>87.883969953225787</c:v>
                </c:pt>
                <c:pt idx="20">
                  <c:v>109.37753073319647</c:v>
                </c:pt>
                <c:pt idx="21">
                  <c:v>93.083577530722039</c:v>
                </c:pt>
                <c:pt idx="22">
                  <c:v>89.747069946424091</c:v>
                </c:pt>
                <c:pt idx="23">
                  <c:v>81.018573853890459</c:v>
                </c:pt>
                <c:pt idx="24">
                  <c:v>92.619999120416466</c:v>
                </c:pt>
                <c:pt idx="25">
                  <c:v>81.772323072454384</c:v>
                </c:pt>
                <c:pt idx="26">
                  <c:v>88.669760317635081</c:v>
                </c:pt>
                <c:pt idx="27">
                  <c:v>107.02588352879245</c:v>
                </c:pt>
                <c:pt idx="28">
                  <c:v>94.501932107915295</c:v>
                </c:pt>
                <c:pt idx="29">
                  <c:v>102.92171648960276</c:v>
                </c:pt>
                <c:pt idx="30">
                  <c:v>94.386210901064743</c:v>
                </c:pt>
                <c:pt idx="31">
                  <c:v>110.70456296836979</c:v>
                </c:pt>
                <c:pt idx="32">
                  <c:v>109.18154957751193</c:v>
                </c:pt>
                <c:pt idx="33">
                  <c:v>120.24407728379046</c:v>
                </c:pt>
                <c:pt idx="34">
                  <c:v>83.304733951750563</c:v>
                </c:pt>
                <c:pt idx="35">
                  <c:v>110.47334561225152</c:v>
                </c:pt>
                <c:pt idx="36">
                  <c:v>92.838270406441296</c:v>
                </c:pt>
                <c:pt idx="37">
                  <c:v>104.42357627456457</c:v>
                </c:pt>
                <c:pt idx="38">
                  <c:v>98.530569728843602</c:v>
                </c:pt>
                <c:pt idx="39">
                  <c:v>96.158290508401663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6-4B4F-84AC-0FE1E4036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385679"/>
        <c:axId val="1880386095"/>
      </c:scatterChart>
      <c:valAx>
        <c:axId val="1880385679"/>
        <c:scaling>
          <c:orientation val="minMax"/>
          <c:max val="14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Score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6095"/>
        <c:crosses val="autoZero"/>
        <c:crossBetween val="midCat"/>
      </c:valAx>
      <c:valAx>
        <c:axId val="1880386095"/>
        <c:scaling>
          <c:orientation val="minMax"/>
          <c:max val="14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Score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Scatterplot of Score 1 vs Score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4'!$D$3</c:f>
              <c:strCache>
                <c:ptCount val="1"/>
                <c:pt idx="0">
                  <c:v>Score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4'!$C$4:$C$43</c:f>
              <c:numCache>
                <c:formatCode>General</c:formatCode>
                <c:ptCount val="40"/>
                <c:pt idx="0">
                  <c:v>103.13503082721721</c:v>
                </c:pt>
                <c:pt idx="1">
                  <c:v>103.97074701523483</c:v>
                </c:pt>
                <c:pt idx="2">
                  <c:v>98.940700823300432</c:v>
                </c:pt>
                <c:pt idx="3">
                  <c:v>91.570835797911784</c:v>
                </c:pt>
                <c:pt idx="4">
                  <c:v>88.398562021565738</c:v>
                </c:pt>
                <c:pt idx="5">
                  <c:v>93.571874289115726</c:v>
                </c:pt>
                <c:pt idx="6">
                  <c:v>95.48732421508052</c:v>
                </c:pt>
                <c:pt idx="7">
                  <c:v>102.07393383135043</c:v>
                </c:pt>
                <c:pt idx="8">
                  <c:v>111.91274419279036</c:v>
                </c:pt>
                <c:pt idx="9">
                  <c:v>95.18092704717202</c:v>
                </c:pt>
                <c:pt idx="10">
                  <c:v>99.358726170273684</c:v>
                </c:pt>
                <c:pt idx="11">
                  <c:v>113.11101017881907</c:v>
                </c:pt>
                <c:pt idx="12">
                  <c:v>111.8719976610514</c:v>
                </c:pt>
                <c:pt idx="13">
                  <c:v>90.166725811199669</c:v>
                </c:pt>
                <c:pt idx="14">
                  <c:v>107.0236984110896</c:v>
                </c:pt>
                <c:pt idx="15">
                  <c:v>114.55231275179229</c:v>
                </c:pt>
                <c:pt idx="16">
                  <c:v>77.677588709721249</c:v>
                </c:pt>
                <c:pt idx="17">
                  <c:v>111.88205819546171</c:v>
                </c:pt>
                <c:pt idx="18">
                  <c:v>100.16757476747182</c:v>
                </c:pt>
                <c:pt idx="19">
                  <c:v>100.49336747871689</c:v>
                </c:pt>
                <c:pt idx="20">
                  <c:v>105.78691572242931</c:v>
                </c:pt>
                <c:pt idx="21">
                  <c:v>94.76314264342102</c:v>
                </c:pt>
                <c:pt idx="22">
                  <c:v>102.52163975499131</c:v>
                </c:pt>
                <c:pt idx="23">
                  <c:v>79.890842206639562</c:v>
                </c:pt>
                <c:pt idx="24">
                  <c:v>102.46469961173679</c:v>
                </c:pt>
                <c:pt idx="25">
                  <c:v>96.283886451630195</c:v>
                </c:pt>
                <c:pt idx="26">
                  <c:v>101.06928758508555</c:v>
                </c:pt>
                <c:pt idx="27">
                  <c:v>95.189577108465343</c:v>
                </c:pt>
                <c:pt idx="28">
                  <c:v>98.341471322632501</c:v>
                </c:pt>
                <c:pt idx="29">
                  <c:v>110.1643889898878</c:v>
                </c:pt>
                <c:pt idx="30">
                  <c:v>120.83717921395845</c:v>
                </c:pt>
                <c:pt idx="31">
                  <c:v>124.66655101089896</c:v>
                </c:pt>
                <c:pt idx="32">
                  <c:v>94.687859133697515</c:v>
                </c:pt>
                <c:pt idx="33">
                  <c:v>112.62549689785553</c:v>
                </c:pt>
                <c:pt idx="34">
                  <c:v>105.5216122191694</c:v>
                </c:pt>
                <c:pt idx="35">
                  <c:v>98.383351886253706</c:v>
                </c:pt>
                <c:pt idx="36">
                  <c:v>100.60398810407546</c:v>
                </c:pt>
                <c:pt idx="37">
                  <c:v>95.112481701286441</c:v>
                </c:pt>
                <c:pt idx="38">
                  <c:v>88.579125798567318</c:v>
                </c:pt>
                <c:pt idx="39">
                  <c:v>89.151076771600216</c:v>
                </c:pt>
              </c:numCache>
            </c:numRef>
          </c:xVal>
          <c:yVal>
            <c:numRef>
              <c:f>'Exercise 4'!$D$4:$D$43</c:f>
              <c:numCache>
                <c:formatCode>General</c:formatCode>
                <c:ptCount val="40"/>
                <c:pt idx="0">
                  <c:v>365.14483802015593</c:v>
                </c:pt>
                <c:pt idx="1">
                  <c:v>276.70594355554977</c:v>
                </c:pt>
                <c:pt idx="2">
                  <c:v>293.99350449738654</c:v>
                </c:pt>
                <c:pt idx="3">
                  <c:v>347.04967803334165</c:v>
                </c:pt>
                <c:pt idx="4">
                  <c:v>275.14734733829368</c:v>
                </c:pt>
                <c:pt idx="5">
                  <c:v>311.71006153721106</c:v>
                </c:pt>
                <c:pt idx="6">
                  <c:v>308.35987592959577</c:v>
                </c:pt>
                <c:pt idx="7">
                  <c:v>287.67278328253803</c:v>
                </c:pt>
                <c:pt idx="8">
                  <c:v>310.82442098111608</c:v>
                </c:pt>
                <c:pt idx="9">
                  <c:v>304.54365067986328</c:v>
                </c:pt>
                <c:pt idx="10">
                  <c:v>275.04133515549012</c:v>
                </c:pt>
                <c:pt idx="11">
                  <c:v>320.29879035396993</c:v>
                </c:pt>
                <c:pt idx="12">
                  <c:v>335.85009302833572</c:v>
                </c:pt>
                <c:pt idx="13">
                  <c:v>277.5334474873581</c:v>
                </c:pt>
                <c:pt idx="14">
                  <c:v>317.56639709227892</c:v>
                </c:pt>
                <c:pt idx="15">
                  <c:v>259.80299229305888</c:v>
                </c:pt>
                <c:pt idx="16">
                  <c:v>295.0586567749499</c:v>
                </c:pt>
                <c:pt idx="17">
                  <c:v>268.26796292720195</c:v>
                </c:pt>
                <c:pt idx="18">
                  <c:v>264.68225588471296</c:v>
                </c:pt>
                <c:pt idx="19">
                  <c:v>315.60283605883808</c:v>
                </c:pt>
                <c:pt idx="20">
                  <c:v>314.26974650877668</c:v>
                </c:pt>
                <c:pt idx="21">
                  <c:v>294.91965708688952</c:v>
                </c:pt>
                <c:pt idx="22">
                  <c:v>327.8113395718911</c:v>
                </c:pt>
                <c:pt idx="23">
                  <c:v>340.47475162255444</c:v>
                </c:pt>
                <c:pt idx="24">
                  <c:v>313.74737272786655</c:v>
                </c:pt>
                <c:pt idx="25">
                  <c:v>308.44872402837666</c:v>
                </c:pt>
                <c:pt idx="26">
                  <c:v>352.86149529389957</c:v>
                </c:pt>
                <c:pt idx="27">
                  <c:v>334.98330098733936</c:v>
                </c:pt>
                <c:pt idx="28">
                  <c:v>335.13318289526416</c:v>
                </c:pt>
                <c:pt idx="29">
                  <c:v>366.68144002172738</c:v>
                </c:pt>
                <c:pt idx="30">
                  <c:v>292.29405510186859</c:v>
                </c:pt>
                <c:pt idx="31">
                  <c:v>307.12669228057922</c:v>
                </c:pt>
                <c:pt idx="32">
                  <c:v>331.34597824691315</c:v>
                </c:pt>
                <c:pt idx="33">
                  <c:v>315.94184076747899</c:v>
                </c:pt>
                <c:pt idx="34">
                  <c:v>294.6005125924944</c:v>
                </c:pt>
                <c:pt idx="35">
                  <c:v>274.90024175792803</c:v>
                </c:pt>
                <c:pt idx="36">
                  <c:v>312.25466317174346</c:v>
                </c:pt>
                <c:pt idx="37">
                  <c:v>252.84379915893842</c:v>
                </c:pt>
                <c:pt idx="38">
                  <c:v>317.61550483065264</c:v>
                </c:pt>
                <c:pt idx="39">
                  <c:v>265.12862105084446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8-46B5-81BE-A69D30C6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385679"/>
        <c:axId val="1880386095"/>
      </c:scatterChart>
      <c:valAx>
        <c:axId val="18803856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Score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6095"/>
        <c:crosses val="autoZero"/>
        <c:crossBetween val="midCat"/>
      </c:valAx>
      <c:valAx>
        <c:axId val="18803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Score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4'!$C$49</c:f>
              <c:strCache>
                <c:ptCount val="1"/>
                <c:pt idx="0">
                  <c:v>Score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'Exercise 4'!$C$50:$C$56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7-463A-B388-711FB6D3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023791"/>
        <c:axId val="1941024207"/>
      </c:barChart>
      <c:catAx>
        <c:axId val="194102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24207"/>
        <c:crosses val="autoZero"/>
        <c:auto val="1"/>
        <c:lblAlgn val="ctr"/>
        <c:lblOffset val="100"/>
        <c:noMultiLvlLbl val="0"/>
      </c:catAx>
      <c:valAx>
        <c:axId val="19410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2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4'!$E$49</c:f>
              <c:strCache>
                <c:ptCount val="1"/>
                <c:pt idx="0">
                  <c:v>Score 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'Exercise 4'!$E$50:$E$56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E-4F03-BB7D-5752D99A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590991"/>
        <c:axId val="1942586831"/>
      </c:barChart>
      <c:catAx>
        <c:axId val="194259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86831"/>
        <c:crosses val="autoZero"/>
        <c:auto val="1"/>
        <c:lblAlgn val="ctr"/>
        <c:lblOffset val="100"/>
        <c:noMultiLvlLbl val="0"/>
      </c:catAx>
      <c:valAx>
        <c:axId val="19425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9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Scatterplot of Score 1 vs Score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5'!$D$3</c:f>
              <c:strCache>
                <c:ptCount val="1"/>
                <c:pt idx="0">
                  <c:v>Score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'Exercise 5'!$C$4:$C$43</c:f>
              <c:numCache>
                <c:formatCode>General</c:formatCode>
                <c:ptCount val="40"/>
                <c:pt idx="0">
                  <c:v>95.488539859832983</c:v>
                </c:pt>
                <c:pt idx="1">
                  <c:v>95.874545857218678</c:v>
                </c:pt>
                <c:pt idx="2">
                  <c:v>95.847160342211097</c:v>
                </c:pt>
                <c:pt idx="3">
                  <c:v>100.07433518640738</c:v>
                </c:pt>
                <c:pt idx="4">
                  <c:v>84.473625264372856</c:v>
                </c:pt>
                <c:pt idx="5">
                  <c:v>117.81582743392471</c:v>
                </c:pt>
                <c:pt idx="6">
                  <c:v>106.35571027348377</c:v>
                </c:pt>
                <c:pt idx="7">
                  <c:v>112.18827977496417</c:v>
                </c:pt>
                <c:pt idx="8">
                  <c:v>104.65774531807607</c:v>
                </c:pt>
                <c:pt idx="9">
                  <c:v>83.628103192680214</c:v>
                </c:pt>
                <c:pt idx="10">
                  <c:v>97.407824451786837</c:v>
                </c:pt>
                <c:pt idx="11">
                  <c:v>93.215964266093806</c:v>
                </c:pt>
                <c:pt idx="12">
                  <c:v>102.9671587835695</c:v>
                </c:pt>
                <c:pt idx="13">
                  <c:v>106.59975191519088</c:v>
                </c:pt>
                <c:pt idx="14">
                  <c:v>113.78399586027869</c:v>
                </c:pt>
                <c:pt idx="15">
                  <c:v>100.09594894115882</c:v>
                </c:pt>
                <c:pt idx="16">
                  <c:v>96.86649954832447</c:v>
                </c:pt>
                <c:pt idx="17">
                  <c:v>79.416195686824636</c:v>
                </c:pt>
                <c:pt idx="18">
                  <c:v>82.907243573143063</c:v>
                </c:pt>
                <c:pt idx="19">
                  <c:v>102.8167265305928</c:v>
                </c:pt>
                <c:pt idx="20">
                  <c:v>111.16463523497194</c:v>
                </c:pt>
                <c:pt idx="21">
                  <c:v>107.47114626291525</c:v>
                </c:pt>
                <c:pt idx="22">
                  <c:v>93.116679458263746</c:v>
                </c:pt>
                <c:pt idx="23">
                  <c:v>111.76094275536347</c:v>
                </c:pt>
                <c:pt idx="24">
                  <c:v>93.473548515039681</c:v>
                </c:pt>
                <c:pt idx="25">
                  <c:v>84.372961345527173</c:v>
                </c:pt>
                <c:pt idx="26">
                  <c:v>97.759671579314826</c:v>
                </c:pt>
                <c:pt idx="27">
                  <c:v>89.353117908602826</c:v>
                </c:pt>
                <c:pt idx="28">
                  <c:v>75.876660593342763</c:v>
                </c:pt>
                <c:pt idx="29">
                  <c:v>101.57382798360027</c:v>
                </c:pt>
                <c:pt idx="30">
                  <c:v>101.65432672275145</c:v>
                </c:pt>
                <c:pt idx="31">
                  <c:v>80.798950980413849</c:v>
                </c:pt>
                <c:pt idx="32">
                  <c:v>81.63654291500832</c:v>
                </c:pt>
                <c:pt idx="33">
                  <c:v>83.844962238059054</c:v>
                </c:pt>
                <c:pt idx="34">
                  <c:v>96.395538603073902</c:v>
                </c:pt>
                <c:pt idx="35">
                  <c:v>100.85004343400476</c:v>
                </c:pt>
                <c:pt idx="36">
                  <c:v>107.71655028330281</c:v>
                </c:pt>
                <c:pt idx="37">
                  <c:v>103.77621499976019</c:v>
                </c:pt>
                <c:pt idx="38">
                  <c:v>95.847030896710805</c:v>
                </c:pt>
                <c:pt idx="39">
                  <c:v>98.958297954091378</c:v>
                </c:pt>
              </c:numCache>
            </c:numRef>
          </c:xVal>
          <c:yVal>
            <c:numRef>
              <c:f>'Exercise 5'!$D$4:$D$43</c:f>
              <c:numCache>
                <c:formatCode>General</c:formatCode>
                <c:ptCount val="40"/>
                <c:pt idx="0">
                  <c:v>94.489116459557465</c:v>
                </c:pt>
                <c:pt idx="1">
                  <c:v>93.537057048066742</c:v>
                </c:pt>
                <c:pt idx="2">
                  <c:v>97.00532578765683</c:v>
                </c:pt>
                <c:pt idx="3">
                  <c:v>96.057881958228975</c:v>
                </c:pt>
                <c:pt idx="4">
                  <c:v>87.026330424750157</c:v>
                </c:pt>
                <c:pt idx="5">
                  <c:v>107.33848715238767</c:v>
                </c:pt>
                <c:pt idx="6">
                  <c:v>103.62395168168156</c:v>
                </c:pt>
                <c:pt idx="7">
                  <c:v>104.45595326810104</c:v>
                </c:pt>
                <c:pt idx="8">
                  <c:v>93.798642122481965</c:v>
                </c:pt>
                <c:pt idx="9">
                  <c:v>91.042817388155612</c:v>
                </c:pt>
                <c:pt idx="10">
                  <c:v>108.21049095853516</c:v>
                </c:pt>
                <c:pt idx="11">
                  <c:v>99.419513341405207</c:v>
                </c:pt>
                <c:pt idx="12">
                  <c:v>104.93373714161559</c:v>
                </c:pt>
                <c:pt idx="13">
                  <c:v>91.12486781426405</c:v>
                </c:pt>
                <c:pt idx="14">
                  <c:v>103.18773231997916</c:v>
                </c:pt>
                <c:pt idx="15">
                  <c:v>97.643969085907401</c:v>
                </c:pt>
                <c:pt idx="16">
                  <c:v>96.54304665410038</c:v>
                </c:pt>
                <c:pt idx="17">
                  <c:v>86.844408776642823</c:v>
                </c:pt>
                <c:pt idx="18">
                  <c:v>90.908130866751719</c:v>
                </c:pt>
                <c:pt idx="19">
                  <c:v>102.37106457745215</c:v>
                </c:pt>
                <c:pt idx="20">
                  <c:v>113.83882816100817</c:v>
                </c:pt>
                <c:pt idx="21">
                  <c:v>102.46709042017835</c:v>
                </c:pt>
                <c:pt idx="22">
                  <c:v>104.33823628272265</c:v>
                </c:pt>
                <c:pt idx="23">
                  <c:v>102.64782842070787</c:v>
                </c:pt>
                <c:pt idx="24">
                  <c:v>96.349803791102119</c:v>
                </c:pt>
                <c:pt idx="25">
                  <c:v>88.749616735580688</c:v>
                </c:pt>
                <c:pt idx="26">
                  <c:v>100.59217593145286</c:v>
                </c:pt>
                <c:pt idx="27">
                  <c:v>89.146051460178228</c:v>
                </c:pt>
                <c:pt idx="28">
                  <c:v>85.630741773229261</c:v>
                </c:pt>
                <c:pt idx="29">
                  <c:v>102.34778162106572</c:v>
                </c:pt>
                <c:pt idx="30">
                  <c:v>106.35758657540389</c:v>
                </c:pt>
                <c:pt idx="31">
                  <c:v>89.081518034696828</c:v>
                </c:pt>
                <c:pt idx="32">
                  <c:v>90.16160796055874</c:v>
                </c:pt>
                <c:pt idx="33">
                  <c:v>82.340210142317716</c:v>
                </c:pt>
                <c:pt idx="34">
                  <c:v>95.959704795700745</c:v>
                </c:pt>
                <c:pt idx="35">
                  <c:v>96.751615227113675</c:v>
                </c:pt>
                <c:pt idx="36">
                  <c:v>103.42664282179909</c:v>
                </c:pt>
                <c:pt idx="37">
                  <c:v>100.46848680835657</c:v>
                </c:pt>
                <c:pt idx="38">
                  <c:v>95.437846854869179</c:v>
                </c:pt>
                <c:pt idx="39">
                  <c:v>88.460216428584829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3-4ACE-9CCD-23317DAEB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385679"/>
        <c:axId val="1880386095"/>
      </c:scatterChart>
      <c:valAx>
        <c:axId val="188038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Score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6095"/>
        <c:crosses val="autoZero"/>
        <c:crossBetween val="midCat"/>
      </c:valAx>
      <c:valAx>
        <c:axId val="1880386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Score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Scatterplot of Score 1 vs Score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5'!$E$3</c:f>
              <c:strCache>
                <c:ptCount val="1"/>
                <c:pt idx="0">
                  <c:v>Score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'Exercise 5'!$C$4:$C$43</c:f>
              <c:numCache>
                <c:formatCode>General</c:formatCode>
                <c:ptCount val="40"/>
                <c:pt idx="0">
                  <c:v>95.488539859832983</c:v>
                </c:pt>
                <c:pt idx="1">
                  <c:v>95.874545857218678</c:v>
                </c:pt>
                <c:pt idx="2">
                  <c:v>95.847160342211097</c:v>
                </c:pt>
                <c:pt idx="3">
                  <c:v>100.07433518640738</c:v>
                </c:pt>
                <c:pt idx="4">
                  <c:v>84.473625264372856</c:v>
                </c:pt>
                <c:pt idx="5">
                  <c:v>117.81582743392471</c:v>
                </c:pt>
                <c:pt idx="6">
                  <c:v>106.35571027348377</c:v>
                </c:pt>
                <c:pt idx="7">
                  <c:v>112.18827977496417</c:v>
                </c:pt>
                <c:pt idx="8">
                  <c:v>104.65774531807607</c:v>
                </c:pt>
                <c:pt idx="9">
                  <c:v>83.628103192680214</c:v>
                </c:pt>
                <c:pt idx="10">
                  <c:v>97.407824451786837</c:v>
                </c:pt>
                <c:pt idx="11">
                  <c:v>93.215964266093806</c:v>
                </c:pt>
                <c:pt idx="12">
                  <c:v>102.9671587835695</c:v>
                </c:pt>
                <c:pt idx="13">
                  <c:v>106.59975191519088</c:v>
                </c:pt>
                <c:pt idx="14">
                  <c:v>113.78399586027869</c:v>
                </c:pt>
                <c:pt idx="15">
                  <c:v>100.09594894115882</c:v>
                </c:pt>
                <c:pt idx="16">
                  <c:v>96.86649954832447</c:v>
                </c:pt>
                <c:pt idx="17">
                  <c:v>79.416195686824636</c:v>
                </c:pt>
                <c:pt idx="18">
                  <c:v>82.907243573143063</c:v>
                </c:pt>
                <c:pt idx="19">
                  <c:v>102.8167265305928</c:v>
                </c:pt>
                <c:pt idx="20">
                  <c:v>111.16463523497194</c:v>
                </c:pt>
                <c:pt idx="21">
                  <c:v>107.47114626291525</c:v>
                </c:pt>
                <c:pt idx="22">
                  <c:v>93.116679458263746</c:v>
                </c:pt>
                <c:pt idx="23">
                  <c:v>111.76094275536347</c:v>
                </c:pt>
                <c:pt idx="24">
                  <c:v>93.473548515039681</c:v>
                </c:pt>
                <c:pt idx="25">
                  <c:v>84.372961345527173</c:v>
                </c:pt>
                <c:pt idx="26">
                  <c:v>97.759671579314826</c:v>
                </c:pt>
                <c:pt idx="27">
                  <c:v>89.353117908602826</c:v>
                </c:pt>
                <c:pt idx="28">
                  <c:v>75.876660593342763</c:v>
                </c:pt>
                <c:pt idx="29">
                  <c:v>101.57382798360027</c:v>
                </c:pt>
                <c:pt idx="30">
                  <c:v>101.65432672275145</c:v>
                </c:pt>
                <c:pt idx="31">
                  <c:v>80.798950980413849</c:v>
                </c:pt>
                <c:pt idx="32">
                  <c:v>81.63654291500832</c:v>
                </c:pt>
                <c:pt idx="33">
                  <c:v>83.844962238059054</c:v>
                </c:pt>
                <c:pt idx="34">
                  <c:v>96.395538603073902</c:v>
                </c:pt>
                <c:pt idx="35">
                  <c:v>100.85004343400476</c:v>
                </c:pt>
                <c:pt idx="36">
                  <c:v>107.71655028330281</c:v>
                </c:pt>
                <c:pt idx="37">
                  <c:v>103.77621499976019</c:v>
                </c:pt>
                <c:pt idx="38">
                  <c:v>95.847030896710805</c:v>
                </c:pt>
                <c:pt idx="39">
                  <c:v>98.958297954091378</c:v>
                </c:pt>
              </c:numCache>
            </c:numRef>
          </c:xVal>
          <c:yVal>
            <c:numRef>
              <c:f>'Exercise 5'!$E$4:$E$43</c:f>
              <c:numCache>
                <c:formatCode>General</c:formatCode>
                <c:ptCount val="40"/>
                <c:pt idx="0">
                  <c:v>94.489116459557465</c:v>
                </c:pt>
                <c:pt idx="1">
                  <c:v>93.537057048066742</c:v>
                </c:pt>
                <c:pt idx="2">
                  <c:v>97.00532578765683</c:v>
                </c:pt>
                <c:pt idx="3">
                  <c:v>96.057881958228975</c:v>
                </c:pt>
                <c:pt idx="4">
                  <c:v>87.026330424750157</c:v>
                </c:pt>
                <c:pt idx="5">
                  <c:v>107.33848715238767</c:v>
                </c:pt>
                <c:pt idx="6">
                  <c:v>103.62395168168156</c:v>
                </c:pt>
                <c:pt idx="7">
                  <c:v>104.45595326810104</c:v>
                </c:pt>
                <c:pt idx="8">
                  <c:v>93.798642122481965</c:v>
                </c:pt>
                <c:pt idx="9">
                  <c:v>91.042817388155612</c:v>
                </c:pt>
                <c:pt idx="10">
                  <c:v>108.21049095853516</c:v>
                </c:pt>
                <c:pt idx="11">
                  <c:v>99.419513341405207</c:v>
                </c:pt>
                <c:pt idx="12">
                  <c:v>104.93373714161559</c:v>
                </c:pt>
                <c:pt idx="13">
                  <c:v>91.12486781426405</c:v>
                </c:pt>
                <c:pt idx="14">
                  <c:v>103.18773231997916</c:v>
                </c:pt>
                <c:pt idx="15">
                  <c:v>97.643969085907401</c:v>
                </c:pt>
                <c:pt idx="16">
                  <c:v>96.54304665410038</c:v>
                </c:pt>
                <c:pt idx="17">
                  <c:v>86.844408776642823</c:v>
                </c:pt>
                <c:pt idx="18">
                  <c:v>90.908130866751719</c:v>
                </c:pt>
                <c:pt idx="19">
                  <c:v>102.37106457745215</c:v>
                </c:pt>
                <c:pt idx="20">
                  <c:v>113.83882816100817</c:v>
                </c:pt>
                <c:pt idx="21">
                  <c:v>102.46709042017835</c:v>
                </c:pt>
                <c:pt idx="22">
                  <c:v>104.33823628272265</c:v>
                </c:pt>
                <c:pt idx="23">
                  <c:v>102.64782842070787</c:v>
                </c:pt>
                <c:pt idx="24">
                  <c:v>96.349803791102119</c:v>
                </c:pt>
                <c:pt idx="25">
                  <c:v>88.749616735580688</c:v>
                </c:pt>
                <c:pt idx="26">
                  <c:v>100.59217593145286</c:v>
                </c:pt>
                <c:pt idx="27">
                  <c:v>89.146051460178228</c:v>
                </c:pt>
                <c:pt idx="28">
                  <c:v>85.630741773229261</c:v>
                </c:pt>
                <c:pt idx="29">
                  <c:v>102.34778162106572</c:v>
                </c:pt>
                <c:pt idx="30">
                  <c:v>106.35758657540389</c:v>
                </c:pt>
                <c:pt idx="31">
                  <c:v>89.081518034696828</c:v>
                </c:pt>
                <c:pt idx="32">
                  <c:v>90.16160796055874</c:v>
                </c:pt>
                <c:pt idx="33">
                  <c:v>82.340210142317716</c:v>
                </c:pt>
                <c:pt idx="34">
                  <c:v>95.959704795700745</c:v>
                </c:pt>
                <c:pt idx="35">
                  <c:v>96.751615227113675</c:v>
                </c:pt>
                <c:pt idx="36">
                  <c:v>103.42664282179909</c:v>
                </c:pt>
                <c:pt idx="37">
                  <c:v>100.46848680835657</c:v>
                </c:pt>
                <c:pt idx="38">
                  <c:v>95.437846854869179</c:v>
                </c:pt>
                <c:pt idx="39">
                  <c:v>88.460216428584829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8-4B94-A332-02BA087F3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225823"/>
        <c:axId val="1822227903"/>
      </c:scatterChart>
      <c:valAx>
        <c:axId val="182222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Score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27903"/>
        <c:crosses val="autoZero"/>
        <c:crossBetween val="midCat"/>
      </c:valAx>
      <c:valAx>
        <c:axId val="18222279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Score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Scatterplot of Score 1 vs Score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6'!$D$3</c:f>
              <c:strCache>
                <c:ptCount val="1"/>
                <c:pt idx="0">
                  <c:v>Score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'Exercise 6'!$C$4:$C$43</c:f>
              <c:numCache>
                <c:formatCode>General</c:formatCode>
                <c:ptCount val="40"/>
                <c:pt idx="0">
                  <c:v>94.700451535017237</c:v>
                </c:pt>
                <c:pt idx="1">
                  <c:v>93.63164248983351</c:v>
                </c:pt>
                <c:pt idx="2">
                  <c:v>89.538144779373937</c:v>
                </c:pt>
                <c:pt idx="3">
                  <c:v>98.98329802825927</c:v>
                </c:pt>
                <c:pt idx="4">
                  <c:v>109.01331847375197</c:v>
                </c:pt>
                <c:pt idx="5">
                  <c:v>96.936877396431001</c:v>
                </c:pt>
                <c:pt idx="6">
                  <c:v>85.473478844018317</c:v>
                </c:pt>
                <c:pt idx="7">
                  <c:v>111.79202173519512</c:v>
                </c:pt>
                <c:pt idx="8">
                  <c:v>92.049508307579686</c:v>
                </c:pt>
                <c:pt idx="9">
                  <c:v>106.43993149906186</c:v>
                </c:pt>
                <c:pt idx="10">
                  <c:v>100.96120725382156</c:v>
                </c:pt>
                <c:pt idx="11">
                  <c:v>88.704257372176187</c:v>
                </c:pt>
                <c:pt idx="12">
                  <c:v>106.35083281991677</c:v>
                </c:pt>
                <c:pt idx="13">
                  <c:v>90.317262732729802</c:v>
                </c:pt>
                <c:pt idx="14">
                  <c:v>102.01072485379908</c:v>
                </c:pt>
                <c:pt idx="15">
                  <c:v>107.83781068477491</c:v>
                </c:pt>
                <c:pt idx="16">
                  <c:v>116.82652437820212</c:v>
                </c:pt>
                <c:pt idx="17">
                  <c:v>100.22120936335618</c:v>
                </c:pt>
                <c:pt idx="18">
                  <c:v>99.054446862994112</c:v>
                </c:pt>
                <c:pt idx="19">
                  <c:v>103.91731216758338</c:v>
                </c:pt>
                <c:pt idx="20">
                  <c:v>97.62705282942089</c:v>
                </c:pt>
                <c:pt idx="21">
                  <c:v>96.69355090479668</c:v>
                </c:pt>
                <c:pt idx="22">
                  <c:v>92.394026152520254</c:v>
                </c:pt>
                <c:pt idx="23">
                  <c:v>102.26640492283057</c:v>
                </c:pt>
                <c:pt idx="24">
                  <c:v>100.35102022021758</c:v>
                </c:pt>
                <c:pt idx="25">
                  <c:v>89.434201108430059</c:v>
                </c:pt>
                <c:pt idx="26">
                  <c:v>111.98578110590492</c:v>
                </c:pt>
                <c:pt idx="27">
                  <c:v>99.058901219481683</c:v>
                </c:pt>
                <c:pt idx="28">
                  <c:v>114.40476250928404</c:v>
                </c:pt>
                <c:pt idx="29">
                  <c:v>91.75110562115016</c:v>
                </c:pt>
                <c:pt idx="30">
                  <c:v>98.315606836130229</c:v>
                </c:pt>
                <c:pt idx="31">
                  <c:v>117.53937334402053</c:v>
                </c:pt>
                <c:pt idx="32">
                  <c:v>89.359304356105326</c:v>
                </c:pt>
                <c:pt idx="33">
                  <c:v>108.85520253923156</c:v>
                </c:pt>
                <c:pt idx="34">
                  <c:v>111.04788573075398</c:v>
                </c:pt>
                <c:pt idx="35">
                  <c:v>102.5931436884368</c:v>
                </c:pt>
                <c:pt idx="36">
                  <c:v>103.05766481566783</c:v>
                </c:pt>
                <c:pt idx="37">
                  <c:v>105.06293265023876</c:v>
                </c:pt>
                <c:pt idx="38">
                  <c:v>100.27826972756992</c:v>
                </c:pt>
                <c:pt idx="39">
                  <c:v>94.432956382703367</c:v>
                </c:pt>
              </c:numCache>
            </c:numRef>
          </c:xVal>
          <c:yVal>
            <c:numRef>
              <c:f>'Exercise 6'!$D$4:$D$43</c:f>
              <c:numCache>
                <c:formatCode>General</c:formatCode>
                <c:ptCount val="40"/>
                <c:pt idx="0">
                  <c:v>94.850400702251648</c:v>
                </c:pt>
                <c:pt idx="1">
                  <c:v>92.129787347620038</c:v>
                </c:pt>
                <c:pt idx="2">
                  <c:v>96.061124970668885</c:v>
                </c:pt>
                <c:pt idx="3">
                  <c:v>98.786216977317395</c:v>
                </c:pt>
                <c:pt idx="4">
                  <c:v>107.40820885912882</c:v>
                </c:pt>
                <c:pt idx="5">
                  <c:v>92.795433406695395</c:v>
                </c:pt>
                <c:pt idx="6">
                  <c:v>91.340099809006517</c:v>
                </c:pt>
                <c:pt idx="7">
                  <c:v>110.19477429171545</c:v>
                </c:pt>
                <c:pt idx="8">
                  <c:v>92.008454886107671</c:v>
                </c:pt>
                <c:pt idx="9">
                  <c:v>104.33262050920807</c:v>
                </c:pt>
                <c:pt idx="10">
                  <c:v>93.560544876358563</c:v>
                </c:pt>
                <c:pt idx="11">
                  <c:v>90.434664658770998</c:v>
                </c:pt>
                <c:pt idx="12">
                  <c:v>102.95431117220468</c:v>
                </c:pt>
                <c:pt idx="13">
                  <c:v>86.866777039772813</c:v>
                </c:pt>
                <c:pt idx="14">
                  <c:v>100.55498740136876</c:v>
                </c:pt>
                <c:pt idx="15">
                  <c:v>96.394460529360259</c:v>
                </c:pt>
                <c:pt idx="16">
                  <c:v>117.44935967357881</c:v>
                </c:pt>
                <c:pt idx="17">
                  <c:v>106.38674708247052</c:v>
                </c:pt>
                <c:pt idx="18">
                  <c:v>92.549274135877894</c:v>
                </c:pt>
                <c:pt idx="19">
                  <c:v>104.92263316194425</c:v>
                </c:pt>
                <c:pt idx="20">
                  <c:v>102.88537389240753</c:v>
                </c:pt>
                <c:pt idx="21">
                  <c:v>93.921725393109398</c:v>
                </c:pt>
                <c:pt idx="22">
                  <c:v>90.373194986412472</c:v>
                </c:pt>
                <c:pt idx="23">
                  <c:v>108.85518910009822</c:v>
                </c:pt>
                <c:pt idx="24">
                  <c:v>98.065889168806507</c:v>
                </c:pt>
                <c:pt idx="25">
                  <c:v>94.475915311508345</c:v>
                </c:pt>
                <c:pt idx="26">
                  <c:v>107.70041279095118</c:v>
                </c:pt>
                <c:pt idx="27">
                  <c:v>103.29378721128384</c:v>
                </c:pt>
                <c:pt idx="28">
                  <c:v>115.97043857375954</c:v>
                </c:pt>
                <c:pt idx="29">
                  <c:v>99.982393212461403</c:v>
                </c:pt>
                <c:pt idx="30">
                  <c:v>94.566356710319752</c:v>
                </c:pt>
                <c:pt idx="31">
                  <c:v>114.28271365631876</c:v>
                </c:pt>
                <c:pt idx="32">
                  <c:v>97.124720656143268</c:v>
                </c:pt>
                <c:pt idx="33">
                  <c:v>108.87155462728131</c:v>
                </c:pt>
                <c:pt idx="34">
                  <c:v>119.08020403185958</c:v>
                </c:pt>
                <c:pt idx="35">
                  <c:v>95.333512951835473</c:v>
                </c:pt>
                <c:pt idx="36">
                  <c:v>95.674255278882868</c:v>
                </c:pt>
                <c:pt idx="37">
                  <c:v>101.08830774100171</c:v>
                </c:pt>
                <c:pt idx="38">
                  <c:v>98.942399725690137</c:v>
                </c:pt>
                <c:pt idx="39">
                  <c:v>96.352813188488938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9-4970-9009-C7199ACDF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385679"/>
        <c:axId val="1880386095"/>
      </c:scatterChart>
      <c:valAx>
        <c:axId val="188038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Score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6095"/>
        <c:crosses val="autoZero"/>
        <c:crossBetween val="midCat"/>
      </c:valAx>
      <c:valAx>
        <c:axId val="1880386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Score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Scatterplot of Score 1 vs Score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6'!$E$3</c:f>
              <c:strCache>
                <c:ptCount val="1"/>
                <c:pt idx="0">
                  <c:v>Score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'Exercise 6'!$C$4:$C$43</c:f>
              <c:numCache>
                <c:formatCode>General</c:formatCode>
                <c:ptCount val="40"/>
                <c:pt idx="0">
                  <c:v>94.700451535017237</c:v>
                </c:pt>
                <c:pt idx="1">
                  <c:v>93.63164248983351</c:v>
                </c:pt>
                <c:pt idx="2">
                  <c:v>89.538144779373937</c:v>
                </c:pt>
                <c:pt idx="3">
                  <c:v>98.98329802825927</c:v>
                </c:pt>
                <c:pt idx="4">
                  <c:v>109.01331847375197</c:v>
                </c:pt>
                <c:pt idx="5">
                  <c:v>96.936877396431001</c:v>
                </c:pt>
                <c:pt idx="6">
                  <c:v>85.473478844018317</c:v>
                </c:pt>
                <c:pt idx="7">
                  <c:v>111.79202173519512</c:v>
                </c:pt>
                <c:pt idx="8">
                  <c:v>92.049508307579686</c:v>
                </c:pt>
                <c:pt idx="9">
                  <c:v>106.43993149906186</c:v>
                </c:pt>
                <c:pt idx="10">
                  <c:v>100.96120725382156</c:v>
                </c:pt>
                <c:pt idx="11">
                  <c:v>88.704257372176187</c:v>
                </c:pt>
                <c:pt idx="12">
                  <c:v>106.35083281991677</c:v>
                </c:pt>
                <c:pt idx="13">
                  <c:v>90.317262732729802</c:v>
                </c:pt>
                <c:pt idx="14">
                  <c:v>102.01072485379908</c:v>
                </c:pt>
                <c:pt idx="15">
                  <c:v>107.83781068477491</c:v>
                </c:pt>
                <c:pt idx="16">
                  <c:v>116.82652437820212</c:v>
                </c:pt>
                <c:pt idx="17">
                  <c:v>100.22120936335618</c:v>
                </c:pt>
                <c:pt idx="18">
                  <c:v>99.054446862994112</c:v>
                </c:pt>
                <c:pt idx="19">
                  <c:v>103.91731216758338</c:v>
                </c:pt>
                <c:pt idx="20">
                  <c:v>97.62705282942089</c:v>
                </c:pt>
                <c:pt idx="21">
                  <c:v>96.69355090479668</c:v>
                </c:pt>
                <c:pt idx="22">
                  <c:v>92.394026152520254</c:v>
                </c:pt>
                <c:pt idx="23">
                  <c:v>102.26640492283057</c:v>
                </c:pt>
                <c:pt idx="24">
                  <c:v>100.35102022021758</c:v>
                </c:pt>
                <c:pt idx="25">
                  <c:v>89.434201108430059</c:v>
                </c:pt>
                <c:pt idx="26">
                  <c:v>111.98578110590492</c:v>
                </c:pt>
                <c:pt idx="27">
                  <c:v>99.058901219481683</c:v>
                </c:pt>
                <c:pt idx="28">
                  <c:v>114.40476250928404</c:v>
                </c:pt>
                <c:pt idx="29">
                  <c:v>91.75110562115016</c:v>
                </c:pt>
                <c:pt idx="30">
                  <c:v>98.315606836130229</c:v>
                </c:pt>
                <c:pt idx="31">
                  <c:v>117.53937334402053</c:v>
                </c:pt>
                <c:pt idx="32">
                  <c:v>89.359304356105326</c:v>
                </c:pt>
                <c:pt idx="33">
                  <c:v>108.85520253923156</c:v>
                </c:pt>
                <c:pt idx="34">
                  <c:v>111.04788573075398</c:v>
                </c:pt>
                <c:pt idx="35">
                  <c:v>102.5931436884368</c:v>
                </c:pt>
                <c:pt idx="36">
                  <c:v>103.05766481566783</c:v>
                </c:pt>
                <c:pt idx="37">
                  <c:v>105.06293265023876</c:v>
                </c:pt>
                <c:pt idx="38">
                  <c:v>100.27826972756992</c:v>
                </c:pt>
                <c:pt idx="39">
                  <c:v>94.432956382703367</c:v>
                </c:pt>
              </c:numCache>
            </c:numRef>
          </c:xVal>
          <c:yVal>
            <c:numRef>
              <c:f>'Exercise 6'!$E$4:$E$43</c:f>
              <c:numCache>
                <c:formatCode>General</c:formatCode>
                <c:ptCount val="40"/>
                <c:pt idx="0">
                  <c:v>189.7008014045033</c:v>
                </c:pt>
                <c:pt idx="1">
                  <c:v>184.25957469524008</c:v>
                </c:pt>
                <c:pt idx="2">
                  <c:v>192.12224994133777</c:v>
                </c:pt>
                <c:pt idx="3">
                  <c:v>197.57243395463479</c:v>
                </c:pt>
                <c:pt idx="4">
                  <c:v>214.81641771825764</c:v>
                </c:pt>
                <c:pt idx="5">
                  <c:v>185.59086681339079</c:v>
                </c:pt>
                <c:pt idx="6">
                  <c:v>182.68019961801303</c:v>
                </c:pt>
                <c:pt idx="7">
                  <c:v>220.38954858343089</c:v>
                </c:pt>
                <c:pt idx="8">
                  <c:v>184.01690977221534</c:v>
                </c:pt>
                <c:pt idx="9">
                  <c:v>208.66524101841614</c:v>
                </c:pt>
                <c:pt idx="10">
                  <c:v>187.12108975271713</c:v>
                </c:pt>
                <c:pt idx="11">
                  <c:v>180.869329317542</c:v>
                </c:pt>
                <c:pt idx="12">
                  <c:v>205.90862234440937</c:v>
                </c:pt>
                <c:pt idx="13">
                  <c:v>173.73355407954563</c:v>
                </c:pt>
                <c:pt idx="14">
                  <c:v>201.10997480273753</c:v>
                </c:pt>
                <c:pt idx="15">
                  <c:v>192.78892105872052</c:v>
                </c:pt>
                <c:pt idx="16">
                  <c:v>234.89871934715762</c:v>
                </c:pt>
                <c:pt idx="17">
                  <c:v>212.77349416494104</c:v>
                </c:pt>
                <c:pt idx="18">
                  <c:v>185.09854827175579</c:v>
                </c:pt>
                <c:pt idx="19">
                  <c:v>209.8452663238885</c:v>
                </c:pt>
                <c:pt idx="20">
                  <c:v>205.77074778481506</c:v>
                </c:pt>
                <c:pt idx="21">
                  <c:v>187.8434507862188</c:v>
                </c:pt>
                <c:pt idx="22">
                  <c:v>180.74638997282494</c:v>
                </c:pt>
                <c:pt idx="23">
                  <c:v>217.71037820019643</c:v>
                </c:pt>
                <c:pt idx="24">
                  <c:v>196.13177833761301</c:v>
                </c:pt>
                <c:pt idx="25">
                  <c:v>188.95183062301669</c:v>
                </c:pt>
                <c:pt idx="26">
                  <c:v>215.40082558190235</c:v>
                </c:pt>
                <c:pt idx="27">
                  <c:v>206.58757442256768</c:v>
                </c:pt>
                <c:pt idx="28">
                  <c:v>231.94087714751907</c:v>
                </c:pt>
                <c:pt idx="29">
                  <c:v>199.96478642492281</c:v>
                </c:pt>
                <c:pt idx="30">
                  <c:v>189.1327134206395</c:v>
                </c:pt>
                <c:pt idx="31">
                  <c:v>228.56542731263752</c:v>
                </c:pt>
                <c:pt idx="32">
                  <c:v>194.24944131228654</c:v>
                </c:pt>
                <c:pt idx="33">
                  <c:v>217.74310925456263</c:v>
                </c:pt>
                <c:pt idx="34">
                  <c:v>238.16040806371916</c:v>
                </c:pt>
                <c:pt idx="35">
                  <c:v>190.66702590367095</c:v>
                </c:pt>
                <c:pt idx="36">
                  <c:v>191.34851055776574</c:v>
                </c:pt>
                <c:pt idx="37">
                  <c:v>202.17661548200343</c:v>
                </c:pt>
                <c:pt idx="38">
                  <c:v>197.88479945138027</c:v>
                </c:pt>
                <c:pt idx="39">
                  <c:v>192.70562637697788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B-4080-80B4-6E28082F8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225823"/>
        <c:axId val="1822227903"/>
      </c:scatterChart>
      <c:valAx>
        <c:axId val="182222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Score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27903"/>
        <c:crosses val="autoZero"/>
        <c:crossBetween val="midCat"/>
      </c:valAx>
      <c:valAx>
        <c:axId val="18222279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Score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Scatterplot of Score 1 vs True</a:t>
            </a:r>
            <a:r>
              <a:rPr lang="en-US" b="1" baseline="0"/>
              <a:t> Score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7'!$D$3</c:f>
              <c:strCache>
                <c:ptCount val="1"/>
                <c:pt idx="0">
                  <c:v>Score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'Exercise 7'!$C$4:$C$43</c:f>
              <c:numCache>
                <c:formatCode>General</c:formatCode>
                <c:ptCount val="40"/>
                <c:pt idx="0">
                  <c:v>88.924908456507083</c:v>
                </c:pt>
                <c:pt idx="1">
                  <c:v>107.03500741593012</c:v>
                </c:pt>
                <c:pt idx="2">
                  <c:v>88.493474797499346</c:v>
                </c:pt>
                <c:pt idx="3">
                  <c:v>111.30442099508898</c:v>
                </c:pt>
                <c:pt idx="4">
                  <c:v>102.79639740615448</c:v>
                </c:pt>
                <c:pt idx="5">
                  <c:v>97.075215592925005</c:v>
                </c:pt>
                <c:pt idx="6">
                  <c:v>109.68207480011542</c:v>
                </c:pt>
                <c:pt idx="7">
                  <c:v>88.461201377340345</c:v>
                </c:pt>
                <c:pt idx="8">
                  <c:v>68.401392023456538</c:v>
                </c:pt>
                <c:pt idx="9">
                  <c:v>95.356893440620496</c:v>
                </c:pt>
                <c:pt idx="10">
                  <c:v>111.50177997811006</c:v>
                </c:pt>
                <c:pt idx="11">
                  <c:v>91.916601765856782</c:v>
                </c:pt>
                <c:pt idx="12">
                  <c:v>103.43225263443578</c:v>
                </c:pt>
                <c:pt idx="13">
                  <c:v>88.914148173017352</c:v>
                </c:pt>
                <c:pt idx="14">
                  <c:v>109.46887718560991</c:v>
                </c:pt>
                <c:pt idx="15">
                  <c:v>90.50460037855413</c:v>
                </c:pt>
                <c:pt idx="16">
                  <c:v>117.68962413979108</c:v>
                </c:pt>
                <c:pt idx="17">
                  <c:v>90.131576761764734</c:v>
                </c:pt>
                <c:pt idx="18">
                  <c:v>108.32513803381796</c:v>
                </c:pt>
                <c:pt idx="19">
                  <c:v>93.447305689324281</c:v>
                </c:pt>
                <c:pt idx="20">
                  <c:v>105.13806223385581</c:v>
                </c:pt>
                <c:pt idx="21">
                  <c:v>93.705224286504432</c:v>
                </c:pt>
                <c:pt idx="22">
                  <c:v>101.67904604105706</c:v>
                </c:pt>
                <c:pt idx="23">
                  <c:v>91.876573490969918</c:v>
                </c:pt>
                <c:pt idx="24">
                  <c:v>102.09008199215515</c:v>
                </c:pt>
                <c:pt idx="25">
                  <c:v>84.048346426833561</c:v>
                </c:pt>
                <c:pt idx="26">
                  <c:v>111.89182837546535</c:v>
                </c:pt>
                <c:pt idx="27">
                  <c:v>91.079125082600839</c:v>
                </c:pt>
                <c:pt idx="28">
                  <c:v>91.912865574890105</c:v>
                </c:pt>
                <c:pt idx="29">
                  <c:v>89.148194105128312</c:v>
                </c:pt>
                <c:pt idx="30">
                  <c:v>103.2816068212629</c:v>
                </c:pt>
                <c:pt idx="31">
                  <c:v>74.322557031835103</c:v>
                </c:pt>
                <c:pt idx="32">
                  <c:v>101.54011776059194</c:v>
                </c:pt>
                <c:pt idx="33">
                  <c:v>111.97541259931313</c:v>
                </c:pt>
                <c:pt idx="34">
                  <c:v>93.320765370535341</c:v>
                </c:pt>
                <c:pt idx="35">
                  <c:v>99.160495031964786</c:v>
                </c:pt>
                <c:pt idx="36">
                  <c:v>108.91411584145885</c:v>
                </c:pt>
                <c:pt idx="37">
                  <c:v>87.649225852997233</c:v>
                </c:pt>
                <c:pt idx="38">
                  <c:v>94.839401394637036</c:v>
                </c:pt>
                <c:pt idx="39">
                  <c:v>94.629045861009715</c:v>
                </c:pt>
              </c:numCache>
            </c:numRef>
          </c:xVal>
          <c:yVal>
            <c:numRef>
              <c:f>'Exercise 7'!$D$4:$D$43</c:f>
              <c:numCache>
                <c:formatCode>General</c:formatCode>
                <c:ptCount val="40"/>
                <c:pt idx="0">
                  <c:v>120.0712187755087</c:v>
                </c:pt>
                <c:pt idx="1">
                  <c:v>88.843205914023542</c:v>
                </c:pt>
                <c:pt idx="2">
                  <c:v>93.867251932526656</c:v>
                </c:pt>
                <c:pt idx="3">
                  <c:v>113.78142874310802</c:v>
                </c:pt>
                <c:pt idx="4">
                  <c:v>82.099130086134124</c:v>
                </c:pt>
                <c:pt idx="5">
                  <c:v>101.70726105749551</c:v>
                </c:pt>
                <c:pt idx="6">
                  <c:v>94.730021645779146</c:v>
                </c:pt>
                <c:pt idx="7">
                  <c:v>61.943322359057902</c:v>
                </c:pt>
                <c:pt idx="8">
                  <c:v>96.401456829179409</c:v>
                </c:pt>
                <c:pt idx="9">
                  <c:v>103.06806392513205</c:v>
                </c:pt>
                <c:pt idx="10">
                  <c:v>117.91202311802226</c:v>
                </c:pt>
                <c:pt idx="11">
                  <c:v>95.757249439967779</c:v>
                </c:pt>
                <c:pt idx="12">
                  <c:v>101.85703626233902</c:v>
                </c:pt>
                <c:pt idx="13">
                  <c:v>127.58557658792054</c:v>
                </c:pt>
                <c:pt idx="14">
                  <c:v>119.88334970575397</c:v>
                </c:pt>
                <c:pt idx="15">
                  <c:v>125.78420255761719</c:v>
                </c:pt>
                <c:pt idx="16">
                  <c:v>92.241541948725825</c:v>
                </c:pt>
                <c:pt idx="17">
                  <c:v>132.28887552842713</c:v>
                </c:pt>
                <c:pt idx="18">
                  <c:v>129.7568471909774</c:v>
                </c:pt>
                <c:pt idx="19">
                  <c:v>94.38373292975119</c:v>
                </c:pt>
                <c:pt idx="20">
                  <c:v>102.11462674014464</c:v>
                </c:pt>
                <c:pt idx="21">
                  <c:v>66.312667525017588</c:v>
                </c:pt>
                <c:pt idx="22">
                  <c:v>109.17852692249738</c:v>
                </c:pt>
                <c:pt idx="23">
                  <c:v>81.682676613941851</c:v>
                </c:pt>
                <c:pt idx="24">
                  <c:v>106.21766616058987</c:v>
                </c:pt>
                <c:pt idx="25">
                  <c:v>108.11837747809579</c:v>
                </c:pt>
                <c:pt idx="26">
                  <c:v>112.62465015386778</c:v>
                </c:pt>
                <c:pt idx="27">
                  <c:v>110.99101471353791</c:v>
                </c:pt>
                <c:pt idx="28">
                  <c:v>92.77845724646734</c:v>
                </c:pt>
                <c:pt idx="29">
                  <c:v>91.137021887900005</c:v>
                </c:pt>
                <c:pt idx="30">
                  <c:v>112.91995329815346</c:v>
                </c:pt>
                <c:pt idx="31">
                  <c:v>65.596201746368081</c:v>
                </c:pt>
                <c:pt idx="32">
                  <c:v>133.11898457775999</c:v>
                </c:pt>
                <c:pt idx="33">
                  <c:v>95.577405432826993</c:v>
                </c:pt>
                <c:pt idx="34">
                  <c:v>107.89266451105098</c:v>
                </c:pt>
                <c:pt idx="35">
                  <c:v>101.88702200444138</c:v>
                </c:pt>
                <c:pt idx="36">
                  <c:v>113.03051768784347</c:v>
                </c:pt>
                <c:pt idx="37">
                  <c:v>119.09294196113029</c:v>
                </c:pt>
                <c:pt idx="38">
                  <c:v>111.61866910015219</c:v>
                </c:pt>
                <c:pt idx="39">
                  <c:v>94.678432608308327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D-4354-839F-08B1680F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385679"/>
        <c:axId val="1880386095"/>
      </c:scatterChart>
      <c:valAx>
        <c:axId val="1880385679"/>
        <c:scaling>
          <c:orientation val="minMax"/>
          <c:max val="1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6095"/>
        <c:crosses val="autoZero"/>
        <c:crossBetween val="midCat"/>
      </c:valAx>
      <c:valAx>
        <c:axId val="1880386095"/>
        <c:scaling>
          <c:orientation val="minMax"/>
          <c:max val="16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Scatterplot of Average 1-2 vs True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7'!$M$3</c:f>
              <c:strCache>
                <c:ptCount val="1"/>
                <c:pt idx="0">
                  <c:v>Average 1-2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'Exercise 7'!$C$4:$C$43</c:f>
              <c:numCache>
                <c:formatCode>General</c:formatCode>
                <c:ptCount val="40"/>
                <c:pt idx="0">
                  <c:v>88.924908456507083</c:v>
                </c:pt>
                <c:pt idx="1">
                  <c:v>107.03500741593012</c:v>
                </c:pt>
                <c:pt idx="2">
                  <c:v>88.493474797499346</c:v>
                </c:pt>
                <c:pt idx="3">
                  <c:v>111.30442099508898</c:v>
                </c:pt>
                <c:pt idx="4">
                  <c:v>102.79639740615448</c:v>
                </c:pt>
                <c:pt idx="5">
                  <c:v>97.075215592925005</c:v>
                </c:pt>
                <c:pt idx="6">
                  <c:v>109.68207480011542</c:v>
                </c:pt>
                <c:pt idx="7">
                  <c:v>88.461201377340345</c:v>
                </c:pt>
                <c:pt idx="8">
                  <c:v>68.401392023456538</c:v>
                </c:pt>
                <c:pt idx="9">
                  <c:v>95.356893440620496</c:v>
                </c:pt>
                <c:pt idx="10">
                  <c:v>111.50177997811006</c:v>
                </c:pt>
                <c:pt idx="11">
                  <c:v>91.916601765856782</c:v>
                </c:pt>
                <c:pt idx="12">
                  <c:v>103.43225263443578</c:v>
                </c:pt>
                <c:pt idx="13">
                  <c:v>88.914148173017352</c:v>
                </c:pt>
                <c:pt idx="14">
                  <c:v>109.46887718560991</c:v>
                </c:pt>
                <c:pt idx="15">
                  <c:v>90.50460037855413</c:v>
                </c:pt>
                <c:pt idx="16">
                  <c:v>117.68962413979108</c:v>
                </c:pt>
                <c:pt idx="17">
                  <c:v>90.131576761764734</c:v>
                </c:pt>
                <c:pt idx="18">
                  <c:v>108.32513803381796</c:v>
                </c:pt>
                <c:pt idx="19">
                  <c:v>93.447305689324281</c:v>
                </c:pt>
                <c:pt idx="20">
                  <c:v>105.13806223385581</c:v>
                </c:pt>
                <c:pt idx="21">
                  <c:v>93.705224286504432</c:v>
                </c:pt>
                <c:pt idx="22">
                  <c:v>101.67904604105706</c:v>
                </c:pt>
                <c:pt idx="23">
                  <c:v>91.876573490969918</c:v>
                </c:pt>
                <c:pt idx="24">
                  <c:v>102.09008199215515</c:v>
                </c:pt>
                <c:pt idx="25">
                  <c:v>84.048346426833561</c:v>
                </c:pt>
                <c:pt idx="26">
                  <c:v>111.89182837546535</c:v>
                </c:pt>
                <c:pt idx="27">
                  <c:v>91.079125082600839</c:v>
                </c:pt>
                <c:pt idx="28">
                  <c:v>91.912865574890105</c:v>
                </c:pt>
                <c:pt idx="29">
                  <c:v>89.148194105128312</c:v>
                </c:pt>
                <c:pt idx="30">
                  <c:v>103.2816068212629</c:v>
                </c:pt>
                <c:pt idx="31">
                  <c:v>74.322557031835103</c:v>
                </c:pt>
                <c:pt idx="32">
                  <c:v>101.54011776059194</c:v>
                </c:pt>
                <c:pt idx="33">
                  <c:v>111.97541259931313</c:v>
                </c:pt>
                <c:pt idx="34">
                  <c:v>93.320765370535341</c:v>
                </c:pt>
                <c:pt idx="35">
                  <c:v>99.160495031964786</c:v>
                </c:pt>
                <c:pt idx="36">
                  <c:v>108.91411584145885</c:v>
                </c:pt>
                <c:pt idx="37">
                  <c:v>87.649225852997233</c:v>
                </c:pt>
                <c:pt idx="38">
                  <c:v>94.839401394637036</c:v>
                </c:pt>
                <c:pt idx="39">
                  <c:v>94.629045861009715</c:v>
                </c:pt>
              </c:numCache>
            </c:numRef>
          </c:xVal>
          <c:yVal>
            <c:numRef>
              <c:f>'Exercise 7'!$M$4:$M$43</c:f>
              <c:numCache>
                <c:formatCode>General</c:formatCode>
                <c:ptCount val="40"/>
                <c:pt idx="0">
                  <c:v>109.64589877537335</c:v>
                </c:pt>
                <c:pt idx="1">
                  <c:v>88.109885835596145</c:v>
                </c:pt>
                <c:pt idx="2">
                  <c:v>100.84036637606644</c:v>
                </c:pt>
                <c:pt idx="3">
                  <c:v>100.46924979082191</c:v>
                </c:pt>
                <c:pt idx="4">
                  <c:v>91.329649961612873</c:v>
                </c:pt>
                <c:pt idx="5">
                  <c:v>94.010092908202523</c:v>
                </c:pt>
                <c:pt idx="6">
                  <c:v>108.57435983416866</c:v>
                </c:pt>
                <c:pt idx="7">
                  <c:v>64.23778806951384</c:v>
                </c:pt>
                <c:pt idx="8">
                  <c:v>90.841871534326202</c:v>
                </c:pt>
                <c:pt idx="9">
                  <c:v>105.51292495833763</c:v>
                </c:pt>
                <c:pt idx="10">
                  <c:v>116.99324291305699</c:v>
                </c:pt>
                <c:pt idx="11">
                  <c:v>92.379079584883399</c:v>
                </c:pt>
                <c:pt idx="12">
                  <c:v>99.713395724239973</c:v>
                </c:pt>
                <c:pt idx="13">
                  <c:v>110.0111506788506</c:v>
                </c:pt>
                <c:pt idx="14">
                  <c:v>117.52693563190162</c:v>
                </c:pt>
                <c:pt idx="15">
                  <c:v>116.83762981838333</c:v>
                </c:pt>
                <c:pt idx="16">
                  <c:v>89.990518947650813</c:v>
                </c:pt>
                <c:pt idx="17">
                  <c:v>113.84348769130182</c:v>
                </c:pt>
                <c:pt idx="18">
                  <c:v>101.03301812549228</c:v>
                </c:pt>
                <c:pt idx="19">
                  <c:v>110.29640823914619</c:v>
                </c:pt>
                <c:pt idx="20">
                  <c:v>100.09619356699785</c:v>
                </c:pt>
                <c:pt idx="21">
                  <c:v>87.704457606952587</c:v>
                </c:pt>
                <c:pt idx="22">
                  <c:v>127.06506476471054</c:v>
                </c:pt>
                <c:pt idx="23">
                  <c:v>96.977813366329656</c:v>
                </c:pt>
                <c:pt idx="24">
                  <c:v>117.90394589280837</c:v>
                </c:pt>
                <c:pt idx="25">
                  <c:v>95.802974787730449</c:v>
                </c:pt>
                <c:pt idx="26">
                  <c:v>104.6181553173234</c:v>
                </c:pt>
                <c:pt idx="27">
                  <c:v>98.822841648639397</c:v>
                </c:pt>
                <c:pt idx="28">
                  <c:v>95.716767900389925</c:v>
                </c:pt>
                <c:pt idx="29">
                  <c:v>93.184054475070695</c:v>
                </c:pt>
                <c:pt idx="30">
                  <c:v>108.24082972778754</c:v>
                </c:pt>
                <c:pt idx="31">
                  <c:v>75.651991917111204</c:v>
                </c:pt>
                <c:pt idx="32">
                  <c:v>120.11760644754129</c:v>
                </c:pt>
                <c:pt idx="33">
                  <c:v>97.920997231270889</c:v>
                </c:pt>
                <c:pt idx="34">
                  <c:v>117.0642060097865</c:v>
                </c:pt>
                <c:pt idx="35">
                  <c:v>104.59965514608496</c:v>
                </c:pt>
                <c:pt idx="36">
                  <c:v>102.19625235242522</c:v>
                </c:pt>
                <c:pt idx="37">
                  <c:v>121.4507712057121</c:v>
                </c:pt>
                <c:pt idx="38">
                  <c:v>109.2830303293203</c:v>
                </c:pt>
                <c:pt idx="39">
                  <c:v>120.75947022570134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9-4D7B-B39B-FD34B551B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225823"/>
        <c:axId val="1822227903"/>
      </c:scatterChart>
      <c:valAx>
        <c:axId val="1822225823"/>
        <c:scaling>
          <c:orientation val="minMax"/>
          <c:max val="1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27903"/>
        <c:crosses val="autoZero"/>
        <c:crossBetween val="midCat"/>
      </c:valAx>
      <c:valAx>
        <c:axId val="1822227903"/>
        <c:scaling>
          <c:orientation val="minMax"/>
          <c:max val="16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Scatterplot of Average 1-4 vs</a:t>
            </a:r>
            <a:r>
              <a:rPr lang="en-US" b="1" baseline="0"/>
              <a:t> </a:t>
            </a:r>
            <a:r>
              <a:rPr lang="en-US" b="1"/>
              <a:t>True score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7'!$N$3</c:f>
              <c:strCache>
                <c:ptCount val="1"/>
                <c:pt idx="0">
                  <c:v>Average 1-4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'Exercise 7'!$C$4:$C$43</c:f>
              <c:numCache>
                <c:formatCode>General</c:formatCode>
                <c:ptCount val="40"/>
                <c:pt idx="0">
                  <c:v>88.924908456507083</c:v>
                </c:pt>
                <c:pt idx="1">
                  <c:v>107.03500741593012</c:v>
                </c:pt>
                <c:pt idx="2">
                  <c:v>88.493474797499346</c:v>
                </c:pt>
                <c:pt idx="3">
                  <c:v>111.30442099508898</c:v>
                </c:pt>
                <c:pt idx="4">
                  <c:v>102.79639740615448</c:v>
                </c:pt>
                <c:pt idx="5">
                  <c:v>97.075215592925005</c:v>
                </c:pt>
                <c:pt idx="6">
                  <c:v>109.68207480011542</c:v>
                </c:pt>
                <c:pt idx="7">
                  <c:v>88.461201377340345</c:v>
                </c:pt>
                <c:pt idx="8">
                  <c:v>68.401392023456538</c:v>
                </c:pt>
                <c:pt idx="9">
                  <c:v>95.356893440620496</c:v>
                </c:pt>
                <c:pt idx="10">
                  <c:v>111.50177997811006</c:v>
                </c:pt>
                <c:pt idx="11">
                  <c:v>91.916601765856782</c:v>
                </c:pt>
                <c:pt idx="12">
                  <c:v>103.43225263443578</c:v>
                </c:pt>
                <c:pt idx="13">
                  <c:v>88.914148173017352</c:v>
                </c:pt>
                <c:pt idx="14">
                  <c:v>109.46887718560991</c:v>
                </c:pt>
                <c:pt idx="15">
                  <c:v>90.50460037855413</c:v>
                </c:pt>
                <c:pt idx="16">
                  <c:v>117.68962413979108</c:v>
                </c:pt>
                <c:pt idx="17">
                  <c:v>90.131576761764734</c:v>
                </c:pt>
                <c:pt idx="18">
                  <c:v>108.32513803381796</c:v>
                </c:pt>
                <c:pt idx="19">
                  <c:v>93.447305689324281</c:v>
                </c:pt>
                <c:pt idx="20">
                  <c:v>105.13806223385581</c:v>
                </c:pt>
                <c:pt idx="21">
                  <c:v>93.705224286504432</c:v>
                </c:pt>
                <c:pt idx="22">
                  <c:v>101.67904604105706</c:v>
                </c:pt>
                <c:pt idx="23">
                  <c:v>91.876573490969918</c:v>
                </c:pt>
                <c:pt idx="24">
                  <c:v>102.09008199215515</c:v>
                </c:pt>
                <c:pt idx="25">
                  <c:v>84.048346426833561</c:v>
                </c:pt>
                <c:pt idx="26">
                  <c:v>111.89182837546535</c:v>
                </c:pt>
                <c:pt idx="27">
                  <c:v>91.079125082600839</c:v>
                </c:pt>
                <c:pt idx="28">
                  <c:v>91.912865574890105</c:v>
                </c:pt>
                <c:pt idx="29">
                  <c:v>89.148194105128312</c:v>
                </c:pt>
                <c:pt idx="30">
                  <c:v>103.2816068212629</c:v>
                </c:pt>
                <c:pt idx="31">
                  <c:v>74.322557031835103</c:v>
                </c:pt>
                <c:pt idx="32">
                  <c:v>101.54011776059194</c:v>
                </c:pt>
                <c:pt idx="33">
                  <c:v>111.97541259931313</c:v>
                </c:pt>
                <c:pt idx="34">
                  <c:v>93.320765370535341</c:v>
                </c:pt>
                <c:pt idx="35">
                  <c:v>99.160495031964786</c:v>
                </c:pt>
                <c:pt idx="36">
                  <c:v>108.91411584145885</c:v>
                </c:pt>
                <c:pt idx="37">
                  <c:v>87.649225852997233</c:v>
                </c:pt>
                <c:pt idx="38">
                  <c:v>94.839401394637036</c:v>
                </c:pt>
                <c:pt idx="39">
                  <c:v>94.629045861009715</c:v>
                </c:pt>
              </c:numCache>
            </c:numRef>
          </c:xVal>
          <c:yVal>
            <c:numRef>
              <c:f>'Exercise 7'!$N$4:$N$43</c:f>
              <c:numCache>
                <c:formatCode>General</c:formatCode>
                <c:ptCount val="40"/>
                <c:pt idx="0">
                  <c:v>104.97831339653811</c:v>
                </c:pt>
                <c:pt idx="1">
                  <c:v>101.56354164307677</c:v>
                </c:pt>
                <c:pt idx="2">
                  <c:v>93.997023218946865</c:v>
                </c:pt>
                <c:pt idx="3">
                  <c:v>91.975455004689351</c:v>
                </c:pt>
                <c:pt idx="4">
                  <c:v>96.492519591700784</c:v>
                </c:pt>
                <c:pt idx="5">
                  <c:v>97.03057220786161</c:v>
                </c:pt>
                <c:pt idx="6">
                  <c:v>100.96455557228514</c:v>
                </c:pt>
                <c:pt idx="7">
                  <c:v>77.316230573903965</c:v>
                </c:pt>
                <c:pt idx="8">
                  <c:v>80.743965055498123</c:v>
                </c:pt>
                <c:pt idx="9">
                  <c:v>90.228923258783084</c:v>
                </c:pt>
                <c:pt idx="10">
                  <c:v>100.11182265526317</c:v>
                </c:pt>
                <c:pt idx="11">
                  <c:v>93.881960648798</c:v>
                </c:pt>
                <c:pt idx="12">
                  <c:v>102.00061732315156</c:v>
                </c:pt>
                <c:pt idx="13">
                  <c:v>101.84835533697081</c:v>
                </c:pt>
                <c:pt idx="14">
                  <c:v>117.01992625360825</c:v>
                </c:pt>
                <c:pt idx="15">
                  <c:v>111.04606242344481</c:v>
                </c:pt>
                <c:pt idx="16">
                  <c:v>98.775309234669351</c:v>
                </c:pt>
                <c:pt idx="17">
                  <c:v>106.48242046515389</c:v>
                </c:pt>
                <c:pt idx="18">
                  <c:v>103.85151565300195</c:v>
                </c:pt>
                <c:pt idx="19">
                  <c:v>100.6094583381032</c:v>
                </c:pt>
                <c:pt idx="20">
                  <c:v>101.92505136082457</c:v>
                </c:pt>
                <c:pt idx="21">
                  <c:v>87.525330835379236</c:v>
                </c:pt>
                <c:pt idx="22">
                  <c:v>118.92378713477792</c:v>
                </c:pt>
                <c:pt idx="23">
                  <c:v>97.955191377798201</c:v>
                </c:pt>
                <c:pt idx="24">
                  <c:v>105.93619730989499</c:v>
                </c:pt>
                <c:pt idx="25">
                  <c:v>93.610977000814955</c:v>
                </c:pt>
                <c:pt idx="26">
                  <c:v>102.57464468351039</c:v>
                </c:pt>
                <c:pt idx="27">
                  <c:v>104.1777377528925</c:v>
                </c:pt>
                <c:pt idx="28">
                  <c:v>89.389202677920409</c:v>
                </c:pt>
                <c:pt idx="29">
                  <c:v>93.416763716767719</c:v>
                </c:pt>
                <c:pt idx="30">
                  <c:v>103.85110013311686</c:v>
                </c:pt>
                <c:pt idx="31">
                  <c:v>81.207569011839837</c:v>
                </c:pt>
                <c:pt idx="32">
                  <c:v>113.00845893647002</c:v>
                </c:pt>
                <c:pt idx="33">
                  <c:v>101.68655700055557</c:v>
                </c:pt>
                <c:pt idx="34">
                  <c:v>109.43048754391775</c:v>
                </c:pt>
                <c:pt idx="35">
                  <c:v>109.8144049980563</c:v>
                </c:pt>
                <c:pt idx="36">
                  <c:v>101.24047907463986</c:v>
                </c:pt>
                <c:pt idx="37">
                  <c:v>112.409341358847</c:v>
                </c:pt>
                <c:pt idx="38">
                  <c:v>107.86200859007818</c:v>
                </c:pt>
                <c:pt idx="39">
                  <c:v>106.82371728741154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E-4368-9D0E-E8142BCD8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65471"/>
        <c:axId val="359978367"/>
      </c:scatterChart>
      <c:valAx>
        <c:axId val="359965471"/>
        <c:scaling>
          <c:orientation val="minMax"/>
          <c:max val="1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8367"/>
        <c:crosses val="autoZero"/>
        <c:crossBetween val="midCat"/>
      </c:valAx>
      <c:valAx>
        <c:axId val="359978367"/>
        <c:scaling>
          <c:orientation val="minMax"/>
          <c:max val="16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1'!$C$49</c:f>
              <c:strCache>
                <c:ptCount val="1"/>
                <c:pt idx="0">
                  <c:v>Score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'Exercise 1'!$C$50:$C$56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5-4738-A8D7-2951124B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023791"/>
        <c:axId val="1941024207"/>
      </c:barChart>
      <c:catAx>
        <c:axId val="194102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24207"/>
        <c:crosses val="autoZero"/>
        <c:auto val="1"/>
        <c:lblAlgn val="ctr"/>
        <c:lblOffset val="100"/>
        <c:noMultiLvlLbl val="0"/>
      </c:catAx>
      <c:valAx>
        <c:axId val="19410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2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Scatterplot of Average 1-6 vs True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7'!$O$3</c:f>
              <c:strCache>
                <c:ptCount val="1"/>
                <c:pt idx="0">
                  <c:v>Average1-6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'Exercise 7'!$C$4:$C$43</c:f>
              <c:numCache>
                <c:formatCode>General</c:formatCode>
                <c:ptCount val="40"/>
                <c:pt idx="0">
                  <c:v>88.924908456507083</c:v>
                </c:pt>
                <c:pt idx="1">
                  <c:v>107.03500741593012</c:v>
                </c:pt>
                <c:pt idx="2">
                  <c:v>88.493474797499346</c:v>
                </c:pt>
                <c:pt idx="3">
                  <c:v>111.30442099508898</c:v>
                </c:pt>
                <c:pt idx="4">
                  <c:v>102.79639740615448</c:v>
                </c:pt>
                <c:pt idx="5">
                  <c:v>97.075215592925005</c:v>
                </c:pt>
                <c:pt idx="6">
                  <c:v>109.68207480011542</c:v>
                </c:pt>
                <c:pt idx="7">
                  <c:v>88.461201377340345</c:v>
                </c:pt>
                <c:pt idx="8">
                  <c:v>68.401392023456538</c:v>
                </c:pt>
                <c:pt idx="9">
                  <c:v>95.356893440620496</c:v>
                </c:pt>
                <c:pt idx="10">
                  <c:v>111.50177997811006</c:v>
                </c:pt>
                <c:pt idx="11">
                  <c:v>91.916601765856782</c:v>
                </c:pt>
                <c:pt idx="12">
                  <c:v>103.43225263443578</c:v>
                </c:pt>
                <c:pt idx="13">
                  <c:v>88.914148173017352</c:v>
                </c:pt>
                <c:pt idx="14">
                  <c:v>109.46887718560991</c:v>
                </c:pt>
                <c:pt idx="15">
                  <c:v>90.50460037855413</c:v>
                </c:pt>
                <c:pt idx="16">
                  <c:v>117.68962413979108</c:v>
                </c:pt>
                <c:pt idx="17">
                  <c:v>90.131576761764734</c:v>
                </c:pt>
                <c:pt idx="18">
                  <c:v>108.32513803381796</c:v>
                </c:pt>
                <c:pt idx="19">
                  <c:v>93.447305689324281</c:v>
                </c:pt>
                <c:pt idx="20">
                  <c:v>105.13806223385581</c:v>
                </c:pt>
                <c:pt idx="21">
                  <c:v>93.705224286504432</c:v>
                </c:pt>
                <c:pt idx="22">
                  <c:v>101.67904604105706</c:v>
                </c:pt>
                <c:pt idx="23">
                  <c:v>91.876573490969918</c:v>
                </c:pt>
                <c:pt idx="24">
                  <c:v>102.09008199215515</c:v>
                </c:pt>
                <c:pt idx="25">
                  <c:v>84.048346426833561</c:v>
                </c:pt>
                <c:pt idx="26">
                  <c:v>111.89182837546535</c:v>
                </c:pt>
                <c:pt idx="27">
                  <c:v>91.079125082600839</c:v>
                </c:pt>
                <c:pt idx="28">
                  <c:v>91.912865574890105</c:v>
                </c:pt>
                <c:pt idx="29">
                  <c:v>89.148194105128312</c:v>
                </c:pt>
                <c:pt idx="30">
                  <c:v>103.2816068212629</c:v>
                </c:pt>
                <c:pt idx="31">
                  <c:v>74.322557031835103</c:v>
                </c:pt>
                <c:pt idx="32">
                  <c:v>101.54011776059194</c:v>
                </c:pt>
                <c:pt idx="33">
                  <c:v>111.97541259931313</c:v>
                </c:pt>
                <c:pt idx="34">
                  <c:v>93.320765370535341</c:v>
                </c:pt>
                <c:pt idx="35">
                  <c:v>99.160495031964786</c:v>
                </c:pt>
                <c:pt idx="36">
                  <c:v>108.91411584145885</c:v>
                </c:pt>
                <c:pt idx="37">
                  <c:v>87.649225852997233</c:v>
                </c:pt>
                <c:pt idx="38">
                  <c:v>94.839401394637036</c:v>
                </c:pt>
                <c:pt idx="39">
                  <c:v>94.629045861009715</c:v>
                </c:pt>
              </c:numCache>
            </c:numRef>
          </c:xVal>
          <c:yVal>
            <c:numRef>
              <c:f>'Exercise 7'!$O$4:$O$43</c:f>
              <c:numCache>
                <c:formatCode>General</c:formatCode>
                <c:ptCount val="40"/>
                <c:pt idx="0">
                  <c:v>102.00718727124672</c:v>
                </c:pt>
                <c:pt idx="1">
                  <c:v>105.80315401024086</c:v>
                </c:pt>
                <c:pt idx="2">
                  <c:v>93.297166104150207</c:v>
                </c:pt>
                <c:pt idx="3">
                  <c:v>101.83344055372577</c:v>
                </c:pt>
                <c:pt idx="4">
                  <c:v>98.37061135545251</c:v>
                </c:pt>
                <c:pt idx="5">
                  <c:v>90.50147954997361</c:v>
                </c:pt>
                <c:pt idx="6">
                  <c:v>99.20343910894978</c:v>
                </c:pt>
                <c:pt idx="7">
                  <c:v>84.002269756703527</c:v>
                </c:pt>
                <c:pt idx="8">
                  <c:v>74.991494283553152</c:v>
                </c:pt>
                <c:pt idx="9">
                  <c:v>95.461740507407583</c:v>
                </c:pt>
                <c:pt idx="10">
                  <c:v>109.37229414600849</c:v>
                </c:pt>
                <c:pt idx="11">
                  <c:v>92.629640678244826</c:v>
                </c:pt>
                <c:pt idx="12">
                  <c:v>100.76341936735014</c:v>
                </c:pt>
                <c:pt idx="13">
                  <c:v>95.572536737661139</c:v>
                </c:pt>
                <c:pt idx="14">
                  <c:v>108.92897010714326</c:v>
                </c:pt>
                <c:pt idx="15">
                  <c:v>99.439025791995746</c:v>
                </c:pt>
                <c:pt idx="16">
                  <c:v>100.41179116637727</c:v>
                </c:pt>
                <c:pt idx="17">
                  <c:v>100.22937671801962</c:v>
                </c:pt>
                <c:pt idx="18">
                  <c:v>103.51013848444352</c:v>
                </c:pt>
                <c:pt idx="19">
                  <c:v>91.404687983944712</c:v>
                </c:pt>
                <c:pt idx="20">
                  <c:v>101.46587604877608</c:v>
                </c:pt>
                <c:pt idx="21">
                  <c:v>94.768515785803729</c:v>
                </c:pt>
                <c:pt idx="22">
                  <c:v>111.64989960849358</c:v>
                </c:pt>
                <c:pt idx="23">
                  <c:v>105.87276338506268</c:v>
                </c:pt>
                <c:pt idx="24">
                  <c:v>103.50125509875267</c:v>
                </c:pt>
                <c:pt idx="25">
                  <c:v>94.305483943428158</c:v>
                </c:pt>
                <c:pt idx="26">
                  <c:v>94.162161565495481</c:v>
                </c:pt>
                <c:pt idx="27">
                  <c:v>105.14126368485869</c:v>
                </c:pt>
                <c:pt idx="28">
                  <c:v>83.110830652760498</c:v>
                </c:pt>
                <c:pt idx="29">
                  <c:v>84.721363056404769</c:v>
                </c:pt>
                <c:pt idx="30">
                  <c:v>106.99568871433537</c:v>
                </c:pt>
                <c:pt idx="31">
                  <c:v>83.899779389967051</c:v>
                </c:pt>
                <c:pt idx="32">
                  <c:v>105.32535540142358</c:v>
                </c:pt>
                <c:pt idx="33">
                  <c:v>104.95279072293808</c:v>
                </c:pt>
                <c:pt idx="34">
                  <c:v>106.24859510770813</c:v>
                </c:pt>
                <c:pt idx="35">
                  <c:v>111.0138804213356</c:v>
                </c:pt>
                <c:pt idx="36">
                  <c:v>103.12513759531582</c:v>
                </c:pt>
                <c:pt idx="37">
                  <c:v>113.91856634622297</c:v>
                </c:pt>
                <c:pt idx="38">
                  <c:v>106.81199300222416</c:v>
                </c:pt>
                <c:pt idx="39">
                  <c:v>97.248046951703202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2-4E90-B304-5F9325B2D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017999"/>
        <c:axId val="1472018831"/>
      </c:scatterChart>
      <c:valAx>
        <c:axId val="1472017999"/>
        <c:scaling>
          <c:orientation val="minMax"/>
          <c:max val="1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18831"/>
        <c:crosses val="autoZero"/>
        <c:crossBetween val="midCat"/>
      </c:valAx>
      <c:valAx>
        <c:axId val="1472018831"/>
        <c:scaling>
          <c:orientation val="minMax"/>
          <c:max val="16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1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Scatterplot of Average 1-8 vs True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7'!$P$3</c:f>
              <c:strCache>
                <c:ptCount val="1"/>
                <c:pt idx="0">
                  <c:v>Average 1-8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'Exercise 7'!$C$4:$C$43</c:f>
              <c:numCache>
                <c:formatCode>General</c:formatCode>
                <c:ptCount val="40"/>
                <c:pt idx="0">
                  <c:v>88.924908456507083</c:v>
                </c:pt>
                <c:pt idx="1">
                  <c:v>107.03500741593012</c:v>
                </c:pt>
                <c:pt idx="2">
                  <c:v>88.493474797499346</c:v>
                </c:pt>
                <c:pt idx="3">
                  <c:v>111.30442099508898</c:v>
                </c:pt>
                <c:pt idx="4">
                  <c:v>102.79639740615448</c:v>
                </c:pt>
                <c:pt idx="5">
                  <c:v>97.075215592925005</c:v>
                </c:pt>
                <c:pt idx="6">
                  <c:v>109.68207480011542</c:v>
                </c:pt>
                <c:pt idx="7">
                  <c:v>88.461201377340345</c:v>
                </c:pt>
                <c:pt idx="8">
                  <c:v>68.401392023456538</c:v>
                </c:pt>
                <c:pt idx="9">
                  <c:v>95.356893440620496</c:v>
                </c:pt>
                <c:pt idx="10">
                  <c:v>111.50177997811006</c:v>
                </c:pt>
                <c:pt idx="11">
                  <c:v>91.916601765856782</c:v>
                </c:pt>
                <c:pt idx="12">
                  <c:v>103.43225263443578</c:v>
                </c:pt>
                <c:pt idx="13">
                  <c:v>88.914148173017352</c:v>
                </c:pt>
                <c:pt idx="14">
                  <c:v>109.46887718560991</c:v>
                </c:pt>
                <c:pt idx="15">
                  <c:v>90.50460037855413</c:v>
                </c:pt>
                <c:pt idx="16">
                  <c:v>117.68962413979108</c:v>
                </c:pt>
                <c:pt idx="17">
                  <c:v>90.131576761764734</c:v>
                </c:pt>
                <c:pt idx="18">
                  <c:v>108.32513803381796</c:v>
                </c:pt>
                <c:pt idx="19">
                  <c:v>93.447305689324281</c:v>
                </c:pt>
                <c:pt idx="20">
                  <c:v>105.13806223385581</c:v>
                </c:pt>
                <c:pt idx="21">
                  <c:v>93.705224286504432</c:v>
                </c:pt>
                <c:pt idx="22">
                  <c:v>101.67904604105706</c:v>
                </c:pt>
                <c:pt idx="23">
                  <c:v>91.876573490969918</c:v>
                </c:pt>
                <c:pt idx="24">
                  <c:v>102.09008199215515</c:v>
                </c:pt>
                <c:pt idx="25">
                  <c:v>84.048346426833561</c:v>
                </c:pt>
                <c:pt idx="26">
                  <c:v>111.89182837546535</c:v>
                </c:pt>
                <c:pt idx="27">
                  <c:v>91.079125082600839</c:v>
                </c:pt>
                <c:pt idx="28">
                  <c:v>91.912865574890105</c:v>
                </c:pt>
                <c:pt idx="29">
                  <c:v>89.148194105128312</c:v>
                </c:pt>
                <c:pt idx="30">
                  <c:v>103.2816068212629</c:v>
                </c:pt>
                <c:pt idx="31">
                  <c:v>74.322557031835103</c:v>
                </c:pt>
                <c:pt idx="32">
                  <c:v>101.54011776059194</c:v>
                </c:pt>
                <c:pt idx="33">
                  <c:v>111.97541259931313</c:v>
                </c:pt>
                <c:pt idx="34">
                  <c:v>93.320765370535341</c:v>
                </c:pt>
                <c:pt idx="35">
                  <c:v>99.160495031964786</c:v>
                </c:pt>
                <c:pt idx="36">
                  <c:v>108.91411584145885</c:v>
                </c:pt>
                <c:pt idx="37">
                  <c:v>87.649225852997233</c:v>
                </c:pt>
                <c:pt idx="38">
                  <c:v>94.839401394637036</c:v>
                </c:pt>
                <c:pt idx="39">
                  <c:v>94.629045861009715</c:v>
                </c:pt>
              </c:numCache>
            </c:numRef>
          </c:xVal>
          <c:yVal>
            <c:numRef>
              <c:f>'Exercise 7'!$P$4:$P$43</c:f>
              <c:numCache>
                <c:formatCode>General</c:formatCode>
                <c:ptCount val="40"/>
                <c:pt idx="0">
                  <c:v>98.274492467053648</c:v>
                </c:pt>
                <c:pt idx="1">
                  <c:v>101.77783603889273</c:v>
                </c:pt>
                <c:pt idx="2">
                  <c:v>97.547931169946267</c:v>
                </c:pt>
                <c:pt idx="3">
                  <c:v>102.31238635052799</c:v>
                </c:pt>
                <c:pt idx="4">
                  <c:v>95.997653130333163</c:v>
                </c:pt>
                <c:pt idx="5">
                  <c:v>94.331341642478947</c:v>
                </c:pt>
                <c:pt idx="6">
                  <c:v>96.363679479540394</c:v>
                </c:pt>
                <c:pt idx="7">
                  <c:v>88.464501237747726</c:v>
                </c:pt>
                <c:pt idx="8">
                  <c:v>73.135148396950129</c:v>
                </c:pt>
                <c:pt idx="9">
                  <c:v>102.21867892265708</c:v>
                </c:pt>
                <c:pt idx="10">
                  <c:v>105.6616242074499</c:v>
                </c:pt>
                <c:pt idx="11">
                  <c:v>86.547156788096842</c:v>
                </c:pt>
                <c:pt idx="12">
                  <c:v>104.06198092115628</c:v>
                </c:pt>
                <c:pt idx="13">
                  <c:v>97.865699371096753</c:v>
                </c:pt>
                <c:pt idx="14">
                  <c:v>110.11778039603601</c:v>
                </c:pt>
                <c:pt idx="15">
                  <c:v>93.42941143624968</c:v>
                </c:pt>
                <c:pt idx="16">
                  <c:v>102.25513081261661</c:v>
                </c:pt>
                <c:pt idx="17">
                  <c:v>106.6502798673217</c:v>
                </c:pt>
                <c:pt idx="18">
                  <c:v>103.72961863332435</c:v>
                </c:pt>
                <c:pt idx="19">
                  <c:v>97.252631430573274</c:v>
                </c:pt>
                <c:pt idx="20">
                  <c:v>97.32563774725628</c:v>
                </c:pt>
                <c:pt idx="21">
                  <c:v>94.744748590727525</c:v>
                </c:pt>
                <c:pt idx="22">
                  <c:v>114.10310580719619</c:v>
                </c:pt>
                <c:pt idx="23">
                  <c:v>106.49479251362148</c:v>
                </c:pt>
                <c:pt idx="24">
                  <c:v>101.13313064081701</c:v>
                </c:pt>
                <c:pt idx="25">
                  <c:v>96.196769944321915</c:v>
                </c:pt>
                <c:pt idx="26">
                  <c:v>91.637960812589583</c:v>
                </c:pt>
                <c:pt idx="27">
                  <c:v>105.06342314240099</c:v>
                </c:pt>
                <c:pt idx="28">
                  <c:v>86.660525121572888</c:v>
                </c:pt>
                <c:pt idx="29">
                  <c:v>86.972866648089791</c:v>
                </c:pt>
                <c:pt idx="30">
                  <c:v>97.769850450531692</c:v>
                </c:pt>
                <c:pt idx="31">
                  <c:v>82.532221676977358</c:v>
                </c:pt>
                <c:pt idx="32">
                  <c:v>103.03136415231647</c:v>
                </c:pt>
                <c:pt idx="33">
                  <c:v>105.34132459050657</c:v>
                </c:pt>
                <c:pt idx="34">
                  <c:v>99.587840432968719</c:v>
                </c:pt>
                <c:pt idx="35">
                  <c:v>108.30789894730802</c:v>
                </c:pt>
                <c:pt idx="36">
                  <c:v>108.19222494464144</c:v>
                </c:pt>
                <c:pt idx="37">
                  <c:v>104.66207974042376</c:v>
                </c:pt>
                <c:pt idx="38">
                  <c:v>101.11977538831583</c:v>
                </c:pt>
                <c:pt idx="39">
                  <c:v>94.806655888128574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F-43BE-9C0A-77568D51A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656495"/>
        <c:axId val="1670661487"/>
      </c:scatterChart>
      <c:valAx>
        <c:axId val="1670656495"/>
        <c:scaling>
          <c:orientation val="minMax"/>
          <c:max val="1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61487"/>
        <c:crosses val="autoZero"/>
        <c:crossBetween val="midCat"/>
      </c:valAx>
      <c:valAx>
        <c:axId val="1670661487"/>
        <c:scaling>
          <c:orientation val="minMax"/>
          <c:max val="16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5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1'!$E$49</c:f>
              <c:strCache>
                <c:ptCount val="1"/>
                <c:pt idx="0">
                  <c:v>Score 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'Exercise 1'!$E$50:$E$56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2-4394-B493-E803C61E0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590991"/>
        <c:axId val="1942586831"/>
      </c:barChart>
      <c:catAx>
        <c:axId val="194259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86831"/>
        <c:crosses val="autoZero"/>
        <c:auto val="1"/>
        <c:lblAlgn val="ctr"/>
        <c:lblOffset val="100"/>
        <c:noMultiLvlLbl val="0"/>
      </c:catAx>
      <c:valAx>
        <c:axId val="19425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9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Scatterplot of Score 1 vs Score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2'!$D$3</c:f>
              <c:strCache>
                <c:ptCount val="1"/>
                <c:pt idx="0">
                  <c:v>Score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2'!$C$4:$C$43</c:f>
              <c:numCache>
                <c:formatCode>General</c:formatCode>
                <c:ptCount val="40"/>
                <c:pt idx="0">
                  <c:v>96.400277869863757</c:v>
                </c:pt>
                <c:pt idx="1">
                  <c:v>104.05478157135678</c:v>
                </c:pt>
                <c:pt idx="2">
                  <c:v>92.199461336373048</c:v>
                </c:pt>
                <c:pt idx="3">
                  <c:v>92.45537472869762</c:v>
                </c:pt>
                <c:pt idx="4">
                  <c:v>93.055445019615675</c:v>
                </c:pt>
                <c:pt idx="5">
                  <c:v>88.926067828548227</c:v>
                </c:pt>
                <c:pt idx="6">
                  <c:v>85.080234549551051</c:v>
                </c:pt>
                <c:pt idx="7">
                  <c:v>98.144922580519847</c:v>
                </c:pt>
                <c:pt idx="8">
                  <c:v>102.64955363428761</c:v>
                </c:pt>
                <c:pt idx="9">
                  <c:v>113.3558679472365</c:v>
                </c:pt>
                <c:pt idx="10">
                  <c:v>98.566350380110762</c:v>
                </c:pt>
                <c:pt idx="11">
                  <c:v>98.844494318778459</c:v>
                </c:pt>
                <c:pt idx="12">
                  <c:v>87.766504505572982</c:v>
                </c:pt>
                <c:pt idx="13">
                  <c:v>95.470756339257989</c:v>
                </c:pt>
                <c:pt idx="14">
                  <c:v>99.546076573920502</c:v>
                </c:pt>
                <c:pt idx="15">
                  <c:v>86.357089928887206</c:v>
                </c:pt>
                <c:pt idx="16">
                  <c:v>103.58649728440045</c:v>
                </c:pt>
                <c:pt idx="17">
                  <c:v>123.1477111372046</c:v>
                </c:pt>
                <c:pt idx="18">
                  <c:v>100.57980683219424</c:v>
                </c:pt>
                <c:pt idx="19">
                  <c:v>99.02870588914567</c:v>
                </c:pt>
                <c:pt idx="20">
                  <c:v>96.372131643135816</c:v>
                </c:pt>
                <c:pt idx="21">
                  <c:v>104.0922604059964</c:v>
                </c:pt>
                <c:pt idx="22">
                  <c:v>101.64078261155294</c:v>
                </c:pt>
                <c:pt idx="23">
                  <c:v>107.82591228135958</c:v>
                </c:pt>
                <c:pt idx="24">
                  <c:v>114.5743346641064</c:v>
                </c:pt>
                <c:pt idx="25">
                  <c:v>85.565743586720686</c:v>
                </c:pt>
                <c:pt idx="26">
                  <c:v>101.18076689186033</c:v>
                </c:pt>
                <c:pt idx="27">
                  <c:v>90.582810815558645</c:v>
                </c:pt>
                <c:pt idx="28">
                  <c:v>101.2023392705222</c:v>
                </c:pt>
                <c:pt idx="29">
                  <c:v>98.273990147900051</c:v>
                </c:pt>
                <c:pt idx="30">
                  <c:v>105.03208029470134</c:v>
                </c:pt>
                <c:pt idx="31">
                  <c:v>84.971574923412774</c:v>
                </c:pt>
                <c:pt idx="32">
                  <c:v>90.044190719815404</c:v>
                </c:pt>
                <c:pt idx="33">
                  <c:v>96.043618965710536</c:v>
                </c:pt>
                <c:pt idx="34">
                  <c:v>105.58454883548299</c:v>
                </c:pt>
                <c:pt idx="35">
                  <c:v>103.29333180562239</c:v>
                </c:pt>
                <c:pt idx="36">
                  <c:v>109.02089801649068</c:v>
                </c:pt>
                <c:pt idx="37">
                  <c:v>89.74988021885693</c:v>
                </c:pt>
                <c:pt idx="38">
                  <c:v>120.24313396880186</c:v>
                </c:pt>
                <c:pt idx="39">
                  <c:v>-9.20803894734388</c:v>
                </c:pt>
              </c:numCache>
            </c:numRef>
          </c:xVal>
          <c:yVal>
            <c:numRef>
              <c:f>'Exercise 2'!$D$4:$D$43</c:f>
              <c:numCache>
                <c:formatCode>General</c:formatCode>
                <c:ptCount val="40"/>
                <c:pt idx="0">
                  <c:v>106.15846372424889</c:v>
                </c:pt>
                <c:pt idx="1">
                  <c:v>99.689300653495934</c:v>
                </c:pt>
                <c:pt idx="2">
                  <c:v>95.027083081337338</c:v>
                </c:pt>
                <c:pt idx="3">
                  <c:v>119.6130523340268</c:v>
                </c:pt>
                <c:pt idx="4">
                  <c:v>77.021101458096723</c:v>
                </c:pt>
                <c:pt idx="5">
                  <c:v>136.37053769283472</c:v>
                </c:pt>
                <c:pt idx="6">
                  <c:v>104.86281837234912</c:v>
                </c:pt>
                <c:pt idx="7">
                  <c:v>105.67154713448184</c:v>
                </c:pt>
                <c:pt idx="8">
                  <c:v>82.342171796301415</c:v>
                </c:pt>
                <c:pt idx="9">
                  <c:v>105.59542952477554</c:v>
                </c:pt>
                <c:pt idx="10">
                  <c:v>97.467754336494536</c:v>
                </c:pt>
                <c:pt idx="11">
                  <c:v>102.69727512339648</c:v>
                </c:pt>
                <c:pt idx="12">
                  <c:v>113.2997842745354</c:v>
                </c:pt>
                <c:pt idx="13">
                  <c:v>105.63746264788472</c:v>
                </c:pt>
                <c:pt idx="14">
                  <c:v>97.882858055816214</c:v>
                </c:pt>
                <c:pt idx="15">
                  <c:v>86.294149753584861</c:v>
                </c:pt>
                <c:pt idx="16">
                  <c:v>92.555205614944867</c:v>
                </c:pt>
                <c:pt idx="17">
                  <c:v>84.898097403242744</c:v>
                </c:pt>
                <c:pt idx="18">
                  <c:v>103.02769374790742</c:v>
                </c:pt>
                <c:pt idx="19">
                  <c:v>93.044573976057436</c:v>
                </c:pt>
                <c:pt idx="20">
                  <c:v>108.34489971418482</c:v>
                </c:pt>
                <c:pt idx="21">
                  <c:v>95.981032542290791</c:v>
                </c:pt>
                <c:pt idx="22">
                  <c:v>83.649388539137675</c:v>
                </c:pt>
                <c:pt idx="23">
                  <c:v>87.73216080069345</c:v>
                </c:pt>
                <c:pt idx="24">
                  <c:v>82.642093917677599</c:v>
                </c:pt>
                <c:pt idx="25">
                  <c:v>100.92007066543688</c:v>
                </c:pt>
                <c:pt idx="26">
                  <c:v>103.52253621779928</c:v>
                </c:pt>
                <c:pt idx="27">
                  <c:v>101.1179683809181</c:v>
                </c:pt>
                <c:pt idx="28">
                  <c:v>96.366028988827168</c:v>
                </c:pt>
                <c:pt idx="29">
                  <c:v>107.60217434547361</c:v>
                </c:pt>
                <c:pt idx="30">
                  <c:v>117.50780731749553</c:v>
                </c:pt>
                <c:pt idx="31">
                  <c:v>95.453497294941855</c:v>
                </c:pt>
                <c:pt idx="32">
                  <c:v>105.43889756357224</c:v>
                </c:pt>
                <c:pt idx="33">
                  <c:v>93.373527938608177</c:v>
                </c:pt>
                <c:pt idx="34">
                  <c:v>85.294577453919118</c:v>
                </c:pt>
                <c:pt idx="35">
                  <c:v>110.03717252059053</c:v>
                </c:pt>
                <c:pt idx="36">
                  <c:v>108.51721757025395</c:v>
                </c:pt>
                <c:pt idx="37">
                  <c:v>79.460854243285496</c:v>
                </c:pt>
                <c:pt idx="38">
                  <c:v>101.27847056407825</c:v>
                </c:pt>
                <c:pt idx="39">
                  <c:v>6.1080863887906673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1-43D4-8B45-AA2FB8BC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385679"/>
        <c:axId val="1880386095"/>
      </c:scatterChart>
      <c:valAx>
        <c:axId val="188038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Score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6095"/>
        <c:crosses val="autoZero"/>
        <c:crossBetween val="midCat"/>
      </c:valAx>
      <c:valAx>
        <c:axId val="18803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Score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2'!$C$49</c:f>
              <c:strCache>
                <c:ptCount val="1"/>
                <c:pt idx="0">
                  <c:v>Score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'Exercise 2'!$C$50:$C$56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23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2-4877-BA0B-126EFFD95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023791"/>
        <c:axId val="1941024207"/>
      </c:barChart>
      <c:catAx>
        <c:axId val="194102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24207"/>
        <c:crosses val="autoZero"/>
        <c:auto val="1"/>
        <c:lblAlgn val="ctr"/>
        <c:lblOffset val="100"/>
        <c:noMultiLvlLbl val="0"/>
      </c:catAx>
      <c:valAx>
        <c:axId val="19410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2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2'!$E$49</c:f>
              <c:strCache>
                <c:ptCount val="1"/>
                <c:pt idx="0">
                  <c:v>Score 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'Exercise 2'!$E$50:$E$56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30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C-4096-A23B-D33BFEC2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590991"/>
        <c:axId val="1942586831"/>
      </c:barChart>
      <c:catAx>
        <c:axId val="194259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86831"/>
        <c:crosses val="autoZero"/>
        <c:auto val="1"/>
        <c:lblAlgn val="ctr"/>
        <c:lblOffset val="100"/>
        <c:noMultiLvlLbl val="0"/>
      </c:catAx>
      <c:valAx>
        <c:axId val="19425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9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Scatterplot of Score 1 vs Score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3'!$D$3</c:f>
              <c:strCache>
                <c:ptCount val="1"/>
                <c:pt idx="0">
                  <c:v>Score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3'!$C$4:$C$43</c:f>
              <c:numCache>
                <c:formatCode>General</c:formatCode>
                <c:ptCount val="40"/>
                <c:pt idx="0">
                  <c:v>188.39791166689787</c:v>
                </c:pt>
                <c:pt idx="1">
                  <c:v>187.58542811518836</c:v>
                </c:pt>
                <c:pt idx="2">
                  <c:v>199.83848376004059</c:v>
                </c:pt>
                <c:pt idx="3">
                  <c:v>193.13469214951076</c:v>
                </c:pt>
                <c:pt idx="4">
                  <c:v>196.78276593866011</c:v>
                </c:pt>
                <c:pt idx="5">
                  <c:v>203.43520645471716</c:v>
                </c:pt>
                <c:pt idx="6">
                  <c:v>189.38951257056434</c:v>
                </c:pt>
                <c:pt idx="7">
                  <c:v>193.93533561336585</c:v>
                </c:pt>
                <c:pt idx="8">
                  <c:v>198.62609796196767</c:v>
                </c:pt>
                <c:pt idx="9">
                  <c:v>233.05528210929197</c:v>
                </c:pt>
                <c:pt idx="10">
                  <c:v>197.38022913876028</c:v>
                </c:pt>
                <c:pt idx="11">
                  <c:v>197.5965700128059</c:v>
                </c:pt>
                <c:pt idx="12">
                  <c:v>202.90715950778846</c:v>
                </c:pt>
                <c:pt idx="13">
                  <c:v>191.59047103777775</c:v>
                </c:pt>
                <c:pt idx="14">
                  <c:v>172.37846035497205</c:v>
                </c:pt>
                <c:pt idx="15">
                  <c:v>207.81346906307328</c:v>
                </c:pt>
                <c:pt idx="16">
                  <c:v>205.0064130035324</c:v>
                </c:pt>
                <c:pt idx="17">
                  <c:v>207.47891649309122</c:v>
                </c:pt>
                <c:pt idx="18">
                  <c:v>211.80156587233571</c:v>
                </c:pt>
                <c:pt idx="19">
                  <c:v>193.84138187724761</c:v>
                </c:pt>
                <c:pt idx="20">
                  <c:v>208.75553687767038</c:v>
                </c:pt>
                <c:pt idx="21">
                  <c:v>202.53600731252035</c:v>
                </c:pt>
                <c:pt idx="22">
                  <c:v>196.07086139330642</c:v>
                </c:pt>
                <c:pt idx="23">
                  <c:v>194.83780923966461</c:v>
                </c:pt>
                <c:pt idx="24">
                  <c:v>201.22263245846585</c:v>
                </c:pt>
                <c:pt idx="25">
                  <c:v>193.41684359395822</c:v>
                </c:pt>
                <c:pt idx="26">
                  <c:v>186.55453808587288</c:v>
                </c:pt>
                <c:pt idx="27">
                  <c:v>214.77456282527837</c:v>
                </c:pt>
                <c:pt idx="28">
                  <c:v>211.66402379894993</c:v>
                </c:pt>
                <c:pt idx="29">
                  <c:v>208.40191344482849</c:v>
                </c:pt>
                <c:pt idx="30">
                  <c:v>194.65424019850505</c:v>
                </c:pt>
                <c:pt idx="31">
                  <c:v>196.45243098469342</c:v>
                </c:pt>
                <c:pt idx="32">
                  <c:v>212.14951252597433</c:v>
                </c:pt>
                <c:pt idx="33">
                  <c:v>193.47830679953032</c:v>
                </c:pt>
                <c:pt idx="34">
                  <c:v>204.02915782160642</c:v>
                </c:pt>
                <c:pt idx="35">
                  <c:v>194.96422140057541</c:v>
                </c:pt>
                <c:pt idx="36">
                  <c:v>202.75858300927243</c:v>
                </c:pt>
                <c:pt idx="37">
                  <c:v>186.45542674395477</c:v>
                </c:pt>
                <c:pt idx="38">
                  <c:v>191.15876551193523</c:v>
                </c:pt>
                <c:pt idx="39">
                  <c:v>196.29783569897171</c:v>
                </c:pt>
              </c:numCache>
            </c:numRef>
          </c:xVal>
          <c:yVal>
            <c:numRef>
              <c:f>'Exercise 3'!$D$4:$D$43</c:f>
              <c:numCache>
                <c:formatCode>General</c:formatCode>
                <c:ptCount val="40"/>
                <c:pt idx="0">
                  <c:v>107.07769666531782</c:v>
                </c:pt>
                <c:pt idx="1">
                  <c:v>89.434105140588571</c:v>
                </c:pt>
                <c:pt idx="2">
                  <c:v>97.19771602248052</c:v>
                </c:pt>
                <c:pt idx="3">
                  <c:v>112.03165883251395</c:v>
                </c:pt>
                <c:pt idx="4">
                  <c:v>112.02443604601797</c:v>
                </c:pt>
                <c:pt idx="5">
                  <c:v>92.56912506429228</c:v>
                </c:pt>
                <c:pt idx="6">
                  <c:v>106.19880655026161</c:v>
                </c:pt>
                <c:pt idx="7">
                  <c:v>100.80889291284835</c:v>
                </c:pt>
                <c:pt idx="8">
                  <c:v>104.32516650251007</c:v>
                </c:pt>
                <c:pt idx="9">
                  <c:v>116.61306065095241</c:v>
                </c:pt>
                <c:pt idx="10">
                  <c:v>103.37779363049489</c:v>
                </c:pt>
                <c:pt idx="11">
                  <c:v>78.54062616634252</c:v>
                </c:pt>
                <c:pt idx="12">
                  <c:v>83.544301003076995</c:v>
                </c:pt>
                <c:pt idx="13">
                  <c:v>85.98602673898273</c:v>
                </c:pt>
                <c:pt idx="14">
                  <c:v>110.87582303965877</c:v>
                </c:pt>
                <c:pt idx="15">
                  <c:v>91.857529431456584</c:v>
                </c:pt>
                <c:pt idx="16">
                  <c:v>92.741486369675656</c:v>
                </c:pt>
                <c:pt idx="17">
                  <c:v>77.179487887416656</c:v>
                </c:pt>
                <c:pt idx="18">
                  <c:v>102.29932728987829</c:v>
                </c:pt>
                <c:pt idx="19">
                  <c:v>105.10038978551056</c:v>
                </c:pt>
                <c:pt idx="20">
                  <c:v>96.423733185796465</c:v>
                </c:pt>
                <c:pt idx="21">
                  <c:v>93.271076196573318</c:v>
                </c:pt>
                <c:pt idx="22">
                  <c:v>100.21027439463944</c:v>
                </c:pt>
                <c:pt idx="23">
                  <c:v>86.975803329243206</c:v>
                </c:pt>
                <c:pt idx="24">
                  <c:v>86.802427913378068</c:v>
                </c:pt>
                <c:pt idx="25">
                  <c:v>107.25152278819843</c:v>
                </c:pt>
                <c:pt idx="26">
                  <c:v>100.49182237610098</c:v>
                </c:pt>
                <c:pt idx="27">
                  <c:v>103.78057836022722</c:v>
                </c:pt>
                <c:pt idx="28">
                  <c:v>93.081573492646797</c:v>
                </c:pt>
                <c:pt idx="29">
                  <c:v>91.121390898864178</c:v>
                </c:pt>
                <c:pt idx="30">
                  <c:v>108.81458850388617</c:v>
                </c:pt>
                <c:pt idx="31">
                  <c:v>95.161430634063805</c:v>
                </c:pt>
                <c:pt idx="32">
                  <c:v>97.110192840602323</c:v>
                </c:pt>
                <c:pt idx="33">
                  <c:v>104.64613702036411</c:v>
                </c:pt>
                <c:pt idx="34">
                  <c:v>88.049829097720561</c:v>
                </c:pt>
                <c:pt idx="35">
                  <c:v>96.963720160897537</c:v>
                </c:pt>
                <c:pt idx="36">
                  <c:v>98.318388045856366</c:v>
                </c:pt>
                <c:pt idx="37">
                  <c:v>98.77815390367887</c:v>
                </c:pt>
                <c:pt idx="38">
                  <c:v>97.425515342732524</c:v>
                </c:pt>
                <c:pt idx="39">
                  <c:v>114.16042907874002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1-444D-9192-F162CA75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385679"/>
        <c:axId val="1880386095"/>
      </c:scatterChart>
      <c:valAx>
        <c:axId val="188038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Score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6095"/>
        <c:crosses val="autoZero"/>
        <c:crossBetween val="midCat"/>
      </c:valAx>
      <c:valAx>
        <c:axId val="18803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Score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3'!$C$49</c:f>
              <c:strCache>
                <c:ptCount val="1"/>
                <c:pt idx="0">
                  <c:v>Score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'Exercise 3'!$C$50:$C$56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17</c:v>
                </c:pt>
                <c:pt idx="3">
                  <c:v>17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E-476E-BA48-F36B89F2D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023791"/>
        <c:axId val="1941024207"/>
      </c:barChart>
      <c:catAx>
        <c:axId val="194102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24207"/>
        <c:crosses val="autoZero"/>
        <c:auto val="1"/>
        <c:lblAlgn val="ctr"/>
        <c:lblOffset val="100"/>
        <c:noMultiLvlLbl val="0"/>
      </c:catAx>
      <c:valAx>
        <c:axId val="19410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2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3'!$E$49</c:f>
              <c:strCache>
                <c:ptCount val="1"/>
                <c:pt idx="0">
                  <c:v>Score 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'Exercise 3'!$E$50:$E$56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13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9-4107-8CFE-075B0726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590991"/>
        <c:axId val="1942586831"/>
      </c:barChart>
      <c:catAx>
        <c:axId val="194259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86831"/>
        <c:crosses val="autoZero"/>
        <c:auto val="1"/>
        <c:lblAlgn val="ctr"/>
        <c:lblOffset val="100"/>
        <c:noMultiLvlLbl val="0"/>
      </c:catAx>
      <c:valAx>
        <c:axId val="19425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9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12</xdr:row>
      <xdr:rowOff>4762</xdr:rowOff>
    </xdr:from>
    <xdr:to>
      <xdr:col>13</xdr:col>
      <xdr:colOff>219075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3E0613-378C-4D22-FD41-F3070ABB1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11</xdr:row>
      <xdr:rowOff>185737</xdr:rowOff>
    </xdr:from>
    <xdr:to>
      <xdr:col>21</xdr:col>
      <xdr:colOff>9525</xdr:colOff>
      <xdr:row>22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A8120A-CC5F-3B65-00F1-085729DA7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595311</xdr:colOff>
      <xdr:row>23</xdr:row>
      <xdr:rowOff>42863</xdr:rowOff>
    </xdr:from>
    <xdr:to>
      <xdr:col>20</xdr:col>
      <xdr:colOff>600074</xdr:colOff>
      <xdr:row>34</xdr:row>
      <xdr:rowOff>19051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598F6-9F0B-0ED3-0C44-4893AA745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0.06896</cdr:x>
      <cdr:y>0.15552</cdr:y>
    </cdr:from>
    <cdr:to>
      <cdr:x>0.96282</cdr:x>
      <cdr:y>0.89174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C80AB61-7CCB-8FAE-37C9-954B57F24325}"/>
            </a:ext>
          </a:extLst>
        </cdr:cNvPr>
        <cdr:cNvCxnSpPr/>
      </cdr:nvCxnSpPr>
      <cdr:spPr>
        <a:xfrm xmlns:a="http://schemas.openxmlformats.org/drawingml/2006/main" flipH="1">
          <a:off x="373822" y="456648"/>
          <a:ext cx="4845326" cy="216176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0.06567</cdr:x>
      <cdr:y>0.16787</cdr:y>
    </cdr:from>
    <cdr:to>
      <cdr:x>0.95629</cdr:x>
      <cdr:y>0.89651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C80AB61-7CCB-8FAE-37C9-954B57F24325}"/>
            </a:ext>
          </a:extLst>
        </cdr:cNvPr>
        <cdr:cNvCxnSpPr/>
      </cdr:nvCxnSpPr>
      <cdr:spPr>
        <a:xfrm xmlns:a="http://schemas.openxmlformats.org/drawingml/2006/main" flipH="1">
          <a:off x="357257" y="498060"/>
          <a:ext cx="4845326" cy="216176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12</xdr:row>
      <xdr:rowOff>4762</xdr:rowOff>
    </xdr:from>
    <xdr:to>
      <xdr:col>13</xdr:col>
      <xdr:colOff>219075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4E6D8-D757-4D9F-B42D-51A11F90C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11</xdr:row>
      <xdr:rowOff>185737</xdr:rowOff>
    </xdr:from>
    <xdr:to>
      <xdr:col>21</xdr:col>
      <xdr:colOff>9525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1A1A2-46AD-4265-8450-13996D64A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595311</xdr:colOff>
      <xdr:row>23</xdr:row>
      <xdr:rowOff>42863</xdr:rowOff>
    </xdr:from>
    <xdr:to>
      <xdr:col>20</xdr:col>
      <xdr:colOff>600074</xdr:colOff>
      <xdr:row>34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499372-6AE0-4187-B766-63A19B38C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12</xdr:row>
      <xdr:rowOff>4762</xdr:rowOff>
    </xdr:from>
    <xdr:to>
      <xdr:col>13</xdr:col>
      <xdr:colOff>219075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30127-6362-4060-BD58-CC4DEA7B1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11</xdr:row>
      <xdr:rowOff>185737</xdr:rowOff>
    </xdr:from>
    <xdr:to>
      <xdr:col>21</xdr:col>
      <xdr:colOff>9525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F6A02-5FAF-406C-9369-BCBD882E3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595311</xdr:colOff>
      <xdr:row>23</xdr:row>
      <xdr:rowOff>42863</xdr:rowOff>
    </xdr:from>
    <xdr:to>
      <xdr:col>20</xdr:col>
      <xdr:colOff>600074</xdr:colOff>
      <xdr:row>34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337FF-AA4E-42AC-9857-29DB0DC09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12</xdr:row>
      <xdr:rowOff>4762</xdr:rowOff>
    </xdr:from>
    <xdr:to>
      <xdr:col>13</xdr:col>
      <xdr:colOff>219075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B6207-C8E3-4DEB-921C-6399BADD0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11</xdr:row>
      <xdr:rowOff>185737</xdr:rowOff>
    </xdr:from>
    <xdr:to>
      <xdr:col>21</xdr:col>
      <xdr:colOff>9525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F5CB1-2794-46EC-B7F7-202965A94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595311</xdr:colOff>
      <xdr:row>23</xdr:row>
      <xdr:rowOff>42863</xdr:rowOff>
    </xdr:from>
    <xdr:to>
      <xdr:col>20</xdr:col>
      <xdr:colOff>600074</xdr:colOff>
      <xdr:row>34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E7F73-0AD0-4B27-97C6-92630ADE2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12</xdr:row>
      <xdr:rowOff>4762</xdr:rowOff>
    </xdr:from>
    <xdr:to>
      <xdr:col>16</xdr:col>
      <xdr:colOff>219075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4AF68-FD89-4B55-88F4-6DBBF7A0C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595311</xdr:colOff>
      <xdr:row>37</xdr:row>
      <xdr:rowOff>33337</xdr:rowOff>
    </xdr:from>
    <xdr:to>
      <xdr:col>16</xdr:col>
      <xdr:colOff>238124</xdr:colOff>
      <xdr:row>61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712FF5-F4F1-4D83-B744-205359297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12</xdr:row>
      <xdr:rowOff>4762</xdr:rowOff>
    </xdr:from>
    <xdr:to>
      <xdr:col>16</xdr:col>
      <xdr:colOff>219075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FA3E1-39ED-4EF0-A876-A3E9CDE26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595311</xdr:colOff>
      <xdr:row>37</xdr:row>
      <xdr:rowOff>33337</xdr:rowOff>
    </xdr:from>
    <xdr:to>
      <xdr:col>16</xdr:col>
      <xdr:colOff>238124</xdr:colOff>
      <xdr:row>61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61BA3-929F-426E-83A3-059B68FF5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604838</xdr:colOff>
      <xdr:row>12</xdr:row>
      <xdr:rowOff>4762</xdr:rowOff>
    </xdr:from>
    <xdr:to>
      <xdr:col>25</xdr:col>
      <xdr:colOff>472109</xdr:colOff>
      <xdr:row>26</xdr:row>
      <xdr:rowOff>82826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EB9E5-3474-469A-999D-2D94775D7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578746</xdr:colOff>
      <xdr:row>26</xdr:row>
      <xdr:rowOff>141011</xdr:rowOff>
    </xdr:from>
    <xdr:to>
      <xdr:col>25</xdr:col>
      <xdr:colOff>488674</xdr:colOff>
      <xdr:row>42</xdr:row>
      <xdr:rowOff>33130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80C036-7407-4593-B6D4-0E5D944B9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559362</xdr:colOff>
      <xdr:row>42</xdr:row>
      <xdr:rowOff>128263</xdr:rowOff>
    </xdr:from>
    <xdr:to>
      <xdr:col>25</xdr:col>
      <xdr:colOff>488674</xdr:colOff>
      <xdr:row>57</xdr:row>
      <xdr:rowOff>182216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D43AC-CB39-ED70-54DF-2F4F30E8F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589350</xdr:colOff>
      <xdr:row>58</xdr:row>
      <xdr:rowOff>139118</xdr:rowOff>
    </xdr:from>
    <xdr:to>
      <xdr:col>25</xdr:col>
      <xdr:colOff>538370</xdr:colOff>
      <xdr:row>74</xdr:row>
      <xdr:rowOff>57978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BB39EC-DF85-01C8-71FC-54AADDC7E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13016</xdr:colOff>
      <xdr:row>74</xdr:row>
      <xdr:rowOff>142935</xdr:rowOff>
    </xdr:from>
    <xdr:to>
      <xdr:col>25</xdr:col>
      <xdr:colOff>554935</xdr:colOff>
      <xdr:row>90</xdr:row>
      <xdr:rowOff>33130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B3E3C2-B2B2-993B-7682-0DA80C36A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339587</xdr:colOff>
      <xdr:row>77</xdr:row>
      <xdr:rowOff>57978</xdr:rowOff>
    </xdr:from>
    <xdr:to>
      <xdr:col>25</xdr:col>
      <xdr:colOff>306457</xdr:colOff>
      <xdr:row>88</xdr:row>
      <xdr:rowOff>124239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C80AB61-7CCB-8FAE-37C9-954B57F24325}"/>
            </a:ext>
          </a:extLst>
        </xdr:cNvPr>
        <xdr:cNvCxnSpPr/>
      </xdr:nvCxnSpPr>
      <xdr:spPr>
        <a:xfrm flipH="1">
          <a:off x="14121848" y="14792739"/>
          <a:ext cx="4845326" cy="21617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0.0703</cdr:x>
      <cdr:y>0.18422</cdr:y>
    </cdr:from>
    <cdr:to>
      <cdr:x>0.95161</cdr:x>
      <cdr:y>0.88376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C80AB61-7CCB-8FAE-37C9-954B57F24325}"/>
            </a:ext>
          </a:extLst>
        </cdr:cNvPr>
        <cdr:cNvCxnSpPr/>
      </cdr:nvCxnSpPr>
      <cdr:spPr>
        <a:xfrm xmlns:a="http://schemas.openxmlformats.org/drawingml/2006/main" flipH="1">
          <a:off x="361011" y="508760"/>
          <a:ext cx="4525520" cy="193186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0.06921</cdr:x>
      <cdr:y>0.16095</cdr:y>
    </cdr:from>
    <cdr:to>
      <cdr:x>0.96628</cdr:x>
      <cdr:y>0.89621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C80AB61-7CCB-8FAE-37C9-954B57F24325}"/>
            </a:ext>
          </a:extLst>
        </cdr:cNvPr>
        <cdr:cNvCxnSpPr/>
      </cdr:nvCxnSpPr>
      <cdr:spPr>
        <a:xfrm xmlns:a="http://schemas.openxmlformats.org/drawingml/2006/main" flipH="1">
          <a:off x="373822" y="473213"/>
          <a:ext cx="4845326" cy="216176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89DB0-C659-44F0-876A-22CF7F630C41}">
  <dimension ref="B1:M58"/>
  <sheetViews>
    <sheetView workbookViewId="0">
      <selection activeCell="B1" sqref="B1:M2"/>
    </sheetView>
  </sheetViews>
  <sheetFormatPr baseColWidth="10" defaultColWidth="8.83203125" defaultRowHeight="15" x14ac:dyDescent="0.2"/>
  <cols>
    <col min="2" max="2" width="11.1640625" customWidth="1"/>
    <col min="3" max="3" width="11.33203125" customWidth="1"/>
    <col min="4" max="4" width="11" customWidth="1"/>
    <col min="6" max="6" width="18.33203125" customWidth="1"/>
    <col min="7" max="8" width="12.5" customWidth="1"/>
    <col min="11" max="11" width="11.5" customWidth="1"/>
  </cols>
  <sheetData>
    <row r="1" spans="2:13" ht="16" thickBot="1" x14ac:dyDescent="0.25">
      <c r="B1" s="31" t="s">
        <v>29</v>
      </c>
      <c r="C1" s="31"/>
      <c r="D1" s="31"/>
      <c r="E1" s="31"/>
      <c r="F1" s="31"/>
      <c r="G1" s="31"/>
    </row>
    <row r="2" spans="2:13" ht="16" thickBot="1" x14ac:dyDescent="0.25">
      <c r="B2" s="31" t="s">
        <v>31</v>
      </c>
      <c r="C2" s="31"/>
      <c r="D2" s="31"/>
      <c r="E2" s="31"/>
      <c r="F2" s="31"/>
      <c r="G2" s="31"/>
      <c r="H2" s="31" t="s">
        <v>30</v>
      </c>
      <c r="I2" s="31"/>
      <c r="J2" s="31"/>
      <c r="K2" s="31"/>
      <c r="M2" s="29">
        <v>1</v>
      </c>
    </row>
    <row r="3" spans="2:13" ht="16" thickBot="1" x14ac:dyDescent="0.25">
      <c r="B3" s="1" t="s">
        <v>0</v>
      </c>
      <c r="C3" s="2" t="s">
        <v>1</v>
      </c>
      <c r="D3" s="3" t="s">
        <v>2</v>
      </c>
      <c r="F3" s="4"/>
      <c r="G3" s="5" t="str">
        <f>C3</f>
        <v>Score 1</v>
      </c>
      <c r="H3" s="5" t="str">
        <f>D3</f>
        <v>Score 2</v>
      </c>
      <c r="I3" s="5"/>
      <c r="J3" s="5"/>
      <c r="K3" s="6"/>
    </row>
    <row r="4" spans="2:13" x14ac:dyDescent="0.2">
      <c r="B4" s="26">
        <v>1</v>
      </c>
      <c r="C4" s="41">
        <f ca="1">NORMINV(RAND(),100,10)</f>
        <v>91.637781404866402</v>
      </c>
      <c r="D4" s="27">
        <f ca="1">NORMINV(RAND(),100,10)</f>
        <v>99.339893493531719</v>
      </c>
      <c r="F4" s="8" t="s">
        <v>3</v>
      </c>
      <c r="G4" s="9">
        <f ca="1">AVERAGE(C4:C43)</f>
        <v>100.44929917959264</v>
      </c>
      <c r="H4" s="9">
        <f ca="1">AVERAGE(D4:D43)</f>
        <v>98.522325213644393</v>
      </c>
      <c r="I4" s="10"/>
      <c r="J4" s="10"/>
      <c r="K4" s="11"/>
    </row>
    <row r="5" spans="2:13" x14ac:dyDescent="0.2">
      <c r="B5" s="7">
        <v>2</v>
      </c>
      <c r="C5" s="42">
        <f t="shared" ref="C5:D43" ca="1" si="0">NORMINV(RAND(),100,10)</f>
        <v>102.67268683079409</v>
      </c>
      <c r="D5" s="20">
        <f t="shared" ca="1" si="0"/>
        <v>98.218857648390085</v>
      </c>
      <c r="F5" s="24" t="s">
        <v>4</v>
      </c>
      <c r="G5" s="25">
        <f ca="1">CORREL(C4:C43,D4:D43)</f>
        <v>-1.997380945203308E-2</v>
      </c>
      <c r="H5" s="10"/>
      <c r="I5" s="10"/>
      <c r="J5" s="10"/>
      <c r="K5" s="11"/>
    </row>
    <row r="6" spans="2:13" x14ac:dyDescent="0.2">
      <c r="B6" s="7">
        <v>3</v>
      </c>
      <c r="C6" s="42">
        <f t="shared" ca="1" si="0"/>
        <v>98.315310006833172</v>
      </c>
      <c r="D6" s="20">
        <f t="shared" ca="1" si="0"/>
        <v>105.91446936554279</v>
      </c>
      <c r="F6" s="8" t="s">
        <v>5</v>
      </c>
      <c r="G6" s="10">
        <f ca="1">COUNT(C4:C43)</f>
        <v>40</v>
      </c>
      <c r="H6" s="10"/>
      <c r="I6" s="10"/>
      <c r="J6" s="10"/>
      <c r="K6" s="11"/>
    </row>
    <row r="7" spans="2:13" x14ac:dyDescent="0.2">
      <c r="B7" s="7">
        <v>4</v>
      </c>
      <c r="C7" s="42">
        <f t="shared" ca="1" si="0"/>
        <v>115.55210867277054</v>
      </c>
      <c r="D7" s="20">
        <f t="shared" ca="1" si="0"/>
        <v>113.2651414804762</v>
      </c>
      <c r="F7" s="12" t="s">
        <v>6</v>
      </c>
      <c r="G7" s="13">
        <f ca="1">G5*SQRT(G6-2)/SQRT(1-G5^2)</f>
        <v>-0.12315139894336113</v>
      </c>
      <c r="H7" s="10"/>
      <c r="I7" s="10"/>
      <c r="J7" s="10"/>
      <c r="K7" s="11"/>
    </row>
    <row r="8" spans="2:13" ht="16" thickBot="1" x14ac:dyDescent="0.25">
      <c r="B8" s="7">
        <v>5</v>
      </c>
      <c r="C8" s="42">
        <f t="shared" ca="1" si="0"/>
        <v>109.4250780457869</v>
      </c>
      <c r="D8" s="20">
        <f t="shared" ca="1" si="0"/>
        <v>102.28545747407404</v>
      </c>
      <c r="F8" s="14" t="s">
        <v>7</v>
      </c>
      <c r="G8" s="15">
        <f ca="1">IF(_xlfn.T.DIST.2T(ABS(G7),G6-2)&lt;0.001, 0.001, _xlfn.T.DIST.2T(ABS(G7),G6-2))</f>
        <v>0.90263627448542061</v>
      </c>
      <c r="H8" s="16"/>
      <c r="I8" s="17" t="str">
        <f ca="1">IF(G8 &lt; 0.05, "This is a significant correlation", "This is not a signficant correlation")</f>
        <v>This is not a signficant correlation</v>
      </c>
      <c r="J8" s="16"/>
      <c r="K8" s="18"/>
    </row>
    <row r="9" spans="2:13" x14ac:dyDescent="0.2">
      <c r="B9" s="7">
        <v>6</v>
      </c>
      <c r="C9" s="42">
        <f t="shared" ca="1" si="0"/>
        <v>103.68561825510587</v>
      </c>
      <c r="D9" s="20">
        <f t="shared" ca="1" si="0"/>
        <v>89.05245161364104</v>
      </c>
    </row>
    <row r="10" spans="2:13" x14ac:dyDescent="0.2">
      <c r="B10" s="7">
        <v>7</v>
      </c>
      <c r="C10" s="42">
        <f t="shared" ca="1" si="0"/>
        <v>102.38634880697396</v>
      </c>
      <c r="D10" s="20">
        <f t="shared" ca="1" si="0"/>
        <v>85.86041131534158</v>
      </c>
    </row>
    <row r="11" spans="2:13" x14ac:dyDescent="0.2">
      <c r="B11" s="7">
        <v>8</v>
      </c>
      <c r="C11" s="42">
        <f t="shared" ca="1" si="0"/>
        <v>105.73558821564789</v>
      </c>
      <c r="D11" s="20">
        <f t="shared" ca="1" si="0"/>
        <v>96.938958875853771</v>
      </c>
    </row>
    <row r="12" spans="2:13" x14ac:dyDescent="0.2">
      <c r="B12" s="7">
        <v>9</v>
      </c>
      <c r="C12" s="42">
        <f t="shared" ca="1" si="0"/>
        <v>108.25925378287589</v>
      </c>
      <c r="D12" s="20">
        <f t="shared" ca="1" si="0"/>
        <v>109.51554882943589</v>
      </c>
      <c r="I12" s="19"/>
    </row>
    <row r="13" spans="2:13" x14ac:dyDescent="0.2">
      <c r="B13" s="7">
        <v>10</v>
      </c>
      <c r="C13" s="42">
        <f t="shared" ca="1" si="0"/>
        <v>91.690542782847842</v>
      </c>
      <c r="D13" s="20">
        <f t="shared" ca="1" si="0"/>
        <v>83.108402433956002</v>
      </c>
    </row>
    <row r="14" spans="2:13" x14ac:dyDescent="0.2">
      <c r="B14" s="7">
        <v>11</v>
      </c>
      <c r="C14" s="42">
        <f t="shared" ca="1" si="0"/>
        <v>97.249391225065011</v>
      </c>
      <c r="D14" s="20">
        <f t="shared" ca="1" si="0"/>
        <v>112.15764685663817</v>
      </c>
    </row>
    <row r="15" spans="2:13" x14ac:dyDescent="0.2">
      <c r="B15" s="7">
        <v>12</v>
      </c>
      <c r="C15" s="42">
        <f t="shared" ca="1" si="0"/>
        <v>95.088254919590483</v>
      </c>
      <c r="D15" s="20">
        <f t="shared" ca="1" si="0"/>
        <v>112.36660428223362</v>
      </c>
    </row>
    <row r="16" spans="2:13" x14ac:dyDescent="0.2">
      <c r="B16" s="7">
        <v>13</v>
      </c>
      <c r="C16" s="42">
        <f t="shared" ca="1" si="0"/>
        <v>115.08918690731437</v>
      </c>
      <c r="D16" s="20">
        <f t="shared" ca="1" si="0"/>
        <v>93.628771560434799</v>
      </c>
    </row>
    <row r="17" spans="2:4" x14ac:dyDescent="0.2">
      <c r="B17" s="7">
        <v>14</v>
      </c>
      <c r="C17" s="42">
        <f t="shared" ca="1" si="0"/>
        <v>86.559984212685464</v>
      </c>
      <c r="D17" s="20">
        <f t="shared" ca="1" si="0"/>
        <v>91.091168777456105</v>
      </c>
    </row>
    <row r="18" spans="2:4" x14ac:dyDescent="0.2">
      <c r="B18" s="7">
        <v>15</v>
      </c>
      <c r="C18" s="42">
        <f t="shared" ca="1" si="0"/>
        <v>103.37659982421454</v>
      </c>
      <c r="D18" s="20">
        <f t="shared" ca="1" si="0"/>
        <v>101.96664410394759</v>
      </c>
    </row>
    <row r="19" spans="2:4" x14ac:dyDescent="0.2">
      <c r="B19" s="7">
        <v>16</v>
      </c>
      <c r="C19" s="42">
        <f t="shared" ca="1" si="0"/>
        <v>85.225149411969326</v>
      </c>
      <c r="D19" s="20">
        <f t="shared" ca="1" si="0"/>
        <v>102.82497619771371</v>
      </c>
    </row>
    <row r="20" spans="2:4" x14ac:dyDescent="0.2">
      <c r="B20" s="7">
        <v>17</v>
      </c>
      <c r="C20" s="42">
        <f t="shared" ca="1" si="0"/>
        <v>102.42529204094819</v>
      </c>
      <c r="D20" s="20">
        <f t="shared" ca="1" si="0"/>
        <v>101.90370235439683</v>
      </c>
    </row>
    <row r="21" spans="2:4" x14ac:dyDescent="0.2">
      <c r="B21" s="7">
        <v>18</v>
      </c>
      <c r="C21" s="42">
        <f t="shared" ca="1" si="0"/>
        <v>112.95124114735123</v>
      </c>
      <c r="D21" s="20">
        <f t="shared" ca="1" si="0"/>
        <v>97.408856461993238</v>
      </c>
    </row>
    <row r="22" spans="2:4" x14ac:dyDescent="0.2">
      <c r="B22" s="7">
        <v>19</v>
      </c>
      <c r="C22" s="42">
        <f t="shared" ca="1" si="0"/>
        <v>103.46529878660675</v>
      </c>
      <c r="D22" s="20">
        <f t="shared" ca="1" si="0"/>
        <v>95.177521553453545</v>
      </c>
    </row>
    <row r="23" spans="2:4" x14ac:dyDescent="0.2">
      <c r="B23" s="7">
        <v>20</v>
      </c>
      <c r="C23" s="42">
        <f t="shared" ca="1" si="0"/>
        <v>103.1018342227142</v>
      </c>
      <c r="D23" s="20">
        <f t="shared" ca="1" si="0"/>
        <v>87.883969953225787</v>
      </c>
    </row>
    <row r="24" spans="2:4" x14ac:dyDescent="0.2">
      <c r="B24" s="7">
        <v>21</v>
      </c>
      <c r="C24" s="42">
        <f t="shared" ca="1" si="0"/>
        <v>109.19755372066128</v>
      </c>
      <c r="D24" s="20">
        <f t="shared" ca="1" si="0"/>
        <v>109.37753073319647</v>
      </c>
    </row>
    <row r="25" spans="2:4" x14ac:dyDescent="0.2">
      <c r="B25" s="7">
        <v>22</v>
      </c>
      <c r="C25" s="42">
        <f t="shared" ca="1" si="0"/>
        <v>102.91605751097774</v>
      </c>
      <c r="D25" s="20">
        <f t="shared" ca="1" si="0"/>
        <v>93.083577530722039</v>
      </c>
    </row>
    <row r="26" spans="2:4" x14ac:dyDescent="0.2">
      <c r="B26" s="7">
        <v>23</v>
      </c>
      <c r="C26" s="42">
        <f t="shared" ca="1" si="0"/>
        <v>111.17860550064547</v>
      </c>
      <c r="D26" s="20">
        <f t="shared" ca="1" si="0"/>
        <v>89.747069946424091</v>
      </c>
    </row>
    <row r="27" spans="2:4" x14ac:dyDescent="0.2">
      <c r="B27" s="7">
        <v>24</v>
      </c>
      <c r="C27" s="42">
        <f t="shared" ca="1" si="0"/>
        <v>97.793748492518546</v>
      </c>
      <c r="D27" s="20">
        <f t="shared" ca="1" si="0"/>
        <v>81.018573853890459</v>
      </c>
    </row>
    <row r="28" spans="2:4" x14ac:dyDescent="0.2">
      <c r="B28" s="7">
        <v>25</v>
      </c>
      <c r="C28" s="42">
        <f t="shared" ca="1" si="0"/>
        <v>87.958339406767124</v>
      </c>
      <c r="D28" s="20">
        <f t="shared" ca="1" si="0"/>
        <v>92.619999120416466</v>
      </c>
    </row>
    <row r="29" spans="2:4" x14ac:dyDescent="0.2">
      <c r="B29" s="7">
        <v>26</v>
      </c>
      <c r="C29" s="42">
        <f t="shared" ca="1" si="0"/>
        <v>108.06811204133575</v>
      </c>
      <c r="D29" s="20">
        <f t="shared" ca="1" si="0"/>
        <v>81.772323072454384</v>
      </c>
    </row>
    <row r="30" spans="2:4" x14ac:dyDescent="0.2">
      <c r="B30" s="7">
        <v>27</v>
      </c>
      <c r="C30" s="42">
        <f t="shared" ca="1" si="0"/>
        <v>81.588414190150445</v>
      </c>
      <c r="D30" s="20">
        <f t="shared" ca="1" si="0"/>
        <v>88.669760317635081</v>
      </c>
    </row>
    <row r="31" spans="2:4" x14ac:dyDescent="0.2">
      <c r="B31" s="7">
        <v>28</v>
      </c>
      <c r="C31" s="42">
        <f t="shared" ca="1" si="0"/>
        <v>114.80693726077833</v>
      </c>
      <c r="D31" s="20">
        <f t="shared" ca="1" si="0"/>
        <v>107.02588352879245</v>
      </c>
    </row>
    <row r="32" spans="2:4" x14ac:dyDescent="0.2">
      <c r="B32" s="7">
        <v>29</v>
      </c>
      <c r="C32" s="42">
        <f t="shared" ca="1" si="0"/>
        <v>114.86532777053854</v>
      </c>
      <c r="D32" s="20">
        <f t="shared" ca="1" si="0"/>
        <v>94.501932107915295</v>
      </c>
    </row>
    <row r="33" spans="2:5" x14ac:dyDescent="0.2">
      <c r="B33" s="7">
        <v>30</v>
      </c>
      <c r="C33" s="42">
        <f t="shared" ca="1" si="0"/>
        <v>94.971589993863205</v>
      </c>
      <c r="D33" s="20">
        <f t="shared" ca="1" si="0"/>
        <v>102.92171648960276</v>
      </c>
    </row>
    <row r="34" spans="2:5" x14ac:dyDescent="0.2">
      <c r="B34" s="7">
        <v>31</v>
      </c>
      <c r="C34" s="42">
        <f t="shared" ca="1" si="0"/>
        <v>106.69521222831899</v>
      </c>
      <c r="D34" s="20">
        <f t="shared" ca="1" si="0"/>
        <v>94.386210901064743</v>
      </c>
    </row>
    <row r="35" spans="2:5" x14ac:dyDescent="0.2">
      <c r="B35" s="7">
        <v>32</v>
      </c>
      <c r="C35" s="42">
        <f t="shared" ca="1" si="0"/>
        <v>81.379562665314083</v>
      </c>
      <c r="D35" s="20">
        <f t="shared" ca="1" si="0"/>
        <v>110.70456296836979</v>
      </c>
    </row>
    <row r="36" spans="2:5" x14ac:dyDescent="0.2">
      <c r="B36" s="7">
        <v>33</v>
      </c>
      <c r="C36" s="42">
        <f t="shared" ca="1" si="0"/>
        <v>100.66051916354441</v>
      </c>
      <c r="D36" s="20">
        <f t="shared" ca="1" si="0"/>
        <v>109.18154957751193</v>
      </c>
    </row>
    <row r="37" spans="2:5" x14ac:dyDescent="0.2">
      <c r="B37" s="7">
        <v>34</v>
      </c>
      <c r="C37" s="42">
        <f t="shared" ca="1" si="0"/>
        <v>92.143341623770283</v>
      </c>
      <c r="D37" s="20">
        <f t="shared" ca="1" si="0"/>
        <v>120.24407728379046</v>
      </c>
    </row>
    <row r="38" spans="2:5" x14ac:dyDescent="0.2">
      <c r="B38" s="7">
        <v>35</v>
      </c>
      <c r="C38" s="42">
        <f t="shared" ca="1" si="0"/>
        <v>104.66108432642449</v>
      </c>
      <c r="D38" s="20">
        <f t="shared" ca="1" si="0"/>
        <v>83.304733951750563</v>
      </c>
    </row>
    <row r="39" spans="2:5" x14ac:dyDescent="0.2">
      <c r="B39" s="7">
        <v>36</v>
      </c>
      <c r="C39" s="42">
        <f t="shared" ca="1" si="0"/>
        <v>100.03277667815136</v>
      </c>
      <c r="D39" s="20">
        <f t="shared" ca="1" si="0"/>
        <v>110.47334561225152</v>
      </c>
    </row>
    <row r="40" spans="2:5" x14ac:dyDescent="0.2">
      <c r="B40" s="7">
        <v>37</v>
      </c>
      <c r="C40" s="42">
        <f t="shared" ca="1" si="0"/>
        <v>100.67404873415668</v>
      </c>
      <c r="D40" s="20">
        <f t="shared" ca="1" si="0"/>
        <v>92.838270406441296</v>
      </c>
    </row>
    <row r="41" spans="2:5" x14ac:dyDescent="0.2">
      <c r="B41" s="7">
        <v>38</v>
      </c>
      <c r="C41" s="42">
        <f t="shared" ca="1" si="0"/>
        <v>101.18560290390272</v>
      </c>
      <c r="D41" s="20">
        <f t="shared" ca="1" si="0"/>
        <v>104.42357627456457</v>
      </c>
    </row>
    <row r="42" spans="2:5" x14ac:dyDescent="0.2">
      <c r="B42" s="7">
        <v>39</v>
      </c>
      <c r="C42" s="42">
        <f t="shared" ca="1" si="0"/>
        <v>81.465074053943397</v>
      </c>
      <c r="D42" s="20">
        <f t="shared" ca="1" si="0"/>
        <v>98.530569728843602</v>
      </c>
    </row>
    <row r="43" spans="2:5" ht="16" thickBot="1" x14ac:dyDescent="0.25">
      <c r="B43" s="21">
        <v>40</v>
      </c>
      <c r="C43" s="43">
        <f t="shared" ca="1" si="0"/>
        <v>91.837509414980431</v>
      </c>
      <c r="D43" s="22">
        <f t="shared" ca="1" si="0"/>
        <v>96.158290508401663</v>
      </c>
    </row>
    <row r="45" spans="2:5" x14ac:dyDescent="0.2">
      <c r="B45" t="s">
        <v>8</v>
      </c>
      <c r="C45">
        <f ca="1">MIN(C4:C43)</f>
        <v>81.379562665314083</v>
      </c>
      <c r="D45">
        <f ca="1">MIN(D4:D43)</f>
        <v>81.018573853890459</v>
      </c>
      <c r="E45">
        <f ca="1">D45</f>
        <v>81.018573853890459</v>
      </c>
    </row>
    <row r="46" spans="2:5" x14ac:dyDescent="0.2">
      <c r="B46" t="s">
        <v>9</v>
      </c>
      <c r="C46">
        <f ca="1">MAX(C4:C43)</f>
        <v>115.55210867277054</v>
      </c>
      <c r="D46">
        <f ca="1">MAX(D4:D43)</f>
        <v>120.24407728379046</v>
      </c>
      <c r="E46">
        <f ca="1">D46</f>
        <v>120.24407728379046</v>
      </c>
    </row>
    <row r="47" spans="2:5" x14ac:dyDescent="0.2">
      <c r="B47" t="s">
        <v>10</v>
      </c>
      <c r="C47">
        <f ca="1">COUNT(C4:C43)</f>
        <v>40</v>
      </c>
      <c r="D47">
        <f ca="1">COUNT(D4:D43)</f>
        <v>40</v>
      </c>
    </row>
    <row r="49" spans="2:5" x14ac:dyDescent="0.2">
      <c r="B49" t="s">
        <v>11</v>
      </c>
      <c r="C49" t="str">
        <f>C3</f>
        <v>Score 1</v>
      </c>
      <c r="D49" t="s">
        <v>11</v>
      </c>
      <c r="E49" t="str">
        <f>D3</f>
        <v>Score 2</v>
      </c>
    </row>
    <row r="50" spans="2:5" x14ac:dyDescent="0.2">
      <c r="B50" s="23">
        <f ca="1">C45-1</f>
        <v>80.379562665314083</v>
      </c>
      <c r="C50">
        <f ca="1">COUNTIF(C$3:C$43,"&lt;" &amp; $B50)</f>
        <v>0</v>
      </c>
      <c r="D50" s="23">
        <f ca="1">D45-1</f>
        <v>80.018573853890459</v>
      </c>
      <c r="E50">
        <f ca="1">COUNTIF(D$3:D$43,"&lt;" &amp; $D45)</f>
        <v>0</v>
      </c>
    </row>
    <row r="51" spans="2:5" x14ac:dyDescent="0.2">
      <c r="B51" s="23">
        <f ca="1">((B$56-B$50)/5)+B50</f>
        <v>87.614071866805375</v>
      </c>
      <c r="C51">
        <f ca="1">COUNTIF(C$3:C$43,"&lt;" &amp; $B51)-C50</f>
        <v>5</v>
      </c>
      <c r="D51" s="23">
        <f ca="1">((D$56-D$50)/5)+D50</f>
        <v>88.263674539870465</v>
      </c>
      <c r="E51">
        <f ca="1">COUNTIF(D$3:D$43,"&lt;" &amp; $D51)-E50</f>
        <v>6</v>
      </c>
    </row>
    <row r="52" spans="2:5" x14ac:dyDescent="0.2">
      <c r="B52" s="23">
        <f t="shared" ref="B52:D55" ca="1" si="1">((B$56-B$50)/5)+B51</f>
        <v>94.848581068296667</v>
      </c>
      <c r="C52">
        <f ca="1">COUNTIF(C$3:C$43,"&lt;" &amp; $B52)-C51-C50</f>
        <v>5</v>
      </c>
      <c r="D52" s="23">
        <f t="shared" ca="1" si="1"/>
        <v>96.508775225850471</v>
      </c>
      <c r="E52">
        <f ca="1">COUNTIF(D$3:D$43,"&lt;" &amp; $D52)-E51-E50</f>
        <v>12</v>
      </c>
    </row>
    <row r="53" spans="2:5" x14ac:dyDescent="0.2">
      <c r="B53" s="23">
        <f t="shared" ca="1" si="1"/>
        <v>102.08309026978796</v>
      </c>
      <c r="C53">
        <f ca="1">COUNTIF(C$3:C$43,"&lt;" &amp; $B53)-C52-C51-C50</f>
        <v>9</v>
      </c>
      <c r="D53" s="23">
        <f t="shared" ca="1" si="1"/>
        <v>104.75387591183048</v>
      </c>
      <c r="E53">
        <f ca="1">COUNTIF(D$3:D$43,"&lt;" &amp; $D53)-E52-E51-E50</f>
        <v>11</v>
      </c>
    </row>
    <row r="54" spans="2:5" x14ac:dyDescent="0.2">
      <c r="B54" s="23">
        <f t="shared" ca="1" si="1"/>
        <v>109.31759947127925</v>
      </c>
      <c r="C54">
        <f ca="1">COUNTIF(C$3:C$43,"&lt;" &amp; $B54)-C53-C52-C51-C50</f>
        <v>14</v>
      </c>
      <c r="D54" s="23">
        <f t="shared" ca="1" si="1"/>
        <v>112.99897659781048</v>
      </c>
      <c r="E54">
        <f ca="1">COUNTIF(D$3:D$43,"&lt;" &amp; $D54)-E53-E52-E51-E50</f>
        <v>9</v>
      </c>
    </row>
    <row r="55" spans="2:5" x14ac:dyDescent="0.2">
      <c r="B55" s="23">
        <f t="shared" ca="1" si="1"/>
        <v>116.55210867277054</v>
      </c>
      <c r="C55">
        <f ca="1">COUNTIF(C$3:C$43,"&lt;" &amp; $B55)-C54-C53-C52-C51-C50</f>
        <v>7</v>
      </c>
      <c r="D55" s="23">
        <f t="shared" ca="1" si="1"/>
        <v>121.24407728379049</v>
      </c>
      <c r="E55">
        <f ca="1">COUNTIF(D$3:D$43,"&lt;" &amp; $D55)-E54-E53-E52-E51-E50</f>
        <v>2</v>
      </c>
    </row>
    <row r="56" spans="2:5" x14ac:dyDescent="0.2">
      <c r="B56" s="23">
        <f ca="1">C46+1</f>
        <v>116.55210867277054</v>
      </c>
      <c r="C56">
        <v>0</v>
      </c>
      <c r="D56" s="23">
        <f ca="1">D46+1</f>
        <v>121.24407728379046</v>
      </c>
      <c r="E56">
        <f ca="1">(COUNTIF(D$3:D$43,"&gt;" &amp; $D46))</f>
        <v>0</v>
      </c>
    </row>
    <row r="58" spans="2:5" x14ac:dyDescent="0.2">
      <c r="C58">
        <f ca="1">SUM(C50:C56)</f>
        <v>40</v>
      </c>
      <c r="E58">
        <f ca="1">SUM(E50:E56)</f>
        <v>40</v>
      </c>
    </row>
  </sheetData>
  <pageMargins left="0.7" right="0.7" top="0.75" bottom="0.75" header="0.3" footer="0.3"/>
  <pageSetup paperSize="9" orientation="portrait" horizontalDpi="360" verticalDpi="36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102B-B7CB-4D1F-8FB6-A7FF45820E2B}">
  <dimension ref="B1:M58"/>
  <sheetViews>
    <sheetView tabSelected="1" workbookViewId="0">
      <selection activeCell="N51" sqref="N51"/>
    </sheetView>
  </sheetViews>
  <sheetFormatPr baseColWidth="10" defaultColWidth="8.83203125" defaultRowHeight="15" x14ac:dyDescent="0.2"/>
  <cols>
    <col min="2" max="2" width="11.1640625" customWidth="1"/>
    <col min="3" max="3" width="11.33203125" customWidth="1"/>
    <col min="4" max="4" width="11" customWidth="1"/>
    <col min="6" max="6" width="19" customWidth="1"/>
    <col min="7" max="8" width="12.5" customWidth="1"/>
    <col min="11" max="11" width="11.5" customWidth="1"/>
  </cols>
  <sheetData>
    <row r="1" spans="2:13" ht="16" thickBot="1" x14ac:dyDescent="0.25">
      <c r="B1" s="31" t="s">
        <v>32</v>
      </c>
      <c r="C1" s="31"/>
      <c r="D1" s="31"/>
      <c r="E1" s="31"/>
      <c r="F1" s="31"/>
      <c r="G1" s="31"/>
      <c r="H1" s="31"/>
    </row>
    <row r="2" spans="2:13" ht="16" thickBot="1" x14ac:dyDescent="0.25">
      <c r="B2" s="31" t="s">
        <v>31</v>
      </c>
      <c r="C2" s="31"/>
      <c r="D2" s="31"/>
      <c r="E2" s="31"/>
      <c r="F2" s="31"/>
      <c r="G2" s="31"/>
      <c r="H2" s="31" t="s">
        <v>30</v>
      </c>
      <c r="I2" s="31"/>
      <c r="J2" s="31"/>
      <c r="K2" s="31"/>
      <c r="M2" s="29">
        <v>2</v>
      </c>
    </row>
    <row r="3" spans="2:13" ht="16" thickBot="1" x14ac:dyDescent="0.25">
      <c r="B3" s="1" t="s">
        <v>0</v>
      </c>
      <c r="C3" s="2" t="s">
        <v>1</v>
      </c>
      <c r="D3" s="3" t="s">
        <v>2</v>
      </c>
      <c r="F3" s="4"/>
      <c r="G3" s="32" t="str">
        <f>C3</f>
        <v>Score 1</v>
      </c>
      <c r="H3" s="32" t="str">
        <f>D3</f>
        <v>Score 2</v>
      </c>
      <c r="I3" s="5"/>
      <c r="J3" s="5"/>
      <c r="K3" s="6"/>
    </row>
    <row r="4" spans="2:13" x14ac:dyDescent="0.2">
      <c r="B4" s="26">
        <v>1</v>
      </c>
      <c r="C4" s="41">
        <f ca="1">NORMINV(RAND(),100,10)</f>
        <v>96.400277869863757</v>
      </c>
      <c r="D4" s="27">
        <f ca="1">NORMINV(RAND(),100,10)</f>
        <v>106.15846372424889</v>
      </c>
      <c r="F4" s="8" t="s">
        <v>3</v>
      </c>
      <c r="G4" s="9">
        <f ca="1">AVERAGE(C4:C43)</f>
        <v>96.382556784394708</v>
      </c>
      <c r="H4" s="9">
        <f ca="1">AVERAGE(D4:D43)</f>
        <v>96.987620591844717</v>
      </c>
      <c r="I4" s="10"/>
      <c r="J4" s="10"/>
      <c r="K4" s="11"/>
    </row>
    <row r="5" spans="2:13" x14ac:dyDescent="0.2">
      <c r="B5" s="7">
        <v>2</v>
      </c>
      <c r="C5" s="42">
        <f t="shared" ref="C5:D42" ca="1" si="0">NORMINV(RAND(),100,10)</f>
        <v>104.05478157135678</v>
      </c>
      <c r="D5" s="20">
        <f t="shared" ca="1" si="0"/>
        <v>99.689300653495934</v>
      </c>
      <c r="F5" s="24" t="s">
        <v>4</v>
      </c>
      <c r="G5" s="25">
        <f ca="1">CORREL(C4:C43,D4:D43)</f>
        <v>0.62477284365111696</v>
      </c>
      <c r="H5" s="10"/>
      <c r="I5" s="10"/>
      <c r="J5" s="10"/>
      <c r="K5" s="11"/>
    </row>
    <row r="6" spans="2:13" x14ac:dyDescent="0.2">
      <c r="B6" s="7">
        <v>3</v>
      </c>
      <c r="C6" s="42">
        <f t="shared" ca="1" si="0"/>
        <v>92.199461336373048</v>
      </c>
      <c r="D6" s="20">
        <f t="shared" ca="1" si="0"/>
        <v>95.027083081337338</v>
      </c>
      <c r="F6" s="8" t="s">
        <v>5</v>
      </c>
      <c r="G6" s="10">
        <f ca="1">COUNT(C4:C43)</f>
        <v>40</v>
      </c>
      <c r="H6" s="10"/>
      <c r="I6" s="10"/>
      <c r="J6" s="10"/>
      <c r="K6" s="11"/>
    </row>
    <row r="7" spans="2:13" x14ac:dyDescent="0.2">
      <c r="B7" s="7">
        <v>4</v>
      </c>
      <c r="C7" s="42">
        <f t="shared" ca="1" si="0"/>
        <v>92.45537472869762</v>
      </c>
      <c r="D7" s="20">
        <f t="shared" ca="1" si="0"/>
        <v>119.6130523340268</v>
      </c>
      <c r="F7" s="12" t="s">
        <v>6</v>
      </c>
      <c r="G7" s="13">
        <f ca="1">G5*SQRT(G6-2)/SQRT(1-G5^2)</f>
        <v>4.9325385220231475</v>
      </c>
      <c r="H7" s="10"/>
      <c r="I7" s="10"/>
      <c r="J7" s="10"/>
      <c r="K7" s="11"/>
    </row>
    <row r="8" spans="2:13" ht="16" thickBot="1" x14ac:dyDescent="0.25">
      <c r="B8" s="7">
        <v>5</v>
      </c>
      <c r="C8" s="42">
        <f t="shared" ca="1" si="0"/>
        <v>93.055445019615675</v>
      </c>
      <c r="D8" s="20">
        <f t="shared" ca="1" si="0"/>
        <v>77.021101458096723</v>
      </c>
      <c r="F8" s="14" t="s">
        <v>7</v>
      </c>
      <c r="G8" s="15">
        <f ca="1">IF(_xlfn.T.DIST.2T(ABS(G7),G6-2)&lt;0.001, 0.001, _xlfn.T.DIST.2T(ABS(G7),G6-2))</f>
        <v>1E-3</v>
      </c>
      <c r="H8" s="16"/>
      <c r="I8" s="17" t="str">
        <f ca="1">IF(G8 &lt; 0.05, "This is a significant correlation", "This is not a signficant correlation")</f>
        <v>This is a significant correlation</v>
      </c>
      <c r="J8" s="16"/>
      <c r="K8" s="18"/>
    </row>
    <row r="9" spans="2:13" x14ac:dyDescent="0.2">
      <c r="B9" s="7">
        <v>6</v>
      </c>
      <c r="C9" s="42">
        <f t="shared" ca="1" si="0"/>
        <v>88.926067828548227</v>
      </c>
      <c r="D9" s="20">
        <f t="shared" ca="1" si="0"/>
        <v>136.37053769283472</v>
      </c>
    </row>
    <row r="10" spans="2:13" x14ac:dyDescent="0.2">
      <c r="B10" s="7">
        <v>7</v>
      </c>
      <c r="C10" s="42">
        <f t="shared" ca="1" si="0"/>
        <v>85.080234549551051</v>
      </c>
      <c r="D10" s="20">
        <f t="shared" ca="1" si="0"/>
        <v>104.86281837234912</v>
      </c>
    </row>
    <row r="11" spans="2:13" x14ac:dyDescent="0.2">
      <c r="B11" s="7">
        <v>8</v>
      </c>
      <c r="C11" s="42">
        <f t="shared" ca="1" si="0"/>
        <v>98.144922580519847</v>
      </c>
      <c r="D11" s="20">
        <f t="shared" ca="1" si="0"/>
        <v>105.67154713448184</v>
      </c>
    </row>
    <row r="12" spans="2:13" x14ac:dyDescent="0.2">
      <c r="B12" s="7">
        <v>9</v>
      </c>
      <c r="C12" s="42">
        <f t="shared" ca="1" si="0"/>
        <v>102.64955363428761</v>
      </c>
      <c r="D12" s="20">
        <f t="shared" ca="1" si="0"/>
        <v>82.342171796301415</v>
      </c>
      <c r="I12" s="19"/>
    </row>
    <row r="13" spans="2:13" x14ac:dyDescent="0.2">
      <c r="B13" s="7">
        <v>10</v>
      </c>
      <c r="C13" s="42">
        <f t="shared" ca="1" si="0"/>
        <v>113.3558679472365</v>
      </c>
      <c r="D13" s="20">
        <f t="shared" ca="1" si="0"/>
        <v>105.59542952477554</v>
      </c>
    </row>
    <row r="14" spans="2:13" x14ac:dyDescent="0.2">
      <c r="B14" s="7">
        <v>11</v>
      </c>
      <c r="C14" s="42">
        <f t="shared" ca="1" si="0"/>
        <v>98.566350380110762</v>
      </c>
      <c r="D14" s="20">
        <f t="shared" ca="1" si="0"/>
        <v>97.467754336494536</v>
      </c>
    </row>
    <row r="15" spans="2:13" x14ac:dyDescent="0.2">
      <c r="B15" s="7">
        <v>12</v>
      </c>
      <c r="C15" s="42">
        <f t="shared" ca="1" si="0"/>
        <v>98.844494318778459</v>
      </c>
      <c r="D15" s="20">
        <f t="shared" ca="1" si="0"/>
        <v>102.69727512339648</v>
      </c>
    </row>
    <row r="16" spans="2:13" x14ac:dyDescent="0.2">
      <c r="B16" s="7">
        <v>13</v>
      </c>
      <c r="C16" s="42">
        <f t="shared" ca="1" si="0"/>
        <v>87.766504505572982</v>
      </c>
      <c r="D16" s="20">
        <f t="shared" ca="1" si="0"/>
        <v>113.2997842745354</v>
      </c>
    </row>
    <row r="17" spans="2:4" x14ac:dyDescent="0.2">
      <c r="B17" s="7">
        <v>14</v>
      </c>
      <c r="C17" s="42">
        <f t="shared" ca="1" si="0"/>
        <v>95.470756339257989</v>
      </c>
      <c r="D17" s="20">
        <f t="shared" ca="1" si="0"/>
        <v>105.63746264788472</v>
      </c>
    </row>
    <row r="18" spans="2:4" x14ac:dyDescent="0.2">
      <c r="B18" s="7">
        <v>15</v>
      </c>
      <c r="C18" s="42">
        <f t="shared" ca="1" si="0"/>
        <v>99.546076573920502</v>
      </c>
      <c r="D18" s="20">
        <f t="shared" ca="1" si="0"/>
        <v>97.882858055816214</v>
      </c>
    </row>
    <row r="19" spans="2:4" x14ac:dyDescent="0.2">
      <c r="B19" s="7">
        <v>16</v>
      </c>
      <c r="C19" s="42">
        <f t="shared" ca="1" si="0"/>
        <v>86.357089928887206</v>
      </c>
      <c r="D19" s="20">
        <f t="shared" ca="1" si="0"/>
        <v>86.294149753584861</v>
      </c>
    </row>
    <row r="20" spans="2:4" x14ac:dyDescent="0.2">
      <c r="B20" s="7">
        <v>17</v>
      </c>
      <c r="C20" s="42">
        <f t="shared" ca="1" si="0"/>
        <v>103.58649728440045</v>
      </c>
      <c r="D20" s="20">
        <f t="shared" ca="1" si="0"/>
        <v>92.555205614944867</v>
      </c>
    </row>
    <row r="21" spans="2:4" x14ac:dyDescent="0.2">
      <c r="B21" s="7">
        <v>18</v>
      </c>
      <c r="C21" s="42">
        <f t="shared" ca="1" si="0"/>
        <v>123.1477111372046</v>
      </c>
      <c r="D21" s="20">
        <f t="shared" ca="1" si="0"/>
        <v>84.898097403242744</v>
      </c>
    </row>
    <row r="22" spans="2:4" x14ac:dyDescent="0.2">
      <c r="B22" s="7">
        <v>19</v>
      </c>
      <c r="C22" s="42">
        <f t="shared" ca="1" si="0"/>
        <v>100.57980683219424</v>
      </c>
      <c r="D22" s="20">
        <f t="shared" ca="1" si="0"/>
        <v>103.02769374790742</v>
      </c>
    </row>
    <row r="23" spans="2:4" x14ac:dyDescent="0.2">
      <c r="B23" s="7">
        <v>20</v>
      </c>
      <c r="C23" s="42">
        <f t="shared" ca="1" si="0"/>
        <v>99.02870588914567</v>
      </c>
      <c r="D23" s="20">
        <f t="shared" ca="1" si="0"/>
        <v>93.044573976057436</v>
      </c>
    </row>
    <row r="24" spans="2:4" x14ac:dyDescent="0.2">
      <c r="B24" s="7">
        <v>21</v>
      </c>
      <c r="C24" s="42">
        <f t="shared" ca="1" si="0"/>
        <v>96.372131643135816</v>
      </c>
      <c r="D24" s="20">
        <f t="shared" ca="1" si="0"/>
        <v>108.34489971418482</v>
      </c>
    </row>
    <row r="25" spans="2:4" x14ac:dyDescent="0.2">
      <c r="B25" s="7">
        <v>22</v>
      </c>
      <c r="C25" s="42">
        <f t="shared" ca="1" si="0"/>
        <v>104.0922604059964</v>
      </c>
      <c r="D25" s="20">
        <f t="shared" ca="1" si="0"/>
        <v>95.981032542290791</v>
      </c>
    </row>
    <row r="26" spans="2:4" x14ac:dyDescent="0.2">
      <c r="B26" s="7">
        <v>23</v>
      </c>
      <c r="C26" s="42">
        <f t="shared" ca="1" si="0"/>
        <v>101.64078261155294</v>
      </c>
      <c r="D26" s="20">
        <f t="shared" ca="1" si="0"/>
        <v>83.649388539137675</v>
      </c>
    </row>
    <row r="27" spans="2:4" x14ac:dyDescent="0.2">
      <c r="B27" s="7">
        <v>24</v>
      </c>
      <c r="C27" s="42">
        <f t="shared" ca="1" si="0"/>
        <v>107.82591228135958</v>
      </c>
      <c r="D27" s="20">
        <f t="shared" ca="1" si="0"/>
        <v>87.73216080069345</v>
      </c>
    </row>
    <row r="28" spans="2:4" x14ac:dyDescent="0.2">
      <c r="B28" s="7">
        <v>25</v>
      </c>
      <c r="C28" s="42">
        <f t="shared" ca="1" si="0"/>
        <v>114.5743346641064</v>
      </c>
      <c r="D28" s="20">
        <f t="shared" ca="1" si="0"/>
        <v>82.642093917677599</v>
      </c>
    </row>
    <row r="29" spans="2:4" x14ac:dyDescent="0.2">
      <c r="B29" s="7">
        <v>26</v>
      </c>
      <c r="C29" s="42">
        <f t="shared" ca="1" si="0"/>
        <v>85.565743586720686</v>
      </c>
      <c r="D29" s="20">
        <f t="shared" ca="1" si="0"/>
        <v>100.92007066543688</v>
      </c>
    </row>
    <row r="30" spans="2:4" x14ac:dyDescent="0.2">
      <c r="B30" s="7">
        <v>27</v>
      </c>
      <c r="C30" s="42">
        <f t="shared" ca="1" si="0"/>
        <v>101.18076689186033</v>
      </c>
      <c r="D30" s="20">
        <f t="shared" ca="1" si="0"/>
        <v>103.52253621779928</v>
      </c>
    </row>
    <row r="31" spans="2:4" x14ac:dyDescent="0.2">
      <c r="B31" s="7">
        <v>28</v>
      </c>
      <c r="C31" s="42">
        <f t="shared" ca="1" si="0"/>
        <v>90.582810815558645</v>
      </c>
      <c r="D31" s="20">
        <f t="shared" ca="1" si="0"/>
        <v>101.1179683809181</v>
      </c>
    </row>
    <row r="32" spans="2:4" x14ac:dyDescent="0.2">
      <c r="B32" s="7">
        <v>29</v>
      </c>
      <c r="C32" s="42">
        <f t="shared" ca="1" si="0"/>
        <v>101.2023392705222</v>
      </c>
      <c r="D32" s="20">
        <f t="shared" ca="1" si="0"/>
        <v>96.366028988827168</v>
      </c>
    </row>
    <row r="33" spans="2:9" x14ac:dyDescent="0.2">
      <c r="B33" s="7">
        <v>30</v>
      </c>
      <c r="C33" s="42">
        <f t="shared" ca="1" si="0"/>
        <v>98.273990147900051</v>
      </c>
      <c r="D33" s="20">
        <f t="shared" ca="1" si="0"/>
        <v>107.60217434547361</v>
      </c>
    </row>
    <row r="34" spans="2:9" x14ac:dyDescent="0.2">
      <c r="B34" s="7">
        <v>31</v>
      </c>
      <c r="C34" s="42">
        <f t="shared" ca="1" si="0"/>
        <v>105.03208029470134</v>
      </c>
      <c r="D34" s="20">
        <f t="shared" ca="1" si="0"/>
        <v>117.50780731749553</v>
      </c>
    </row>
    <row r="35" spans="2:9" x14ac:dyDescent="0.2">
      <c r="B35" s="7">
        <v>32</v>
      </c>
      <c r="C35" s="42">
        <f t="shared" ca="1" si="0"/>
        <v>84.971574923412774</v>
      </c>
      <c r="D35" s="20">
        <f t="shared" ca="1" si="0"/>
        <v>95.453497294941855</v>
      </c>
    </row>
    <row r="36" spans="2:9" x14ac:dyDescent="0.2">
      <c r="B36" s="7">
        <v>33</v>
      </c>
      <c r="C36" s="42">
        <f t="shared" ca="1" si="0"/>
        <v>90.044190719815404</v>
      </c>
      <c r="D36" s="20">
        <f t="shared" ca="1" si="0"/>
        <v>105.43889756357224</v>
      </c>
    </row>
    <row r="37" spans="2:9" x14ac:dyDescent="0.2">
      <c r="B37" s="7">
        <v>34</v>
      </c>
      <c r="C37" s="42">
        <f t="shared" ca="1" si="0"/>
        <v>96.043618965710536</v>
      </c>
      <c r="D37" s="20">
        <f t="shared" ca="1" si="0"/>
        <v>93.373527938608177</v>
      </c>
    </row>
    <row r="38" spans="2:9" x14ac:dyDescent="0.2">
      <c r="B38" s="7">
        <v>35</v>
      </c>
      <c r="C38" s="42">
        <f t="shared" ca="1" si="0"/>
        <v>105.58454883548299</v>
      </c>
      <c r="D38" s="20">
        <f t="shared" ca="1" si="0"/>
        <v>85.294577453919118</v>
      </c>
    </row>
    <row r="39" spans="2:9" x14ac:dyDescent="0.2">
      <c r="B39" s="7">
        <v>36</v>
      </c>
      <c r="C39" s="42">
        <f t="shared" ca="1" si="0"/>
        <v>103.29333180562239</v>
      </c>
      <c r="D39" s="20">
        <f t="shared" ca="1" si="0"/>
        <v>110.03717252059053</v>
      </c>
    </row>
    <row r="40" spans="2:9" x14ac:dyDescent="0.2">
      <c r="B40" s="7">
        <v>37</v>
      </c>
      <c r="C40" s="42">
        <f t="shared" ca="1" si="0"/>
        <v>109.02089801649068</v>
      </c>
      <c r="D40" s="20">
        <f t="shared" ca="1" si="0"/>
        <v>108.51721757025395</v>
      </c>
    </row>
    <row r="41" spans="2:9" x14ac:dyDescent="0.2">
      <c r="B41" s="7">
        <v>38</v>
      </c>
      <c r="C41" s="42">
        <f t="shared" ca="1" si="0"/>
        <v>89.74988021885693</v>
      </c>
      <c r="D41" s="20">
        <f t="shared" ca="1" si="0"/>
        <v>79.460854243285496</v>
      </c>
      <c r="F41" s="31" t="s">
        <v>13</v>
      </c>
      <c r="G41" s="31"/>
    </row>
    <row r="42" spans="2:9" ht="16" thickBot="1" x14ac:dyDescent="0.25">
      <c r="B42" s="7">
        <v>39</v>
      </c>
      <c r="C42" s="42">
        <f t="shared" ca="1" si="0"/>
        <v>120.24313396880186</v>
      </c>
      <c r="D42" s="20">
        <f t="shared" ca="1" si="0"/>
        <v>101.27847056407825</v>
      </c>
      <c r="F42" s="31" t="s">
        <v>1</v>
      </c>
      <c r="G42" s="31" t="s">
        <v>2</v>
      </c>
      <c r="I42" t="s">
        <v>14</v>
      </c>
    </row>
    <row r="43" spans="2:9" ht="16" thickBot="1" x14ac:dyDescent="0.25">
      <c r="B43" s="21">
        <v>40</v>
      </c>
      <c r="C43" s="44">
        <f ca="1">NORMINV(RAND(),100,10)+F43</f>
        <v>-9.20803894734388</v>
      </c>
      <c r="D43" s="28">
        <f ca="1">NORMINV(RAND(),100,10)+G43</f>
        <v>6.1080863887906673</v>
      </c>
      <c r="F43" s="33">
        <v>-100</v>
      </c>
      <c r="G43" s="34">
        <v>-100</v>
      </c>
      <c r="I43" t="s">
        <v>15</v>
      </c>
    </row>
    <row r="45" spans="2:9" x14ac:dyDescent="0.2">
      <c r="B45" t="s">
        <v>8</v>
      </c>
      <c r="C45">
        <f ca="1">MIN(C4:C43)</f>
        <v>-9.20803894734388</v>
      </c>
      <c r="D45">
        <f ca="1">MIN(D4:D43)</f>
        <v>6.1080863887906673</v>
      </c>
      <c r="E45">
        <f ca="1">D45</f>
        <v>6.1080863887906673</v>
      </c>
    </row>
    <row r="46" spans="2:9" x14ac:dyDescent="0.2">
      <c r="B46" t="s">
        <v>9</v>
      </c>
      <c r="C46">
        <f ca="1">MAX(C4:C43)</f>
        <v>123.1477111372046</v>
      </c>
      <c r="D46">
        <f ca="1">MAX(D4:D43)</f>
        <v>136.37053769283472</v>
      </c>
      <c r="E46">
        <f ca="1">D46</f>
        <v>136.37053769283472</v>
      </c>
    </row>
    <row r="47" spans="2:9" x14ac:dyDescent="0.2">
      <c r="B47" t="s">
        <v>10</v>
      </c>
      <c r="C47">
        <f ca="1">COUNT(C4:C43)</f>
        <v>40</v>
      </c>
      <c r="D47">
        <f ca="1">COUNT(D4:D43)</f>
        <v>40</v>
      </c>
    </row>
    <row r="49" spans="2:5" x14ac:dyDescent="0.2">
      <c r="B49" t="s">
        <v>11</v>
      </c>
      <c r="C49" t="str">
        <f>C3</f>
        <v>Score 1</v>
      </c>
      <c r="D49" t="s">
        <v>11</v>
      </c>
      <c r="E49" t="str">
        <f>D3</f>
        <v>Score 2</v>
      </c>
    </row>
    <row r="50" spans="2:5" x14ac:dyDescent="0.2">
      <c r="B50" s="23">
        <f ca="1">C45-1</f>
        <v>-10.20803894734388</v>
      </c>
      <c r="C50">
        <f ca="1">COUNTIF(C$3:C$43,"&lt;" &amp; $B50)</f>
        <v>0</v>
      </c>
      <c r="D50" s="23">
        <f ca="1">D45-1</f>
        <v>5.1080863887906673</v>
      </c>
      <c r="E50">
        <f ca="1">COUNTIF(D$3:D$43,"&lt;" &amp; $D45)</f>
        <v>0</v>
      </c>
    </row>
    <row r="51" spans="2:5" x14ac:dyDescent="0.2">
      <c r="B51" s="23">
        <f ca="1">((B$56-B$50)/5)+B50</f>
        <v>16.663111069565815</v>
      </c>
      <c r="C51">
        <f ca="1">COUNTIF(C$3:C$43,"&lt;" &amp; $B51)-C50</f>
        <v>1</v>
      </c>
      <c r="D51" s="23">
        <f ca="1">((D$56-D$50)/5)+D50</f>
        <v>31.560576649599476</v>
      </c>
      <c r="E51">
        <f ca="1">COUNTIF(D$3:D$43,"&lt;" &amp; $D51)-E50</f>
        <v>1</v>
      </c>
    </row>
    <row r="52" spans="2:5" x14ac:dyDescent="0.2">
      <c r="B52" s="23">
        <f t="shared" ref="B52:D55" ca="1" si="1">((B$56-B$50)/5)+B51</f>
        <v>43.53426108647551</v>
      </c>
      <c r="C52">
        <f ca="1">COUNTIF(C$3:C$43,"&lt;" &amp; $B52)-C51-C50</f>
        <v>0</v>
      </c>
      <c r="D52" s="23">
        <f t="shared" ca="1" si="1"/>
        <v>58.013066910408284</v>
      </c>
      <c r="E52">
        <f ca="1">COUNTIF(D$3:D$43,"&lt;" &amp; $D52)-E51-E50</f>
        <v>0</v>
      </c>
    </row>
    <row r="53" spans="2:5" x14ac:dyDescent="0.2">
      <c r="B53" s="23">
        <f t="shared" ca="1" si="1"/>
        <v>70.405411103385205</v>
      </c>
      <c r="C53">
        <f ca="1">COUNTIF(C$3:C$43,"&lt;" &amp; $B53)-C52-C51-C50</f>
        <v>0</v>
      </c>
      <c r="D53" s="23">
        <f t="shared" ca="1" si="1"/>
        <v>84.465557171217085</v>
      </c>
      <c r="E53">
        <f ca="1">COUNTIF(D$3:D$43,"&lt;" &amp; $D53)-E52-E51-E50</f>
        <v>5</v>
      </c>
    </row>
    <row r="54" spans="2:5" x14ac:dyDescent="0.2">
      <c r="B54" s="23">
        <f t="shared" ca="1" si="1"/>
        <v>97.2765611202949</v>
      </c>
      <c r="C54">
        <f ca="1">COUNTIF(C$3:C$43,"&lt;" &amp; $B54)-C53-C52-C51-C50</f>
        <v>16</v>
      </c>
      <c r="D54" s="23">
        <f t="shared" ca="1" si="1"/>
        <v>110.9180474320259</v>
      </c>
      <c r="E54">
        <f ca="1">COUNTIF(D$3:D$43,"&lt;" &amp; $D54)-E53-E52-E51-E50</f>
        <v>30</v>
      </c>
    </row>
    <row r="55" spans="2:5" x14ac:dyDescent="0.2">
      <c r="B55" s="23">
        <f t="shared" ca="1" si="1"/>
        <v>124.1477111372046</v>
      </c>
      <c r="C55">
        <f ca="1">COUNTIF(C$3:C$43,"&lt;" &amp; $B55)-C54-C53-C52-C51-C50</f>
        <v>23</v>
      </c>
      <c r="D55" s="23">
        <f t="shared" ca="1" si="1"/>
        <v>137.37053769283472</v>
      </c>
      <c r="E55">
        <f ca="1">COUNTIF(D$3:D$43,"&lt;" &amp; $D55)-E54-E53-E52-E51-E50</f>
        <v>4</v>
      </c>
    </row>
    <row r="56" spans="2:5" x14ac:dyDescent="0.2">
      <c r="B56" s="23">
        <f ca="1">C46+1</f>
        <v>124.1477111372046</v>
      </c>
      <c r="C56">
        <v>0</v>
      </c>
      <c r="D56" s="23">
        <f ca="1">D46+1</f>
        <v>137.37053769283472</v>
      </c>
      <c r="E56">
        <f ca="1">(COUNTIF(D$3:D$43,"&gt;" &amp; $D46))</f>
        <v>0</v>
      </c>
    </row>
    <row r="58" spans="2:5" x14ac:dyDescent="0.2">
      <c r="C58">
        <f ca="1">SUM(C50:C56)</f>
        <v>40</v>
      </c>
      <c r="E58">
        <f ca="1">SUM(E50:E56)</f>
        <v>40</v>
      </c>
    </row>
  </sheetData>
  <pageMargins left="0.7" right="0.7" top="0.75" bottom="0.75" header="0.3" footer="0.3"/>
  <pageSetup paperSize="9" orientation="portrait" horizontalDpi="360" verticalDpi="36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C4AD-1FAD-428E-8DF3-C9DE01D4C946}">
  <dimension ref="B1:M58"/>
  <sheetViews>
    <sheetView topLeftCell="A15" workbookViewId="0">
      <selection activeCell="H44" sqref="H44"/>
    </sheetView>
  </sheetViews>
  <sheetFormatPr baseColWidth="10" defaultColWidth="8.83203125" defaultRowHeight="15" x14ac:dyDescent="0.2"/>
  <cols>
    <col min="2" max="2" width="11.1640625" customWidth="1"/>
    <col min="3" max="3" width="11.33203125" customWidth="1"/>
    <col min="4" max="4" width="11" customWidth="1"/>
    <col min="6" max="6" width="18.33203125" customWidth="1"/>
    <col min="7" max="8" width="12.5" customWidth="1"/>
    <col min="11" max="11" width="11.5" customWidth="1"/>
  </cols>
  <sheetData>
    <row r="1" spans="2:13" x14ac:dyDescent="0.2">
      <c r="B1" t="s">
        <v>12</v>
      </c>
    </row>
    <row r="2" spans="2:13" ht="16" thickBot="1" x14ac:dyDescent="0.25"/>
    <row r="3" spans="2:13" ht="16" thickBot="1" x14ac:dyDescent="0.25">
      <c r="B3" s="1" t="s">
        <v>0</v>
      </c>
      <c r="C3" s="35" t="s">
        <v>1</v>
      </c>
      <c r="D3" s="30" t="s">
        <v>2</v>
      </c>
      <c r="F3" s="4"/>
      <c r="G3" s="5" t="str">
        <f>C3</f>
        <v>Score 1</v>
      </c>
      <c r="H3" s="5" t="str">
        <f>D3</f>
        <v>Score 2</v>
      </c>
      <c r="I3" s="5"/>
      <c r="J3" s="5"/>
      <c r="K3" s="6"/>
    </row>
    <row r="4" spans="2:13" x14ac:dyDescent="0.2">
      <c r="B4" s="26">
        <v>1</v>
      </c>
      <c r="C4" s="41">
        <f ca="1">NORMINV(RAND(),100,10)+F$43</f>
        <v>188.39791166689787</v>
      </c>
      <c r="D4" s="27">
        <f ca="1">NORMINV(RAND(),100,10)+G$43</f>
        <v>107.07769666531782</v>
      </c>
      <c r="F4" s="8" t="s">
        <v>3</v>
      </c>
      <c r="G4" s="9">
        <f ca="1">AVERAGE(C4:C43)</f>
        <v>199.0652140606781</v>
      </c>
      <c r="H4" s="9">
        <f ca="1">AVERAGE(D4:D43)</f>
        <v>98.215551082362182</v>
      </c>
      <c r="I4" s="10"/>
      <c r="J4" s="10"/>
      <c r="K4" s="11"/>
      <c r="M4">
        <v>1</v>
      </c>
    </row>
    <row r="5" spans="2:13" x14ac:dyDescent="0.2">
      <c r="B5" s="7">
        <v>2</v>
      </c>
      <c r="C5" s="42">
        <f t="shared" ref="C5:C43" ca="1" si="0">NORMINV(RAND(),100,10)+F$43</f>
        <v>187.58542811518836</v>
      </c>
      <c r="D5" s="20">
        <f t="shared" ref="D5:D43" ca="1" si="1">NORMINV(RAND(),100,10)+G$43</f>
        <v>89.434105140588571</v>
      </c>
      <c r="F5" s="24" t="s">
        <v>4</v>
      </c>
      <c r="G5" s="25">
        <f ca="1">CORREL(C4:C43,D4:D43)</f>
        <v>-0.11904106742567439</v>
      </c>
      <c r="H5" s="10"/>
      <c r="I5" s="10"/>
      <c r="J5" s="10"/>
      <c r="K5" s="11"/>
    </row>
    <row r="6" spans="2:13" x14ac:dyDescent="0.2">
      <c r="B6" s="7">
        <v>3</v>
      </c>
      <c r="C6" s="42">
        <f t="shared" ca="1" si="0"/>
        <v>199.83848376004059</v>
      </c>
      <c r="D6" s="20">
        <f t="shared" ca="1" si="1"/>
        <v>97.19771602248052</v>
      </c>
      <c r="F6" s="8" t="s">
        <v>5</v>
      </c>
      <c r="G6" s="10">
        <f ca="1">COUNT(C4:C43)</f>
        <v>40</v>
      </c>
      <c r="H6" s="10"/>
      <c r="I6" s="10"/>
      <c r="J6" s="10"/>
      <c r="K6" s="11"/>
    </row>
    <row r="7" spans="2:13" x14ac:dyDescent="0.2">
      <c r="B7" s="7">
        <v>4</v>
      </c>
      <c r="C7" s="42">
        <f t="shared" ca="1" si="0"/>
        <v>193.13469214951076</v>
      </c>
      <c r="D7" s="20">
        <f t="shared" ca="1" si="1"/>
        <v>112.03165883251395</v>
      </c>
      <c r="F7" s="12" t="s">
        <v>6</v>
      </c>
      <c r="G7" s="13">
        <f ca="1">G5*SQRT(G6-2)/SQRT(1-G5^2)</f>
        <v>-0.73907373139488497</v>
      </c>
      <c r="H7" s="10"/>
      <c r="I7" s="10"/>
      <c r="J7" s="10"/>
      <c r="K7" s="11"/>
    </row>
    <row r="8" spans="2:13" ht="16" thickBot="1" x14ac:dyDescent="0.25">
      <c r="B8" s="7">
        <v>5</v>
      </c>
      <c r="C8" s="42">
        <f t="shared" ca="1" si="0"/>
        <v>196.78276593866011</v>
      </c>
      <c r="D8" s="20">
        <f t="shared" ca="1" si="1"/>
        <v>112.02443604601797</v>
      </c>
      <c r="F8" s="14" t="s">
        <v>7</v>
      </c>
      <c r="G8" s="15">
        <f ca="1">IF(_xlfn.T.DIST.2T(ABS(G7),G6-2)&lt;0.001, 0.001, _xlfn.T.DIST.2T(ABS(G7),G6-2))</f>
        <v>0.46440326553967004</v>
      </c>
      <c r="H8" s="16"/>
      <c r="I8" s="17" t="str">
        <f ca="1">IF(G8 &lt; 0.05, "This is a significant correlation", "This is not a signficant correlation")</f>
        <v>This is not a signficant correlation</v>
      </c>
      <c r="J8" s="16"/>
      <c r="K8" s="18"/>
    </row>
    <row r="9" spans="2:13" x14ac:dyDescent="0.2">
      <c r="B9" s="7">
        <v>6</v>
      </c>
      <c r="C9" s="42">
        <f t="shared" ca="1" si="0"/>
        <v>203.43520645471716</v>
      </c>
      <c r="D9" s="20">
        <f t="shared" ca="1" si="1"/>
        <v>92.56912506429228</v>
      </c>
    </row>
    <row r="10" spans="2:13" x14ac:dyDescent="0.2">
      <c r="B10" s="7">
        <v>7</v>
      </c>
      <c r="C10" s="42">
        <f t="shared" ca="1" si="0"/>
        <v>189.38951257056434</v>
      </c>
      <c r="D10" s="20">
        <f t="shared" ca="1" si="1"/>
        <v>106.19880655026161</v>
      </c>
    </row>
    <row r="11" spans="2:13" x14ac:dyDescent="0.2">
      <c r="B11" s="7">
        <v>8</v>
      </c>
      <c r="C11" s="42">
        <f t="shared" ca="1" si="0"/>
        <v>193.93533561336585</v>
      </c>
      <c r="D11" s="20">
        <f t="shared" ca="1" si="1"/>
        <v>100.80889291284835</v>
      </c>
    </row>
    <row r="12" spans="2:13" x14ac:dyDescent="0.2">
      <c r="B12" s="7">
        <v>9</v>
      </c>
      <c r="C12" s="42">
        <f t="shared" ca="1" si="0"/>
        <v>198.62609796196767</v>
      </c>
      <c r="D12" s="20">
        <f t="shared" ca="1" si="1"/>
        <v>104.32516650251007</v>
      </c>
      <c r="I12" s="19"/>
    </row>
    <row r="13" spans="2:13" x14ac:dyDescent="0.2">
      <c r="B13" s="7">
        <v>10</v>
      </c>
      <c r="C13" s="42">
        <f t="shared" ca="1" si="0"/>
        <v>233.05528210929197</v>
      </c>
      <c r="D13" s="20">
        <f t="shared" ca="1" si="1"/>
        <v>116.61306065095241</v>
      </c>
    </row>
    <row r="14" spans="2:13" x14ac:dyDescent="0.2">
      <c r="B14" s="7">
        <v>11</v>
      </c>
      <c r="C14" s="42">
        <f t="shared" ca="1" si="0"/>
        <v>197.38022913876028</v>
      </c>
      <c r="D14" s="20">
        <f t="shared" ca="1" si="1"/>
        <v>103.37779363049489</v>
      </c>
    </row>
    <row r="15" spans="2:13" x14ac:dyDescent="0.2">
      <c r="B15" s="7">
        <v>12</v>
      </c>
      <c r="C15" s="42">
        <f t="shared" ca="1" si="0"/>
        <v>197.5965700128059</v>
      </c>
      <c r="D15" s="20">
        <f t="shared" ca="1" si="1"/>
        <v>78.54062616634252</v>
      </c>
    </row>
    <row r="16" spans="2:13" x14ac:dyDescent="0.2">
      <c r="B16" s="7">
        <v>13</v>
      </c>
      <c r="C16" s="42">
        <f t="shared" ca="1" si="0"/>
        <v>202.90715950778846</v>
      </c>
      <c r="D16" s="20">
        <f t="shared" ca="1" si="1"/>
        <v>83.544301003076995</v>
      </c>
    </row>
    <row r="17" spans="2:4" x14ac:dyDescent="0.2">
      <c r="B17" s="7">
        <v>14</v>
      </c>
      <c r="C17" s="42">
        <f t="shared" ca="1" si="0"/>
        <v>191.59047103777775</v>
      </c>
      <c r="D17" s="20">
        <f t="shared" ca="1" si="1"/>
        <v>85.98602673898273</v>
      </c>
    </row>
    <row r="18" spans="2:4" x14ac:dyDescent="0.2">
      <c r="B18" s="7">
        <v>15</v>
      </c>
      <c r="C18" s="42">
        <f t="shared" ca="1" si="0"/>
        <v>172.37846035497205</v>
      </c>
      <c r="D18" s="20">
        <f t="shared" ca="1" si="1"/>
        <v>110.87582303965877</v>
      </c>
    </row>
    <row r="19" spans="2:4" x14ac:dyDescent="0.2">
      <c r="B19" s="7">
        <v>16</v>
      </c>
      <c r="C19" s="42">
        <f t="shared" ca="1" si="0"/>
        <v>207.81346906307328</v>
      </c>
      <c r="D19" s="20">
        <f t="shared" ca="1" si="1"/>
        <v>91.857529431456584</v>
      </c>
    </row>
    <row r="20" spans="2:4" x14ac:dyDescent="0.2">
      <c r="B20" s="7">
        <v>17</v>
      </c>
      <c r="C20" s="42">
        <f t="shared" ca="1" si="0"/>
        <v>205.0064130035324</v>
      </c>
      <c r="D20" s="20">
        <f t="shared" ca="1" si="1"/>
        <v>92.741486369675656</v>
      </c>
    </row>
    <row r="21" spans="2:4" x14ac:dyDescent="0.2">
      <c r="B21" s="7">
        <v>18</v>
      </c>
      <c r="C21" s="42">
        <f t="shared" ca="1" si="0"/>
        <v>207.47891649309122</v>
      </c>
      <c r="D21" s="20">
        <f t="shared" ca="1" si="1"/>
        <v>77.179487887416656</v>
      </c>
    </row>
    <row r="22" spans="2:4" x14ac:dyDescent="0.2">
      <c r="B22" s="7">
        <v>19</v>
      </c>
      <c r="C22" s="42">
        <f t="shared" ca="1" si="0"/>
        <v>211.80156587233571</v>
      </c>
      <c r="D22" s="20">
        <f t="shared" ca="1" si="1"/>
        <v>102.29932728987829</v>
      </c>
    </row>
    <row r="23" spans="2:4" x14ac:dyDescent="0.2">
      <c r="B23" s="7">
        <v>20</v>
      </c>
      <c r="C23" s="42">
        <f t="shared" ca="1" si="0"/>
        <v>193.84138187724761</v>
      </c>
      <c r="D23" s="20">
        <f t="shared" ca="1" si="1"/>
        <v>105.10038978551056</v>
      </c>
    </row>
    <row r="24" spans="2:4" x14ac:dyDescent="0.2">
      <c r="B24" s="7">
        <v>21</v>
      </c>
      <c r="C24" s="42">
        <f t="shared" ca="1" si="0"/>
        <v>208.75553687767038</v>
      </c>
      <c r="D24" s="20">
        <f t="shared" ca="1" si="1"/>
        <v>96.423733185796465</v>
      </c>
    </row>
    <row r="25" spans="2:4" x14ac:dyDescent="0.2">
      <c r="B25" s="7">
        <v>22</v>
      </c>
      <c r="C25" s="42">
        <f t="shared" ca="1" si="0"/>
        <v>202.53600731252035</v>
      </c>
      <c r="D25" s="20">
        <f t="shared" ca="1" si="1"/>
        <v>93.271076196573318</v>
      </c>
    </row>
    <row r="26" spans="2:4" x14ac:dyDescent="0.2">
      <c r="B26" s="7">
        <v>23</v>
      </c>
      <c r="C26" s="42">
        <f t="shared" ca="1" si="0"/>
        <v>196.07086139330642</v>
      </c>
      <c r="D26" s="20">
        <f t="shared" ca="1" si="1"/>
        <v>100.21027439463944</v>
      </c>
    </row>
    <row r="27" spans="2:4" x14ac:dyDescent="0.2">
      <c r="B27" s="7">
        <v>24</v>
      </c>
      <c r="C27" s="42">
        <f t="shared" ca="1" si="0"/>
        <v>194.83780923966461</v>
      </c>
      <c r="D27" s="20">
        <f t="shared" ca="1" si="1"/>
        <v>86.975803329243206</v>
      </c>
    </row>
    <row r="28" spans="2:4" x14ac:dyDescent="0.2">
      <c r="B28" s="7">
        <v>25</v>
      </c>
      <c r="C28" s="42">
        <f t="shared" ca="1" si="0"/>
        <v>201.22263245846585</v>
      </c>
      <c r="D28" s="20">
        <f t="shared" ca="1" si="1"/>
        <v>86.802427913378068</v>
      </c>
    </row>
    <row r="29" spans="2:4" x14ac:dyDescent="0.2">
      <c r="B29" s="7">
        <v>26</v>
      </c>
      <c r="C29" s="42">
        <f t="shared" ca="1" si="0"/>
        <v>193.41684359395822</v>
      </c>
      <c r="D29" s="20">
        <f t="shared" ca="1" si="1"/>
        <v>107.25152278819843</v>
      </c>
    </row>
    <row r="30" spans="2:4" x14ac:dyDescent="0.2">
      <c r="B30" s="7">
        <v>27</v>
      </c>
      <c r="C30" s="42">
        <f t="shared" ca="1" si="0"/>
        <v>186.55453808587288</v>
      </c>
      <c r="D30" s="20">
        <f t="shared" ca="1" si="1"/>
        <v>100.49182237610098</v>
      </c>
    </row>
    <row r="31" spans="2:4" x14ac:dyDescent="0.2">
      <c r="B31" s="7">
        <v>28</v>
      </c>
      <c r="C31" s="42">
        <f t="shared" ca="1" si="0"/>
        <v>214.77456282527837</v>
      </c>
      <c r="D31" s="20">
        <f t="shared" ca="1" si="1"/>
        <v>103.78057836022722</v>
      </c>
    </row>
    <row r="32" spans="2:4" x14ac:dyDescent="0.2">
      <c r="B32" s="7">
        <v>29</v>
      </c>
      <c r="C32" s="42">
        <f t="shared" ca="1" si="0"/>
        <v>211.66402379894993</v>
      </c>
      <c r="D32" s="20">
        <f t="shared" ca="1" si="1"/>
        <v>93.081573492646797</v>
      </c>
    </row>
    <row r="33" spans="2:7" x14ac:dyDescent="0.2">
      <c r="B33" s="7">
        <v>30</v>
      </c>
      <c r="C33" s="42">
        <f t="shared" ca="1" si="0"/>
        <v>208.40191344482849</v>
      </c>
      <c r="D33" s="20">
        <f t="shared" ca="1" si="1"/>
        <v>91.121390898864178</v>
      </c>
    </row>
    <row r="34" spans="2:7" x14ac:dyDescent="0.2">
      <c r="B34" s="7">
        <v>31</v>
      </c>
      <c r="C34" s="42">
        <f t="shared" ca="1" si="0"/>
        <v>194.65424019850505</v>
      </c>
      <c r="D34" s="20">
        <f t="shared" ca="1" si="1"/>
        <v>108.81458850388617</v>
      </c>
    </row>
    <row r="35" spans="2:7" x14ac:dyDescent="0.2">
      <c r="B35" s="7">
        <v>32</v>
      </c>
      <c r="C35" s="42">
        <f t="shared" ca="1" si="0"/>
        <v>196.45243098469342</v>
      </c>
      <c r="D35" s="20">
        <f t="shared" ca="1" si="1"/>
        <v>95.161430634063805</v>
      </c>
    </row>
    <row r="36" spans="2:7" x14ac:dyDescent="0.2">
      <c r="B36" s="7">
        <v>33</v>
      </c>
      <c r="C36" s="42">
        <f t="shared" ca="1" si="0"/>
        <v>212.14951252597433</v>
      </c>
      <c r="D36" s="20">
        <f t="shared" ca="1" si="1"/>
        <v>97.110192840602323</v>
      </c>
    </row>
    <row r="37" spans="2:7" x14ac:dyDescent="0.2">
      <c r="B37" s="7">
        <v>34</v>
      </c>
      <c r="C37" s="42">
        <f t="shared" ca="1" si="0"/>
        <v>193.47830679953032</v>
      </c>
      <c r="D37" s="20">
        <f t="shared" ca="1" si="1"/>
        <v>104.64613702036411</v>
      </c>
    </row>
    <row r="38" spans="2:7" x14ac:dyDescent="0.2">
      <c r="B38" s="7">
        <v>35</v>
      </c>
      <c r="C38" s="42">
        <f t="shared" ca="1" si="0"/>
        <v>204.02915782160642</v>
      </c>
      <c r="D38" s="20">
        <f t="shared" ca="1" si="1"/>
        <v>88.049829097720561</v>
      </c>
    </row>
    <row r="39" spans="2:7" x14ac:dyDescent="0.2">
      <c r="B39" s="7">
        <v>36</v>
      </c>
      <c r="C39" s="42">
        <f t="shared" ca="1" si="0"/>
        <v>194.96422140057541</v>
      </c>
      <c r="D39" s="20">
        <f t="shared" ca="1" si="1"/>
        <v>96.963720160897537</v>
      </c>
    </row>
    <row r="40" spans="2:7" x14ac:dyDescent="0.2">
      <c r="B40" s="7">
        <v>37</v>
      </c>
      <c r="C40" s="42">
        <f t="shared" ca="1" si="0"/>
        <v>202.75858300927243</v>
      </c>
      <c r="D40" s="20">
        <f t="shared" ca="1" si="1"/>
        <v>98.318388045856366</v>
      </c>
    </row>
    <row r="41" spans="2:7" x14ac:dyDescent="0.2">
      <c r="B41" s="7">
        <v>38</v>
      </c>
      <c r="C41" s="42">
        <f t="shared" ca="1" si="0"/>
        <v>186.45542674395477</v>
      </c>
      <c r="D41" s="20">
        <f t="shared" ca="1" si="1"/>
        <v>98.77815390367887</v>
      </c>
      <c r="F41" s="31" t="s">
        <v>13</v>
      </c>
      <c r="G41" s="31"/>
    </row>
    <row r="42" spans="2:7" ht="16" thickBot="1" x14ac:dyDescent="0.25">
      <c r="B42" s="7">
        <v>39</v>
      </c>
      <c r="C42" s="42">
        <f t="shared" ca="1" si="0"/>
        <v>191.15876551193523</v>
      </c>
      <c r="D42" s="20">
        <f t="shared" ca="1" si="1"/>
        <v>97.425515342732524</v>
      </c>
      <c r="F42" s="31" t="s">
        <v>1</v>
      </c>
      <c r="G42" s="31" t="s">
        <v>2</v>
      </c>
    </row>
    <row r="43" spans="2:7" ht="16" thickBot="1" x14ac:dyDescent="0.25">
      <c r="B43" s="21">
        <v>40</v>
      </c>
      <c r="C43" s="43">
        <f t="shared" ca="1" si="0"/>
        <v>196.29783569897171</v>
      </c>
      <c r="D43" s="22">
        <f t="shared" ca="1" si="1"/>
        <v>114.16042907874002</v>
      </c>
      <c r="F43" s="33">
        <v>100</v>
      </c>
      <c r="G43" s="34">
        <v>0</v>
      </c>
    </row>
    <row r="45" spans="2:7" x14ac:dyDescent="0.2">
      <c r="B45" t="s">
        <v>8</v>
      </c>
      <c r="C45">
        <f ca="1">MIN(C4:C43)</f>
        <v>172.37846035497205</v>
      </c>
      <c r="D45">
        <f ca="1">MIN(D4:D43)</f>
        <v>77.179487887416656</v>
      </c>
      <c r="E45">
        <f ca="1">D45</f>
        <v>77.179487887416656</v>
      </c>
    </row>
    <row r="46" spans="2:7" x14ac:dyDescent="0.2">
      <c r="B46" t="s">
        <v>9</v>
      </c>
      <c r="C46">
        <f ca="1">MAX(C4:C43)</f>
        <v>233.05528210929197</v>
      </c>
      <c r="D46">
        <f ca="1">MAX(D4:D43)</f>
        <v>116.61306065095241</v>
      </c>
      <c r="E46">
        <f ca="1">D46</f>
        <v>116.61306065095241</v>
      </c>
    </row>
    <row r="47" spans="2:7" x14ac:dyDescent="0.2">
      <c r="B47" t="s">
        <v>10</v>
      </c>
      <c r="C47">
        <f ca="1">COUNT(C4:C43)</f>
        <v>40</v>
      </c>
      <c r="D47">
        <f ca="1">COUNT(D4:D43)</f>
        <v>40</v>
      </c>
    </row>
    <row r="49" spans="2:5" x14ac:dyDescent="0.2">
      <c r="B49" t="s">
        <v>11</v>
      </c>
      <c r="C49" t="str">
        <f>C3</f>
        <v>Score 1</v>
      </c>
      <c r="D49" t="s">
        <v>11</v>
      </c>
      <c r="E49" t="str">
        <f>D3</f>
        <v>Score 2</v>
      </c>
    </row>
    <row r="50" spans="2:5" x14ac:dyDescent="0.2">
      <c r="B50" s="23">
        <f ca="1">C45-1</f>
        <v>171.37846035497205</v>
      </c>
      <c r="C50">
        <f ca="1">COUNTIF(C$3:C$43,"&lt;" &amp; $B50)</f>
        <v>0</v>
      </c>
      <c r="D50" s="23">
        <f ca="1">D45-1</f>
        <v>76.179487887416656</v>
      </c>
      <c r="E50">
        <f ca="1">COUNTIF(D$3:D$43,"&lt;" &amp; $D45)</f>
        <v>0</v>
      </c>
    </row>
    <row r="51" spans="2:5" x14ac:dyDescent="0.2">
      <c r="B51" s="23">
        <f ca="1">((B$56-B$50)/5)+B50</f>
        <v>183.91382470583602</v>
      </c>
      <c r="C51">
        <f ca="1">COUNTIF(C$3:C$43,"&lt;" &amp; $B51)-C50</f>
        <v>1</v>
      </c>
      <c r="D51" s="23">
        <f ca="1">((D$56-D$50)/5)+D50</f>
        <v>84.466202440123809</v>
      </c>
      <c r="E51">
        <f ca="1">COUNTIF(D$3:D$43,"&lt;" &amp; $D51)-E50</f>
        <v>3</v>
      </c>
    </row>
    <row r="52" spans="2:5" x14ac:dyDescent="0.2">
      <c r="B52" s="23">
        <f t="shared" ref="B52:D55" ca="1" si="2">((B$56-B$50)/5)+B51</f>
        <v>196.44918905669999</v>
      </c>
      <c r="C52">
        <f ca="1">COUNTIF(C$3:C$43,"&lt;" &amp; $B52)-C51-C50</f>
        <v>17</v>
      </c>
      <c r="D52" s="23">
        <f t="shared" ca="1" si="2"/>
        <v>92.752916992830961</v>
      </c>
      <c r="E52">
        <f ca="1">COUNTIF(D$3:D$43,"&lt;" &amp; $D52)-E51-E50</f>
        <v>9</v>
      </c>
    </row>
    <row r="53" spans="2:5" x14ac:dyDescent="0.2">
      <c r="B53" s="23">
        <f t="shared" ca="1" si="2"/>
        <v>208.98455340756396</v>
      </c>
      <c r="C53">
        <f ca="1">COUNTIF(C$3:C$43,"&lt;" &amp; $B53)-C52-C51-C50</f>
        <v>17</v>
      </c>
      <c r="D53" s="23">
        <f t="shared" ca="1" si="2"/>
        <v>101.03963154553811</v>
      </c>
      <c r="E53">
        <f ca="1">COUNTIF(D$3:D$43,"&lt;" &amp; $D53)-E52-E51-E50</f>
        <v>13</v>
      </c>
    </row>
    <row r="54" spans="2:5" x14ac:dyDescent="0.2">
      <c r="B54" s="23">
        <f t="shared" ca="1" si="2"/>
        <v>221.51991775842794</v>
      </c>
      <c r="C54">
        <f ca="1">COUNTIF(C$3:C$43,"&lt;" &amp; $B54)-C53-C52-C51-C50</f>
        <v>4</v>
      </c>
      <c r="D54" s="23">
        <f t="shared" ca="1" si="2"/>
        <v>109.32634609824527</v>
      </c>
      <c r="E54">
        <f ca="1">COUNTIF(D$3:D$43,"&lt;" &amp; $D54)-E53-E52-E51-E50</f>
        <v>10</v>
      </c>
    </row>
    <row r="55" spans="2:5" x14ac:dyDescent="0.2">
      <c r="B55" s="23">
        <f t="shared" ca="1" si="2"/>
        <v>234.05528210929191</v>
      </c>
      <c r="C55">
        <f ca="1">COUNTIF(C$3:C$43,"&lt;" &amp; $B55)-C54-C53-C52-C51-C50</f>
        <v>1</v>
      </c>
      <c r="D55" s="23">
        <f t="shared" ca="1" si="2"/>
        <v>117.61306065095242</v>
      </c>
      <c r="E55">
        <f ca="1">COUNTIF(D$3:D$43,"&lt;" &amp; $D55)-E54-E53-E52-E51-E50</f>
        <v>5</v>
      </c>
    </row>
    <row r="56" spans="2:5" x14ac:dyDescent="0.2">
      <c r="B56" s="23">
        <f ca="1">C46+1</f>
        <v>234.05528210929197</v>
      </c>
      <c r="C56">
        <v>0</v>
      </c>
      <c r="D56" s="23">
        <f ca="1">D46+1</f>
        <v>117.61306065095241</v>
      </c>
      <c r="E56">
        <f ca="1">(COUNTIF(D$3:D$43,"&gt;" &amp; $D46))</f>
        <v>0</v>
      </c>
    </row>
    <row r="58" spans="2:5" x14ac:dyDescent="0.2">
      <c r="C58">
        <f ca="1">SUM(C50:C56)</f>
        <v>40</v>
      </c>
      <c r="E58">
        <f ca="1">SUM(E50:E56)</f>
        <v>40</v>
      </c>
    </row>
  </sheetData>
  <pageMargins left="0.7" right="0.7" top="0.75" bottom="0.75" header="0.3" footer="0.3"/>
  <pageSetup paperSize="9" orientation="portrait" horizontalDpi="360" verticalDpi="36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E18E-D03A-436B-B626-FA603023D5DD}">
  <dimension ref="B1:M58"/>
  <sheetViews>
    <sheetView topLeftCell="A12" workbookViewId="0">
      <selection activeCell="G43" sqref="G43"/>
    </sheetView>
  </sheetViews>
  <sheetFormatPr baseColWidth="10" defaultColWidth="8.83203125" defaultRowHeight="15" x14ac:dyDescent="0.2"/>
  <cols>
    <col min="2" max="2" width="11.1640625" customWidth="1"/>
    <col min="3" max="3" width="11.33203125" customWidth="1"/>
    <col min="4" max="4" width="11" customWidth="1"/>
    <col min="6" max="6" width="18.33203125" customWidth="1"/>
    <col min="7" max="8" width="12.5" customWidth="1"/>
    <col min="11" max="11" width="11.5" customWidth="1"/>
  </cols>
  <sheetData>
    <row r="1" spans="2:13" x14ac:dyDescent="0.2">
      <c r="B1" t="s">
        <v>12</v>
      </c>
    </row>
    <row r="2" spans="2:13" ht="16" thickBot="1" x14ac:dyDescent="0.25"/>
    <row r="3" spans="2:13" ht="16" thickBot="1" x14ac:dyDescent="0.25">
      <c r="B3" s="1" t="s">
        <v>0</v>
      </c>
      <c r="C3" s="35" t="s">
        <v>1</v>
      </c>
      <c r="D3" s="30" t="s">
        <v>2</v>
      </c>
      <c r="F3" s="4"/>
      <c r="G3" s="5" t="str">
        <f>C3</f>
        <v>Score 1</v>
      </c>
      <c r="H3" s="5" t="str">
        <f>D3</f>
        <v>Score 2</v>
      </c>
      <c r="I3" s="5"/>
      <c r="J3" s="5"/>
      <c r="K3" s="6"/>
    </row>
    <row r="4" spans="2:13" x14ac:dyDescent="0.2">
      <c r="B4" s="26">
        <v>1</v>
      </c>
      <c r="C4" s="36">
        <f ca="1">NORMINV(RAND(),100,10)+F$43</f>
        <v>103.13503082721721</v>
      </c>
      <c r="D4" s="41">
        <f ca="1">NORMINV(RAND(),100,10)*G$43</f>
        <v>365.14483802015593</v>
      </c>
      <c r="F4" s="8" t="s">
        <v>3</v>
      </c>
      <c r="G4" s="9">
        <f ca="1">AVERAGE(C4:C43)</f>
        <v>100.67980785826549</v>
      </c>
      <c r="H4" s="9">
        <f ca="1">AVERAGE(D4:D43)</f>
        <v>306.60599476538187</v>
      </c>
      <c r="I4" s="10"/>
      <c r="J4" s="10"/>
      <c r="K4" s="11"/>
      <c r="M4">
        <v>1</v>
      </c>
    </row>
    <row r="5" spans="2:13" x14ac:dyDescent="0.2">
      <c r="B5" s="7">
        <v>2</v>
      </c>
      <c r="C5" s="37">
        <f t="shared" ref="C5:C43" ca="1" si="0">NORMINV(RAND(),100,10)+F$43</f>
        <v>103.97074701523483</v>
      </c>
      <c r="D5" s="42">
        <f t="shared" ref="D5:D43" ca="1" si="1">NORMINV(RAND(),100,10)*G$43</f>
        <v>276.70594355554977</v>
      </c>
      <c r="F5" s="24" t="s">
        <v>4</v>
      </c>
      <c r="G5" s="25">
        <f ca="1">CORREL(C4:C43,D4:D43)</f>
        <v>3.1384570544611586E-2</v>
      </c>
      <c r="H5" s="10"/>
      <c r="I5" s="10"/>
      <c r="J5" s="10"/>
      <c r="K5" s="11"/>
    </row>
    <row r="6" spans="2:13" x14ac:dyDescent="0.2">
      <c r="B6" s="7">
        <v>3</v>
      </c>
      <c r="C6" s="37">
        <f t="shared" ca="1" si="0"/>
        <v>98.940700823300432</v>
      </c>
      <c r="D6" s="42">
        <f t="shared" ca="1" si="1"/>
        <v>293.99350449738654</v>
      </c>
      <c r="F6" s="8" t="s">
        <v>5</v>
      </c>
      <c r="G6" s="10">
        <f ca="1">COUNT(C4:C43)</f>
        <v>40</v>
      </c>
      <c r="H6" s="10"/>
      <c r="I6" s="10"/>
      <c r="J6" s="10"/>
      <c r="K6" s="11"/>
    </row>
    <row r="7" spans="2:13" x14ac:dyDescent="0.2">
      <c r="B7" s="7">
        <v>4</v>
      </c>
      <c r="C7" s="37">
        <f t="shared" ca="1" si="0"/>
        <v>91.570835797911784</v>
      </c>
      <c r="D7" s="42">
        <f t="shared" ca="1" si="1"/>
        <v>347.04967803334165</v>
      </c>
      <c r="F7" s="12" t="s">
        <v>6</v>
      </c>
      <c r="G7" s="13">
        <f ca="1">G5*SQRT(G6-2)/SQRT(1-G5^2)</f>
        <v>0.19356283848134428</v>
      </c>
      <c r="H7" s="10"/>
      <c r="I7" s="10"/>
      <c r="J7" s="10"/>
      <c r="K7" s="11"/>
    </row>
    <row r="8" spans="2:13" ht="16" thickBot="1" x14ac:dyDescent="0.25">
      <c r="B8" s="7">
        <v>5</v>
      </c>
      <c r="C8" s="37">
        <f t="shared" ca="1" si="0"/>
        <v>88.398562021565738</v>
      </c>
      <c r="D8" s="42">
        <f t="shared" ca="1" si="1"/>
        <v>275.14734733829368</v>
      </c>
      <c r="F8" s="14" t="s">
        <v>7</v>
      </c>
      <c r="G8" s="15">
        <f ca="1">IF(_xlfn.T.DIST.2T(ABS(G7),G6-2)&lt;0.001, 0.001, _xlfn.T.DIST.2T(ABS(G7),G6-2))</f>
        <v>0.84754915762670247</v>
      </c>
      <c r="H8" s="16"/>
      <c r="I8" s="17" t="str">
        <f ca="1">IF(G8 &lt; 0.05, "This is a significant correlation", "This is not a signficant correlation")</f>
        <v>This is not a signficant correlation</v>
      </c>
      <c r="J8" s="16"/>
      <c r="K8" s="18"/>
    </row>
    <row r="9" spans="2:13" x14ac:dyDescent="0.2">
      <c r="B9" s="7">
        <v>6</v>
      </c>
      <c r="C9" s="37">
        <f t="shared" ca="1" si="0"/>
        <v>93.571874289115726</v>
      </c>
      <c r="D9" s="42">
        <f t="shared" ca="1" si="1"/>
        <v>311.71006153721106</v>
      </c>
    </row>
    <row r="10" spans="2:13" x14ac:dyDescent="0.2">
      <c r="B10" s="7">
        <v>7</v>
      </c>
      <c r="C10" s="37">
        <f t="shared" ca="1" si="0"/>
        <v>95.48732421508052</v>
      </c>
      <c r="D10" s="42">
        <f t="shared" ca="1" si="1"/>
        <v>308.35987592959577</v>
      </c>
    </row>
    <row r="11" spans="2:13" x14ac:dyDescent="0.2">
      <c r="B11" s="7">
        <v>8</v>
      </c>
      <c r="C11" s="37">
        <f t="shared" ca="1" si="0"/>
        <v>102.07393383135043</v>
      </c>
      <c r="D11" s="42">
        <f t="shared" ca="1" si="1"/>
        <v>287.67278328253803</v>
      </c>
    </row>
    <row r="12" spans="2:13" x14ac:dyDescent="0.2">
      <c r="B12" s="7">
        <v>9</v>
      </c>
      <c r="C12" s="37">
        <f t="shared" ca="1" si="0"/>
        <v>111.91274419279036</v>
      </c>
      <c r="D12" s="42">
        <f t="shared" ca="1" si="1"/>
        <v>310.82442098111608</v>
      </c>
      <c r="I12" s="19"/>
    </row>
    <row r="13" spans="2:13" x14ac:dyDescent="0.2">
      <c r="B13" s="7">
        <v>10</v>
      </c>
      <c r="C13" s="37">
        <f t="shared" ca="1" si="0"/>
        <v>95.18092704717202</v>
      </c>
      <c r="D13" s="42">
        <f t="shared" ca="1" si="1"/>
        <v>304.54365067986328</v>
      </c>
    </row>
    <row r="14" spans="2:13" x14ac:dyDescent="0.2">
      <c r="B14" s="7">
        <v>11</v>
      </c>
      <c r="C14" s="37">
        <f t="shared" ca="1" si="0"/>
        <v>99.358726170273684</v>
      </c>
      <c r="D14" s="42">
        <f t="shared" ca="1" si="1"/>
        <v>275.04133515549012</v>
      </c>
    </row>
    <row r="15" spans="2:13" x14ac:dyDescent="0.2">
      <c r="B15" s="7">
        <v>12</v>
      </c>
      <c r="C15" s="37">
        <f t="shared" ca="1" si="0"/>
        <v>113.11101017881907</v>
      </c>
      <c r="D15" s="42">
        <f t="shared" ca="1" si="1"/>
        <v>320.29879035396993</v>
      </c>
    </row>
    <row r="16" spans="2:13" x14ac:dyDescent="0.2">
      <c r="B16" s="7">
        <v>13</v>
      </c>
      <c r="C16" s="37">
        <f t="shared" ca="1" si="0"/>
        <v>111.8719976610514</v>
      </c>
      <c r="D16" s="42">
        <f t="shared" ca="1" si="1"/>
        <v>335.85009302833572</v>
      </c>
    </row>
    <row r="17" spans="2:4" x14ac:dyDescent="0.2">
      <c r="B17" s="7">
        <v>14</v>
      </c>
      <c r="C17" s="37">
        <f t="shared" ca="1" si="0"/>
        <v>90.166725811199669</v>
      </c>
      <c r="D17" s="42">
        <f t="shared" ca="1" si="1"/>
        <v>277.5334474873581</v>
      </c>
    </row>
    <row r="18" spans="2:4" x14ac:dyDescent="0.2">
      <c r="B18" s="7">
        <v>15</v>
      </c>
      <c r="C18" s="37">
        <f t="shared" ca="1" si="0"/>
        <v>107.0236984110896</v>
      </c>
      <c r="D18" s="42">
        <f t="shared" ca="1" si="1"/>
        <v>317.56639709227892</v>
      </c>
    </row>
    <row r="19" spans="2:4" x14ac:dyDescent="0.2">
      <c r="B19" s="7">
        <v>16</v>
      </c>
      <c r="C19" s="37">
        <f t="shared" ca="1" si="0"/>
        <v>114.55231275179229</v>
      </c>
      <c r="D19" s="42">
        <f t="shared" ca="1" si="1"/>
        <v>259.80299229305888</v>
      </c>
    </row>
    <row r="20" spans="2:4" x14ac:dyDescent="0.2">
      <c r="B20" s="7">
        <v>17</v>
      </c>
      <c r="C20" s="37">
        <f t="shared" ca="1" si="0"/>
        <v>77.677588709721249</v>
      </c>
      <c r="D20" s="42">
        <f t="shared" ca="1" si="1"/>
        <v>295.0586567749499</v>
      </c>
    </row>
    <row r="21" spans="2:4" x14ac:dyDescent="0.2">
      <c r="B21" s="7">
        <v>18</v>
      </c>
      <c r="C21" s="37">
        <f t="shared" ca="1" si="0"/>
        <v>111.88205819546171</v>
      </c>
      <c r="D21" s="42">
        <f t="shared" ca="1" si="1"/>
        <v>268.26796292720195</v>
      </c>
    </row>
    <row r="22" spans="2:4" x14ac:dyDescent="0.2">
      <c r="B22" s="7">
        <v>19</v>
      </c>
      <c r="C22" s="37">
        <f t="shared" ca="1" si="0"/>
        <v>100.16757476747182</v>
      </c>
      <c r="D22" s="42">
        <f t="shared" ca="1" si="1"/>
        <v>264.68225588471296</v>
      </c>
    </row>
    <row r="23" spans="2:4" x14ac:dyDescent="0.2">
      <c r="B23" s="7">
        <v>20</v>
      </c>
      <c r="C23" s="37">
        <f t="shared" ca="1" si="0"/>
        <v>100.49336747871689</v>
      </c>
      <c r="D23" s="42">
        <f t="shared" ca="1" si="1"/>
        <v>315.60283605883808</v>
      </c>
    </row>
    <row r="24" spans="2:4" x14ac:dyDescent="0.2">
      <c r="B24" s="7">
        <v>21</v>
      </c>
      <c r="C24" s="37">
        <f t="shared" ca="1" si="0"/>
        <v>105.78691572242931</v>
      </c>
      <c r="D24" s="42">
        <f t="shared" ca="1" si="1"/>
        <v>314.26974650877668</v>
      </c>
    </row>
    <row r="25" spans="2:4" x14ac:dyDescent="0.2">
      <c r="B25" s="7">
        <v>22</v>
      </c>
      <c r="C25" s="37">
        <f t="shared" ca="1" si="0"/>
        <v>94.76314264342102</v>
      </c>
      <c r="D25" s="42">
        <f t="shared" ca="1" si="1"/>
        <v>294.91965708688952</v>
      </c>
    </row>
    <row r="26" spans="2:4" x14ac:dyDescent="0.2">
      <c r="B26" s="7">
        <v>23</v>
      </c>
      <c r="C26" s="37">
        <f t="shared" ca="1" si="0"/>
        <v>102.52163975499131</v>
      </c>
      <c r="D26" s="42">
        <f t="shared" ca="1" si="1"/>
        <v>327.8113395718911</v>
      </c>
    </row>
    <row r="27" spans="2:4" x14ac:dyDescent="0.2">
      <c r="B27" s="7">
        <v>24</v>
      </c>
      <c r="C27" s="37">
        <f t="shared" ca="1" si="0"/>
        <v>79.890842206639562</v>
      </c>
      <c r="D27" s="42">
        <f t="shared" ca="1" si="1"/>
        <v>340.47475162255444</v>
      </c>
    </row>
    <row r="28" spans="2:4" x14ac:dyDescent="0.2">
      <c r="B28" s="7">
        <v>25</v>
      </c>
      <c r="C28" s="37">
        <f t="shared" ca="1" si="0"/>
        <v>102.46469961173679</v>
      </c>
      <c r="D28" s="42">
        <f t="shared" ca="1" si="1"/>
        <v>313.74737272786655</v>
      </c>
    </row>
    <row r="29" spans="2:4" x14ac:dyDescent="0.2">
      <c r="B29" s="7">
        <v>26</v>
      </c>
      <c r="C29" s="37">
        <f t="shared" ca="1" si="0"/>
        <v>96.283886451630195</v>
      </c>
      <c r="D29" s="42">
        <f t="shared" ca="1" si="1"/>
        <v>308.44872402837666</v>
      </c>
    </row>
    <row r="30" spans="2:4" x14ac:dyDescent="0.2">
      <c r="B30" s="7">
        <v>27</v>
      </c>
      <c r="C30" s="37">
        <f t="shared" ca="1" si="0"/>
        <v>101.06928758508555</v>
      </c>
      <c r="D30" s="42">
        <f t="shared" ca="1" si="1"/>
        <v>352.86149529389957</v>
      </c>
    </row>
    <row r="31" spans="2:4" x14ac:dyDescent="0.2">
      <c r="B31" s="7">
        <v>28</v>
      </c>
      <c r="C31" s="37">
        <f t="shared" ca="1" si="0"/>
        <v>95.189577108465343</v>
      </c>
      <c r="D31" s="42">
        <f t="shared" ca="1" si="1"/>
        <v>334.98330098733936</v>
      </c>
    </row>
    <row r="32" spans="2:4" x14ac:dyDescent="0.2">
      <c r="B32" s="7">
        <v>29</v>
      </c>
      <c r="C32" s="37">
        <f t="shared" ca="1" si="0"/>
        <v>98.341471322632501</v>
      </c>
      <c r="D32" s="42">
        <f t="shared" ca="1" si="1"/>
        <v>335.13318289526416</v>
      </c>
    </row>
    <row r="33" spans="2:7" x14ac:dyDescent="0.2">
      <c r="B33" s="7">
        <v>30</v>
      </c>
      <c r="C33" s="37">
        <f t="shared" ca="1" si="0"/>
        <v>110.1643889898878</v>
      </c>
      <c r="D33" s="42">
        <f t="shared" ca="1" si="1"/>
        <v>366.68144002172738</v>
      </c>
    </row>
    <row r="34" spans="2:7" x14ac:dyDescent="0.2">
      <c r="B34" s="7">
        <v>31</v>
      </c>
      <c r="C34" s="37">
        <f t="shared" ca="1" si="0"/>
        <v>120.83717921395845</v>
      </c>
      <c r="D34" s="42">
        <f t="shared" ca="1" si="1"/>
        <v>292.29405510186859</v>
      </c>
    </row>
    <row r="35" spans="2:7" x14ac:dyDescent="0.2">
      <c r="B35" s="7">
        <v>32</v>
      </c>
      <c r="C35" s="37">
        <f t="shared" ca="1" si="0"/>
        <v>124.66655101089896</v>
      </c>
      <c r="D35" s="42">
        <f t="shared" ca="1" si="1"/>
        <v>307.12669228057922</v>
      </c>
    </row>
    <row r="36" spans="2:7" x14ac:dyDescent="0.2">
      <c r="B36" s="7">
        <v>33</v>
      </c>
      <c r="C36" s="37">
        <f t="shared" ca="1" si="0"/>
        <v>94.687859133697515</v>
      </c>
      <c r="D36" s="42">
        <f t="shared" ca="1" si="1"/>
        <v>331.34597824691315</v>
      </c>
    </row>
    <row r="37" spans="2:7" x14ac:dyDescent="0.2">
      <c r="B37" s="7">
        <v>34</v>
      </c>
      <c r="C37" s="37">
        <f t="shared" ca="1" si="0"/>
        <v>112.62549689785553</v>
      </c>
      <c r="D37" s="42">
        <f t="shared" ca="1" si="1"/>
        <v>315.94184076747899</v>
      </c>
    </row>
    <row r="38" spans="2:7" x14ac:dyDescent="0.2">
      <c r="B38" s="7">
        <v>35</v>
      </c>
      <c r="C38" s="37">
        <f t="shared" ca="1" si="0"/>
        <v>105.5216122191694</v>
      </c>
      <c r="D38" s="42">
        <f t="shared" ca="1" si="1"/>
        <v>294.6005125924944</v>
      </c>
    </row>
    <row r="39" spans="2:7" x14ac:dyDescent="0.2">
      <c r="B39" s="7">
        <v>36</v>
      </c>
      <c r="C39" s="37">
        <f t="shared" ca="1" si="0"/>
        <v>98.383351886253706</v>
      </c>
      <c r="D39" s="42">
        <f t="shared" ca="1" si="1"/>
        <v>274.90024175792803</v>
      </c>
    </row>
    <row r="40" spans="2:7" x14ac:dyDescent="0.2">
      <c r="B40" s="7">
        <v>37</v>
      </c>
      <c r="C40" s="37">
        <f t="shared" ca="1" si="0"/>
        <v>100.60398810407546</v>
      </c>
      <c r="D40" s="42">
        <f t="shared" ca="1" si="1"/>
        <v>312.25466317174346</v>
      </c>
    </row>
    <row r="41" spans="2:7" x14ac:dyDescent="0.2">
      <c r="B41" s="7">
        <v>38</v>
      </c>
      <c r="C41" s="37">
        <f t="shared" ca="1" si="0"/>
        <v>95.112481701286441</v>
      </c>
      <c r="D41" s="42">
        <f t="shared" ca="1" si="1"/>
        <v>252.84379915893842</v>
      </c>
      <c r="F41" s="31" t="s">
        <v>16</v>
      </c>
      <c r="G41" s="31"/>
    </row>
    <row r="42" spans="2:7" ht="16" thickBot="1" x14ac:dyDescent="0.25">
      <c r="B42" s="7">
        <v>39</v>
      </c>
      <c r="C42" s="37">
        <f t="shared" ca="1" si="0"/>
        <v>88.579125798567318</v>
      </c>
      <c r="D42" s="42">
        <f t="shared" ca="1" si="1"/>
        <v>317.61550483065264</v>
      </c>
      <c r="G42" s="31" t="s">
        <v>2</v>
      </c>
    </row>
    <row r="43" spans="2:7" ht="16" thickBot="1" x14ac:dyDescent="0.25">
      <c r="B43" s="21">
        <v>40</v>
      </c>
      <c r="C43" s="38">
        <f t="shared" ca="1" si="0"/>
        <v>89.151076771600216</v>
      </c>
      <c r="D43" s="43">
        <f t="shared" ca="1" si="1"/>
        <v>265.12862105084446</v>
      </c>
      <c r="F43" s="39"/>
      <c r="G43" s="40">
        <v>3</v>
      </c>
    </row>
    <row r="45" spans="2:7" x14ac:dyDescent="0.2">
      <c r="B45" t="s">
        <v>8</v>
      </c>
      <c r="C45">
        <f ca="1">MIN(C4:C43)</f>
        <v>77.677588709721249</v>
      </c>
      <c r="D45">
        <f ca="1">MIN(D4:D43)</f>
        <v>252.84379915893842</v>
      </c>
      <c r="E45">
        <f ca="1">D45</f>
        <v>252.84379915893842</v>
      </c>
    </row>
    <row r="46" spans="2:7" x14ac:dyDescent="0.2">
      <c r="B46" t="s">
        <v>9</v>
      </c>
      <c r="C46">
        <f ca="1">MAX(C4:C43)</f>
        <v>124.66655101089896</v>
      </c>
      <c r="D46">
        <f ca="1">MAX(D4:D43)</f>
        <v>366.68144002172738</v>
      </c>
      <c r="E46">
        <f ca="1">D46</f>
        <v>366.68144002172738</v>
      </c>
    </row>
    <row r="47" spans="2:7" x14ac:dyDescent="0.2">
      <c r="B47" t="s">
        <v>10</v>
      </c>
      <c r="C47">
        <f ca="1">COUNT(C4:C43)</f>
        <v>40</v>
      </c>
      <c r="D47">
        <f ca="1">COUNT(D4:D43)</f>
        <v>40</v>
      </c>
    </row>
    <row r="49" spans="2:5" x14ac:dyDescent="0.2">
      <c r="B49" t="s">
        <v>11</v>
      </c>
      <c r="C49" t="str">
        <f>C3</f>
        <v>Score 1</v>
      </c>
      <c r="D49" t="s">
        <v>11</v>
      </c>
      <c r="E49" t="str">
        <f>D3</f>
        <v>Score 2</v>
      </c>
    </row>
    <row r="50" spans="2:5" x14ac:dyDescent="0.2">
      <c r="B50" s="23">
        <f ca="1">C45-1</f>
        <v>76.677588709721249</v>
      </c>
      <c r="C50">
        <f ca="1">COUNTIF(C$3:C$43,"&lt;" &amp; $B50)</f>
        <v>0</v>
      </c>
      <c r="D50" s="23">
        <f ca="1">D45-1</f>
        <v>251.84379915893842</v>
      </c>
      <c r="E50">
        <f ca="1">COUNTIF(D$3:D$43,"&lt;" &amp; $D45)</f>
        <v>0</v>
      </c>
    </row>
    <row r="51" spans="2:5" x14ac:dyDescent="0.2">
      <c r="B51" s="23">
        <f ca="1">((B$56-B$50)/5)+B50</f>
        <v>86.47538116995679</v>
      </c>
      <c r="C51">
        <f ca="1">COUNTIF(C$3:C$43,"&lt;" &amp; $B51)-C50</f>
        <v>2</v>
      </c>
      <c r="D51" s="23">
        <f ca="1">((D$56-D$50)/5)+D50</f>
        <v>275.0113273314962</v>
      </c>
      <c r="E51">
        <f ca="1">COUNTIF(D$3:D$43,"&lt;" &amp; $D51)-E50</f>
        <v>6</v>
      </c>
    </row>
    <row r="52" spans="2:5" x14ac:dyDescent="0.2">
      <c r="B52" s="23">
        <f t="shared" ref="B52:D55" ca="1" si="2">((B$56-B$50)/5)+B51</f>
        <v>96.273173630192332</v>
      </c>
      <c r="C52">
        <f ca="1">COUNTIF(C$3:C$43,"&lt;" &amp; $B52)-C51-C50</f>
        <v>12</v>
      </c>
      <c r="D52" s="23">
        <f t="shared" ca="1" si="2"/>
        <v>298.17885550405401</v>
      </c>
      <c r="E52">
        <f ca="1">COUNTIF(D$3:D$43,"&lt;" &amp; $D52)-E51-E50</f>
        <v>10</v>
      </c>
    </row>
    <row r="53" spans="2:5" x14ac:dyDescent="0.2">
      <c r="B53" s="23">
        <f t="shared" ca="1" si="2"/>
        <v>106.07096609042787</v>
      </c>
      <c r="C53">
        <f ca="1">COUNTIF(C$3:C$43,"&lt;" &amp; $B53)-C52-C51-C50</f>
        <v>16</v>
      </c>
      <c r="D53" s="23">
        <f t="shared" ca="1" si="2"/>
        <v>321.34638367661182</v>
      </c>
      <c r="E53">
        <f ca="1">COUNTIF(D$3:D$43,"&lt;" &amp; $D53)-E52-E51-E50</f>
        <v>14</v>
      </c>
    </row>
    <row r="54" spans="2:5" x14ac:dyDescent="0.2">
      <c r="B54" s="23">
        <f t="shared" ca="1" si="2"/>
        <v>115.86875855066342</v>
      </c>
      <c r="C54">
        <f ca="1">COUNTIF(C$3:C$43,"&lt;" &amp; $B54)-C53-C52-C51-C50</f>
        <v>8</v>
      </c>
      <c r="D54" s="23">
        <f t="shared" ca="1" si="2"/>
        <v>344.51391184916963</v>
      </c>
      <c r="E54">
        <f ca="1">COUNTIF(D$3:D$43,"&lt;" &amp; $D54)-E53-E52-E51-E50</f>
        <v>6</v>
      </c>
    </row>
    <row r="55" spans="2:5" x14ac:dyDescent="0.2">
      <c r="B55" s="23">
        <f t="shared" ca="1" si="2"/>
        <v>125.66655101089896</v>
      </c>
      <c r="C55">
        <f ca="1">COUNTIF(C$3:C$43,"&lt;" &amp; $B55)-C54-C53-C52-C51-C50</f>
        <v>2</v>
      </c>
      <c r="D55" s="23">
        <f t="shared" ca="1" si="2"/>
        <v>367.68144002172744</v>
      </c>
      <c r="E55">
        <f ca="1">COUNTIF(D$3:D$43,"&lt;" &amp; $D55)-E54-E53-E52-E51-E50</f>
        <v>4</v>
      </c>
    </row>
    <row r="56" spans="2:5" x14ac:dyDescent="0.2">
      <c r="B56" s="23">
        <f ca="1">C46+1</f>
        <v>125.66655101089896</v>
      </c>
      <c r="C56">
        <v>0</v>
      </c>
      <c r="D56" s="23">
        <f ca="1">D46+1</f>
        <v>367.68144002172738</v>
      </c>
      <c r="E56">
        <f ca="1">(COUNTIF(D$3:D$43,"&gt;" &amp; $D46))</f>
        <v>0</v>
      </c>
    </row>
    <row r="58" spans="2:5" x14ac:dyDescent="0.2">
      <c r="C58">
        <f ca="1">SUM(C50:C56)</f>
        <v>40</v>
      </c>
      <c r="E58">
        <f ca="1">SUM(E50:E56)</f>
        <v>40</v>
      </c>
    </row>
  </sheetData>
  <pageMargins left="0.7" right="0.7" top="0.75" bottom="0.75" header="0.3" footer="0.3"/>
  <pageSetup paperSize="9" orientation="portrait" horizontalDpi="360" verticalDpi="36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BDEA-CADF-4464-8110-4C2A66F7C7A1}">
  <dimension ref="B1:BK58"/>
  <sheetViews>
    <sheetView workbookViewId="0">
      <selection activeCell="G47" sqref="G47"/>
    </sheetView>
  </sheetViews>
  <sheetFormatPr baseColWidth="10" defaultColWidth="8.83203125" defaultRowHeight="15" x14ac:dyDescent="0.2"/>
  <cols>
    <col min="2" max="2" width="11.1640625" customWidth="1"/>
    <col min="3" max="3" width="11.33203125" customWidth="1"/>
    <col min="4" max="7" width="11" customWidth="1"/>
    <col min="9" max="9" width="18.33203125" customWidth="1"/>
    <col min="10" max="11" width="12.5" customWidth="1"/>
    <col min="14" max="14" width="11.5" customWidth="1"/>
    <col min="20" max="40" width="9.1640625"/>
  </cols>
  <sheetData>
    <row r="1" spans="2:63" x14ac:dyDescent="0.2">
      <c r="B1" s="31" t="s">
        <v>17</v>
      </c>
      <c r="C1" s="31"/>
      <c r="D1" s="31"/>
      <c r="E1" s="31"/>
      <c r="F1" s="31"/>
      <c r="G1" s="31"/>
      <c r="H1" s="31"/>
    </row>
    <row r="2" spans="2:63" ht="16" thickBot="1" x14ac:dyDescent="0.25">
      <c r="B2" s="31" t="s">
        <v>27</v>
      </c>
      <c r="C2" s="31"/>
      <c r="D2" s="31"/>
      <c r="E2" s="31"/>
      <c r="F2" s="31"/>
      <c r="G2" s="31"/>
      <c r="H2" s="31"/>
      <c r="AP2" t="s">
        <v>1</v>
      </c>
      <c r="AQ2" t="s">
        <v>2</v>
      </c>
      <c r="BB2" t="s">
        <v>1</v>
      </c>
      <c r="BC2" t="s">
        <v>18</v>
      </c>
    </row>
    <row r="3" spans="2:63" ht="16" thickBot="1" x14ac:dyDescent="0.25">
      <c r="B3" s="1" t="s">
        <v>0</v>
      </c>
      <c r="C3" s="47" t="s">
        <v>1</v>
      </c>
      <c r="D3" s="47" t="s">
        <v>2</v>
      </c>
      <c r="E3" s="47" t="s">
        <v>18</v>
      </c>
      <c r="F3" s="45"/>
      <c r="G3" s="45"/>
      <c r="I3" s="4"/>
      <c r="J3" s="5" t="str">
        <f>C3</f>
        <v>Score 1</v>
      </c>
      <c r="K3" s="5" t="str">
        <f>D3</f>
        <v>Score 2</v>
      </c>
      <c r="L3" s="5" t="s">
        <v>18</v>
      </c>
      <c r="M3" s="5"/>
      <c r="N3" s="6"/>
      <c r="AP3" t="s">
        <v>22</v>
      </c>
      <c r="AQ3" t="s">
        <v>19</v>
      </c>
      <c r="AS3" t="s">
        <v>23</v>
      </c>
      <c r="AT3" t="s">
        <v>25</v>
      </c>
      <c r="AU3" t="s">
        <v>24</v>
      </c>
      <c r="AV3" t="s">
        <v>26</v>
      </c>
      <c r="AX3" t="s">
        <v>20</v>
      </c>
      <c r="AY3">
        <f ca="1">AV45/AT45</f>
        <v>0.53984879277788156</v>
      </c>
      <c r="BB3" t="s">
        <v>22</v>
      </c>
      <c r="BC3" t="s">
        <v>19</v>
      </c>
      <c r="BE3" t="s">
        <v>23</v>
      </c>
      <c r="BF3" t="s">
        <v>25</v>
      </c>
      <c r="BG3" t="s">
        <v>24</v>
      </c>
      <c r="BH3" t="s">
        <v>26</v>
      </c>
      <c r="BJ3" t="s">
        <v>20</v>
      </c>
      <c r="BK3">
        <f ca="1">BH45/BF45</f>
        <v>0.53984879277788156</v>
      </c>
    </row>
    <row r="4" spans="2:63" x14ac:dyDescent="0.2">
      <c r="B4" s="26">
        <v>1</v>
      </c>
      <c r="C4" s="41">
        <f ca="1">NORMINV(RAND(),100,10)</f>
        <v>95.488539859832983</v>
      </c>
      <c r="D4" s="41">
        <f ca="1">(NORMINV(RAND(),100,10)+C4)/2</f>
        <v>94.489116459557465</v>
      </c>
      <c r="E4" s="42">
        <f ca="1">D4+G$43</f>
        <v>94.489116459557465</v>
      </c>
      <c r="I4" s="8" t="s">
        <v>3</v>
      </c>
      <c r="J4" s="9">
        <f ca="1">AVERAGE(C4:C43)</f>
        <v>97.247070818106337</v>
      </c>
      <c r="K4" s="9">
        <f ca="1">AVERAGE(D4:D43)</f>
        <v>97.102902876858721</v>
      </c>
      <c r="L4" s="9">
        <f ca="1">AVERAGE(E4:E43)</f>
        <v>97.102902876858721</v>
      </c>
      <c r="M4" s="10"/>
      <c r="N4" s="11"/>
      <c r="AP4">
        <f t="shared" ref="AP4:AQ43" ca="1" si="0">C4</f>
        <v>95.488539859832983</v>
      </c>
      <c r="AQ4">
        <f t="shared" ca="1" si="0"/>
        <v>94.489116459557465</v>
      </c>
      <c r="AS4">
        <f ca="1">AP4-AP$45</f>
        <v>-1.7585309582733544</v>
      </c>
      <c r="AT4">
        <f ca="1">(AP4-AP$45)^2</f>
        <v>3.0924311312058022</v>
      </c>
      <c r="AU4">
        <f ca="1">(AQ4-AQ$45)</f>
        <v>-2.6137864173012559</v>
      </c>
      <c r="AV4">
        <f ca="1">AS4*AU4</f>
        <v>4.5964243331386552</v>
      </c>
      <c r="AX4" t="s">
        <v>21</v>
      </c>
      <c r="AY4">
        <f ca="1">AU45-(AQ45*AY3)*-1</f>
        <v>52.420884893300048</v>
      </c>
      <c r="BB4">
        <f ca="1">C4</f>
        <v>95.488539859832983</v>
      </c>
      <c r="BC4">
        <f ca="1">E4</f>
        <v>94.489116459557465</v>
      </c>
      <c r="BE4">
        <f ca="1">BB4-BB$45</f>
        <v>-1.7585309582733544</v>
      </c>
      <c r="BF4">
        <f ca="1">(BB4-BB$45)^2</f>
        <v>3.0924311312058022</v>
      </c>
      <c r="BG4">
        <f ca="1">(BC4-BC$45)</f>
        <v>-2.6137864173012559</v>
      </c>
      <c r="BH4">
        <f ca="1">BE4*BG4</f>
        <v>4.5964243331386552</v>
      </c>
      <c r="BJ4" t="s">
        <v>21</v>
      </c>
      <c r="BK4">
        <f ca="1">BG45-(BC45*BK3)*-1</f>
        <v>52.420884893300048</v>
      </c>
    </row>
    <row r="5" spans="2:63" x14ac:dyDescent="0.2">
      <c r="B5" s="7">
        <v>2</v>
      </c>
      <c r="C5" s="42">
        <f t="shared" ref="C5:C43" ca="1" si="1">NORMINV(RAND(),100,10)</f>
        <v>95.874545857218678</v>
      </c>
      <c r="D5" s="42">
        <f t="shared" ref="D5:D43" ca="1" si="2">(NORMINV(RAND(),100,10)+C5)/2</f>
        <v>93.537057048066742</v>
      </c>
      <c r="E5" s="42">
        <f t="shared" ref="E5:E43" ca="1" si="3">D5+G$43</f>
        <v>93.537057048066742</v>
      </c>
      <c r="I5" s="24" t="s">
        <v>4</v>
      </c>
      <c r="J5" s="25">
        <f ca="1">CORREL(C4:C43,D4:D43)</f>
        <v>0.7773183742452181</v>
      </c>
      <c r="K5" s="10"/>
      <c r="L5" s="25">
        <f ca="1">CORREL(C4:C43,E4:E43)</f>
        <v>0.7773183742452181</v>
      </c>
      <c r="M5" s="10"/>
      <c r="N5" s="11"/>
      <c r="AP5">
        <f t="shared" ca="1" si="0"/>
        <v>95.874545857218678</v>
      </c>
      <c r="AQ5">
        <f t="shared" ca="1" si="0"/>
        <v>93.537057048066742</v>
      </c>
      <c r="AS5">
        <f t="shared" ref="AS5:AS43" ca="1" si="4">AP5-AP$45</f>
        <v>-1.3725249608876595</v>
      </c>
      <c r="AT5">
        <f t="shared" ref="AT5:AT43" ca="1" si="5">(AP5-AP$45)^2</f>
        <v>1.8838247682596714</v>
      </c>
      <c r="AU5">
        <f t="shared" ref="AU5:AU43" ca="1" si="6">(AQ5-AQ$45)</f>
        <v>-3.5658458287919785</v>
      </c>
      <c r="AV5">
        <f t="shared" ref="AV5:AV43" ca="1" si="7">AS5*AU5</f>
        <v>4.8942124066941339</v>
      </c>
      <c r="BB5">
        <f t="shared" ref="BB5:BB43" ca="1" si="8">C5</f>
        <v>95.874545857218678</v>
      </c>
      <c r="BC5">
        <f t="shared" ref="BC5:BC43" ca="1" si="9">E5</f>
        <v>93.537057048066742</v>
      </c>
      <c r="BE5">
        <f t="shared" ref="BE5:BE43" ca="1" si="10">BB5-BB$45</f>
        <v>-1.3725249608876595</v>
      </c>
      <c r="BF5">
        <f t="shared" ref="BF5:BF43" ca="1" si="11">(BB5-BB$45)^2</f>
        <v>1.8838247682596714</v>
      </c>
      <c r="BG5">
        <f t="shared" ref="BG5:BG43" ca="1" si="12">(BC5-BC$45)</f>
        <v>-3.5658458287919785</v>
      </c>
      <c r="BH5">
        <f t="shared" ref="BH5:BH43" ca="1" si="13">BE5*BG5</f>
        <v>4.8942124066941339</v>
      </c>
    </row>
    <row r="6" spans="2:63" x14ac:dyDescent="0.2">
      <c r="B6" s="7">
        <v>3</v>
      </c>
      <c r="C6" s="42">
        <f t="shared" ca="1" si="1"/>
        <v>95.847160342211097</v>
      </c>
      <c r="D6" s="42">
        <f t="shared" ca="1" si="2"/>
        <v>97.00532578765683</v>
      </c>
      <c r="E6" s="42">
        <f t="shared" ca="1" si="3"/>
        <v>97.00532578765683</v>
      </c>
      <c r="I6" s="8" t="s">
        <v>5</v>
      </c>
      <c r="J6" s="10">
        <f ca="1">COUNT(C4:C43)</f>
        <v>40</v>
      </c>
      <c r="K6" s="10"/>
      <c r="L6" s="10">
        <f ca="1">COUNT(E4:E43)</f>
        <v>40</v>
      </c>
      <c r="M6" s="10"/>
      <c r="N6" s="11"/>
      <c r="AP6">
        <f t="shared" ca="1" si="0"/>
        <v>95.847160342211097</v>
      </c>
      <c r="AQ6">
        <f t="shared" ca="1" si="0"/>
        <v>97.00532578765683</v>
      </c>
      <c r="AS6">
        <f t="shared" ca="1" si="4"/>
        <v>-1.3999104758952399</v>
      </c>
      <c r="AT6">
        <f t="shared" ca="1" si="5"/>
        <v>1.9597493405212369</v>
      </c>
      <c r="AU6">
        <f t="shared" ca="1" si="6"/>
        <v>-9.7577089201891454E-2</v>
      </c>
      <c r="AV6">
        <f t="shared" ca="1" si="7"/>
        <v>0.13659918938109214</v>
      </c>
      <c r="BB6">
        <f t="shared" ca="1" si="8"/>
        <v>95.847160342211097</v>
      </c>
      <c r="BC6">
        <f t="shared" ca="1" si="9"/>
        <v>97.00532578765683</v>
      </c>
      <c r="BE6">
        <f t="shared" ca="1" si="10"/>
        <v>-1.3999104758952399</v>
      </c>
      <c r="BF6">
        <f t="shared" ca="1" si="11"/>
        <v>1.9597493405212369</v>
      </c>
      <c r="BG6">
        <f t="shared" ca="1" si="12"/>
        <v>-9.7577089201891454E-2</v>
      </c>
      <c r="BH6">
        <f t="shared" ca="1" si="13"/>
        <v>0.13659918938109214</v>
      </c>
    </row>
    <row r="7" spans="2:63" x14ac:dyDescent="0.2">
      <c r="B7" s="7">
        <v>4</v>
      </c>
      <c r="C7" s="42">
        <f t="shared" ca="1" si="1"/>
        <v>100.07433518640738</v>
      </c>
      <c r="D7" s="42">
        <f t="shared" ca="1" si="2"/>
        <v>96.057881958228975</v>
      </c>
      <c r="E7" s="42">
        <f t="shared" ca="1" si="3"/>
        <v>96.057881958228975</v>
      </c>
      <c r="I7" s="12" t="s">
        <v>6</v>
      </c>
      <c r="J7" s="13">
        <f ca="1">J5*SQRT(J6-2)/SQRT(1-J5^2)</f>
        <v>7.6166837708525446</v>
      </c>
      <c r="K7" s="10"/>
      <c r="L7" s="10"/>
      <c r="M7" s="10"/>
      <c r="N7" s="11"/>
      <c r="AP7">
        <f t="shared" ca="1" si="0"/>
        <v>100.07433518640738</v>
      </c>
      <c r="AQ7">
        <f t="shared" ca="1" si="0"/>
        <v>96.057881958228975</v>
      </c>
      <c r="AS7">
        <f t="shared" ca="1" si="4"/>
        <v>2.8272643683010443</v>
      </c>
      <c r="AT7">
        <f t="shared" ca="1" si="5"/>
        <v>7.9934238082647031</v>
      </c>
      <c r="AU7">
        <f t="shared" ca="1" si="6"/>
        <v>-1.0450209186297457</v>
      </c>
      <c r="AV7">
        <f t="shared" ca="1" si="7"/>
        <v>-2.9545504073711051</v>
      </c>
      <c r="BB7">
        <f t="shared" ca="1" si="8"/>
        <v>100.07433518640738</v>
      </c>
      <c r="BC7">
        <f t="shared" ca="1" si="9"/>
        <v>96.057881958228975</v>
      </c>
      <c r="BE7">
        <f t="shared" ca="1" si="10"/>
        <v>2.8272643683010443</v>
      </c>
      <c r="BF7">
        <f t="shared" ca="1" si="11"/>
        <v>7.9934238082647031</v>
      </c>
      <c r="BG7">
        <f t="shared" ca="1" si="12"/>
        <v>-1.0450209186297457</v>
      </c>
      <c r="BH7">
        <f t="shared" ca="1" si="13"/>
        <v>-2.9545504073711051</v>
      </c>
    </row>
    <row r="8" spans="2:63" ht="16" thickBot="1" x14ac:dyDescent="0.25">
      <c r="B8" s="7">
        <v>5</v>
      </c>
      <c r="C8" s="42">
        <f t="shared" ca="1" si="1"/>
        <v>84.473625264372856</v>
      </c>
      <c r="D8" s="42">
        <f t="shared" ca="1" si="2"/>
        <v>87.026330424750157</v>
      </c>
      <c r="E8" s="42">
        <f t="shared" ca="1" si="3"/>
        <v>87.026330424750157</v>
      </c>
      <c r="I8" s="14" t="s">
        <v>7</v>
      </c>
      <c r="J8" s="15">
        <f ca="1">IF(_xlfn.T.DIST.2T(ABS(J7),J6-2)&lt;0.001, 0.001, _xlfn.T.DIST.2T(ABS(J7),J6-2))</f>
        <v>1E-3</v>
      </c>
      <c r="K8" s="16"/>
      <c r="L8" s="17" t="str">
        <f ca="1">IF(J8 &lt; 0.05, "This is a significant correlation", "This is not a signficant correlation")</f>
        <v>This is a significant correlation</v>
      </c>
      <c r="M8" s="16"/>
      <c r="N8" s="18"/>
      <c r="AP8">
        <f t="shared" ca="1" si="0"/>
        <v>84.473625264372856</v>
      </c>
      <c r="AQ8">
        <f t="shared" ca="1" si="0"/>
        <v>87.026330424750157</v>
      </c>
      <c r="AS8">
        <f t="shared" ca="1" si="4"/>
        <v>-12.773445553733481</v>
      </c>
      <c r="AT8">
        <f t="shared" ca="1" si="5"/>
        <v>163.16091131419364</v>
      </c>
      <c r="AU8">
        <f t="shared" ca="1" si="6"/>
        <v>-10.076572452108564</v>
      </c>
      <c r="AV8">
        <f t="shared" ca="1" si="7"/>
        <v>128.71254958525941</v>
      </c>
      <c r="BB8">
        <f t="shared" ca="1" si="8"/>
        <v>84.473625264372856</v>
      </c>
      <c r="BC8">
        <f t="shared" ca="1" si="9"/>
        <v>87.026330424750157</v>
      </c>
      <c r="BE8">
        <f t="shared" ca="1" si="10"/>
        <v>-12.773445553733481</v>
      </c>
      <c r="BF8">
        <f t="shared" ca="1" si="11"/>
        <v>163.16091131419364</v>
      </c>
      <c r="BG8">
        <f t="shared" ca="1" si="12"/>
        <v>-10.076572452108564</v>
      </c>
      <c r="BH8">
        <f t="shared" ca="1" si="13"/>
        <v>128.71254958525941</v>
      </c>
    </row>
    <row r="9" spans="2:63" x14ac:dyDescent="0.2">
      <c r="B9" s="7">
        <v>6</v>
      </c>
      <c r="C9" s="42">
        <f t="shared" ca="1" si="1"/>
        <v>117.81582743392471</v>
      </c>
      <c r="D9" s="42">
        <f t="shared" ca="1" si="2"/>
        <v>107.33848715238767</v>
      </c>
      <c r="E9" s="42">
        <f t="shared" ca="1" si="3"/>
        <v>107.33848715238767</v>
      </c>
      <c r="AP9">
        <f t="shared" ca="1" si="0"/>
        <v>117.81582743392471</v>
      </c>
      <c r="AQ9">
        <f t="shared" ca="1" si="0"/>
        <v>107.33848715238767</v>
      </c>
      <c r="AS9">
        <f t="shared" ca="1" si="4"/>
        <v>20.568756615818373</v>
      </c>
      <c r="AT9">
        <f t="shared" ca="1" si="5"/>
        <v>423.07374872077207</v>
      </c>
      <c r="AU9">
        <f t="shared" ca="1" si="6"/>
        <v>10.23558427552895</v>
      </c>
      <c r="AV9">
        <f t="shared" ca="1" si="7"/>
        <v>210.53324178405259</v>
      </c>
      <c r="BB9">
        <f t="shared" ca="1" si="8"/>
        <v>117.81582743392471</v>
      </c>
      <c r="BC9">
        <f t="shared" ca="1" si="9"/>
        <v>107.33848715238767</v>
      </c>
      <c r="BE9">
        <f t="shared" ca="1" si="10"/>
        <v>20.568756615818373</v>
      </c>
      <c r="BF9">
        <f t="shared" ca="1" si="11"/>
        <v>423.07374872077207</v>
      </c>
      <c r="BG9">
        <f t="shared" ca="1" si="12"/>
        <v>10.23558427552895</v>
      </c>
      <c r="BH9">
        <f t="shared" ca="1" si="13"/>
        <v>210.53324178405259</v>
      </c>
    </row>
    <row r="10" spans="2:63" x14ac:dyDescent="0.2">
      <c r="B10" s="7">
        <v>7</v>
      </c>
      <c r="C10" s="42">
        <f t="shared" ca="1" si="1"/>
        <v>106.35571027348377</v>
      </c>
      <c r="D10" s="42">
        <f t="shared" ca="1" si="2"/>
        <v>103.62395168168156</v>
      </c>
      <c r="E10" s="42">
        <f t="shared" ca="1" si="3"/>
        <v>103.62395168168156</v>
      </c>
      <c r="AP10">
        <f t="shared" ca="1" si="0"/>
        <v>106.35571027348377</v>
      </c>
      <c r="AQ10">
        <f t="shared" ca="1" si="0"/>
        <v>103.62395168168156</v>
      </c>
      <c r="AS10">
        <f t="shared" ca="1" si="4"/>
        <v>9.1086394553774284</v>
      </c>
      <c r="AT10">
        <f t="shared" ca="1" si="5"/>
        <v>82.967312728058417</v>
      </c>
      <c r="AU10">
        <f t="shared" ca="1" si="6"/>
        <v>6.5210488048228399</v>
      </c>
      <c r="AV10">
        <f t="shared" ca="1" si="7"/>
        <v>59.397882434051141</v>
      </c>
      <c r="BB10">
        <f t="shared" ca="1" si="8"/>
        <v>106.35571027348377</v>
      </c>
      <c r="BC10">
        <f t="shared" ca="1" si="9"/>
        <v>103.62395168168156</v>
      </c>
      <c r="BE10">
        <f t="shared" ca="1" si="10"/>
        <v>9.1086394553774284</v>
      </c>
      <c r="BF10">
        <f t="shared" ca="1" si="11"/>
        <v>82.967312728058417</v>
      </c>
      <c r="BG10">
        <f t="shared" ca="1" si="12"/>
        <v>6.5210488048228399</v>
      </c>
      <c r="BH10">
        <f t="shared" ca="1" si="13"/>
        <v>59.397882434051141</v>
      </c>
    </row>
    <row r="11" spans="2:63" x14ac:dyDescent="0.2">
      <c r="B11" s="7">
        <v>8</v>
      </c>
      <c r="C11" s="42">
        <f t="shared" ca="1" si="1"/>
        <v>112.18827977496417</v>
      </c>
      <c r="D11" s="42">
        <f t="shared" ca="1" si="2"/>
        <v>104.45595326810104</v>
      </c>
      <c r="E11" s="42">
        <f t="shared" ca="1" si="3"/>
        <v>104.45595326810104</v>
      </c>
      <c r="AP11">
        <f t="shared" ca="1" si="0"/>
        <v>112.18827977496417</v>
      </c>
      <c r="AQ11">
        <f t="shared" ca="1" si="0"/>
        <v>104.45595326810104</v>
      </c>
      <c r="AS11">
        <f t="shared" ca="1" si="4"/>
        <v>14.941208956857835</v>
      </c>
      <c r="AT11">
        <f t="shared" ca="1" si="5"/>
        <v>223.23972509248881</v>
      </c>
      <c r="AU11">
        <f t="shared" ca="1" si="6"/>
        <v>7.35305039124232</v>
      </c>
      <c r="AV11">
        <f t="shared" ca="1" si="7"/>
        <v>109.86346236585676</v>
      </c>
      <c r="BB11">
        <f t="shared" ca="1" si="8"/>
        <v>112.18827977496417</v>
      </c>
      <c r="BC11">
        <f t="shared" ca="1" si="9"/>
        <v>104.45595326810104</v>
      </c>
      <c r="BE11">
        <f t="shared" ca="1" si="10"/>
        <v>14.941208956857835</v>
      </c>
      <c r="BF11">
        <f t="shared" ca="1" si="11"/>
        <v>223.23972509248881</v>
      </c>
      <c r="BG11">
        <f t="shared" ca="1" si="12"/>
        <v>7.35305039124232</v>
      </c>
      <c r="BH11">
        <f t="shared" ca="1" si="13"/>
        <v>109.86346236585676</v>
      </c>
    </row>
    <row r="12" spans="2:63" x14ac:dyDescent="0.2">
      <c r="B12" s="7">
        <v>9</v>
      </c>
      <c r="C12" s="42">
        <f t="shared" ca="1" si="1"/>
        <v>104.65774531807607</v>
      </c>
      <c r="D12" s="42">
        <f t="shared" ca="1" si="2"/>
        <v>93.798642122481965</v>
      </c>
      <c r="E12" s="42">
        <f t="shared" ca="1" si="3"/>
        <v>93.798642122481965</v>
      </c>
      <c r="L12" s="19"/>
      <c r="AP12">
        <f t="shared" ca="1" si="0"/>
        <v>104.65774531807607</v>
      </c>
      <c r="AQ12">
        <f t="shared" ca="1" si="0"/>
        <v>93.798642122481965</v>
      </c>
      <c r="AS12">
        <f t="shared" ca="1" si="4"/>
        <v>7.4106744999697298</v>
      </c>
      <c r="AT12">
        <f t="shared" ca="1" si="5"/>
        <v>54.918096544501608</v>
      </c>
      <c r="AU12">
        <f t="shared" ca="1" si="6"/>
        <v>-3.3042607543767559</v>
      </c>
      <c r="AV12">
        <f t="shared" ca="1" si="7"/>
        <v>-24.486800913710567</v>
      </c>
      <c r="BB12">
        <f t="shared" ca="1" si="8"/>
        <v>104.65774531807607</v>
      </c>
      <c r="BC12">
        <f t="shared" ca="1" si="9"/>
        <v>93.798642122481965</v>
      </c>
      <c r="BE12">
        <f t="shared" ca="1" si="10"/>
        <v>7.4106744999697298</v>
      </c>
      <c r="BF12">
        <f t="shared" ca="1" si="11"/>
        <v>54.918096544501608</v>
      </c>
      <c r="BG12">
        <f t="shared" ca="1" si="12"/>
        <v>-3.3042607543767559</v>
      </c>
      <c r="BH12">
        <f t="shared" ca="1" si="13"/>
        <v>-24.486800913710567</v>
      </c>
    </row>
    <row r="13" spans="2:63" x14ac:dyDescent="0.2">
      <c r="B13" s="7">
        <v>10</v>
      </c>
      <c r="C13" s="42">
        <f t="shared" ca="1" si="1"/>
        <v>83.628103192680214</v>
      </c>
      <c r="D13" s="42">
        <f t="shared" ca="1" si="2"/>
        <v>91.042817388155612</v>
      </c>
      <c r="E13" s="42">
        <f t="shared" ca="1" si="3"/>
        <v>91.042817388155612</v>
      </c>
      <c r="AP13">
        <f t="shared" ca="1" si="0"/>
        <v>83.628103192680214</v>
      </c>
      <c r="AQ13">
        <f t="shared" ca="1" si="0"/>
        <v>91.042817388155612</v>
      </c>
      <c r="AS13">
        <f t="shared" ca="1" si="4"/>
        <v>-13.618967625426123</v>
      </c>
      <c r="AT13">
        <f t="shared" ca="1" si="5"/>
        <v>185.47627918240485</v>
      </c>
      <c r="AU13">
        <f t="shared" ca="1" si="6"/>
        <v>-6.060085488703109</v>
      </c>
      <c r="AV13">
        <f t="shared" ca="1" si="7"/>
        <v>82.532108077962292</v>
      </c>
      <c r="BB13">
        <f t="shared" ca="1" si="8"/>
        <v>83.628103192680214</v>
      </c>
      <c r="BC13">
        <f t="shared" ca="1" si="9"/>
        <v>91.042817388155612</v>
      </c>
      <c r="BE13">
        <f t="shared" ca="1" si="10"/>
        <v>-13.618967625426123</v>
      </c>
      <c r="BF13">
        <f t="shared" ca="1" si="11"/>
        <v>185.47627918240485</v>
      </c>
      <c r="BG13">
        <f t="shared" ca="1" si="12"/>
        <v>-6.060085488703109</v>
      </c>
      <c r="BH13">
        <f t="shared" ca="1" si="13"/>
        <v>82.532108077962292</v>
      </c>
    </row>
    <row r="14" spans="2:63" x14ac:dyDescent="0.2">
      <c r="B14" s="7">
        <v>11</v>
      </c>
      <c r="C14" s="42">
        <f t="shared" ca="1" si="1"/>
        <v>97.407824451786837</v>
      </c>
      <c r="D14" s="42">
        <f t="shared" ca="1" si="2"/>
        <v>108.21049095853516</v>
      </c>
      <c r="E14" s="42">
        <f t="shared" ca="1" si="3"/>
        <v>108.21049095853516</v>
      </c>
      <c r="AP14">
        <f t="shared" ca="1" si="0"/>
        <v>97.407824451786837</v>
      </c>
      <c r="AQ14">
        <f t="shared" ca="1" si="0"/>
        <v>108.21049095853516</v>
      </c>
      <c r="AS14">
        <f t="shared" ca="1" si="4"/>
        <v>0.16075363368049977</v>
      </c>
      <c r="AT14">
        <f t="shared" ca="1" si="5"/>
        <v>2.5841730741484312E-2</v>
      </c>
      <c r="AU14">
        <f t="shared" ca="1" si="6"/>
        <v>11.10758808167644</v>
      </c>
      <c r="AV14">
        <f t="shared" ca="1" si="7"/>
        <v>1.7855851455556997</v>
      </c>
      <c r="BB14">
        <f t="shared" ca="1" si="8"/>
        <v>97.407824451786837</v>
      </c>
      <c r="BC14">
        <f t="shared" ca="1" si="9"/>
        <v>108.21049095853516</v>
      </c>
      <c r="BE14">
        <f t="shared" ca="1" si="10"/>
        <v>0.16075363368049977</v>
      </c>
      <c r="BF14">
        <f t="shared" ca="1" si="11"/>
        <v>2.5841730741484312E-2</v>
      </c>
      <c r="BG14">
        <f t="shared" ca="1" si="12"/>
        <v>11.10758808167644</v>
      </c>
      <c r="BH14">
        <f t="shared" ca="1" si="13"/>
        <v>1.7855851455556997</v>
      </c>
    </row>
    <row r="15" spans="2:63" x14ac:dyDescent="0.2">
      <c r="B15" s="7">
        <v>12</v>
      </c>
      <c r="C15" s="42">
        <f t="shared" ca="1" si="1"/>
        <v>93.215964266093806</v>
      </c>
      <c r="D15" s="42">
        <f t="shared" ca="1" si="2"/>
        <v>99.419513341405207</v>
      </c>
      <c r="E15" s="42">
        <f t="shared" ca="1" si="3"/>
        <v>99.419513341405207</v>
      </c>
      <c r="AP15">
        <f t="shared" ca="1" si="0"/>
        <v>93.215964266093806</v>
      </c>
      <c r="AQ15">
        <f t="shared" ca="1" si="0"/>
        <v>99.419513341405207</v>
      </c>
      <c r="AS15">
        <f t="shared" ca="1" si="4"/>
        <v>-4.0311065520125311</v>
      </c>
      <c r="AT15">
        <f t="shared" ca="1" si="5"/>
        <v>16.249820033678358</v>
      </c>
      <c r="AU15">
        <f t="shared" ca="1" si="6"/>
        <v>2.3166104645464856</v>
      </c>
      <c r="AV15">
        <f t="shared" ca="1" si="7"/>
        <v>-9.338503622094132</v>
      </c>
      <c r="BB15">
        <f t="shared" ca="1" si="8"/>
        <v>93.215964266093806</v>
      </c>
      <c r="BC15">
        <f t="shared" ca="1" si="9"/>
        <v>99.419513341405207</v>
      </c>
      <c r="BE15">
        <f t="shared" ca="1" si="10"/>
        <v>-4.0311065520125311</v>
      </c>
      <c r="BF15">
        <f t="shared" ca="1" si="11"/>
        <v>16.249820033678358</v>
      </c>
      <c r="BG15">
        <f t="shared" ca="1" si="12"/>
        <v>2.3166104645464856</v>
      </c>
      <c r="BH15">
        <f t="shared" ca="1" si="13"/>
        <v>-9.338503622094132</v>
      </c>
    </row>
    <row r="16" spans="2:63" x14ac:dyDescent="0.2">
      <c r="B16" s="7">
        <v>13</v>
      </c>
      <c r="C16" s="42">
        <f t="shared" ca="1" si="1"/>
        <v>102.9671587835695</v>
      </c>
      <c r="D16" s="42">
        <f t="shared" ca="1" si="2"/>
        <v>104.93373714161559</v>
      </c>
      <c r="E16" s="42">
        <f t="shared" ca="1" si="3"/>
        <v>104.93373714161559</v>
      </c>
      <c r="AP16">
        <f t="shared" ca="1" si="0"/>
        <v>102.9671587835695</v>
      </c>
      <c r="AQ16">
        <f t="shared" ca="1" si="0"/>
        <v>104.93373714161559</v>
      </c>
      <c r="AS16">
        <f t="shared" ca="1" si="4"/>
        <v>5.7200879654631649</v>
      </c>
      <c r="AT16">
        <f t="shared" ca="1" si="5"/>
        <v>32.719406332636531</v>
      </c>
      <c r="AU16">
        <f t="shared" ca="1" si="6"/>
        <v>7.8308342647568736</v>
      </c>
      <c r="AV16">
        <f t="shared" ca="1" si="7"/>
        <v>44.793060837372387</v>
      </c>
      <c r="BB16">
        <f t="shared" ca="1" si="8"/>
        <v>102.9671587835695</v>
      </c>
      <c r="BC16">
        <f t="shared" ca="1" si="9"/>
        <v>104.93373714161559</v>
      </c>
      <c r="BE16">
        <f t="shared" ca="1" si="10"/>
        <v>5.7200879654631649</v>
      </c>
      <c r="BF16">
        <f t="shared" ca="1" si="11"/>
        <v>32.719406332636531</v>
      </c>
      <c r="BG16">
        <f t="shared" ca="1" si="12"/>
        <v>7.8308342647568736</v>
      </c>
      <c r="BH16">
        <f t="shared" ca="1" si="13"/>
        <v>44.793060837372387</v>
      </c>
    </row>
    <row r="17" spans="2:60" x14ac:dyDescent="0.2">
      <c r="B17" s="7">
        <v>14</v>
      </c>
      <c r="C17" s="42">
        <f t="shared" ca="1" si="1"/>
        <v>106.59975191519088</v>
      </c>
      <c r="D17" s="42">
        <f t="shared" ca="1" si="2"/>
        <v>91.12486781426405</v>
      </c>
      <c r="E17" s="42">
        <f t="shared" ca="1" si="3"/>
        <v>91.12486781426405</v>
      </c>
      <c r="AP17">
        <f t="shared" ca="1" si="0"/>
        <v>106.59975191519088</v>
      </c>
      <c r="AQ17">
        <f t="shared" ca="1" si="0"/>
        <v>91.12486781426405</v>
      </c>
      <c r="AS17">
        <f t="shared" ca="1" si="4"/>
        <v>9.3526810970845418</v>
      </c>
      <c r="AT17">
        <f t="shared" ca="1" si="5"/>
        <v>87.472643703762515</v>
      </c>
      <c r="AU17">
        <f t="shared" ca="1" si="6"/>
        <v>-5.978035062594671</v>
      </c>
      <c r="AV17">
        <f t="shared" ca="1" si="7"/>
        <v>-55.910655527637786</v>
      </c>
      <c r="BB17">
        <f t="shared" ca="1" si="8"/>
        <v>106.59975191519088</v>
      </c>
      <c r="BC17">
        <f t="shared" ca="1" si="9"/>
        <v>91.12486781426405</v>
      </c>
      <c r="BE17">
        <f t="shared" ca="1" si="10"/>
        <v>9.3526810970845418</v>
      </c>
      <c r="BF17">
        <f t="shared" ca="1" si="11"/>
        <v>87.472643703762515</v>
      </c>
      <c r="BG17">
        <f t="shared" ca="1" si="12"/>
        <v>-5.978035062594671</v>
      </c>
      <c r="BH17">
        <f t="shared" ca="1" si="13"/>
        <v>-55.910655527637786</v>
      </c>
    </row>
    <row r="18" spans="2:60" x14ac:dyDescent="0.2">
      <c r="B18" s="7">
        <v>15</v>
      </c>
      <c r="C18" s="42">
        <f t="shared" ca="1" si="1"/>
        <v>113.78399586027869</v>
      </c>
      <c r="D18" s="42">
        <f t="shared" ca="1" si="2"/>
        <v>103.18773231997916</v>
      </c>
      <c r="E18" s="42">
        <f t="shared" ca="1" si="3"/>
        <v>103.18773231997916</v>
      </c>
      <c r="AP18">
        <f t="shared" ca="1" si="0"/>
        <v>113.78399586027869</v>
      </c>
      <c r="AQ18">
        <f t="shared" ca="1" si="0"/>
        <v>103.18773231997916</v>
      </c>
      <c r="AS18">
        <f t="shared" ca="1" si="4"/>
        <v>16.536925042172356</v>
      </c>
      <c r="AT18">
        <f t="shared" ca="1" si="5"/>
        <v>273.46988985042719</v>
      </c>
      <c r="AU18">
        <f t="shared" ca="1" si="6"/>
        <v>6.0848294431204408</v>
      </c>
      <c r="AV18">
        <f t="shared" ca="1" si="7"/>
        <v>100.6243683952861</v>
      </c>
      <c r="BB18">
        <f t="shared" ca="1" si="8"/>
        <v>113.78399586027869</v>
      </c>
      <c r="BC18">
        <f t="shared" ca="1" si="9"/>
        <v>103.18773231997916</v>
      </c>
      <c r="BE18">
        <f t="shared" ca="1" si="10"/>
        <v>16.536925042172356</v>
      </c>
      <c r="BF18">
        <f t="shared" ca="1" si="11"/>
        <v>273.46988985042719</v>
      </c>
      <c r="BG18">
        <f t="shared" ca="1" si="12"/>
        <v>6.0848294431204408</v>
      </c>
      <c r="BH18">
        <f t="shared" ca="1" si="13"/>
        <v>100.6243683952861</v>
      </c>
    </row>
    <row r="19" spans="2:60" x14ac:dyDescent="0.2">
      <c r="B19" s="7">
        <v>16</v>
      </c>
      <c r="C19" s="42">
        <f t="shared" ca="1" si="1"/>
        <v>100.09594894115882</v>
      </c>
      <c r="D19" s="42">
        <f t="shared" ca="1" si="2"/>
        <v>97.643969085907401</v>
      </c>
      <c r="E19" s="42">
        <f t="shared" ca="1" si="3"/>
        <v>97.643969085907401</v>
      </c>
      <c r="AP19">
        <f t="shared" ca="1" si="0"/>
        <v>100.09594894115882</v>
      </c>
      <c r="AQ19">
        <f t="shared" ca="1" si="0"/>
        <v>97.643969085907401</v>
      </c>
      <c r="AS19">
        <f t="shared" ca="1" si="4"/>
        <v>2.8488781230524864</v>
      </c>
      <c r="AT19">
        <f t="shared" ca="1" si="5"/>
        <v>8.1161065600070579</v>
      </c>
      <c r="AU19">
        <f t="shared" ca="1" si="6"/>
        <v>0.54106620904867953</v>
      </c>
      <c r="AV19">
        <f t="shared" ca="1" si="7"/>
        <v>1.5414316860817263</v>
      </c>
      <c r="BB19">
        <f t="shared" ca="1" si="8"/>
        <v>100.09594894115882</v>
      </c>
      <c r="BC19">
        <f t="shared" ca="1" si="9"/>
        <v>97.643969085907401</v>
      </c>
      <c r="BE19">
        <f t="shared" ca="1" si="10"/>
        <v>2.8488781230524864</v>
      </c>
      <c r="BF19">
        <f t="shared" ca="1" si="11"/>
        <v>8.1161065600070579</v>
      </c>
      <c r="BG19">
        <f t="shared" ca="1" si="12"/>
        <v>0.54106620904867953</v>
      </c>
      <c r="BH19">
        <f t="shared" ca="1" si="13"/>
        <v>1.5414316860817263</v>
      </c>
    </row>
    <row r="20" spans="2:60" x14ac:dyDescent="0.2">
      <c r="B20" s="7">
        <v>17</v>
      </c>
      <c r="C20" s="42">
        <f t="shared" ca="1" si="1"/>
        <v>96.86649954832447</v>
      </c>
      <c r="D20" s="42">
        <f t="shared" ca="1" si="2"/>
        <v>96.54304665410038</v>
      </c>
      <c r="E20" s="42">
        <f t="shared" ca="1" si="3"/>
        <v>96.54304665410038</v>
      </c>
      <c r="AP20">
        <f t="shared" ca="1" si="0"/>
        <v>96.86649954832447</v>
      </c>
      <c r="AQ20">
        <f t="shared" ca="1" si="0"/>
        <v>96.54304665410038</v>
      </c>
      <c r="AS20">
        <f t="shared" ca="1" si="4"/>
        <v>-0.38057126978186773</v>
      </c>
      <c r="AT20">
        <f t="shared" ca="1" si="5"/>
        <v>0.14483449138338314</v>
      </c>
      <c r="AU20">
        <f t="shared" ca="1" si="6"/>
        <v>-0.55985622275834146</v>
      </c>
      <c r="AV20">
        <f t="shared" ca="1" si="7"/>
        <v>0.2130651935904222</v>
      </c>
      <c r="BB20">
        <f t="shared" ca="1" si="8"/>
        <v>96.86649954832447</v>
      </c>
      <c r="BC20">
        <f t="shared" ca="1" si="9"/>
        <v>96.54304665410038</v>
      </c>
      <c r="BE20">
        <f t="shared" ca="1" si="10"/>
        <v>-0.38057126978186773</v>
      </c>
      <c r="BF20">
        <f t="shared" ca="1" si="11"/>
        <v>0.14483449138338314</v>
      </c>
      <c r="BG20">
        <f t="shared" ca="1" si="12"/>
        <v>-0.55985622275834146</v>
      </c>
      <c r="BH20">
        <f t="shared" ca="1" si="13"/>
        <v>0.2130651935904222</v>
      </c>
    </row>
    <row r="21" spans="2:60" x14ac:dyDescent="0.2">
      <c r="B21" s="7">
        <v>18</v>
      </c>
      <c r="C21" s="42">
        <f t="shared" ca="1" si="1"/>
        <v>79.416195686824636</v>
      </c>
      <c r="D21" s="42">
        <f t="shared" ca="1" si="2"/>
        <v>86.844408776642823</v>
      </c>
      <c r="E21" s="42">
        <f t="shared" ca="1" si="3"/>
        <v>86.844408776642823</v>
      </c>
      <c r="AP21">
        <f t="shared" ca="1" si="0"/>
        <v>79.416195686824636</v>
      </c>
      <c r="AQ21">
        <f t="shared" ca="1" si="0"/>
        <v>86.844408776642823</v>
      </c>
      <c r="AS21">
        <f t="shared" ca="1" si="4"/>
        <v>-17.830875131281701</v>
      </c>
      <c r="AT21">
        <f t="shared" ca="1" si="5"/>
        <v>317.94010794736022</v>
      </c>
      <c r="AU21">
        <f t="shared" ca="1" si="6"/>
        <v>-10.258494100215898</v>
      </c>
      <c r="AV21">
        <f t="shared" ca="1" si="7"/>
        <v>182.91792733593971</v>
      </c>
      <c r="BB21">
        <f t="shared" ca="1" si="8"/>
        <v>79.416195686824636</v>
      </c>
      <c r="BC21">
        <f t="shared" ca="1" si="9"/>
        <v>86.844408776642823</v>
      </c>
      <c r="BE21">
        <f t="shared" ca="1" si="10"/>
        <v>-17.830875131281701</v>
      </c>
      <c r="BF21">
        <f t="shared" ca="1" si="11"/>
        <v>317.94010794736022</v>
      </c>
      <c r="BG21">
        <f t="shared" ca="1" si="12"/>
        <v>-10.258494100215898</v>
      </c>
      <c r="BH21">
        <f t="shared" ca="1" si="13"/>
        <v>182.91792733593971</v>
      </c>
    </row>
    <row r="22" spans="2:60" ht="16" thickBot="1" x14ac:dyDescent="0.25">
      <c r="B22" s="7">
        <v>19</v>
      </c>
      <c r="C22" s="42">
        <f t="shared" ca="1" si="1"/>
        <v>82.907243573143063</v>
      </c>
      <c r="D22" s="42">
        <f t="shared" ca="1" si="2"/>
        <v>90.908130866751719</v>
      </c>
      <c r="E22" s="42">
        <f t="shared" ca="1" si="3"/>
        <v>90.908130866751719</v>
      </c>
      <c r="AP22">
        <f t="shared" ca="1" si="0"/>
        <v>82.907243573143063</v>
      </c>
      <c r="AQ22">
        <f t="shared" ca="1" si="0"/>
        <v>90.908130866751719</v>
      </c>
      <c r="AS22">
        <f t="shared" ca="1" si="4"/>
        <v>-14.339827244963274</v>
      </c>
      <c r="AT22">
        <f t="shared" ca="1" si="5"/>
        <v>205.630645415391</v>
      </c>
      <c r="AU22">
        <f t="shared" ca="1" si="6"/>
        <v>-6.1947720101070018</v>
      </c>
      <c r="AV22">
        <f t="shared" ca="1" si="7"/>
        <v>88.831960446868294</v>
      </c>
      <c r="BB22">
        <f t="shared" ca="1" si="8"/>
        <v>82.907243573143063</v>
      </c>
      <c r="BC22">
        <f t="shared" ca="1" si="9"/>
        <v>90.908130866751719</v>
      </c>
      <c r="BE22">
        <f t="shared" ca="1" si="10"/>
        <v>-14.339827244963274</v>
      </c>
      <c r="BF22">
        <f t="shared" ca="1" si="11"/>
        <v>205.630645415391</v>
      </c>
      <c r="BG22">
        <f t="shared" ca="1" si="12"/>
        <v>-6.1947720101070018</v>
      </c>
      <c r="BH22">
        <f t="shared" ca="1" si="13"/>
        <v>88.831960446868294</v>
      </c>
    </row>
    <row r="23" spans="2:60" x14ac:dyDescent="0.2">
      <c r="B23" s="7">
        <v>20</v>
      </c>
      <c r="C23" s="42">
        <f t="shared" ca="1" si="1"/>
        <v>102.8167265305928</v>
      </c>
      <c r="D23" s="42">
        <f t="shared" ca="1" si="2"/>
        <v>102.37106457745215</v>
      </c>
      <c r="E23" s="42">
        <f t="shared" ca="1" si="3"/>
        <v>102.37106457745215</v>
      </c>
      <c r="R23" s="4" t="str">
        <f>AX3</f>
        <v>Slope</v>
      </c>
      <c r="S23" s="48">
        <f ca="1">AY3</f>
        <v>0.53984879277788156</v>
      </c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P23">
        <f t="shared" ca="1" si="0"/>
        <v>102.8167265305928</v>
      </c>
      <c r="AQ23">
        <f t="shared" ca="1" si="0"/>
        <v>102.37106457745215</v>
      </c>
      <c r="AS23">
        <f t="shared" ca="1" si="4"/>
        <v>5.5696557124864654</v>
      </c>
      <c r="AT23">
        <f t="shared" ca="1" si="5"/>
        <v>31.021064755633116</v>
      </c>
      <c r="AU23">
        <f t="shared" ca="1" si="6"/>
        <v>5.2681617005934243</v>
      </c>
      <c r="AV23">
        <f t="shared" ca="1" si="7"/>
        <v>29.341846910012578</v>
      </c>
      <c r="BB23">
        <f t="shared" ca="1" si="8"/>
        <v>102.8167265305928</v>
      </c>
      <c r="BC23">
        <f t="shared" ca="1" si="9"/>
        <v>102.37106457745215</v>
      </c>
      <c r="BE23">
        <f t="shared" ca="1" si="10"/>
        <v>5.5696557124864654</v>
      </c>
      <c r="BF23">
        <f t="shared" ca="1" si="11"/>
        <v>31.021064755633116</v>
      </c>
      <c r="BG23">
        <f t="shared" ca="1" si="12"/>
        <v>5.2681617005934243</v>
      </c>
      <c r="BH23">
        <f t="shared" ca="1" si="13"/>
        <v>29.341846910012578</v>
      </c>
    </row>
    <row r="24" spans="2:60" ht="16" thickBot="1" x14ac:dyDescent="0.25">
      <c r="B24" s="7">
        <v>21</v>
      </c>
      <c r="C24" s="42">
        <f t="shared" ca="1" si="1"/>
        <v>111.16463523497194</v>
      </c>
      <c r="D24" s="42">
        <f t="shared" ca="1" si="2"/>
        <v>113.83882816100817</v>
      </c>
      <c r="E24" s="42">
        <f t="shared" ca="1" si="3"/>
        <v>113.83882816100817</v>
      </c>
      <c r="R24" s="14" t="str">
        <f>AX4</f>
        <v>Intercept</v>
      </c>
      <c r="S24" s="49">
        <f ca="1">AY4</f>
        <v>52.420884893300048</v>
      </c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P24">
        <f t="shared" ca="1" si="0"/>
        <v>111.16463523497194</v>
      </c>
      <c r="AQ24">
        <f t="shared" ca="1" si="0"/>
        <v>113.83882816100817</v>
      </c>
      <c r="AS24">
        <f t="shared" ca="1" si="4"/>
        <v>13.917564416865602</v>
      </c>
      <c r="AT24">
        <f t="shared" ca="1" si="5"/>
        <v>193.69859929760358</v>
      </c>
      <c r="AU24">
        <f t="shared" ca="1" si="6"/>
        <v>16.735925284149445</v>
      </c>
      <c r="AV24">
        <f t="shared" ca="1" si="7"/>
        <v>232.92331821799965</v>
      </c>
      <c r="BB24">
        <f t="shared" ca="1" si="8"/>
        <v>111.16463523497194</v>
      </c>
      <c r="BC24">
        <f t="shared" ca="1" si="9"/>
        <v>113.83882816100817</v>
      </c>
      <c r="BE24">
        <f t="shared" ca="1" si="10"/>
        <v>13.917564416865602</v>
      </c>
      <c r="BF24">
        <f t="shared" ca="1" si="11"/>
        <v>193.69859929760358</v>
      </c>
      <c r="BG24">
        <f t="shared" ca="1" si="12"/>
        <v>16.735925284149445</v>
      </c>
      <c r="BH24">
        <f t="shared" ca="1" si="13"/>
        <v>232.92331821799965</v>
      </c>
    </row>
    <row r="25" spans="2:60" x14ac:dyDescent="0.2">
      <c r="B25" s="7">
        <v>22</v>
      </c>
      <c r="C25" s="42">
        <f t="shared" ca="1" si="1"/>
        <v>107.47114626291525</v>
      </c>
      <c r="D25" s="42">
        <f t="shared" ca="1" si="2"/>
        <v>102.46709042017835</v>
      </c>
      <c r="E25" s="42">
        <f t="shared" ca="1" si="3"/>
        <v>102.46709042017835</v>
      </c>
      <c r="AP25">
        <f t="shared" ca="1" si="0"/>
        <v>107.47114626291525</v>
      </c>
      <c r="AQ25">
        <f t="shared" ca="1" si="0"/>
        <v>102.46709042017835</v>
      </c>
      <c r="AS25">
        <f t="shared" ca="1" si="4"/>
        <v>10.224075444808918</v>
      </c>
      <c r="AT25">
        <f t="shared" ca="1" si="5"/>
        <v>104.53171870114467</v>
      </c>
      <c r="AU25">
        <f t="shared" ca="1" si="6"/>
        <v>5.3641875433196304</v>
      </c>
      <c r="AV25">
        <f t="shared" ca="1" si="7"/>
        <v>54.843858143004105</v>
      </c>
      <c r="BB25">
        <f t="shared" ca="1" si="8"/>
        <v>107.47114626291525</v>
      </c>
      <c r="BC25">
        <f t="shared" ca="1" si="9"/>
        <v>102.46709042017835</v>
      </c>
      <c r="BE25">
        <f t="shared" ca="1" si="10"/>
        <v>10.224075444808918</v>
      </c>
      <c r="BF25">
        <f t="shared" ca="1" si="11"/>
        <v>104.53171870114467</v>
      </c>
      <c r="BG25">
        <f t="shared" ca="1" si="12"/>
        <v>5.3641875433196304</v>
      </c>
      <c r="BH25">
        <f t="shared" ca="1" si="13"/>
        <v>54.843858143004105</v>
      </c>
    </row>
    <row r="26" spans="2:60" x14ac:dyDescent="0.2">
      <c r="B26" s="7">
        <v>23</v>
      </c>
      <c r="C26" s="42">
        <f t="shared" ca="1" si="1"/>
        <v>93.116679458263746</v>
      </c>
      <c r="D26" s="42">
        <f t="shared" ca="1" si="2"/>
        <v>104.33823628272265</v>
      </c>
      <c r="E26" s="42">
        <f t="shared" ca="1" si="3"/>
        <v>104.33823628272265</v>
      </c>
      <c r="AP26">
        <f t="shared" ca="1" si="0"/>
        <v>93.116679458263746</v>
      </c>
      <c r="AQ26">
        <f t="shared" ca="1" si="0"/>
        <v>104.33823628272265</v>
      </c>
      <c r="AS26">
        <f t="shared" ca="1" si="4"/>
        <v>-4.1303913598425908</v>
      </c>
      <c r="AT26">
        <f t="shared" ca="1" si="5"/>
        <v>17.060132785462326</v>
      </c>
      <c r="AU26">
        <f t="shared" ca="1" si="6"/>
        <v>7.2353334058639263</v>
      </c>
      <c r="AV26">
        <f t="shared" ca="1" si="7"/>
        <v>-29.884758585160824</v>
      </c>
      <c r="BB26">
        <f t="shared" ca="1" si="8"/>
        <v>93.116679458263746</v>
      </c>
      <c r="BC26">
        <f t="shared" ca="1" si="9"/>
        <v>104.33823628272265</v>
      </c>
      <c r="BE26">
        <f t="shared" ca="1" si="10"/>
        <v>-4.1303913598425908</v>
      </c>
      <c r="BF26">
        <f t="shared" ca="1" si="11"/>
        <v>17.060132785462326</v>
      </c>
      <c r="BG26">
        <f t="shared" ca="1" si="12"/>
        <v>7.2353334058639263</v>
      </c>
      <c r="BH26">
        <f t="shared" ca="1" si="13"/>
        <v>-29.884758585160824</v>
      </c>
    </row>
    <row r="27" spans="2:60" x14ac:dyDescent="0.2">
      <c r="B27" s="7">
        <v>24</v>
      </c>
      <c r="C27" s="42">
        <f t="shared" ca="1" si="1"/>
        <v>111.76094275536347</v>
      </c>
      <c r="D27" s="42">
        <f t="shared" ca="1" si="2"/>
        <v>102.64782842070787</v>
      </c>
      <c r="E27" s="42">
        <f t="shared" ca="1" si="3"/>
        <v>102.64782842070787</v>
      </c>
      <c r="AP27">
        <f t="shared" ca="1" si="0"/>
        <v>111.76094275536347</v>
      </c>
      <c r="AQ27">
        <f t="shared" ca="1" si="0"/>
        <v>102.64782842070787</v>
      </c>
      <c r="AS27">
        <f t="shared" ca="1" si="4"/>
        <v>14.513871937257136</v>
      </c>
      <c r="AT27">
        <f t="shared" ca="1" si="5"/>
        <v>210.65247861110021</v>
      </c>
      <c r="AU27">
        <f t="shared" ca="1" si="6"/>
        <v>5.5449255438491463</v>
      </c>
      <c r="AV27">
        <f t="shared" ca="1" si="7"/>
        <v>80.478339245052382</v>
      </c>
      <c r="BB27">
        <f t="shared" ca="1" si="8"/>
        <v>111.76094275536347</v>
      </c>
      <c r="BC27">
        <f t="shared" ca="1" si="9"/>
        <v>102.64782842070787</v>
      </c>
      <c r="BE27">
        <f t="shared" ca="1" si="10"/>
        <v>14.513871937257136</v>
      </c>
      <c r="BF27">
        <f t="shared" ca="1" si="11"/>
        <v>210.65247861110021</v>
      </c>
      <c r="BG27">
        <f t="shared" ca="1" si="12"/>
        <v>5.5449255438491463</v>
      </c>
      <c r="BH27">
        <f t="shared" ca="1" si="13"/>
        <v>80.478339245052382</v>
      </c>
    </row>
    <row r="28" spans="2:60" x14ac:dyDescent="0.2">
      <c r="B28" s="7">
        <v>25</v>
      </c>
      <c r="C28" s="42">
        <f t="shared" ca="1" si="1"/>
        <v>93.473548515039681</v>
      </c>
      <c r="D28" s="42">
        <f t="shared" ca="1" si="2"/>
        <v>96.349803791102119</v>
      </c>
      <c r="E28" s="42">
        <f t="shared" ca="1" si="3"/>
        <v>96.349803791102119</v>
      </c>
      <c r="AP28">
        <f t="shared" ca="1" si="0"/>
        <v>93.473548515039681</v>
      </c>
      <c r="AQ28">
        <f t="shared" ca="1" si="0"/>
        <v>96.349803791102119</v>
      </c>
      <c r="AS28">
        <f t="shared" ca="1" si="4"/>
        <v>-3.773522303066656</v>
      </c>
      <c r="AT28">
        <f t="shared" ca="1" si="5"/>
        <v>14.23947057174148</v>
      </c>
      <c r="AU28">
        <f t="shared" ca="1" si="6"/>
        <v>-0.75309908575660245</v>
      </c>
      <c r="AV28">
        <f t="shared" ca="1" si="7"/>
        <v>2.8418361965216477</v>
      </c>
      <c r="BB28">
        <f t="shared" ca="1" si="8"/>
        <v>93.473548515039681</v>
      </c>
      <c r="BC28">
        <f t="shared" ca="1" si="9"/>
        <v>96.349803791102119</v>
      </c>
      <c r="BE28">
        <f t="shared" ca="1" si="10"/>
        <v>-3.773522303066656</v>
      </c>
      <c r="BF28">
        <f t="shared" ca="1" si="11"/>
        <v>14.23947057174148</v>
      </c>
      <c r="BG28">
        <f t="shared" ca="1" si="12"/>
        <v>-0.75309908575660245</v>
      </c>
      <c r="BH28">
        <f t="shared" ca="1" si="13"/>
        <v>2.8418361965216477</v>
      </c>
    </row>
    <row r="29" spans="2:60" x14ac:dyDescent="0.2">
      <c r="B29" s="7">
        <v>26</v>
      </c>
      <c r="C29" s="42">
        <f t="shared" ca="1" si="1"/>
        <v>84.372961345527173</v>
      </c>
      <c r="D29" s="42">
        <f t="shared" ca="1" si="2"/>
        <v>88.749616735580688</v>
      </c>
      <c r="E29" s="42">
        <f t="shared" ca="1" si="3"/>
        <v>88.749616735580688</v>
      </c>
      <c r="AP29">
        <f t="shared" ca="1" si="0"/>
        <v>84.372961345527173</v>
      </c>
      <c r="AQ29">
        <f t="shared" ca="1" si="0"/>
        <v>88.749616735580688</v>
      </c>
      <c r="AS29">
        <f t="shared" ca="1" si="4"/>
        <v>-12.874109472579164</v>
      </c>
      <c r="AT29">
        <f t="shared" ca="1" si="5"/>
        <v>165.74269471195257</v>
      </c>
      <c r="AU29">
        <f t="shared" ca="1" si="6"/>
        <v>-8.3532861412780335</v>
      </c>
      <c r="AV29">
        <f t="shared" ca="1" si="7"/>
        <v>107.54112023859179</v>
      </c>
      <c r="BB29">
        <f t="shared" ca="1" si="8"/>
        <v>84.372961345527173</v>
      </c>
      <c r="BC29">
        <f t="shared" ca="1" si="9"/>
        <v>88.749616735580688</v>
      </c>
      <c r="BE29">
        <f t="shared" ca="1" si="10"/>
        <v>-12.874109472579164</v>
      </c>
      <c r="BF29">
        <f t="shared" ca="1" si="11"/>
        <v>165.74269471195257</v>
      </c>
      <c r="BG29">
        <f t="shared" ca="1" si="12"/>
        <v>-8.3532861412780335</v>
      </c>
      <c r="BH29">
        <f t="shared" ca="1" si="13"/>
        <v>107.54112023859179</v>
      </c>
    </row>
    <row r="30" spans="2:60" x14ac:dyDescent="0.2">
      <c r="B30" s="7">
        <v>27</v>
      </c>
      <c r="C30" s="42">
        <f t="shared" ca="1" si="1"/>
        <v>97.759671579314826</v>
      </c>
      <c r="D30" s="42">
        <f t="shared" ca="1" si="2"/>
        <v>100.59217593145286</v>
      </c>
      <c r="E30" s="42">
        <f t="shared" ca="1" si="3"/>
        <v>100.59217593145286</v>
      </c>
      <c r="AP30">
        <f t="shared" ca="1" si="0"/>
        <v>97.759671579314826</v>
      </c>
      <c r="AQ30">
        <f t="shared" ca="1" si="0"/>
        <v>100.59217593145286</v>
      </c>
      <c r="AS30">
        <f t="shared" ca="1" si="4"/>
        <v>0.51260076120848908</v>
      </c>
      <c r="AT30">
        <f t="shared" ca="1" si="5"/>
        <v>0.26275954039152244</v>
      </c>
      <c r="AU30">
        <f t="shared" ca="1" si="6"/>
        <v>3.4892730545941362</v>
      </c>
      <c r="AV30">
        <f t="shared" ca="1" si="7"/>
        <v>1.788604023849224</v>
      </c>
      <c r="BB30">
        <f t="shared" ca="1" si="8"/>
        <v>97.759671579314826</v>
      </c>
      <c r="BC30">
        <f t="shared" ca="1" si="9"/>
        <v>100.59217593145286</v>
      </c>
      <c r="BE30">
        <f t="shared" ca="1" si="10"/>
        <v>0.51260076120848908</v>
      </c>
      <c r="BF30">
        <f t="shared" ca="1" si="11"/>
        <v>0.26275954039152244</v>
      </c>
      <c r="BG30">
        <f t="shared" ca="1" si="12"/>
        <v>3.4892730545941362</v>
      </c>
      <c r="BH30">
        <f t="shared" ca="1" si="13"/>
        <v>1.788604023849224</v>
      </c>
    </row>
    <row r="31" spans="2:60" x14ac:dyDescent="0.2">
      <c r="B31" s="7">
        <v>28</v>
      </c>
      <c r="C31" s="42">
        <f t="shared" ca="1" si="1"/>
        <v>89.353117908602826</v>
      </c>
      <c r="D31" s="42">
        <f t="shared" ca="1" si="2"/>
        <v>89.146051460178228</v>
      </c>
      <c r="E31" s="42">
        <f t="shared" ca="1" si="3"/>
        <v>89.146051460178228</v>
      </c>
      <c r="AP31">
        <f t="shared" ca="1" si="0"/>
        <v>89.353117908602826</v>
      </c>
      <c r="AQ31">
        <f t="shared" ca="1" si="0"/>
        <v>89.146051460178228</v>
      </c>
      <c r="AS31">
        <f t="shared" ca="1" si="4"/>
        <v>-7.8939529095035113</v>
      </c>
      <c r="AT31">
        <f t="shared" ca="1" si="5"/>
        <v>62.314492537458953</v>
      </c>
      <c r="AU31">
        <f t="shared" ca="1" si="6"/>
        <v>-7.9568514166804931</v>
      </c>
      <c r="AV31">
        <f t="shared" ca="1" si="7"/>
        <v>62.811010391192113</v>
      </c>
      <c r="BB31">
        <f t="shared" ca="1" si="8"/>
        <v>89.353117908602826</v>
      </c>
      <c r="BC31">
        <f t="shared" ca="1" si="9"/>
        <v>89.146051460178228</v>
      </c>
      <c r="BE31">
        <f t="shared" ca="1" si="10"/>
        <v>-7.8939529095035113</v>
      </c>
      <c r="BF31">
        <f t="shared" ca="1" si="11"/>
        <v>62.314492537458953</v>
      </c>
      <c r="BG31">
        <f t="shared" ca="1" si="12"/>
        <v>-7.9568514166804931</v>
      </c>
      <c r="BH31">
        <f t="shared" ca="1" si="13"/>
        <v>62.811010391192113</v>
      </c>
    </row>
    <row r="32" spans="2:60" x14ac:dyDescent="0.2">
      <c r="B32" s="7">
        <v>29</v>
      </c>
      <c r="C32" s="42">
        <f t="shared" ca="1" si="1"/>
        <v>75.876660593342763</v>
      </c>
      <c r="D32" s="42">
        <f t="shared" ca="1" si="2"/>
        <v>85.630741773229261</v>
      </c>
      <c r="E32" s="42">
        <f t="shared" ca="1" si="3"/>
        <v>85.630741773229261</v>
      </c>
      <c r="AP32">
        <f t="shared" ca="1" si="0"/>
        <v>75.876660593342763</v>
      </c>
      <c r="AQ32">
        <f t="shared" ca="1" si="0"/>
        <v>85.630741773229261</v>
      </c>
      <c r="AS32">
        <f t="shared" ca="1" si="4"/>
        <v>-21.370410224763575</v>
      </c>
      <c r="AT32">
        <f t="shared" ca="1" si="5"/>
        <v>456.69443317467955</v>
      </c>
      <c r="AU32">
        <f t="shared" ca="1" si="6"/>
        <v>-11.47216110362946</v>
      </c>
      <c r="AV32">
        <f t="shared" ca="1" si="7"/>
        <v>245.164788949138</v>
      </c>
      <c r="BB32">
        <f t="shared" ca="1" si="8"/>
        <v>75.876660593342763</v>
      </c>
      <c r="BC32">
        <f t="shared" ca="1" si="9"/>
        <v>85.630741773229261</v>
      </c>
      <c r="BE32">
        <f t="shared" ca="1" si="10"/>
        <v>-21.370410224763575</v>
      </c>
      <c r="BF32">
        <f t="shared" ca="1" si="11"/>
        <v>456.69443317467955</v>
      </c>
      <c r="BG32">
        <f t="shared" ca="1" si="12"/>
        <v>-11.47216110362946</v>
      </c>
      <c r="BH32">
        <f t="shared" ca="1" si="13"/>
        <v>245.164788949138</v>
      </c>
    </row>
    <row r="33" spans="2:60" x14ac:dyDescent="0.2">
      <c r="B33" s="7">
        <v>30</v>
      </c>
      <c r="C33" s="42">
        <f t="shared" ca="1" si="1"/>
        <v>101.57382798360027</v>
      </c>
      <c r="D33" s="42">
        <f t="shared" ca="1" si="2"/>
        <v>102.34778162106572</v>
      </c>
      <c r="E33" s="42">
        <f t="shared" ca="1" si="3"/>
        <v>102.34778162106572</v>
      </c>
      <c r="AP33">
        <f t="shared" ca="1" si="0"/>
        <v>101.57382798360027</v>
      </c>
      <c r="AQ33">
        <f t="shared" ca="1" si="0"/>
        <v>102.34778162106572</v>
      </c>
      <c r="AS33">
        <f t="shared" ca="1" si="4"/>
        <v>4.3267571654939303</v>
      </c>
      <c r="AT33">
        <f t="shared" ca="1" si="5"/>
        <v>18.720827569153069</v>
      </c>
      <c r="AU33">
        <f t="shared" ca="1" si="6"/>
        <v>5.244878744207</v>
      </c>
      <c r="AV33">
        <f t="shared" ca="1" si="7"/>
        <v>22.693316688644444</v>
      </c>
      <c r="BB33">
        <f t="shared" ca="1" si="8"/>
        <v>101.57382798360027</v>
      </c>
      <c r="BC33">
        <f t="shared" ca="1" si="9"/>
        <v>102.34778162106572</v>
      </c>
      <c r="BE33">
        <f t="shared" ca="1" si="10"/>
        <v>4.3267571654939303</v>
      </c>
      <c r="BF33">
        <f t="shared" ca="1" si="11"/>
        <v>18.720827569153069</v>
      </c>
      <c r="BG33">
        <f t="shared" ca="1" si="12"/>
        <v>5.244878744207</v>
      </c>
      <c r="BH33">
        <f t="shared" ca="1" si="13"/>
        <v>22.693316688644444</v>
      </c>
    </row>
    <row r="34" spans="2:60" x14ac:dyDescent="0.2">
      <c r="B34" s="7">
        <v>31</v>
      </c>
      <c r="C34" s="42">
        <f t="shared" ca="1" si="1"/>
        <v>101.65432672275145</v>
      </c>
      <c r="D34" s="42">
        <f t="shared" ca="1" si="2"/>
        <v>106.35758657540389</v>
      </c>
      <c r="E34" s="42">
        <f t="shared" ca="1" si="3"/>
        <v>106.35758657540389</v>
      </c>
      <c r="AP34">
        <f t="shared" ca="1" si="0"/>
        <v>101.65432672275145</v>
      </c>
      <c r="AQ34">
        <f t="shared" ca="1" si="0"/>
        <v>106.35758657540389</v>
      </c>
      <c r="AS34">
        <f t="shared" ca="1" si="4"/>
        <v>4.4072559046451119</v>
      </c>
      <c r="AT34">
        <f t="shared" ca="1" si="5"/>
        <v>19.423904609029204</v>
      </c>
      <c r="AU34">
        <f t="shared" ca="1" si="6"/>
        <v>9.2546836985451648</v>
      </c>
      <c r="AV34">
        <f t="shared" ca="1" si="7"/>
        <v>40.787759376036043</v>
      </c>
      <c r="BB34">
        <f t="shared" ca="1" si="8"/>
        <v>101.65432672275145</v>
      </c>
      <c r="BC34">
        <f t="shared" ca="1" si="9"/>
        <v>106.35758657540389</v>
      </c>
      <c r="BE34">
        <f t="shared" ca="1" si="10"/>
        <v>4.4072559046451119</v>
      </c>
      <c r="BF34">
        <f t="shared" ca="1" si="11"/>
        <v>19.423904609029204</v>
      </c>
      <c r="BG34">
        <f t="shared" ca="1" si="12"/>
        <v>9.2546836985451648</v>
      </c>
      <c r="BH34">
        <f t="shared" ca="1" si="13"/>
        <v>40.787759376036043</v>
      </c>
    </row>
    <row r="35" spans="2:60" x14ac:dyDescent="0.2">
      <c r="B35" s="7">
        <v>32</v>
      </c>
      <c r="C35" s="42">
        <f t="shared" ca="1" si="1"/>
        <v>80.798950980413849</v>
      </c>
      <c r="D35" s="42">
        <f t="shared" ca="1" si="2"/>
        <v>89.081518034696828</v>
      </c>
      <c r="E35" s="42">
        <f t="shared" ca="1" si="3"/>
        <v>89.081518034696828</v>
      </c>
      <c r="AP35">
        <f t="shared" ca="1" si="0"/>
        <v>80.798950980413849</v>
      </c>
      <c r="AQ35">
        <f t="shared" ca="1" si="0"/>
        <v>89.081518034696828</v>
      </c>
      <c r="AS35">
        <f t="shared" ca="1" si="4"/>
        <v>-16.448119837692488</v>
      </c>
      <c r="AT35">
        <f t="shared" ca="1" si="5"/>
        <v>270.54064619509313</v>
      </c>
      <c r="AU35">
        <f t="shared" ca="1" si="6"/>
        <v>-8.0213848421618934</v>
      </c>
      <c r="AV35">
        <f t="shared" ca="1" si="7"/>
        <v>131.93669914812887</v>
      </c>
      <c r="BB35">
        <f t="shared" ca="1" si="8"/>
        <v>80.798950980413849</v>
      </c>
      <c r="BC35">
        <f t="shared" ca="1" si="9"/>
        <v>89.081518034696828</v>
      </c>
      <c r="BE35">
        <f t="shared" ca="1" si="10"/>
        <v>-16.448119837692488</v>
      </c>
      <c r="BF35">
        <f t="shared" ca="1" si="11"/>
        <v>270.54064619509313</v>
      </c>
      <c r="BG35">
        <f t="shared" ca="1" si="12"/>
        <v>-8.0213848421618934</v>
      </c>
      <c r="BH35">
        <f t="shared" ca="1" si="13"/>
        <v>131.93669914812887</v>
      </c>
    </row>
    <row r="36" spans="2:60" x14ac:dyDescent="0.2">
      <c r="B36" s="7">
        <v>33</v>
      </c>
      <c r="C36" s="42">
        <f t="shared" ca="1" si="1"/>
        <v>81.63654291500832</v>
      </c>
      <c r="D36" s="42">
        <f t="shared" ca="1" si="2"/>
        <v>90.16160796055874</v>
      </c>
      <c r="E36" s="42">
        <f t="shared" ca="1" si="3"/>
        <v>90.16160796055874</v>
      </c>
      <c r="AP36">
        <f t="shared" ca="1" si="0"/>
        <v>81.63654291500832</v>
      </c>
      <c r="AQ36">
        <f t="shared" ca="1" si="0"/>
        <v>90.16160796055874</v>
      </c>
      <c r="AS36">
        <f t="shared" ca="1" si="4"/>
        <v>-15.610527903098017</v>
      </c>
      <c r="AT36">
        <f t="shared" ca="1" si="5"/>
        <v>243.68858141340178</v>
      </c>
      <c r="AU36">
        <f t="shared" ca="1" si="6"/>
        <v>-6.9412949162999809</v>
      </c>
      <c r="AV36">
        <f t="shared" ca="1" si="7"/>
        <v>108.35727797453326</v>
      </c>
      <c r="BB36">
        <f t="shared" ca="1" si="8"/>
        <v>81.63654291500832</v>
      </c>
      <c r="BC36">
        <f t="shared" ca="1" si="9"/>
        <v>90.16160796055874</v>
      </c>
      <c r="BE36">
        <f t="shared" ca="1" si="10"/>
        <v>-15.610527903098017</v>
      </c>
      <c r="BF36">
        <f t="shared" ca="1" si="11"/>
        <v>243.68858141340178</v>
      </c>
      <c r="BG36">
        <f t="shared" ca="1" si="12"/>
        <v>-6.9412949162999809</v>
      </c>
      <c r="BH36">
        <f t="shared" ca="1" si="13"/>
        <v>108.35727797453326</v>
      </c>
    </row>
    <row r="37" spans="2:60" x14ac:dyDescent="0.2">
      <c r="B37" s="7">
        <v>34</v>
      </c>
      <c r="C37" s="42">
        <f t="shared" ca="1" si="1"/>
        <v>83.844962238059054</v>
      </c>
      <c r="D37" s="42">
        <f t="shared" ca="1" si="2"/>
        <v>82.340210142317716</v>
      </c>
      <c r="E37" s="42">
        <f t="shared" ca="1" si="3"/>
        <v>82.340210142317716</v>
      </c>
      <c r="AP37">
        <f t="shared" ca="1" si="0"/>
        <v>83.844962238059054</v>
      </c>
      <c r="AQ37">
        <f t="shared" ca="1" si="0"/>
        <v>82.340210142317716</v>
      </c>
      <c r="AS37">
        <f t="shared" ca="1" si="4"/>
        <v>-13.402108580047283</v>
      </c>
      <c r="AT37">
        <f t="shared" ca="1" si="5"/>
        <v>179.616514391377</v>
      </c>
      <c r="AU37">
        <f t="shared" ca="1" si="6"/>
        <v>-14.762692734541005</v>
      </c>
      <c r="AV37">
        <f t="shared" ca="1" si="7"/>
        <v>197.8512109621937</v>
      </c>
      <c r="BB37">
        <f t="shared" ca="1" si="8"/>
        <v>83.844962238059054</v>
      </c>
      <c r="BC37">
        <f t="shared" ca="1" si="9"/>
        <v>82.340210142317716</v>
      </c>
      <c r="BE37">
        <f t="shared" ca="1" si="10"/>
        <v>-13.402108580047283</v>
      </c>
      <c r="BF37">
        <f t="shared" ca="1" si="11"/>
        <v>179.616514391377</v>
      </c>
      <c r="BG37">
        <f t="shared" ca="1" si="12"/>
        <v>-14.762692734541005</v>
      </c>
      <c r="BH37">
        <f t="shared" ca="1" si="13"/>
        <v>197.8512109621937</v>
      </c>
    </row>
    <row r="38" spans="2:60" x14ac:dyDescent="0.2">
      <c r="B38" s="7">
        <v>35</v>
      </c>
      <c r="C38" s="42">
        <f t="shared" ca="1" si="1"/>
        <v>96.395538603073902</v>
      </c>
      <c r="D38" s="42">
        <f t="shared" ca="1" si="2"/>
        <v>95.959704795700745</v>
      </c>
      <c r="E38" s="42">
        <f t="shared" ca="1" si="3"/>
        <v>95.959704795700745</v>
      </c>
      <c r="AP38">
        <f t="shared" ca="1" si="0"/>
        <v>96.395538603073902</v>
      </c>
      <c r="AQ38">
        <f t="shared" ca="1" si="0"/>
        <v>95.959704795700745</v>
      </c>
      <c r="AS38">
        <f t="shared" ca="1" si="4"/>
        <v>-0.85153221503243515</v>
      </c>
      <c r="AT38">
        <f t="shared" ca="1" si="5"/>
        <v>0.72510711323804533</v>
      </c>
      <c r="AU38">
        <f t="shared" ca="1" si="6"/>
        <v>-1.1431980811579763</v>
      </c>
      <c r="AV38">
        <f t="shared" ca="1" si="7"/>
        <v>0.97346999426928105</v>
      </c>
      <c r="BB38">
        <f t="shared" ca="1" si="8"/>
        <v>96.395538603073902</v>
      </c>
      <c r="BC38">
        <f t="shared" ca="1" si="9"/>
        <v>95.959704795700745</v>
      </c>
      <c r="BE38">
        <f t="shared" ca="1" si="10"/>
        <v>-0.85153221503243515</v>
      </c>
      <c r="BF38">
        <f t="shared" ca="1" si="11"/>
        <v>0.72510711323804533</v>
      </c>
      <c r="BG38">
        <f t="shared" ca="1" si="12"/>
        <v>-1.1431980811579763</v>
      </c>
      <c r="BH38">
        <f t="shared" ca="1" si="13"/>
        <v>0.97346999426928105</v>
      </c>
    </row>
    <row r="39" spans="2:60" x14ac:dyDescent="0.2">
      <c r="B39" s="7">
        <v>36</v>
      </c>
      <c r="C39" s="42">
        <f t="shared" ca="1" si="1"/>
        <v>100.85004343400476</v>
      </c>
      <c r="D39" s="42">
        <f t="shared" ca="1" si="2"/>
        <v>96.751615227113675</v>
      </c>
      <c r="E39" s="42">
        <f t="shared" ca="1" si="3"/>
        <v>96.751615227113675</v>
      </c>
      <c r="AP39">
        <f t="shared" ca="1" si="0"/>
        <v>100.85004343400476</v>
      </c>
      <c r="AQ39">
        <f t="shared" ca="1" si="0"/>
        <v>96.751615227113675</v>
      </c>
      <c r="AS39">
        <f t="shared" ca="1" si="4"/>
        <v>3.6029726158984232</v>
      </c>
      <c r="AT39">
        <f t="shared" ca="1" si="5"/>
        <v>12.981411670913927</v>
      </c>
      <c r="AU39">
        <f t="shared" ca="1" si="6"/>
        <v>-0.35128764974504634</v>
      </c>
      <c r="AV39">
        <f t="shared" ca="1" si="7"/>
        <v>-1.2656797823347186</v>
      </c>
      <c r="BB39">
        <f t="shared" ca="1" si="8"/>
        <v>100.85004343400476</v>
      </c>
      <c r="BC39">
        <f t="shared" ca="1" si="9"/>
        <v>96.751615227113675</v>
      </c>
      <c r="BE39">
        <f t="shared" ca="1" si="10"/>
        <v>3.6029726158984232</v>
      </c>
      <c r="BF39">
        <f t="shared" ca="1" si="11"/>
        <v>12.981411670913927</v>
      </c>
      <c r="BG39">
        <f t="shared" ca="1" si="12"/>
        <v>-0.35128764974504634</v>
      </c>
      <c r="BH39">
        <f t="shared" ca="1" si="13"/>
        <v>-1.2656797823347186</v>
      </c>
    </row>
    <row r="40" spans="2:60" x14ac:dyDescent="0.2">
      <c r="B40" s="7">
        <v>37</v>
      </c>
      <c r="C40" s="42">
        <f t="shared" ca="1" si="1"/>
        <v>107.71655028330281</v>
      </c>
      <c r="D40" s="42">
        <f t="shared" ca="1" si="2"/>
        <v>103.42664282179909</v>
      </c>
      <c r="E40" s="42">
        <f t="shared" ca="1" si="3"/>
        <v>103.42664282179909</v>
      </c>
      <c r="AP40">
        <f t="shared" ca="1" si="0"/>
        <v>107.71655028330281</v>
      </c>
      <c r="AQ40">
        <f t="shared" ca="1" si="0"/>
        <v>103.42664282179909</v>
      </c>
      <c r="AS40">
        <f t="shared" ca="1" si="4"/>
        <v>10.469479465196471</v>
      </c>
      <c r="AT40">
        <f t="shared" ca="1" si="5"/>
        <v>109.61000027217059</v>
      </c>
      <c r="AU40">
        <f t="shared" ca="1" si="6"/>
        <v>6.3237399449403711</v>
      </c>
      <c r="AV40">
        <f t="shared" ca="1" si="7"/>
        <v>66.206265496795879</v>
      </c>
      <c r="BB40">
        <f t="shared" ca="1" si="8"/>
        <v>107.71655028330281</v>
      </c>
      <c r="BC40">
        <f t="shared" ca="1" si="9"/>
        <v>103.42664282179909</v>
      </c>
      <c r="BE40">
        <f t="shared" ca="1" si="10"/>
        <v>10.469479465196471</v>
      </c>
      <c r="BF40">
        <f t="shared" ca="1" si="11"/>
        <v>109.61000027217059</v>
      </c>
      <c r="BG40">
        <f t="shared" ca="1" si="12"/>
        <v>6.3237399449403711</v>
      </c>
      <c r="BH40">
        <f t="shared" ca="1" si="13"/>
        <v>66.206265496795879</v>
      </c>
    </row>
    <row r="41" spans="2:60" x14ac:dyDescent="0.2">
      <c r="B41" s="7">
        <v>38</v>
      </c>
      <c r="C41" s="42">
        <f t="shared" ca="1" si="1"/>
        <v>103.77621499976019</v>
      </c>
      <c r="D41" s="42">
        <f t="shared" ca="1" si="2"/>
        <v>100.46848680835657</v>
      </c>
      <c r="E41" s="42">
        <f t="shared" ca="1" si="3"/>
        <v>100.46848680835657</v>
      </c>
      <c r="F41" s="31" t="s">
        <v>16</v>
      </c>
      <c r="G41" s="31"/>
      <c r="H41" s="31"/>
      <c r="AP41">
        <f t="shared" ca="1" si="0"/>
        <v>103.77621499976019</v>
      </c>
      <c r="AQ41">
        <f t="shared" ca="1" si="0"/>
        <v>100.46848680835657</v>
      </c>
      <c r="AS41">
        <f t="shared" ca="1" si="4"/>
        <v>6.529144181653848</v>
      </c>
      <c r="AT41">
        <f t="shared" ca="1" si="5"/>
        <v>42.629723744824297</v>
      </c>
      <c r="AU41">
        <f t="shared" ca="1" si="6"/>
        <v>3.3655839314978522</v>
      </c>
      <c r="AV41">
        <f t="shared" ca="1" si="7"/>
        <v>21.974382744206885</v>
      </c>
      <c r="BB41">
        <f t="shared" ca="1" si="8"/>
        <v>103.77621499976019</v>
      </c>
      <c r="BC41">
        <f t="shared" ca="1" si="9"/>
        <v>100.46848680835657</v>
      </c>
      <c r="BE41">
        <f t="shared" ca="1" si="10"/>
        <v>6.529144181653848</v>
      </c>
      <c r="BF41">
        <f t="shared" ca="1" si="11"/>
        <v>42.629723744824297</v>
      </c>
      <c r="BG41">
        <f t="shared" ca="1" si="12"/>
        <v>3.3655839314978522</v>
      </c>
      <c r="BH41">
        <f t="shared" ca="1" si="13"/>
        <v>21.974382744206885</v>
      </c>
    </row>
    <row r="42" spans="2:60" ht="16" thickBot="1" x14ac:dyDescent="0.25">
      <c r="B42" s="7">
        <v>39</v>
      </c>
      <c r="C42" s="42">
        <f t="shared" ca="1" si="1"/>
        <v>95.847030896710805</v>
      </c>
      <c r="D42" s="42">
        <f t="shared" ca="1" si="2"/>
        <v>95.437846854869179</v>
      </c>
      <c r="E42" s="42">
        <f t="shared" ca="1" si="3"/>
        <v>95.437846854869179</v>
      </c>
      <c r="G42" s="31" t="s">
        <v>2</v>
      </c>
      <c r="AP42">
        <f t="shared" ca="1" si="0"/>
        <v>95.847030896710805</v>
      </c>
      <c r="AQ42">
        <f t="shared" ca="1" si="0"/>
        <v>95.437846854869179</v>
      </c>
      <c r="AS42">
        <f t="shared" ca="1" si="4"/>
        <v>-1.4000399213955319</v>
      </c>
      <c r="AT42">
        <f t="shared" ca="1" si="5"/>
        <v>1.9601117815012072</v>
      </c>
      <c r="AU42">
        <f t="shared" ca="1" si="6"/>
        <v>-1.6650560219895425</v>
      </c>
      <c r="AV42">
        <f t="shared" ca="1" si="7"/>
        <v>2.3311449021453963</v>
      </c>
      <c r="BB42">
        <f t="shared" ca="1" si="8"/>
        <v>95.847030896710805</v>
      </c>
      <c r="BC42">
        <f t="shared" ca="1" si="9"/>
        <v>95.437846854869179</v>
      </c>
      <c r="BE42">
        <f t="shared" ca="1" si="10"/>
        <v>-1.4000399213955319</v>
      </c>
      <c r="BF42">
        <f t="shared" ca="1" si="11"/>
        <v>1.9601117815012072</v>
      </c>
      <c r="BG42">
        <f t="shared" ca="1" si="12"/>
        <v>-1.6650560219895425</v>
      </c>
      <c r="BH42">
        <f t="shared" ca="1" si="13"/>
        <v>2.3311449021453963</v>
      </c>
    </row>
    <row r="43" spans="2:60" ht="16" thickBot="1" x14ac:dyDescent="0.25">
      <c r="B43" s="21">
        <v>40</v>
      </c>
      <c r="C43" s="43">
        <f t="shared" ca="1" si="1"/>
        <v>98.958297954091378</v>
      </c>
      <c r="D43" s="43">
        <f t="shared" ca="1" si="2"/>
        <v>88.460216428584829</v>
      </c>
      <c r="E43" s="43">
        <f t="shared" ca="1" si="3"/>
        <v>88.460216428584829</v>
      </c>
      <c r="F43" s="39"/>
      <c r="G43" s="40">
        <v>0</v>
      </c>
      <c r="AP43">
        <f t="shared" ca="1" si="0"/>
        <v>98.958297954091378</v>
      </c>
      <c r="AQ43">
        <f t="shared" ca="1" si="0"/>
        <v>88.460216428584829</v>
      </c>
      <c r="AS43">
        <f t="shared" ca="1" si="4"/>
        <v>1.7112271359850411</v>
      </c>
      <c r="AT43">
        <f t="shared" ca="1" si="5"/>
        <v>2.9282983109315661</v>
      </c>
      <c r="AU43">
        <f t="shared" ca="1" si="6"/>
        <v>-8.6426864482738921</v>
      </c>
      <c r="AV43">
        <f t="shared" ca="1" si="7"/>
        <v>-14.789599578096459</v>
      </c>
      <c r="BB43">
        <f t="shared" ca="1" si="8"/>
        <v>98.958297954091378</v>
      </c>
      <c r="BC43">
        <f t="shared" ca="1" si="9"/>
        <v>88.460216428584829</v>
      </c>
      <c r="BE43">
        <f t="shared" ca="1" si="10"/>
        <v>1.7112271359850411</v>
      </c>
      <c r="BF43">
        <f t="shared" ca="1" si="11"/>
        <v>2.9282983109315661</v>
      </c>
      <c r="BG43">
        <f t="shared" ca="1" si="12"/>
        <v>-8.6426864482738921</v>
      </c>
      <c r="BH43">
        <f t="shared" ca="1" si="13"/>
        <v>-14.789599578096459</v>
      </c>
    </row>
    <row r="44" spans="2:60" ht="16" thickBot="1" x14ac:dyDescent="0.25"/>
    <row r="45" spans="2:60" x14ac:dyDescent="0.2">
      <c r="B45" t="s">
        <v>8</v>
      </c>
      <c r="C45">
        <f ca="1">MIN(C4:C43)</f>
        <v>75.876660593342763</v>
      </c>
      <c r="D45">
        <f ca="1">MIN(D4:D43)</f>
        <v>82.340210142317716</v>
      </c>
      <c r="E45">
        <f ca="1">D45</f>
        <v>82.340210142317716</v>
      </c>
      <c r="R45" s="4" t="str">
        <f>BJ3</f>
        <v>Slope</v>
      </c>
      <c r="S45" s="48">
        <f ca="1">BK3</f>
        <v>0.53984879277788156</v>
      </c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P45">
        <f ca="1">AVERAGE(AP4:AP43)</f>
        <v>97.247070818106337</v>
      </c>
      <c r="AQ45">
        <f ca="1">AVERAGE(AQ4:AQ43)</f>
        <v>97.102902876858721</v>
      </c>
      <c r="AT45">
        <f ca="1">SUM(AT4:AT43)</f>
        <v>4248.5777704548609</v>
      </c>
      <c r="AU45">
        <f t="shared" ref="AU45:AV45" ca="1" si="14">SUM(AU4:AU43)</f>
        <v>-1.4210854715202004E-14</v>
      </c>
      <c r="AV45">
        <f t="shared" ca="1" si="14"/>
        <v>2293.5895804030001</v>
      </c>
      <c r="BB45">
        <f ca="1">AVERAGE(BB4:BB43)</f>
        <v>97.247070818106337</v>
      </c>
      <c r="BC45">
        <f ca="1">AVERAGE(BC4:BC43)</f>
        <v>97.102902876858721</v>
      </c>
      <c r="BF45">
        <f ca="1">SUM(BF4:BF43)</f>
        <v>4248.5777704548609</v>
      </c>
      <c r="BG45">
        <f t="shared" ref="BG45:BH45" ca="1" si="15">SUM(BG4:BG43)</f>
        <v>-1.4210854715202004E-14</v>
      </c>
      <c r="BH45">
        <f t="shared" ca="1" si="15"/>
        <v>2293.5895804030001</v>
      </c>
    </row>
    <row r="46" spans="2:60" ht="16" thickBot="1" x14ac:dyDescent="0.25">
      <c r="B46" t="s">
        <v>9</v>
      </c>
      <c r="C46">
        <f ca="1">MAX(C4:C43)</f>
        <v>117.81582743392471</v>
      </c>
      <c r="D46">
        <f ca="1">MAX(D4:D43)</f>
        <v>113.83882816100817</v>
      </c>
      <c r="E46">
        <f ca="1">D46</f>
        <v>113.83882816100817</v>
      </c>
      <c r="R46" s="14" t="str">
        <f>BJ4</f>
        <v>Intercept</v>
      </c>
      <c r="S46" s="49">
        <f ca="1">BK4</f>
        <v>52.420884893300048</v>
      </c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</row>
    <row r="47" spans="2:60" x14ac:dyDescent="0.2">
      <c r="B47" t="s">
        <v>10</v>
      </c>
      <c r="C47">
        <f ca="1">COUNT(C4:C43)</f>
        <v>40</v>
      </c>
      <c r="D47">
        <f ca="1">COUNT(D4:D43)</f>
        <v>40</v>
      </c>
    </row>
    <row r="49" spans="2:5" x14ac:dyDescent="0.2">
      <c r="B49" t="s">
        <v>11</v>
      </c>
      <c r="C49" t="str">
        <f>C3</f>
        <v>Score 1</v>
      </c>
      <c r="D49" t="s">
        <v>11</v>
      </c>
      <c r="E49" t="str">
        <f>D3</f>
        <v>Score 2</v>
      </c>
    </row>
    <row r="50" spans="2:5" x14ac:dyDescent="0.2">
      <c r="B50" s="23">
        <f ca="1">C45-1</f>
        <v>74.876660593342763</v>
      </c>
      <c r="C50">
        <f ca="1">COUNTIF(C$3:C$43,"&lt;" &amp; $B50)</f>
        <v>0</v>
      </c>
      <c r="D50" s="23">
        <f ca="1">D45-1</f>
        <v>81.340210142317716</v>
      </c>
      <c r="E50">
        <f ca="1">COUNTIF(D$3:D$43,"&lt;" &amp; $D45)</f>
        <v>0</v>
      </c>
    </row>
    <row r="51" spans="2:5" x14ac:dyDescent="0.2">
      <c r="B51" s="23">
        <f ca="1">((B$56-B$50)/5)+B50</f>
        <v>83.664493961459158</v>
      </c>
      <c r="C51">
        <f ca="1">COUNTIF(C$3:C$43,"&lt;" &amp; $B51)-C50</f>
        <v>6</v>
      </c>
      <c r="D51" s="23">
        <f ca="1">((D$56-D$50)/5)+D50</f>
        <v>88.039933746055809</v>
      </c>
      <c r="E51">
        <f ca="1">COUNTIF(D$3:D$43,"&lt;" &amp; $D51)-E50</f>
        <v>4</v>
      </c>
    </row>
    <row r="52" spans="2:5" x14ac:dyDescent="0.2">
      <c r="B52" s="23">
        <f t="shared" ref="B52:D55" ca="1" si="16">((B$56-B$50)/5)+B51</f>
        <v>92.452327329575553</v>
      </c>
      <c r="C52">
        <f ca="1">COUNTIF(C$3:C$43,"&lt;" &amp; $B52)-C51-C50</f>
        <v>4</v>
      </c>
      <c r="D52" s="23">
        <f t="shared" ca="1" si="16"/>
        <v>94.739657349793902</v>
      </c>
      <c r="E52">
        <f ca="1">COUNTIF(D$3:D$43,"&lt;" &amp; $D52)-E51-E50</f>
        <v>11</v>
      </c>
    </row>
    <row r="53" spans="2:5" x14ac:dyDescent="0.2">
      <c r="B53" s="23">
        <f t="shared" ca="1" si="16"/>
        <v>101.24016069769195</v>
      </c>
      <c r="C53">
        <f ca="1">COUNTIF(C$3:C$43,"&lt;" &amp; $B53)-C52-C51-C50</f>
        <v>15</v>
      </c>
      <c r="D53" s="23">
        <f t="shared" ca="1" si="16"/>
        <v>101.43938095353199</v>
      </c>
      <c r="E53">
        <f ca="1">COUNTIF(D$3:D$43,"&lt;" &amp; $D53)-E52-E51-E50</f>
        <v>11</v>
      </c>
    </row>
    <row r="54" spans="2:5" x14ac:dyDescent="0.2">
      <c r="B54" s="23">
        <f t="shared" ca="1" si="16"/>
        <v>110.02799406580834</v>
      </c>
      <c r="C54">
        <f ca="1">COUNTIF(C$3:C$43,"&lt;" &amp; $B54)-C53-C52-C51-C50</f>
        <v>10</v>
      </c>
      <c r="D54" s="23">
        <f t="shared" ca="1" si="16"/>
        <v>108.13910455727009</v>
      </c>
      <c r="E54">
        <f ca="1">COUNTIF(D$3:D$43,"&lt;" &amp; $D54)-E53-E52-E51-E50</f>
        <v>12</v>
      </c>
    </row>
    <row r="55" spans="2:5" x14ac:dyDescent="0.2">
      <c r="B55" s="23">
        <f t="shared" ca="1" si="16"/>
        <v>118.81582743392474</v>
      </c>
      <c r="C55">
        <f ca="1">COUNTIF(C$3:C$43,"&lt;" &amp; $B55)-C54-C53-C52-C51-C50</f>
        <v>5</v>
      </c>
      <c r="D55" s="23">
        <f t="shared" ca="1" si="16"/>
        <v>114.83882816100818</v>
      </c>
      <c r="E55">
        <f ca="1">COUNTIF(D$3:D$43,"&lt;" &amp; $D55)-E54-E53-E52-E51-E50</f>
        <v>2</v>
      </c>
    </row>
    <row r="56" spans="2:5" x14ac:dyDescent="0.2">
      <c r="B56" s="23">
        <f ca="1">C46+1</f>
        <v>118.81582743392471</v>
      </c>
      <c r="C56">
        <v>0</v>
      </c>
      <c r="D56" s="23">
        <f ca="1">D46+1</f>
        <v>114.83882816100817</v>
      </c>
      <c r="E56">
        <f ca="1">(COUNTIF(D$3:D$43,"&gt;" &amp; $D46))</f>
        <v>0</v>
      </c>
    </row>
    <row r="58" spans="2:5" x14ac:dyDescent="0.2">
      <c r="C58">
        <f ca="1">SUM(C50:C56)</f>
        <v>40</v>
      </c>
      <c r="E58">
        <f ca="1">SUM(E50:E56)</f>
        <v>40</v>
      </c>
    </row>
  </sheetData>
  <pageMargins left="0.7" right="0.7" top="0.75" bottom="0.75" header="0.3" footer="0.3"/>
  <pageSetup paperSize="9" orientation="portrait" horizontalDpi="360" verticalDpi="36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3363-C5BF-45B2-ADC4-634A0166F662}">
  <dimension ref="B1:BK58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11.1640625" customWidth="1"/>
    <col min="3" max="3" width="11.33203125" customWidth="1"/>
    <col min="4" max="7" width="11" customWidth="1"/>
    <col min="9" max="9" width="18.33203125" customWidth="1"/>
    <col min="10" max="11" width="12.5" customWidth="1"/>
    <col min="14" max="14" width="11.5" customWidth="1"/>
    <col min="20" max="40" width="9.1640625"/>
  </cols>
  <sheetData>
    <row r="1" spans="2:63" x14ac:dyDescent="0.2">
      <c r="B1" s="31" t="s">
        <v>17</v>
      </c>
      <c r="C1" s="31"/>
      <c r="D1" s="31"/>
      <c r="E1" s="31"/>
      <c r="F1" s="31"/>
      <c r="G1" s="31"/>
      <c r="H1" s="31"/>
    </row>
    <row r="2" spans="2:63" ht="16" thickBot="1" x14ac:dyDescent="0.25">
      <c r="B2" s="31" t="s">
        <v>28</v>
      </c>
      <c r="C2" s="31"/>
      <c r="D2" s="31"/>
      <c r="E2" s="31"/>
      <c r="F2" s="31"/>
      <c r="G2" s="31"/>
      <c r="H2" s="31"/>
      <c r="AP2" t="s">
        <v>1</v>
      </c>
      <c r="AQ2" t="s">
        <v>2</v>
      </c>
      <c r="BB2" t="s">
        <v>1</v>
      </c>
      <c r="BC2" t="s">
        <v>18</v>
      </c>
    </row>
    <row r="3" spans="2:63" ht="16" thickBot="1" x14ac:dyDescent="0.25">
      <c r="B3" s="1" t="s">
        <v>0</v>
      </c>
      <c r="C3" s="47" t="s">
        <v>1</v>
      </c>
      <c r="D3" s="47" t="s">
        <v>2</v>
      </c>
      <c r="E3" s="47" t="s">
        <v>18</v>
      </c>
      <c r="F3" s="45"/>
      <c r="G3" s="45"/>
      <c r="I3" s="4"/>
      <c r="J3" s="5" t="str">
        <f>C3</f>
        <v>Score 1</v>
      </c>
      <c r="K3" s="5" t="str">
        <f>D3</f>
        <v>Score 2</v>
      </c>
      <c r="L3" s="5" t="s">
        <v>18</v>
      </c>
      <c r="M3" s="5"/>
      <c r="N3" s="6"/>
      <c r="AP3" t="s">
        <v>22</v>
      </c>
      <c r="AQ3" t="s">
        <v>19</v>
      </c>
      <c r="AS3" t="s">
        <v>23</v>
      </c>
      <c r="AT3" t="s">
        <v>25</v>
      </c>
      <c r="AU3" t="s">
        <v>24</v>
      </c>
      <c r="AV3" t="s">
        <v>26</v>
      </c>
      <c r="AX3" t="s">
        <v>20</v>
      </c>
      <c r="AY3">
        <f ca="1">AV45/AT45</f>
        <v>0.81043959538315846</v>
      </c>
      <c r="BB3" t="s">
        <v>22</v>
      </c>
      <c r="BC3" t="s">
        <v>19</v>
      </c>
      <c r="BE3" t="s">
        <v>23</v>
      </c>
      <c r="BF3" t="s">
        <v>25</v>
      </c>
      <c r="BG3" t="s">
        <v>24</v>
      </c>
      <c r="BH3" t="s">
        <v>26</v>
      </c>
      <c r="BJ3" t="s">
        <v>20</v>
      </c>
      <c r="BK3">
        <f ca="1">BH45/BF45</f>
        <v>1.6208791907663169</v>
      </c>
    </row>
    <row r="4" spans="2:63" x14ac:dyDescent="0.2">
      <c r="B4" s="26">
        <v>1</v>
      </c>
      <c r="C4" s="41">
        <f ca="1">NORMINV(RAND(),100,10)</f>
        <v>94.700451535017237</v>
      </c>
      <c r="D4" s="41">
        <f ca="1">(NORMINV(RAND(),100,10)+C4)/2</f>
        <v>94.850400702251648</v>
      </c>
      <c r="E4" s="42">
        <f ca="1">D4*G$43</f>
        <v>189.7008014045033</v>
      </c>
      <c r="I4" s="8" t="s">
        <v>3</v>
      </c>
      <c r="J4" s="9">
        <f ca="1">AVERAGE(C4:C43)</f>
        <v>100.53173520606927</v>
      </c>
      <c r="K4" s="9">
        <f ca="1">AVERAGE(D4:D43)</f>
        <v>100.22055099250119</v>
      </c>
      <c r="L4" s="9">
        <f ca="1">AVERAGE(E4:E43)</f>
        <v>200.44110198500238</v>
      </c>
      <c r="M4" s="10"/>
      <c r="N4" s="11"/>
      <c r="AP4">
        <f t="shared" ref="AP4:AP43" ca="1" si="0">C4</f>
        <v>94.700451535017237</v>
      </c>
      <c r="AQ4">
        <f t="shared" ref="AQ4:AQ43" ca="1" si="1">D4</f>
        <v>94.850400702251648</v>
      </c>
      <c r="AS4">
        <f ca="1">AP4-AP$45</f>
        <v>-5.8312836710520344</v>
      </c>
      <c r="AT4">
        <f ca="1">(AP4-AP$45)^2</f>
        <v>34.003869252278093</v>
      </c>
      <c r="AU4">
        <f ca="1">(AQ4-AQ$45)</f>
        <v>-5.3701502902495406</v>
      </c>
      <c r="AV4">
        <f ca="1">AS4*AU4</f>
        <v>31.31486969862749</v>
      </c>
      <c r="AX4" t="s">
        <v>21</v>
      </c>
      <c r="AY4">
        <f ca="1">AU45-(AQ45*AY3)*-1</f>
        <v>81.22270279544</v>
      </c>
      <c r="BB4">
        <f ca="1">C4</f>
        <v>94.700451535017237</v>
      </c>
      <c r="BC4">
        <f ca="1">E4</f>
        <v>189.7008014045033</v>
      </c>
      <c r="BE4">
        <f ca="1">BB4-BB$45</f>
        <v>-5.8312836710520344</v>
      </c>
      <c r="BF4">
        <f ca="1">(BB4-BB$45)^2</f>
        <v>34.003869252278093</v>
      </c>
      <c r="BG4">
        <f ca="1">(BC4-BC$45)</f>
        <v>-10.740300580499081</v>
      </c>
      <c r="BH4">
        <f ca="1">BE4*BG4</f>
        <v>62.62973939725498</v>
      </c>
      <c r="BJ4" t="s">
        <v>21</v>
      </c>
      <c r="BK4">
        <f ca="1">BG45-(BC45*BK3)*-1</f>
        <v>324.89081118175972</v>
      </c>
    </row>
    <row r="5" spans="2:63" x14ac:dyDescent="0.2">
      <c r="B5" s="7">
        <v>2</v>
      </c>
      <c r="C5" s="42">
        <f t="shared" ref="C5:C43" ca="1" si="2">NORMINV(RAND(),100,10)</f>
        <v>93.63164248983351</v>
      </c>
      <c r="D5" s="42">
        <f t="shared" ref="D5:D43" ca="1" si="3">(NORMINV(RAND(),100,10)+C5)/2</f>
        <v>92.129787347620038</v>
      </c>
      <c r="E5" s="42">
        <f t="shared" ref="E5:E43" ca="1" si="4">D5*G$43</f>
        <v>184.25957469524008</v>
      </c>
      <c r="I5" s="24" t="s">
        <v>4</v>
      </c>
      <c r="J5" s="25">
        <f ca="1">CORREL(C4:C43,D4:D43)</f>
        <v>0.82751956742779065</v>
      </c>
      <c r="K5" s="10"/>
      <c r="L5" s="25">
        <f ca="1">CORREL(C4:C43,E4:E43)</f>
        <v>0.82751956742779065</v>
      </c>
      <c r="M5" s="10"/>
      <c r="N5" s="11"/>
      <c r="AP5">
        <f t="shared" ca="1" si="0"/>
        <v>93.63164248983351</v>
      </c>
      <c r="AQ5">
        <f t="shared" ca="1" si="1"/>
        <v>92.129787347620038</v>
      </c>
      <c r="AS5">
        <f t="shared" ref="AS5:AS43" ca="1" si="5">AP5-AP$45</f>
        <v>-6.9000927162357613</v>
      </c>
      <c r="AT5">
        <f t="shared" ref="AT5:AT43" ca="1" si="6">(AP5-AP$45)^2</f>
        <v>47.611279492649807</v>
      </c>
      <c r="AU5">
        <f t="shared" ref="AU5:AU43" ca="1" si="7">(AQ5-AQ$45)</f>
        <v>-8.0907636448811502</v>
      </c>
      <c r="AV5">
        <f t="shared" ref="AV5:AV43" ca="1" si="8">AS5*AU5</f>
        <v>55.827019294829526</v>
      </c>
      <c r="BB5">
        <f t="shared" ref="BB5:BB43" ca="1" si="9">C5</f>
        <v>93.63164248983351</v>
      </c>
      <c r="BC5">
        <f t="shared" ref="BC5:BC43" ca="1" si="10">E5</f>
        <v>184.25957469524008</v>
      </c>
      <c r="BE5">
        <f t="shared" ref="BE5:BE43" ca="1" si="11">BB5-BB$45</f>
        <v>-6.9000927162357613</v>
      </c>
      <c r="BF5">
        <f t="shared" ref="BF5:BF43" ca="1" si="12">(BB5-BB$45)^2</f>
        <v>47.611279492649807</v>
      </c>
      <c r="BG5">
        <f t="shared" ref="BG5:BG43" ca="1" si="13">(BC5-BC$45)</f>
        <v>-16.1815272897623</v>
      </c>
      <c r="BH5">
        <f t="shared" ref="BH5:BH43" ca="1" si="14">BE5*BG5</f>
        <v>111.65403858965905</v>
      </c>
    </row>
    <row r="6" spans="2:63" x14ac:dyDescent="0.2">
      <c r="B6" s="7">
        <v>3</v>
      </c>
      <c r="C6" s="42">
        <f t="shared" ca="1" si="2"/>
        <v>89.538144779373937</v>
      </c>
      <c r="D6" s="42">
        <f t="shared" ca="1" si="3"/>
        <v>96.061124970668885</v>
      </c>
      <c r="E6" s="42">
        <f t="shared" ca="1" si="4"/>
        <v>192.12224994133777</v>
      </c>
      <c r="I6" s="8" t="s">
        <v>5</v>
      </c>
      <c r="J6" s="10">
        <f ca="1">COUNT(C4:C43)</f>
        <v>40</v>
      </c>
      <c r="K6" s="10"/>
      <c r="L6" s="10">
        <f ca="1">COUNT(E4:E43)</f>
        <v>40</v>
      </c>
      <c r="M6" s="10"/>
      <c r="N6" s="11"/>
      <c r="AP6">
        <f t="shared" ca="1" si="0"/>
        <v>89.538144779373937</v>
      </c>
      <c r="AQ6">
        <f t="shared" ca="1" si="1"/>
        <v>96.061124970668885</v>
      </c>
      <c r="AS6">
        <f t="shared" ca="1" si="5"/>
        <v>-10.993590426695334</v>
      </c>
      <c r="AT6">
        <f t="shared" ca="1" si="6"/>
        <v>120.8590304699273</v>
      </c>
      <c r="AU6">
        <f t="shared" ca="1" si="7"/>
        <v>-4.1594260218323029</v>
      </c>
      <c r="AV6">
        <f t="shared" ca="1" si="8"/>
        <v>45.727026094163065</v>
      </c>
      <c r="BB6">
        <f t="shared" ca="1" si="9"/>
        <v>89.538144779373937</v>
      </c>
      <c r="BC6">
        <f t="shared" ca="1" si="10"/>
        <v>192.12224994133777</v>
      </c>
      <c r="BE6">
        <f t="shared" ca="1" si="11"/>
        <v>-10.993590426695334</v>
      </c>
      <c r="BF6">
        <f t="shared" ca="1" si="12"/>
        <v>120.8590304699273</v>
      </c>
      <c r="BG6">
        <f t="shared" ca="1" si="13"/>
        <v>-8.3188520436646058</v>
      </c>
      <c r="BH6">
        <f t="shared" ca="1" si="14"/>
        <v>91.454052188326131</v>
      </c>
    </row>
    <row r="7" spans="2:63" x14ac:dyDescent="0.2">
      <c r="B7" s="7">
        <v>4</v>
      </c>
      <c r="C7" s="42">
        <f t="shared" ca="1" si="2"/>
        <v>98.98329802825927</v>
      </c>
      <c r="D7" s="42">
        <f t="shared" ca="1" si="3"/>
        <v>98.786216977317395</v>
      </c>
      <c r="E7" s="42">
        <f t="shared" ca="1" si="4"/>
        <v>197.57243395463479</v>
      </c>
      <c r="I7" s="12" t="s">
        <v>6</v>
      </c>
      <c r="J7" s="13">
        <f ca="1">J5*SQRT(J6-2)/SQRT(1-J5^2)</f>
        <v>9.0859247565169809</v>
      </c>
      <c r="K7" s="10"/>
      <c r="L7" s="10"/>
      <c r="M7" s="10"/>
      <c r="N7" s="11"/>
      <c r="AP7">
        <f t="shared" ca="1" si="0"/>
        <v>98.98329802825927</v>
      </c>
      <c r="AQ7">
        <f t="shared" ca="1" si="1"/>
        <v>98.786216977317395</v>
      </c>
      <c r="AS7">
        <f t="shared" ca="1" si="5"/>
        <v>-1.5484371778100012</v>
      </c>
      <c r="AT7">
        <f t="shared" ca="1" si="6"/>
        <v>2.3976576936242013</v>
      </c>
      <c r="AU7">
        <f t="shared" ca="1" si="7"/>
        <v>-1.4343340151837936</v>
      </c>
      <c r="AV7">
        <f t="shared" ca="1" si="8"/>
        <v>2.2209761145080806</v>
      </c>
      <c r="BB7">
        <f t="shared" ca="1" si="9"/>
        <v>98.98329802825927</v>
      </c>
      <c r="BC7">
        <f t="shared" ca="1" si="10"/>
        <v>197.57243395463479</v>
      </c>
      <c r="BE7">
        <f t="shared" ca="1" si="11"/>
        <v>-1.5484371778100012</v>
      </c>
      <c r="BF7">
        <f t="shared" ca="1" si="12"/>
        <v>2.3976576936242013</v>
      </c>
      <c r="BG7">
        <f t="shared" ca="1" si="13"/>
        <v>-2.8686680303675871</v>
      </c>
      <c r="BH7">
        <f t="shared" ca="1" si="14"/>
        <v>4.4419522290161613</v>
      </c>
    </row>
    <row r="8" spans="2:63" ht="16" thickBot="1" x14ac:dyDescent="0.25">
      <c r="B8" s="7">
        <v>5</v>
      </c>
      <c r="C8" s="42">
        <f t="shared" ca="1" si="2"/>
        <v>109.01331847375197</v>
      </c>
      <c r="D8" s="42">
        <f t="shared" ca="1" si="3"/>
        <v>107.40820885912882</v>
      </c>
      <c r="E8" s="42">
        <f t="shared" ca="1" si="4"/>
        <v>214.81641771825764</v>
      </c>
      <c r="I8" s="14" t="s">
        <v>7</v>
      </c>
      <c r="J8" s="15">
        <f ca="1">IF(_xlfn.T.DIST.2T(ABS(J7),J6-2)&lt;0.001, 0.001, _xlfn.T.DIST.2T(ABS(J7),J6-2))</f>
        <v>1E-3</v>
      </c>
      <c r="K8" s="16"/>
      <c r="L8" s="17" t="str">
        <f ca="1">IF(J8 &lt; 0.05, "This is a significant correlation", "This is not a signficant correlation")</f>
        <v>This is a significant correlation</v>
      </c>
      <c r="M8" s="16"/>
      <c r="N8" s="18"/>
      <c r="AP8">
        <f t="shared" ca="1" si="0"/>
        <v>109.01331847375197</v>
      </c>
      <c r="AQ8">
        <f t="shared" ca="1" si="1"/>
        <v>107.40820885912882</v>
      </c>
      <c r="AS8">
        <f t="shared" ca="1" si="5"/>
        <v>8.4815832676826943</v>
      </c>
      <c r="AT8">
        <f t="shared" ca="1" si="6"/>
        <v>71.937254726635047</v>
      </c>
      <c r="AU8">
        <f t="shared" ca="1" si="7"/>
        <v>7.1876578666276316</v>
      </c>
      <c r="AV8">
        <f t="shared" ca="1" si="8"/>
        <v>60.962718695416811</v>
      </c>
      <c r="BB8">
        <f t="shared" ca="1" si="9"/>
        <v>109.01331847375197</v>
      </c>
      <c r="BC8">
        <f t="shared" ca="1" si="10"/>
        <v>214.81641771825764</v>
      </c>
      <c r="BE8">
        <f t="shared" ca="1" si="11"/>
        <v>8.4815832676826943</v>
      </c>
      <c r="BF8">
        <f t="shared" ca="1" si="12"/>
        <v>71.937254726635047</v>
      </c>
      <c r="BG8">
        <f t="shared" ca="1" si="13"/>
        <v>14.375315733255263</v>
      </c>
      <c r="BH8">
        <f t="shared" ca="1" si="14"/>
        <v>121.92543739083362</v>
      </c>
    </row>
    <row r="9" spans="2:63" x14ac:dyDescent="0.2">
      <c r="B9" s="7">
        <v>6</v>
      </c>
      <c r="C9" s="42">
        <f t="shared" ca="1" si="2"/>
        <v>96.936877396431001</v>
      </c>
      <c r="D9" s="42">
        <f t="shared" ca="1" si="3"/>
        <v>92.795433406695395</v>
      </c>
      <c r="E9" s="42">
        <f t="shared" ca="1" si="4"/>
        <v>185.59086681339079</v>
      </c>
      <c r="AP9">
        <f t="shared" ca="1" si="0"/>
        <v>96.936877396431001</v>
      </c>
      <c r="AQ9">
        <f t="shared" ca="1" si="1"/>
        <v>92.795433406695395</v>
      </c>
      <c r="AS9">
        <f t="shared" ca="1" si="5"/>
        <v>-3.5948578096382704</v>
      </c>
      <c r="AT9">
        <f t="shared" ca="1" si="6"/>
        <v>12.923002671517263</v>
      </c>
      <c r="AU9">
        <f t="shared" ca="1" si="7"/>
        <v>-7.4251175858057934</v>
      </c>
      <c r="AV9">
        <f t="shared" ca="1" si="8"/>
        <v>26.692241940816416</v>
      </c>
      <c r="BB9">
        <f t="shared" ca="1" si="9"/>
        <v>96.936877396431001</v>
      </c>
      <c r="BC9">
        <f t="shared" ca="1" si="10"/>
        <v>185.59086681339079</v>
      </c>
      <c r="BE9">
        <f t="shared" ca="1" si="11"/>
        <v>-3.5948578096382704</v>
      </c>
      <c r="BF9">
        <f t="shared" ca="1" si="12"/>
        <v>12.923002671517263</v>
      </c>
      <c r="BG9">
        <f t="shared" ca="1" si="13"/>
        <v>-14.850235171611587</v>
      </c>
      <c r="BH9">
        <f t="shared" ca="1" si="14"/>
        <v>53.384483881632832</v>
      </c>
    </row>
    <row r="10" spans="2:63" x14ac:dyDescent="0.2">
      <c r="B10" s="7">
        <v>7</v>
      </c>
      <c r="C10" s="42">
        <f t="shared" ca="1" si="2"/>
        <v>85.473478844018317</v>
      </c>
      <c r="D10" s="42">
        <f t="shared" ca="1" si="3"/>
        <v>91.340099809006517</v>
      </c>
      <c r="E10" s="42">
        <f t="shared" ca="1" si="4"/>
        <v>182.68019961801303</v>
      </c>
      <c r="AP10">
        <f t="shared" ca="1" si="0"/>
        <v>85.473478844018317</v>
      </c>
      <c r="AQ10">
        <f t="shared" ca="1" si="1"/>
        <v>91.340099809006517</v>
      </c>
      <c r="AS10">
        <f t="shared" ca="1" si="5"/>
        <v>-15.058256362050955</v>
      </c>
      <c r="AT10">
        <f t="shared" ca="1" si="6"/>
        <v>226.75108466524804</v>
      </c>
      <c r="AU10">
        <f t="shared" ca="1" si="7"/>
        <v>-8.8804511834946709</v>
      </c>
      <c r="AV10">
        <f t="shared" ca="1" si="8"/>
        <v>133.72411053174156</v>
      </c>
      <c r="BB10">
        <f t="shared" ca="1" si="9"/>
        <v>85.473478844018317</v>
      </c>
      <c r="BC10">
        <f t="shared" ca="1" si="10"/>
        <v>182.68019961801303</v>
      </c>
      <c r="BE10">
        <f t="shared" ca="1" si="11"/>
        <v>-15.058256362050955</v>
      </c>
      <c r="BF10">
        <f t="shared" ca="1" si="12"/>
        <v>226.75108466524804</v>
      </c>
      <c r="BG10">
        <f t="shared" ca="1" si="13"/>
        <v>-17.760902366989342</v>
      </c>
      <c r="BH10">
        <f t="shared" ca="1" si="14"/>
        <v>267.44822106348312</v>
      </c>
    </row>
    <row r="11" spans="2:63" x14ac:dyDescent="0.2">
      <c r="B11" s="7">
        <v>8</v>
      </c>
      <c r="C11" s="42">
        <f t="shared" ca="1" si="2"/>
        <v>111.79202173519512</v>
      </c>
      <c r="D11" s="42">
        <f t="shared" ca="1" si="3"/>
        <v>110.19477429171545</v>
      </c>
      <c r="E11" s="42">
        <f t="shared" ca="1" si="4"/>
        <v>220.38954858343089</v>
      </c>
      <c r="AP11">
        <f t="shared" ca="1" si="0"/>
        <v>111.79202173519512</v>
      </c>
      <c r="AQ11">
        <f t="shared" ca="1" si="1"/>
        <v>110.19477429171545</v>
      </c>
      <c r="AS11">
        <f t="shared" ca="1" si="5"/>
        <v>11.26028652912585</v>
      </c>
      <c r="AT11">
        <f t="shared" ca="1" si="6"/>
        <v>126.79405271801308</v>
      </c>
      <c r="AU11">
        <f t="shared" ca="1" si="7"/>
        <v>9.974223299214259</v>
      </c>
      <c r="AV11">
        <f t="shared" ca="1" si="8"/>
        <v>112.31261225463551</v>
      </c>
      <c r="BB11">
        <f t="shared" ca="1" si="9"/>
        <v>111.79202173519512</v>
      </c>
      <c r="BC11">
        <f t="shared" ca="1" si="10"/>
        <v>220.38954858343089</v>
      </c>
      <c r="BE11">
        <f t="shared" ca="1" si="11"/>
        <v>11.26028652912585</v>
      </c>
      <c r="BF11">
        <f t="shared" ca="1" si="12"/>
        <v>126.79405271801308</v>
      </c>
      <c r="BG11">
        <f t="shared" ca="1" si="13"/>
        <v>19.948446598428518</v>
      </c>
      <c r="BH11">
        <f t="shared" ca="1" si="14"/>
        <v>224.62522450927102</v>
      </c>
    </row>
    <row r="12" spans="2:63" x14ac:dyDescent="0.2">
      <c r="B12" s="7">
        <v>9</v>
      </c>
      <c r="C12" s="42">
        <f t="shared" ca="1" si="2"/>
        <v>92.049508307579686</v>
      </c>
      <c r="D12" s="42">
        <f t="shared" ca="1" si="3"/>
        <v>92.008454886107671</v>
      </c>
      <c r="E12" s="42">
        <f t="shared" ca="1" si="4"/>
        <v>184.01690977221534</v>
      </c>
      <c r="L12" s="19"/>
      <c r="AP12">
        <f t="shared" ca="1" si="0"/>
        <v>92.049508307579686</v>
      </c>
      <c r="AQ12">
        <f t="shared" ca="1" si="1"/>
        <v>92.008454886107671</v>
      </c>
      <c r="AS12">
        <f t="shared" ca="1" si="5"/>
        <v>-8.4822268984895857</v>
      </c>
      <c r="AT12">
        <f t="shared" ca="1" si="6"/>
        <v>71.948173157460261</v>
      </c>
      <c r="AU12">
        <f t="shared" ca="1" si="7"/>
        <v>-8.2120961063935169</v>
      </c>
      <c r="AV12">
        <f t="shared" ca="1" si="8"/>
        <v>69.65686248663269</v>
      </c>
      <c r="BB12">
        <f t="shared" ca="1" si="9"/>
        <v>92.049508307579686</v>
      </c>
      <c r="BC12">
        <f t="shared" ca="1" si="10"/>
        <v>184.01690977221534</v>
      </c>
      <c r="BE12">
        <f t="shared" ca="1" si="11"/>
        <v>-8.4822268984895857</v>
      </c>
      <c r="BF12">
        <f t="shared" ca="1" si="12"/>
        <v>71.948173157460261</v>
      </c>
      <c r="BG12">
        <f t="shared" ca="1" si="13"/>
        <v>-16.424192212787034</v>
      </c>
      <c r="BH12">
        <f t="shared" ca="1" si="14"/>
        <v>139.31372497326538</v>
      </c>
    </row>
    <row r="13" spans="2:63" x14ac:dyDescent="0.2">
      <c r="B13" s="7">
        <v>10</v>
      </c>
      <c r="C13" s="42">
        <f t="shared" ca="1" si="2"/>
        <v>106.43993149906186</v>
      </c>
      <c r="D13" s="42">
        <f t="shared" ca="1" si="3"/>
        <v>104.33262050920807</v>
      </c>
      <c r="E13" s="42">
        <f t="shared" ca="1" si="4"/>
        <v>208.66524101841614</v>
      </c>
      <c r="AP13">
        <f t="shared" ca="1" si="0"/>
        <v>106.43993149906186</v>
      </c>
      <c r="AQ13">
        <f t="shared" ca="1" si="1"/>
        <v>104.33262050920807</v>
      </c>
      <c r="AS13">
        <f t="shared" ca="1" si="5"/>
        <v>5.9081962929925851</v>
      </c>
      <c r="AT13">
        <f t="shared" ca="1" si="6"/>
        <v>34.906783436531327</v>
      </c>
      <c r="AU13">
        <f t="shared" ca="1" si="7"/>
        <v>4.1120695167068817</v>
      </c>
      <c r="AV13">
        <f t="shared" ca="1" si="8"/>
        <v>24.294913875135411</v>
      </c>
      <c r="BB13">
        <f t="shared" ca="1" si="9"/>
        <v>106.43993149906186</v>
      </c>
      <c r="BC13">
        <f t="shared" ca="1" si="10"/>
        <v>208.66524101841614</v>
      </c>
      <c r="BE13">
        <f t="shared" ca="1" si="11"/>
        <v>5.9081962929925851</v>
      </c>
      <c r="BF13">
        <f t="shared" ca="1" si="12"/>
        <v>34.906783436531327</v>
      </c>
      <c r="BG13">
        <f t="shared" ca="1" si="13"/>
        <v>8.2241390334137634</v>
      </c>
      <c r="BH13">
        <f t="shared" ca="1" si="14"/>
        <v>48.589827750270821</v>
      </c>
    </row>
    <row r="14" spans="2:63" x14ac:dyDescent="0.2">
      <c r="B14" s="7">
        <v>11</v>
      </c>
      <c r="C14" s="42">
        <f t="shared" ca="1" si="2"/>
        <v>100.96120725382156</v>
      </c>
      <c r="D14" s="42">
        <f t="shared" ca="1" si="3"/>
        <v>93.560544876358563</v>
      </c>
      <c r="E14" s="42">
        <f t="shared" ca="1" si="4"/>
        <v>187.12108975271713</v>
      </c>
      <c r="AP14">
        <f t="shared" ca="1" si="0"/>
        <v>100.96120725382156</v>
      </c>
      <c r="AQ14">
        <f t="shared" ca="1" si="1"/>
        <v>93.560544876358563</v>
      </c>
      <c r="AS14">
        <f t="shared" ca="1" si="5"/>
        <v>0.42947204775228442</v>
      </c>
      <c r="AT14">
        <f t="shared" ca="1" si="6"/>
        <v>0.18444623980054048</v>
      </c>
      <c r="AU14">
        <f t="shared" ca="1" si="7"/>
        <v>-6.6600061161426254</v>
      </c>
      <c r="AV14">
        <f t="shared" ca="1" si="8"/>
        <v>-2.8602864647425119</v>
      </c>
      <c r="BB14">
        <f t="shared" ca="1" si="9"/>
        <v>100.96120725382156</v>
      </c>
      <c r="BC14">
        <f t="shared" ca="1" si="10"/>
        <v>187.12108975271713</v>
      </c>
      <c r="BE14">
        <f t="shared" ca="1" si="11"/>
        <v>0.42947204775228442</v>
      </c>
      <c r="BF14">
        <f t="shared" ca="1" si="12"/>
        <v>0.18444623980054048</v>
      </c>
      <c r="BG14">
        <f t="shared" ca="1" si="13"/>
        <v>-13.320012232285251</v>
      </c>
      <c r="BH14">
        <f t="shared" ca="1" si="14"/>
        <v>-5.7205729294850238</v>
      </c>
    </row>
    <row r="15" spans="2:63" x14ac:dyDescent="0.2">
      <c r="B15" s="7">
        <v>12</v>
      </c>
      <c r="C15" s="42">
        <f t="shared" ca="1" si="2"/>
        <v>88.704257372176187</v>
      </c>
      <c r="D15" s="42">
        <f t="shared" ca="1" si="3"/>
        <v>90.434664658770998</v>
      </c>
      <c r="E15" s="42">
        <f t="shared" ca="1" si="4"/>
        <v>180.869329317542</v>
      </c>
      <c r="AP15">
        <f t="shared" ca="1" si="0"/>
        <v>88.704257372176187</v>
      </c>
      <c r="AQ15">
        <f t="shared" ca="1" si="1"/>
        <v>90.434664658770998</v>
      </c>
      <c r="AS15">
        <f t="shared" ca="1" si="5"/>
        <v>-11.827477833893084</v>
      </c>
      <c r="AT15">
        <f t="shared" ca="1" si="6"/>
        <v>139.88923191123226</v>
      </c>
      <c r="AU15">
        <f t="shared" ca="1" si="7"/>
        <v>-9.7858863337301898</v>
      </c>
      <c r="AV15">
        <f t="shared" ca="1" si="8"/>
        <v>115.74235369719108</v>
      </c>
      <c r="BB15">
        <f t="shared" ca="1" si="9"/>
        <v>88.704257372176187</v>
      </c>
      <c r="BC15">
        <f t="shared" ca="1" si="10"/>
        <v>180.869329317542</v>
      </c>
      <c r="BE15">
        <f t="shared" ca="1" si="11"/>
        <v>-11.827477833893084</v>
      </c>
      <c r="BF15">
        <f t="shared" ca="1" si="12"/>
        <v>139.88923191123226</v>
      </c>
      <c r="BG15">
        <f t="shared" ca="1" si="13"/>
        <v>-19.57177266746038</v>
      </c>
      <c r="BH15">
        <f t="shared" ca="1" si="14"/>
        <v>231.48470739438216</v>
      </c>
    </row>
    <row r="16" spans="2:63" x14ac:dyDescent="0.2">
      <c r="B16" s="7">
        <v>13</v>
      </c>
      <c r="C16" s="42">
        <f t="shared" ca="1" si="2"/>
        <v>106.35083281991677</v>
      </c>
      <c r="D16" s="42">
        <f t="shared" ca="1" si="3"/>
        <v>102.95431117220468</v>
      </c>
      <c r="E16" s="42">
        <f t="shared" ca="1" si="4"/>
        <v>205.90862234440937</v>
      </c>
      <c r="AP16">
        <f t="shared" ca="1" si="0"/>
        <v>106.35083281991677</v>
      </c>
      <c r="AQ16">
        <f t="shared" ca="1" si="1"/>
        <v>102.95431117220468</v>
      </c>
      <c r="AS16">
        <f t="shared" ca="1" si="5"/>
        <v>5.8190976138475037</v>
      </c>
      <c r="AT16">
        <f t="shared" ca="1" si="6"/>
        <v>33.861897039485712</v>
      </c>
      <c r="AU16">
        <f t="shared" ca="1" si="7"/>
        <v>2.7337601797034949</v>
      </c>
      <c r="AV16">
        <f t="shared" ca="1" si="8"/>
        <v>15.90801733854393</v>
      </c>
      <c r="BB16">
        <f t="shared" ca="1" si="9"/>
        <v>106.35083281991677</v>
      </c>
      <c r="BC16">
        <f t="shared" ca="1" si="10"/>
        <v>205.90862234440937</v>
      </c>
      <c r="BE16">
        <f t="shared" ca="1" si="11"/>
        <v>5.8190976138475037</v>
      </c>
      <c r="BF16">
        <f t="shared" ca="1" si="12"/>
        <v>33.861897039485712</v>
      </c>
      <c r="BG16">
        <f t="shared" ca="1" si="13"/>
        <v>5.4675203594069899</v>
      </c>
      <c r="BH16">
        <f t="shared" ca="1" si="14"/>
        <v>31.81603467708786</v>
      </c>
    </row>
    <row r="17" spans="2:60" x14ac:dyDescent="0.2">
      <c r="B17" s="7">
        <v>14</v>
      </c>
      <c r="C17" s="42">
        <f t="shared" ca="1" si="2"/>
        <v>90.317262732729802</v>
      </c>
      <c r="D17" s="42">
        <f t="shared" ca="1" si="3"/>
        <v>86.866777039772813</v>
      </c>
      <c r="E17" s="42">
        <f t="shared" ca="1" si="4"/>
        <v>173.73355407954563</v>
      </c>
      <c r="AP17">
        <f t="shared" ca="1" si="0"/>
        <v>90.317262732729802</v>
      </c>
      <c r="AQ17">
        <f t="shared" ca="1" si="1"/>
        <v>86.866777039772813</v>
      </c>
      <c r="AS17">
        <f t="shared" ca="1" si="5"/>
        <v>-10.21447247333947</v>
      </c>
      <c r="AT17">
        <f t="shared" ca="1" si="6"/>
        <v>104.33544790860974</v>
      </c>
      <c r="AU17">
        <f t="shared" ca="1" si="7"/>
        <v>-13.353773952728375</v>
      </c>
      <c r="AV17">
        <f t="shared" ca="1" si="8"/>
        <v>136.4017564553416</v>
      </c>
      <c r="BB17">
        <f t="shared" ca="1" si="9"/>
        <v>90.317262732729802</v>
      </c>
      <c r="BC17">
        <f t="shared" ca="1" si="10"/>
        <v>173.73355407954563</v>
      </c>
      <c r="BE17">
        <f t="shared" ca="1" si="11"/>
        <v>-10.21447247333947</v>
      </c>
      <c r="BF17">
        <f t="shared" ca="1" si="12"/>
        <v>104.33544790860974</v>
      </c>
      <c r="BG17">
        <f t="shared" ca="1" si="13"/>
        <v>-26.70754790545675</v>
      </c>
      <c r="BH17">
        <f t="shared" ca="1" si="14"/>
        <v>272.8035129106832</v>
      </c>
    </row>
    <row r="18" spans="2:60" x14ac:dyDescent="0.2">
      <c r="B18" s="7">
        <v>15</v>
      </c>
      <c r="C18" s="42">
        <f t="shared" ca="1" si="2"/>
        <v>102.01072485379908</v>
      </c>
      <c r="D18" s="42">
        <f t="shared" ca="1" si="3"/>
        <v>100.55498740136876</v>
      </c>
      <c r="E18" s="42">
        <f t="shared" ca="1" si="4"/>
        <v>201.10997480273753</v>
      </c>
      <c r="AP18">
        <f t="shared" ca="1" si="0"/>
        <v>102.01072485379908</v>
      </c>
      <c r="AQ18">
        <f t="shared" ca="1" si="1"/>
        <v>100.55498740136876</v>
      </c>
      <c r="AS18">
        <f t="shared" ca="1" si="5"/>
        <v>1.4789896477298043</v>
      </c>
      <c r="AT18">
        <f t="shared" ca="1" si="6"/>
        <v>2.187410378091931</v>
      </c>
      <c r="AU18">
        <f t="shared" ca="1" si="7"/>
        <v>0.33443640886757464</v>
      </c>
      <c r="AV18">
        <f t="shared" ca="1" si="8"/>
        <v>0.49462798653907503</v>
      </c>
      <c r="BB18">
        <f t="shared" ca="1" si="9"/>
        <v>102.01072485379908</v>
      </c>
      <c r="BC18">
        <f t="shared" ca="1" si="10"/>
        <v>201.10997480273753</v>
      </c>
      <c r="BE18">
        <f t="shared" ca="1" si="11"/>
        <v>1.4789896477298043</v>
      </c>
      <c r="BF18">
        <f t="shared" ca="1" si="12"/>
        <v>2.187410378091931</v>
      </c>
      <c r="BG18">
        <f t="shared" ca="1" si="13"/>
        <v>0.66887281773514928</v>
      </c>
      <c r="BH18">
        <f t="shared" ca="1" si="14"/>
        <v>0.98925597307815005</v>
      </c>
    </row>
    <row r="19" spans="2:60" x14ac:dyDescent="0.2">
      <c r="B19" s="7">
        <v>16</v>
      </c>
      <c r="C19" s="42">
        <f t="shared" ca="1" si="2"/>
        <v>107.83781068477491</v>
      </c>
      <c r="D19" s="42">
        <f t="shared" ca="1" si="3"/>
        <v>96.394460529360259</v>
      </c>
      <c r="E19" s="42">
        <f t="shared" ca="1" si="4"/>
        <v>192.78892105872052</v>
      </c>
      <c r="AP19">
        <f t="shared" ca="1" si="0"/>
        <v>107.83781068477491</v>
      </c>
      <c r="AQ19">
        <f t="shared" ca="1" si="1"/>
        <v>96.394460529360259</v>
      </c>
      <c r="AS19">
        <f t="shared" ca="1" si="5"/>
        <v>7.3060754787056368</v>
      </c>
      <c r="AT19">
        <f t="shared" ca="1" si="6"/>
        <v>53.378738900543802</v>
      </c>
      <c r="AU19">
        <f t="shared" ca="1" si="7"/>
        <v>-3.8260904631409289</v>
      </c>
      <c r="AV19">
        <f t="shared" ca="1" si="8"/>
        <v>-27.953705712063435</v>
      </c>
      <c r="BB19">
        <f t="shared" ca="1" si="9"/>
        <v>107.83781068477491</v>
      </c>
      <c r="BC19">
        <f t="shared" ca="1" si="10"/>
        <v>192.78892105872052</v>
      </c>
      <c r="BE19">
        <f t="shared" ca="1" si="11"/>
        <v>7.3060754787056368</v>
      </c>
      <c r="BF19">
        <f t="shared" ca="1" si="12"/>
        <v>53.378738900543802</v>
      </c>
      <c r="BG19">
        <f t="shared" ca="1" si="13"/>
        <v>-7.6521809262818579</v>
      </c>
      <c r="BH19">
        <f t="shared" ca="1" si="14"/>
        <v>-55.90741142412687</v>
      </c>
    </row>
    <row r="20" spans="2:60" x14ac:dyDescent="0.2">
      <c r="B20" s="7">
        <v>17</v>
      </c>
      <c r="C20" s="42">
        <f t="shared" ca="1" si="2"/>
        <v>116.82652437820212</v>
      </c>
      <c r="D20" s="42">
        <f t="shared" ca="1" si="3"/>
        <v>117.44935967357881</v>
      </c>
      <c r="E20" s="42">
        <f t="shared" ca="1" si="4"/>
        <v>234.89871934715762</v>
      </c>
      <c r="AP20">
        <f t="shared" ca="1" si="0"/>
        <v>116.82652437820212</v>
      </c>
      <c r="AQ20">
        <f t="shared" ca="1" si="1"/>
        <v>117.44935967357881</v>
      </c>
      <c r="AS20">
        <f t="shared" ca="1" si="5"/>
        <v>16.294789172132852</v>
      </c>
      <c r="AT20">
        <f t="shared" ca="1" si="6"/>
        <v>265.52015416425803</v>
      </c>
      <c r="AU20">
        <f t="shared" ca="1" si="7"/>
        <v>17.228808681077624</v>
      </c>
      <c r="AV20">
        <f t="shared" ca="1" si="8"/>
        <v>280.73980514517211</v>
      </c>
      <c r="BB20">
        <f t="shared" ca="1" si="9"/>
        <v>116.82652437820212</v>
      </c>
      <c r="BC20">
        <f t="shared" ca="1" si="10"/>
        <v>234.89871934715762</v>
      </c>
      <c r="BE20">
        <f t="shared" ca="1" si="11"/>
        <v>16.294789172132852</v>
      </c>
      <c r="BF20">
        <f t="shared" ca="1" si="12"/>
        <v>265.52015416425803</v>
      </c>
      <c r="BG20">
        <f t="shared" ca="1" si="13"/>
        <v>34.457617362155247</v>
      </c>
      <c r="BH20">
        <f t="shared" ca="1" si="14"/>
        <v>561.47961029034423</v>
      </c>
    </row>
    <row r="21" spans="2:60" x14ac:dyDescent="0.2">
      <c r="B21" s="7">
        <v>18</v>
      </c>
      <c r="C21" s="42">
        <f t="shared" ca="1" si="2"/>
        <v>100.22120936335618</v>
      </c>
      <c r="D21" s="42">
        <f t="shared" ca="1" si="3"/>
        <v>106.38674708247052</v>
      </c>
      <c r="E21" s="42">
        <f t="shared" ca="1" si="4"/>
        <v>212.77349416494104</v>
      </c>
      <c r="AP21">
        <f t="shared" ca="1" si="0"/>
        <v>100.22120936335618</v>
      </c>
      <c r="AQ21">
        <f t="shared" ca="1" si="1"/>
        <v>106.38674708247052</v>
      </c>
      <c r="AS21">
        <f t="shared" ca="1" si="5"/>
        <v>-0.31052584271309058</v>
      </c>
      <c r="AT21">
        <f t="shared" ca="1" si="6"/>
        <v>9.6426298992675075E-2</v>
      </c>
      <c r="AU21">
        <f t="shared" ca="1" si="7"/>
        <v>6.1661960899693327</v>
      </c>
      <c r="AV21">
        <f t="shared" ca="1" si="8"/>
        <v>-1.9147632371718912</v>
      </c>
      <c r="BB21">
        <f t="shared" ca="1" si="9"/>
        <v>100.22120936335618</v>
      </c>
      <c r="BC21">
        <f t="shared" ca="1" si="10"/>
        <v>212.77349416494104</v>
      </c>
      <c r="BE21">
        <f t="shared" ca="1" si="11"/>
        <v>-0.31052584271309058</v>
      </c>
      <c r="BF21">
        <f t="shared" ca="1" si="12"/>
        <v>9.6426298992675075E-2</v>
      </c>
      <c r="BG21">
        <f t="shared" ca="1" si="13"/>
        <v>12.332392179938665</v>
      </c>
      <c r="BH21">
        <f t="shared" ca="1" si="14"/>
        <v>-3.8295264743437825</v>
      </c>
    </row>
    <row r="22" spans="2:60" ht="16" thickBot="1" x14ac:dyDescent="0.25">
      <c r="B22" s="7">
        <v>19</v>
      </c>
      <c r="C22" s="42">
        <f t="shared" ca="1" si="2"/>
        <v>99.054446862994112</v>
      </c>
      <c r="D22" s="42">
        <f t="shared" ca="1" si="3"/>
        <v>92.549274135877894</v>
      </c>
      <c r="E22" s="42">
        <f t="shared" ca="1" si="4"/>
        <v>185.09854827175579</v>
      </c>
      <c r="AP22">
        <f t="shared" ca="1" si="0"/>
        <v>99.054446862994112</v>
      </c>
      <c r="AQ22">
        <f t="shared" ca="1" si="1"/>
        <v>92.549274135877894</v>
      </c>
      <c r="AS22">
        <f t="shared" ca="1" si="5"/>
        <v>-1.4772883430751591</v>
      </c>
      <c r="AT22">
        <f t="shared" ca="1" si="6"/>
        <v>2.182380848585749</v>
      </c>
      <c r="AU22">
        <f t="shared" ca="1" si="7"/>
        <v>-7.6712768566232938</v>
      </c>
      <c r="AV22">
        <f t="shared" ca="1" si="8"/>
        <v>11.332687876791841</v>
      </c>
      <c r="BB22">
        <f t="shared" ca="1" si="9"/>
        <v>99.054446862994112</v>
      </c>
      <c r="BC22">
        <f t="shared" ca="1" si="10"/>
        <v>185.09854827175579</v>
      </c>
      <c r="BE22">
        <f t="shared" ca="1" si="11"/>
        <v>-1.4772883430751591</v>
      </c>
      <c r="BF22">
        <f t="shared" ca="1" si="12"/>
        <v>2.182380848585749</v>
      </c>
      <c r="BG22">
        <f t="shared" ca="1" si="13"/>
        <v>-15.342553713246588</v>
      </c>
      <c r="BH22">
        <f t="shared" ca="1" si="14"/>
        <v>22.665375753583682</v>
      </c>
    </row>
    <row r="23" spans="2:60" x14ac:dyDescent="0.2">
      <c r="B23" s="7">
        <v>20</v>
      </c>
      <c r="C23" s="42">
        <f t="shared" ca="1" si="2"/>
        <v>103.91731216758338</v>
      </c>
      <c r="D23" s="42">
        <f t="shared" ca="1" si="3"/>
        <v>104.92263316194425</v>
      </c>
      <c r="E23" s="42">
        <f t="shared" ca="1" si="4"/>
        <v>209.8452663238885</v>
      </c>
      <c r="R23" s="4" t="str">
        <f>AX3</f>
        <v>Slope</v>
      </c>
      <c r="S23" s="48">
        <f ca="1">AY3</f>
        <v>0.81043959538315846</v>
      </c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P23">
        <f t="shared" ca="1" si="0"/>
        <v>103.91731216758338</v>
      </c>
      <c r="AQ23">
        <f t="shared" ca="1" si="1"/>
        <v>104.92263316194425</v>
      </c>
      <c r="AS23">
        <f t="shared" ca="1" si="5"/>
        <v>3.3855769615141043</v>
      </c>
      <c r="AT23">
        <f t="shared" ca="1" si="6"/>
        <v>11.462131362335075</v>
      </c>
      <c r="AU23">
        <f t="shared" ca="1" si="7"/>
        <v>4.7020821694430595</v>
      </c>
      <c r="AV23">
        <f t="shared" ca="1" si="8"/>
        <v>15.91926106401268</v>
      </c>
      <c r="BB23">
        <f t="shared" ca="1" si="9"/>
        <v>103.91731216758338</v>
      </c>
      <c r="BC23">
        <f t="shared" ca="1" si="10"/>
        <v>209.8452663238885</v>
      </c>
      <c r="BE23">
        <f t="shared" ca="1" si="11"/>
        <v>3.3855769615141043</v>
      </c>
      <c r="BF23">
        <f t="shared" ca="1" si="12"/>
        <v>11.462131362335075</v>
      </c>
      <c r="BG23">
        <f t="shared" ca="1" si="13"/>
        <v>9.4041643388861189</v>
      </c>
      <c r="BH23">
        <f t="shared" ca="1" si="14"/>
        <v>31.83852212802536</v>
      </c>
    </row>
    <row r="24" spans="2:60" ht="16" thickBot="1" x14ac:dyDescent="0.25">
      <c r="B24" s="7">
        <v>21</v>
      </c>
      <c r="C24" s="42">
        <f t="shared" ca="1" si="2"/>
        <v>97.62705282942089</v>
      </c>
      <c r="D24" s="42">
        <f t="shared" ca="1" si="3"/>
        <v>102.88537389240753</v>
      </c>
      <c r="E24" s="42">
        <f t="shared" ca="1" si="4"/>
        <v>205.77074778481506</v>
      </c>
      <c r="R24" s="14" t="str">
        <f>AX4</f>
        <v>Intercept</v>
      </c>
      <c r="S24" s="49">
        <f ca="1">AY4</f>
        <v>81.22270279544</v>
      </c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P24">
        <f t="shared" ca="1" si="0"/>
        <v>97.62705282942089</v>
      </c>
      <c r="AQ24">
        <f t="shared" ca="1" si="1"/>
        <v>102.88537389240753</v>
      </c>
      <c r="AS24">
        <f t="shared" ca="1" si="5"/>
        <v>-2.9046823766483811</v>
      </c>
      <c r="AT24">
        <f t="shared" ca="1" si="6"/>
        <v>8.4371797092116871</v>
      </c>
      <c r="AU24">
        <f t="shared" ca="1" si="7"/>
        <v>2.6648228999063406</v>
      </c>
      <c r="AV24">
        <f t="shared" ca="1" si="8"/>
        <v>-7.7404641142469801</v>
      </c>
      <c r="BB24">
        <f t="shared" ca="1" si="9"/>
        <v>97.62705282942089</v>
      </c>
      <c r="BC24">
        <f t="shared" ca="1" si="10"/>
        <v>205.77074778481506</v>
      </c>
      <c r="BE24">
        <f t="shared" ca="1" si="11"/>
        <v>-2.9046823766483811</v>
      </c>
      <c r="BF24">
        <f t="shared" ca="1" si="12"/>
        <v>8.4371797092116871</v>
      </c>
      <c r="BG24">
        <f t="shared" ca="1" si="13"/>
        <v>5.3296457998126812</v>
      </c>
      <c r="BH24">
        <f t="shared" ca="1" si="14"/>
        <v>-15.48092822849396</v>
      </c>
    </row>
    <row r="25" spans="2:60" x14ac:dyDescent="0.2">
      <c r="B25" s="7">
        <v>22</v>
      </c>
      <c r="C25" s="42">
        <f t="shared" ca="1" si="2"/>
        <v>96.69355090479668</v>
      </c>
      <c r="D25" s="42">
        <f t="shared" ca="1" si="3"/>
        <v>93.921725393109398</v>
      </c>
      <c r="E25" s="42">
        <f t="shared" ca="1" si="4"/>
        <v>187.8434507862188</v>
      </c>
      <c r="AP25">
        <f t="shared" ca="1" si="0"/>
        <v>96.69355090479668</v>
      </c>
      <c r="AQ25">
        <f t="shared" ca="1" si="1"/>
        <v>93.921725393109398</v>
      </c>
      <c r="AS25">
        <f t="shared" ca="1" si="5"/>
        <v>-3.8381843012725909</v>
      </c>
      <c r="AT25">
        <f t="shared" ca="1" si="6"/>
        <v>14.731658730535367</v>
      </c>
      <c r="AU25">
        <f t="shared" ca="1" si="7"/>
        <v>-6.2988255993917903</v>
      </c>
      <c r="AV25">
        <f t="shared" ca="1" si="8"/>
        <v>24.176053532039486</v>
      </c>
      <c r="BB25">
        <f t="shared" ca="1" si="9"/>
        <v>96.69355090479668</v>
      </c>
      <c r="BC25">
        <f t="shared" ca="1" si="10"/>
        <v>187.8434507862188</v>
      </c>
      <c r="BE25">
        <f t="shared" ca="1" si="11"/>
        <v>-3.8381843012725909</v>
      </c>
      <c r="BF25">
        <f t="shared" ca="1" si="12"/>
        <v>14.731658730535367</v>
      </c>
      <c r="BG25">
        <f t="shared" ca="1" si="13"/>
        <v>-12.597651198783581</v>
      </c>
      <c r="BH25">
        <f t="shared" ca="1" si="14"/>
        <v>48.352107064078972</v>
      </c>
    </row>
    <row r="26" spans="2:60" x14ac:dyDescent="0.2">
      <c r="B26" s="7">
        <v>23</v>
      </c>
      <c r="C26" s="42">
        <f t="shared" ca="1" si="2"/>
        <v>92.394026152520254</v>
      </c>
      <c r="D26" s="42">
        <f t="shared" ca="1" si="3"/>
        <v>90.373194986412472</v>
      </c>
      <c r="E26" s="42">
        <f t="shared" ca="1" si="4"/>
        <v>180.74638997282494</v>
      </c>
      <c r="AP26">
        <f t="shared" ca="1" si="0"/>
        <v>92.394026152520254</v>
      </c>
      <c r="AQ26">
        <f t="shared" ca="1" si="1"/>
        <v>90.373194986412472</v>
      </c>
      <c r="AS26">
        <f t="shared" ca="1" si="5"/>
        <v>-8.1377090535490169</v>
      </c>
      <c r="AT26">
        <f t="shared" ca="1" si="6"/>
        <v>66.22230864021364</v>
      </c>
      <c r="AU26">
        <f t="shared" ca="1" si="7"/>
        <v>-9.8473560060887166</v>
      </c>
      <c r="AV26">
        <f t="shared" ca="1" si="8"/>
        <v>80.134918124268438</v>
      </c>
      <c r="BB26">
        <f t="shared" ca="1" si="9"/>
        <v>92.394026152520254</v>
      </c>
      <c r="BC26">
        <f t="shared" ca="1" si="10"/>
        <v>180.74638997282494</v>
      </c>
      <c r="BE26">
        <f t="shared" ca="1" si="11"/>
        <v>-8.1377090535490169</v>
      </c>
      <c r="BF26">
        <f t="shared" ca="1" si="12"/>
        <v>66.22230864021364</v>
      </c>
      <c r="BG26">
        <f t="shared" ca="1" si="13"/>
        <v>-19.694712012177433</v>
      </c>
      <c r="BH26">
        <f t="shared" ca="1" si="14"/>
        <v>160.26983624853688</v>
      </c>
    </row>
    <row r="27" spans="2:60" x14ac:dyDescent="0.2">
      <c r="B27" s="7">
        <v>24</v>
      </c>
      <c r="C27" s="42">
        <f t="shared" ca="1" si="2"/>
        <v>102.26640492283057</v>
      </c>
      <c r="D27" s="42">
        <f t="shared" ca="1" si="3"/>
        <v>108.85518910009822</v>
      </c>
      <c r="E27" s="42">
        <f t="shared" ca="1" si="4"/>
        <v>217.71037820019643</v>
      </c>
      <c r="AP27">
        <f t="shared" ca="1" si="0"/>
        <v>102.26640492283057</v>
      </c>
      <c r="AQ27">
        <f t="shared" ca="1" si="1"/>
        <v>108.85518910009822</v>
      </c>
      <c r="AS27">
        <f t="shared" ca="1" si="5"/>
        <v>1.734669716761303</v>
      </c>
      <c r="AT27">
        <f t="shared" ca="1" si="6"/>
        <v>3.009079026248739</v>
      </c>
      <c r="AU27">
        <f t="shared" ca="1" si="7"/>
        <v>8.6346381075970271</v>
      </c>
      <c r="AV27">
        <f t="shared" ca="1" si="8"/>
        <v>14.978245240441689</v>
      </c>
      <c r="BB27">
        <f t="shared" ca="1" si="9"/>
        <v>102.26640492283057</v>
      </c>
      <c r="BC27">
        <f t="shared" ca="1" si="10"/>
        <v>217.71037820019643</v>
      </c>
      <c r="BE27">
        <f t="shared" ca="1" si="11"/>
        <v>1.734669716761303</v>
      </c>
      <c r="BF27">
        <f t="shared" ca="1" si="12"/>
        <v>3.009079026248739</v>
      </c>
      <c r="BG27">
        <f t="shared" ca="1" si="13"/>
        <v>17.269276215194054</v>
      </c>
      <c r="BH27">
        <f t="shared" ca="1" si="14"/>
        <v>29.956490480883378</v>
      </c>
    </row>
    <row r="28" spans="2:60" x14ac:dyDescent="0.2">
      <c r="B28" s="7">
        <v>25</v>
      </c>
      <c r="C28" s="42">
        <f t="shared" ca="1" si="2"/>
        <v>100.35102022021758</v>
      </c>
      <c r="D28" s="42">
        <f t="shared" ca="1" si="3"/>
        <v>98.065889168806507</v>
      </c>
      <c r="E28" s="42">
        <f t="shared" ca="1" si="4"/>
        <v>196.13177833761301</v>
      </c>
      <c r="AP28">
        <f t="shared" ca="1" si="0"/>
        <v>100.35102022021758</v>
      </c>
      <c r="AQ28">
        <f t="shared" ca="1" si="1"/>
        <v>98.065889168806507</v>
      </c>
      <c r="AS28">
        <f t="shared" ca="1" si="5"/>
        <v>-0.18071498585169365</v>
      </c>
      <c r="AT28">
        <f t="shared" ca="1" si="6"/>
        <v>3.2657906111377838E-2</v>
      </c>
      <c r="AU28">
        <f t="shared" ca="1" si="7"/>
        <v>-2.1546618236946813</v>
      </c>
      <c r="AV28">
        <f t="shared" ca="1" si="8"/>
        <v>0.38937968098416875</v>
      </c>
      <c r="BB28">
        <f t="shared" ca="1" si="9"/>
        <v>100.35102022021758</v>
      </c>
      <c r="BC28">
        <f t="shared" ca="1" si="10"/>
        <v>196.13177833761301</v>
      </c>
      <c r="BE28">
        <f t="shared" ca="1" si="11"/>
        <v>-0.18071498585169365</v>
      </c>
      <c r="BF28">
        <f t="shared" ca="1" si="12"/>
        <v>3.2657906111377838E-2</v>
      </c>
      <c r="BG28">
        <f t="shared" ca="1" si="13"/>
        <v>-4.3093236473893626</v>
      </c>
      <c r="BH28">
        <f t="shared" ca="1" si="14"/>
        <v>0.7787593619683375</v>
      </c>
    </row>
    <row r="29" spans="2:60" x14ac:dyDescent="0.2">
      <c r="B29" s="7">
        <v>26</v>
      </c>
      <c r="C29" s="42">
        <f t="shared" ca="1" si="2"/>
        <v>89.434201108430059</v>
      </c>
      <c r="D29" s="42">
        <f t="shared" ca="1" si="3"/>
        <v>94.475915311508345</v>
      </c>
      <c r="E29" s="42">
        <f t="shared" ca="1" si="4"/>
        <v>188.95183062301669</v>
      </c>
      <c r="AP29">
        <f t="shared" ca="1" si="0"/>
        <v>89.434201108430059</v>
      </c>
      <c r="AQ29">
        <f t="shared" ca="1" si="1"/>
        <v>94.475915311508345</v>
      </c>
      <c r="AS29">
        <f t="shared" ca="1" si="5"/>
        <v>-11.097534097639212</v>
      </c>
      <c r="AT29">
        <f t="shared" ca="1" si="6"/>
        <v>123.15526304826496</v>
      </c>
      <c r="AU29">
        <f t="shared" ca="1" si="7"/>
        <v>-5.7446356809928432</v>
      </c>
      <c r="AV29">
        <f t="shared" ca="1" si="8"/>
        <v>63.75129034833293</v>
      </c>
      <c r="BB29">
        <f t="shared" ca="1" si="9"/>
        <v>89.434201108430059</v>
      </c>
      <c r="BC29">
        <f t="shared" ca="1" si="10"/>
        <v>188.95183062301669</v>
      </c>
      <c r="BE29">
        <f t="shared" ca="1" si="11"/>
        <v>-11.097534097639212</v>
      </c>
      <c r="BF29">
        <f t="shared" ca="1" si="12"/>
        <v>123.15526304826496</v>
      </c>
      <c r="BG29">
        <f t="shared" ca="1" si="13"/>
        <v>-11.489271361985686</v>
      </c>
      <c r="BH29">
        <f t="shared" ca="1" si="14"/>
        <v>127.50258069666586</v>
      </c>
    </row>
    <row r="30" spans="2:60" x14ac:dyDescent="0.2">
      <c r="B30" s="7">
        <v>27</v>
      </c>
      <c r="C30" s="42">
        <f t="shared" ca="1" si="2"/>
        <v>111.98578110590492</v>
      </c>
      <c r="D30" s="42">
        <f t="shared" ca="1" si="3"/>
        <v>107.70041279095118</v>
      </c>
      <c r="E30" s="42">
        <f t="shared" ca="1" si="4"/>
        <v>215.40082558190235</v>
      </c>
      <c r="AP30">
        <f t="shared" ca="1" si="0"/>
        <v>111.98578110590492</v>
      </c>
      <c r="AQ30">
        <f t="shared" ca="1" si="1"/>
        <v>107.70041279095118</v>
      </c>
      <c r="AS30">
        <f t="shared" ca="1" si="5"/>
        <v>11.454045899835648</v>
      </c>
      <c r="AT30">
        <f t="shared" ca="1" si="6"/>
        <v>131.19516747554184</v>
      </c>
      <c r="AU30">
        <f t="shared" ca="1" si="7"/>
        <v>7.4798617984499884</v>
      </c>
      <c r="AV30">
        <f t="shared" ca="1" si="8"/>
        <v>85.674680363873392</v>
      </c>
      <c r="BB30">
        <f t="shared" ca="1" si="9"/>
        <v>111.98578110590492</v>
      </c>
      <c r="BC30">
        <f t="shared" ca="1" si="10"/>
        <v>215.40082558190235</v>
      </c>
      <c r="BE30">
        <f t="shared" ca="1" si="11"/>
        <v>11.454045899835648</v>
      </c>
      <c r="BF30">
        <f t="shared" ca="1" si="12"/>
        <v>131.19516747554184</v>
      </c>
      <c r="BG30">
        <f t="shared" ca="1" si="13"/>
        <v>14.959723596899977</v>
      </c>
      <c r="BH30">
        <f t="shared" ca="1" si="14"/>
        <v>171.34936072774678</v>
      </c>
    </row>
    <row r="31" spans="2:60" x14ac:dyDescent="0.2">
      <c r="B31" s="7">
        <v>28</v>
      </c>
      <c r="C31" s="42">
        <f t="shared" ca="1" si="2"/>
        <v>99.058901219481683</v>
      </c>
      <c r="D31" s="42">
        <f t="shared" ca="1" si="3"/>
        <v>103.29378721128384</v>
      </c>
      <c r="E31" s="42">
        <f t="shared" ca="1" si="4"/>
        <v>206.58757442256768</v>
      </c>
      <c r="AP31">
        <f t="shared" ca="1" si="0"/>
        <v>99.058901219481683</v>
      </c>
      <c r="AQ31">
        <f t="shared" ca="1" si="1"/>
        <v>103.29378721128384</v>
      </c>
      <c r="AS31">
        <f t="shared" ca="1" si="5"/>
        <v>-1.4728339865875881</v>
      </c>
      <c r="AT31">
        <f t="shared" ca="1" si="6"/>
        <v>2.1692399520474877</v>
      </c>
      <c r="AU31">
        <f t="shared" ca="1" si="7"/>
        <v>3.0732362187826539</v>
      </c>
      <c r="AV31">
        <f t="shared" ca="1" si="8"/>
        <v>-4.5263667518350212</v>
      </c>
      <c r="BB31">
        <f t="shared" ca="1" si="9"/>
        <v>99.058901219481683</v>
      </c>
      <c r="BC31">
        <f t="shared" ca="1" si="10"/>
        <v>206.58757442256768</v>
      </c>
      <c r="BE31">
        <f t="shared" ca="1" si="11"/>
        <v>-1.4728339865875881</v>
      </c>
      <c r="BF31">
        <f t="shared" ca="1" si="12"/>
        <v>2.1692399520474877</v>
      </c>
      <c r="BG31">
        <f t="shared" ca="1" si="13"/>
        <v>6.1464724375653077</v>
      </c>
      <c r="BH31">
        <f t="shared" ca="1" si="14"/>
        <v>-9.0527335036700425</v>
      </c>
    </row>
    <row r="32" spans="2:60" x14ac:dyDescent="0.2">
      <c r="B32" s="7">
        <v>29</v>
      </c>
      <c r="C32" s="42">
        <f t="shared" ca="1" si="2"/>
        <v>114.40476250928404</v>
      </c>
      <c r="D32" s="42">
        <f t="shared" ca="1" si="3"/>
        <v>115.97043857375954</v>
      </c>
      <c r="E32" s="42">
        <f t="shared" ca="1" si="4"/>
        <v>231.94087714751907</v>
      </c>
      <c r="AP32">
        <f t="shared" ca="1" si="0"/>
        <v>114.40476250928404</v>
      </c>
      <c r="AQ32">
        <f t="shared" ca="1" si="1"/>
        <v>115.97043857375954</v>
      </c>
      <c r="AS32">
        <f t="shared" ca="1" si="5"/>
        <v>13.873027303214769</v>
      </c>
      <c r="AT32">
        <f t="shared" ca="1" si="6"/>
        <v>192.46088655574246</v>
      </c>
      <c r="AU32">
        <f t="shared" ca="1" si="7"/>
        <v>15.749887581258349</v>
      </c>
      <c r="AV32">
        <f t="shared" ca="1" si="8"/>
        <v>218.4986204373603</v>
      </c>
      <c r="BB32">
        <f t="shared" ca="1" si="9"/>
        <v>114.40476250928404</v>
      </c>
      <c r="BC32">
        <f t="shared" ca="1" si="10"/>
        <v>231.94087714751907</v>
      </c>
      <c r="BE32">
        <f t="shared" ca="1" si="11"/>
        <v>13.873027303214769</v>
      </c>
      <c r="BF32">
        <f t="shared" ca="1" si="12"/>
        <v>192.46088655574246</v>
      </c>
      <c r="BG32">
        <f t="shared" ca="1" si="13"/>
        <v>31.499775162516698</v>
      </c>
      <c r="BH32">
        <f t="shared" ca="1" si="14"/>
        <v>436.9972408747206</v>
      </c>
    </row>
    <row r="33" spans="2:60" x14ac:dyDescent="0.2">
      <c r="B33" s="7">
        <v>30</v>
      </c>
      <c r="C33" s="42">
        <f t="shared" ca="1" si="2"/>
        <v>91.75110562115016</v>
      </c>
      <c r="D33" s="42">
        <f t="shared" ca="1" si="3"/>
        <v>99.982393212461403</v>
      </c>
      <c r="E33" s="42">
        <f t="shared" ca="1" si="4"/>
        <v>199.96478642492281</v>
      </c>
      <c r="AP33">
        <f t="shared" ca="1" si="0"/>
        <v>91.75110562115016</v>
      </c>
      <c r="AQ33">
        <f t="shared" ca="1" si="1"/>
        <v>99.982393212461403</v>
      </c>
      <c r="AS33">
        <f t="shared" ca="1" si="5"/>
        <v>-8.7806295849191116</v>
      </c>
      <c r="AT33">
        <f t="shared" ca="1" si="6"/>
        <v>77.099455907556774</v>
      </c>
      <c r="AU33">
        <f t="shared" ca="1" si="7"/>
        <v>-0.23815778003978494</v>
      </c>
      <c r="AV33">
        <f t="shared" ca="1" si="8"/>
        <v>2.0911752492959939</v>
      </c>
      <c r="BB33">
        <f t="shared" ca="1" si="9"/>
        <v>91.75110562115016</v>
      </c>
      <c r="BC33">
        <f t="shared" ca="1" si="10"/>
        <v>199.96478642492281</v>
      </c>
      <c r="BE33">
        <f t="shared" ca="1" si="11"/>
        <v>-8.7806295849191116</v>
      </c>
      <c r="BF33">
        <f t="shared" ca="1" si="12"/>
        <v>77.099455907556774</v>
      </c>
      <c r="BG33">
        <f t="shared" ca="1" si="13"/>
        <v>-0.47631556007956988</v>
      </c>
      <c r="BH33">
        <f t="shared" ca="1" si="14"/>
        <v>4.1823504985919877</v>
      </c>
    </row>
    <row r="34" spans="2:60" x14ac:dyDescent="0.2">
      <c r="B34" s="7">
        <v>31</v>
      </c>
      <c r="C34" s="42">
        <f t="shared" ca="1" si="2"/>
        <v>98.315606836130229</v>
      </c>
      <c r="D34" s="42">
        <f t="shared" ca="1" si="3"/>
        <v>94.566356710319752</v>
      </c>
      <c r="E34" s="42">
        <f t="shared" ca="1" si="4"/>
        <v>189.1327134206395</v>
      </c>
      <c r="AP34">
        <f t="shared" ca="1" si="0"/>
        <v>98.315606836130229</v>
      </c>
      <c r="AQ34">
        <f t="shared" ca="1" si="1"/>
        <v>94.566356710319752</v>
      </c>
      <c r="AS34">
        <f t="shared" ca="1" si="5"/>
        <v>-2.2161283699390424</v>
      </c>
      <c r="AT34">
        <f t="shared" ca="1" si="6"/>
        <v>4.911224952048677</v>
      </c>
      <c r="AU34">
        <f t="shared" ca="1" si="7"/>
        <v>-5.6541942821814359</v>
      </c>
      <c r="AV34">
        <f t="shared" ca="1" si="8"/>
        <v>12.530420357889399</v>
      </c>
      <c r="BB34">
        <f t="shared" ca="1" si="9"/>
        <v>98.315606836130229</v>
      </c>
      <c r="BC34">
        <f t="shared" ca="1" si="10"/>
        <v>189.1327134206395</v>
      </c>
      <c r="BE34">
        <f t="shared" ca="1" si="11"/>
        <v>-2.2161283699390424</v>
      </c>
      <c r="BF34">
        <f t="shared" ca="1" si="12"/>
        <v>4.911224952048677</v>
      </c>
      <c r="BG34">
        <f t="shared" ca="1" si="13"/>
        <v>-11.308388564362872</v>
      </c>
      <c r="BH34">
        <f t="shared" ca="1" si="14"/>
        <v>25.060840715778799</v>
      </c>
    </row>
    <row r="35" spans="2:60" x14ac:dyDescent="0.2">
      <c r="B35" s="7">
        <v>32</v>
      </c>
      <c r="C35" s="42">
        <f t="shared" ca="1" si="2"/>
        <v>117.53937334402053</v>
      </c>
      <c r="D35" s="42">
        <f t="shared" ca="1" si="3"/>
        <v>114.28271365631876</v>
      </c>
      <c r="E35" s="42">
        <f t="shared" ca="1" si="4"/>
        <v>228.56542731263752</v>
      </c>
      <c r="AP35">
        <f t="shared" ca="1" si="0"/>
        <v>117.53937334402053</v>
      </c>
      <c r="AQ35">
        <f t="shared" ca="1" si="1"/>
        <v>114.28271365631876</v>
      </c>
      <c r="AS35">
        <f t="shared" ca="1" si="5"/>
        <v>17.007638137951261</v>
      </c>
      <c r="AT35">
        <f t="shared" ca="1" si="6"/>
        <v>289.25975503149425</v>
      </c>
      <c r="AU35">
        <f t="shared" ca="1" si="7"/>
        <v>14.062162663817574</v>
      </c>
      <c r="AV35">
        <f t="shared" ca="1" si="8"/>
        <v>239.16417402321807</v>
      </c>
      <c r="BB35">
        <f t="shared" ca="1" si="9"/>
        <v>117.53937334402053</v>
      </c>
      <c r="BC35">
        <f t="shared" ca="1" si="10"/>
        <v>228.56542731263752</v>
      </c>
      <c r="BE35">
        <f t="shared" ca="1" si="11"/>
        <v>17.007638137951261</v>
      </c>
      <c r="BF35">
        <f t="shared" ca="1" si="12"/>
        <v>289.25975503149425</v>
      </c>
      <c r="BG35">
        <f t="shared" ca="1" si="13"/>
        <v>28.124325327635148</v>
      </c>
      <c r="BH35">
        <f t="shared" ca="1" si="14"/>
        <v>478.32834804643613</v>
      </c>
    </row>
    <row r="36" spans="2:60" x14ac:dyDescent="0.2">
      <c r="B36" s="7">
        <v>33</v>
      </c>
      <c r="C36" s="42">
        <f t="shared" ca="1" si="2"/>
        <v>89.359304356105326</v>
      </c>
      <c r="D36" s="42">
        <f t="shared" ca="1" si="3"/>
        <v>97.124720656143268</v>
      </c>
      <c r="E36" s="42">
        <f t="shared" ca="1" si="4"/>
        <v>194.24944131228654</v>
      </c>
      <c r="AP36">
        <f t="shared" ca="1" si="0"/>
        <v>89.359304356105326</v>
      </c>
      <c r="AQ36">
        <f t="shared" ca="1" si="1"/>
        <v>97.124720656143268</v>
      </c>
      <c r="AS36">
        <f t="shared" ca="1" si="5"/>
        <v>-11.172430849963945</v>
      </c>
      <c r="AT36">
        <f t="shared" ca="1" si="6"/>
        <v>124.82321109722608</v>
      </c>
      <c r="AU36">
        <f t="shared" ca="1" si="7"/>
        <v>-3.0958303363579205</v>
      </c>
      <c r="AV36">
        <f t="shared" ca="1" si="8"/>
        <v>34.587950356179483</v>
      </c>
      <c r="BB36">
        <f t="shared" ca="1" si="9"/>
        <v>89.359304356105326</v>
      </c>
      <c r="BC36">
        <f t="shared" ca="1" si="10"/>
        <v>194.24944131228654</v>
      </c>
      <c r="BE36">
        <f t="shared" ca="1" si="11"/>
        <v>-11.172430849963945</v>
      </c>
      <c r="BF36">
        <f t="shared" ca="1" si="12"/>
        <v>124.82321109722608</v>
      </c>
      <c r="BG36">
        <f t="shared" ca="1" si="13"/>
        <v>-6.191660672715841</v>
      </c>
      <c r="BH36">
        <f t="shared" ca="1" si="14"/>
        <v>69.175900712358967</v>
      </c>
    </row>
    <row r="37" spans="2:60" x14ac:dyDescent="0.2">
      <c r="B37" s="7">
        <v>34</v>
      </c>
      <c r="C37" s="42">
        <f t="shared" ca="1" si="2"/>
        <v>108.85520253923156</v>
      </c>
      <c r="D37" s="42">
        <f t="shared" ca="1" si="3"/>
        <v>108.87155462728131</v>
      </c>
      <c r="E37" s="42">
        <f t="shared" ca="1" si="4"/>
        <v>217.74310925456263</v>
      </c>
      <c r="AP37">
        <f t="shared" ca="1" si="0"/>
        <v>108.85520253923156</v>
      </c>
      <c r="AQ37">
        <f t="shared" ca="1" si="1"/>
        <v>108.87155462728131</v>
      </c>
      <c r="AS37">
        <f t="shared" ca="1" si="5"/>
        <v>8.3234673331622844</v>
      </c>
      <c r="AT37">
        <f t="shared" ca="1" si="6"/>
        <v>69.280108446219671</v>
      </c>
      <c r="AU37">
        <f t="shared" ca="1" si="7"/>
        <v>8.6510036347801247</v>
      </c>
      <c r="AV37">
        <f t="shared" ca="1" si="8"/>
        <v>72.00634615316055</v>
      </c>
      <c r="BB37">
        <f t="shared" ca="1" si="9"/>
        <v>108.85520253923156</v>
      </c>
      <c r="BC37">
        <f t="shared" ca="1" si="10"/>
        <v>217.74310925456263</v>
      </c>
      <c r="BE37">
        <f t="shared" ca="1" si="11"/>
        <v>8.3234673331622844</v>
      </c>
      <c r="BF37">
        <f t="shared" ca="1" si="12"/>
        <v>69.280108446219671</v>
      </c>
      <c r="BG37">
        <f t="shared" ca="1" si="13"/>
        <v>17.302007269560249</v>
      </c>
      <c r="BH37">
        <f t="shared" ca="1" si="14"/>
        <v>144.0126923063211</v>
      </c>
    </row>
    <row r="38" spans="2:60" x14ac:dyDescent="0.2">
      <c r="B38" s="7">
        <v>35</v>
      </c>
      <c r="C38" s="42">
        <f t="shared" ca="1" si="2"/>
        <v>111.04788573075398</v>
      </c>
      <c r="D38" s="42">
        <f t="shared" ca="1" si="3"/>
        <v>119.08020403185958</v>
      </c>
      <c r="E38" s="42">
        <f t="shared" ca="1" si="4"/>
        <v>238.16040806371916</v>
      </c>
      <c r="AP38">
        <f t="shared" ca="1" si="0"/>
        <v>111.04788573075398</v>
      </c>
      <c r="AQ38">
        <f t="shared" ca="1" si="1"/>
        <v>119.08020403185958</v>
      </c>
      <c r="AS38">
        <f t="shared" ca="1" si="5"/>
        <v>10.516150524684704</v>
      </c>
      <c r="AT38">
        <f t="shared" ca="1" si="6"/>
        <v>110.58942185782638</v>
      </c>
      <c r="AU38">
        <f t="shared" ca="1" si="7"/>
        <v>18.859653039358392</v>
      </c>
      <c r="AV38">
        <f t="shared" ca="1" si="8"/>
        <v>198.33095020522023</v>
      </c>
      <c r="BB38">
        <f t="shared" ca="1" si="9"/>
        <v>111.04788573075398</v>
      </c>
      <c r="BC38">
        <f t="shared" ca="1" si="10"/>
        <v>238.16040806371916</v>
      </c>
      <c r="BE38">
        <f t="shared" ca="1" si="11"/>
        <v>10.516150524684704</v>
      </c>
      <c r="BF38">
        <f t="shared" ca="1" si="12"/>
        <v>110.58942185782638</v>
      </c>
      <c r="BG38">
        <f t="shared" ca="1" si="13"/>
        <v>37.719306078716784</v>
      </c>
      <c r="BH38">
        <f t="shared" ca="1" si="14"/>
        <v>396.66190041044047</v>
      </c>
    </row>
    <row r="39" spans="2:60" x14ac:dyDescent="0.2">
      <c r="B39" s="7">
        <v>36</v>
      </c>
      <c r="C39" s="42">
        <f t="shared" ca="1" si="2"/>
        <v>102.5931436884368</v>
      </c>
      <c r="D39" s="42">
        <f t="shared" ca="1" si="3"/>
        <v>95.333512951835473</v>
      </c>
      <c r="E39" s="42">
        <f t="shared" ca="1" si="4"/>
        <v>190.66702590367095</v>
      </c>
      <c r="AP39">
        <f t="shared" ca="1" si="0"/>
        <v>102.5931436884368</v>
      </c>
      <c r="AQ39">
        <f t="shared" ca="1" si="1"/>
        <v>95.333512951835473</v>
      </c>
      <c r="AS39">
        <f t="shared" ca="1" si="5"/>
        <v>2.0614084823675256</v>
      </c>
      <c r="AT39">
        <f t="shared" ca="1" si="6"/>
        <v>4.2494049311767847</v>
      </c>
      <c r="AU39">
        <f t="shared" ca="1" si="7"/>
        <v>-4.8870380406657148</v>
      </c>
      <c r="AV39">
        <f t="shared" ca="1" si="8"/>
        <v>-10.074181670681076</v>
      </c>
      <c r="BB39">
        <f t="shared" ca="1" si="9"/>
        <v>102.5931436884368</v>
      </c>
      <c r="BC39">
        <f t="shared" ca="1" si="10"/>
        <v>190.66702590367095</v>
      </c>
      <c r="BE39">
        <f t="shared" ca="1" si="11"/>
        <v>2.0614084823675256</v>
      </c>
      <c r="BF39">
        <f t="shared" ca="1" si="12"/>
        <v>4.2494049311767847</v>
      </c>
      <c r="BG39">
        <f t="shared" ca="1" si="13"/>
        <v>-9.7740760813314296</v>
      </c>
      <c r="BH39">
        <f t="shared" ca="1" si="14"/>
        <v>-20.148363341362153</v>
      </c>
    </row>
    <row r="40" spans="2:60" x14ac:dyDescent="0.2">
      <c r="B40" s="7">
        <v>37</v>
      </c>
      <c r="C40" s="42">
        <f t="shared" ca="1" si="2"/>
        <v>103.05766481566783</v>
      </c>
      <c r="D40" s="42">
        <f t="shared" ca="1" si="3"/>
        <v>95.674255278882868</v>
      </c>
      <c r="E40" s="42">
        <f t="shared" ca="1" si="4"/>
        <v>191.34851055776574</v>
      </c>
      <c r="AP40">
        <f t="shared" ca="1" si="0"/>
        <v>103.05766481566783</v>
      </c>
      <c r="AQ40">
        <f t="shared" ca="1" si="1"/>
        <v>95.674255278882868</v>
      </c>
      <c r="AS40">
        <f t="shared" ca="1" si="5"/>
        <v>2.5259296095985633</v>
      </c>
      <c r="AT40">
        <f t="shared" ca="1" si="6"/>
        <v>6.38032039264675</v>
      </c>
      <c r="AU40">
        <f t="shared" ca="1" si="7"/>
        <v>-4.5462957136183206</v>
      </c>
      <c r="AV40">
        <f t="shared" ca="1" si="8"/>
        <v>-11.483622957019547</v>
      </c>
      <c r="BB40">
        <f t="shared" ca="1" si="9"/>
        <v>103.05766481566783</v>
      </c>
      <c r="BC40">
        <f t="shared" ca="1" si="10"/>
        <v>191.34851055776574</v>
      </c>
      <c r="BE40">
        <f t="shared" ca="1" si="11"/>
        <v>2.5259296095985633</v>
      </c>
      <c r="BF40">
        <f t="shared" ca="1" si="12"/>
        <v>6.38032039264675</v>
      </c>
      <c r="BG40">
        <f t="shared" ca="1" si="13"/>
        <v>-9.0925914272366413</v>
      </c>
      <c r="BH40">
        <f t="shared" ca="1" si="14"/>
        <v>-22.967245914039093</v>
      </c>
    </row>
    <row r="41" spans="2:60" x14ac:dyDescent="0.2">
      <c r="B41" s="7">
        <v>38</v>
      </c>
      <c r="C41" s="42">
        <f t="shared" ca="1" si="2"/>
        <v>105.06293265023876</v>
      </c>
      <c r="D41" s="42">
        <f t="shared" ca="1" si="3"/>
        <v>101.08830774100171</v>
      </c>
      <c r="E41" s="42">
        <f t="shared" ca="1" si="4"/>
        <v>202.17661548200343</v>
      </c>
      <c r="F41" s="31" t="s">
        <v>16</v>
      </c>
      <c r="G41" s="31"/>
      <c r="H41" s="31"/>
      <c r="AP41">
        <f t="shared" ca="1" si="0"/>
        <v>105.06293265023876</v>
      </c>
      <c r="AQ41">
        <f t="shared" ca="1" si="1"/>
        <v>101.08830774100171</v>
      </c>
      <c r="AS41">
        <f t="shared" ca="1" si="5"/>
        <v>4.5311974441694929</v>
      </c>
      <c r="AT41">
        <f t="shared" ca="1" si="6"/>
        <v>20.531750278048143</v>
      </c>
      <c r="AU41">
        <f t="shared" ca="1" si="7"/>
        <v>0.86775674850052553</v>
      </c>
      <c r="AV41">
        <f t="shared" ca="1" si="8"/>
        <v>3.9319771609664107</v>
      </c>
      <c r="BB41">
        <f t="shared" ca="1" si="9"/>
        <v>105.06293265023876</v>
      </c>
      <c r="BC41">
        <f t="shared" ca="1" si="10"/>
        <v>202.17661548200343</v>
      </c>
      <c r="BE41">
        <f t="shared" ca="1" si="11"/>
        <v>4.5311974441694929</v>
      </c>
      <c r="BF41">
        <f t="shared" ca="1" si="12"/>
        <v>20.531750278048143</v>
      </c>
      <c r="BG41">
        <f t="shared" ca="1" si="13"/>
        <v>1.7355134970010511</v>
      </c>
      <c r="BH41">
        <f t="shared" ca="1" si="14"/>
        <v>7.8639543219328214</v>
      </c>
    </row>
    <row r="42" spans="2:60" ht="16" thickBot="1" x14ac:dyDescent="0.25">
      <c r="B42" s="7">
        <v>39</v>
      </c>
      <c r="C42" s="42">
        <f t="shared" ca="1" si="2"/>
        <v>100.27826972756992</v>
      </c>
      <c r="D42" s="42">
        <f t="shared" ca="1" si="3"/>
        <v>98.942399725690137</v>
      </c>
      <c r="E42" s="42">
        <f t="shared" ca="1" si="4"/>
        <v>197.88479945138027</v>
      </c>
      <c r="G42" s="31" t="s">
        <v>2</v>
      </c>
      <c r="AP42">
        <f t="shared" ca="1" si="0"/>
        <v>100.27826972756992</v>
      </c>
      <c r="AQ42">
        <f t="shared" ca="1" si="1"/>
        <v>98.942399725690137</v>
      </c>
      <c r="AS42">
        <f t="shared" ca="1" si="5"/>
        <v>-0.25346547849935064</v>
      </c>
      <c r="AT42">
        <f t="shared" ca="1" si="6"/>
        <v>6.4244748790904777E-2</v>
      </c>
      <c r="AU42">
        <f t="shared" ca="1" si="7"/>
        <v>-1.2781512668110508</v>
      </c>
      <c r="AV42">
        <f t="shared" ca="1" si="8"/>
        <v>0.3239672224368142</v>
      </c>
      <c r="BB42">
        <f t="shared" ca="1" si="9"/>
        <v>100.27826972756992</v>
      </c>
      <c r="BC42">
        <f t="shared" ca="1" si="10"/>
        <v>197.88479945138027</v>
      </c>
      <c r="BE42">
        <f t="shared" ca="1" si="11"/>
        <v>-0.25346547849935064</v>
      </c>
      <c r="BF42">
        <f t="shared" ca="1" si="12"/>
        <v>6.4244748790904777E-2</v>
      </c>
      <c r="BG42">
        <f t="shared" ca="1" si="13"/>
        <v>-2.5563025336221017</v>
      </c>
      <c r="BH42">
        <f t="shared" ca="1" si="14"/>
        <v>0.64793444487362839</v>
      </c>
    </row>
    <row r="43" spans="2:60" ht="16" thickBot="1" x14ac:dyDescent="0.25">
      <c r="B43" s="21">
        <v>40</v>
      </c>
      <c r="C43" s="43">
        <f t="shared" ca="1" si="2"/>
        <v>94.432956382703367</v>
      </c>
      <c r="D43" s="43">
        <f t="shared" ca="1" si="3"/>
        <v>96.352813188488938</v>
      </c>
      <c r="E43" s="43">
        <f t="shared" ca="1" si="4"/>
        <v>192.70562637697788</v>
      </c>
      <c r="F43" s="39"/>
      <c r="G43" s="40">
        <v>2</v>
      </c>
      <c r="AP43">
        <f t="shared" ca="1" si="0"/>
        <v>94.432956382703367</v>
      </c>
      <c r="AQ43">
        <f t="shared" ca="1" si="1"/>
        <v>96.352813188488938</v>
      </c>
      <c r="AS43">
        <f t="shared" ca="1" si="5"/>
        <v>-6.0987788233659046</v>
      </c>
      <c r="AT43">
        <f t="shared" ca="1" si="6"/>
        <v>37.195103136336407</v>
      </c>
      <c r="AU43">
        <f t="shared" ca="1" si="7"/>
        <v>-3.8677378040122505</v>
      </c>
      <c r="AV43">
        <f t="shared" ca="1" si="8"/>
        <v>23.588477413441662</v>
      </c>
      <c r="BB43">
        <f t="shared" ca="1" si="9"/>
        <v>94.432956382703367</v>
      </c>
      <c r="BC43">
        <f t="shared" ca="1" si="10"/>
        <v>192.70562637697788</v>
      </c>
      <c r="BE43">
        <f t="shared" ca="1" si="11"/>
        <v>-6.0987788233659046</v>
      </c>
      <c r="BF43">
        <f t="shared" ca="1" si="12"/>
        <v>37.195103136336407</v>
      </c>
      <c r="BG43">
        <f t="shared" ca="1" si="13"/>
        <v>-7.7354756080245011</v>
      </c>
      <c r="BH43">
        <f t="shared" ca="1" si="14"/>
        <v>47.176954826883325</v>
      </c>
    </row>
    <row r="44" spans="2:60" ht="16" thickBot="1" x14ac:dyDescent="0.25"/>
    <row r="45" spans="2:60" x14ac:dyDescent="0.2">
      <c r="B45" t="s">
        <v>8</v>
      </c>
      <c r="C45">
        <f ca="1">MIN(C4:C43)</f>
        <v>85.473478844018317</v>
      </c>
      <c r="D45">
        <f ca="1">MIN(D4:D43)</f>
        <v>86.866777039772813</v>
      </c>
      <c r="E45">
        <f ca="1">D45</f>
        <v>86.866777039772813</v>
      </c>
      <c r="R45" s="4" t="str">
        <f>BJ3</f>
        <v>Slope</v>
      </c>
      <c r="S45" s="48">
        <f ca="1">BK3</f>
        <v>1.6208791907663169</v>
      </c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P45">
        <f ca="1">AVERAGE(AP4:AP43)</f>
        <v>100.53173520606927</v>
      </c>
      <c r="AQ45">
        <f ca="1">AVERAGE(AQ4:AQ43)</f>
        <v>100.22055099250119</v>
      </c>
      <c r="AT45">
        <f ca="1">SUM(AT4:AT43)</f>
        <v>2649.0278951591085</v>
      </c>
      <c r="AU45">
        <f t="shared" ref="AU45:AV45" ca="1" si="15">SUM(AU4:AU43)</f>
        <v>1.4210854715202004E-13</v>
      </c>
      <c r="AV45">
        <f t="shared" ca="1" si="15"/>
        <v>2146.8770955114478</v>
      </c>
      <c r="BB45">
        <f ca="1">AVERAGE(BB4:BB43)</f>
        <v>100.53173520606927</v>
      </c>
      <c r="BC45">
        <f ca="1">AVERAGE(BC4:BC43)</f>
        <v>200.44110198500238</v>
      </c>
      <c r="BF45">
        <f ca="1">SUM(BF4:BF43)</f>
        <v>2649.0278951591085</v>
      </c>
      <c r="BG45">
        <f t="shared" ref="BG45:BH45" ca="1" si="16">SUM(BG4:BG43)</f>
        <v>2.8421709430404007E-13</v>
      </c>
      <c r="BH45">
        <f t="shared" ca="1" si="16"/>
        <v>4293.7541910228956</v>
      </c>
    </row>
    <row r="46" spans="2:60" ht="16" thickBot="1" x14ac:dyDescent="0.25">
      <c r="B46" t="s">
        <v>9</v>
      </c>
      <c r="C46">
        <f ca="1">MAX(C4:C43)</f>
        <v>117.53937334402053</v>
      </c>
      <c r="D46">
        <f ca="1">MAX(D4:D43)</f>
        <v>119.08020403185958</v>
      </c>
      <c r="E46">
        <f ca="1">D46</f>
        <v>119.08020403185958</v>
      </c>
      <c r="R46" s="14" t="str">
        <f>BJ4</f>
        <v>Intercept</v>
      </c>
      <c r="S46" s="49">
        <f ca="1">BK4</f>
        <v>324.89081118175972</v>
      </c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</row>
    <row r="47" spans="2:60" x14ac:dyDescent="0.2">
      <c r="B47" t="s">
        <v>10</v>
      </c>
      <c r="C47">
        <f ca="1">COUNT(C4:C43)</f>
        <v>40</v>
      </c>
      <c r="D47">
        <f ca="1">COUNT(D4:D43)</f>
        <v>40</v>
      </c>
    </row>
    <row r="49" spans="2:5" x14ac:dyDescent="0.2">
      <c r="B49" t="s">
        <v>11</v>
      </c>
      <c r="C49" t="str">
        <f>C3</f>
        <v>Score 1</v>
      </c>
      <c r="D49" t="s">
        <v>11</v>
      </c>
      <c r="E49" t="str">
        <f>D3</f>
        <v>Score 2</v>
      </c>
    </row>
    <row r="50" spans="2:5" x14ac:dyDescent="0.2">
      <c r="B50" s="23">
        <f ca="1">C45-1</f>
        <v>84.473478844018317</v>
      </c>
      <c r="C50">
        <f ca="1">COUNTIF(C$3:C$43,"&lt;" &amp; $B50)</f>
        <v>0</v>
      </c>
      <c r="D50" s="23">
        <f ca="1">D45-1</f>
        <v>85.866777039772813</v>
      </c>
      <c r="E50">
        <f ca="1">COUNTIF(D$3:D$43,"&lt;" &amp; $D45)</f>
        <v>0</v>
      </c>
    </row>
    <row r="51" spans="2:5" x14ac:dyDescent="0.2">
      <c r="B51" s="23">
        <f ca="1">((B$56-B$50)/5)+B50</f>
        <v>91.286657744018754</v>
      </c>
      <c r="C51">
        <f ca="1">COUNTIF(C$3:C$43,"&lt;" &amp; $B51)-C50</f>
        <v>6</v>
      </c>
      <c r="D51" s="23">
        <f ca="1">((D$56-D$50)/5)+D50</f>
        <v>92.709462438190172</v>
      </c>
      <c r="E51">
        <f ca="1">COUNTIF(D$3:D$43,"&lt;" &amp; $D51)-E50</f>
        <v>7</v>
      </c>
    </row>
    <row r="52" spans="2:5" x14ac:dyDescent="0.2">
      <c r="B52" s="23">
        <f t="shared" ref="B52:D55" ca="1" si="17">((B$56-B$50)/5)+B51</f>
        <v>98.099836644019192</v>
      </c>
      <c r="C52">
        <f ca="1">COUNTIF(C$3:C$43,"&lt;" &amp; $B52)-C51-C50</f>
        <v>9</v>
      </c>
      <c r="D52" s="23">
        <f t="shared" ca="1" si="17"/>
        <v>99.552147836607531</v>
      </c>
      <c r="E52">
        <f ca="1">COUNTIF(D$3:D$43,"&lt;" &amp; $D52)-E51-E50</f>
        <v>15</v>
      </c>
    </row>
    <row r="53" spans="2:5" x14ac:dyDescent="0.2">
      <c r="B53" s="23">
        <f t="shared" ca="1" si="17"/>
        <v>104.91301554401963</v>
      </c>
      <c r="C53">
        <f ca="1">COUNTIF(C$3:C$43,"&lt;" &amp; $B53)-C52-C51-C50</f>
        <v>13</v>
      </c>
      <c r="D53" s="23">
        <f t="shared" ca="1" si="17"/>
        <v>106.39483323502489</v>
      </c>
      <c r="E53">
        <f ca="1">COUNTIF(D$3:D$43,"&lt;" &amp; $D53)-E52-E51-E50</f>
        <v>9</v>
      </c>
    </row>
    <row r="54" spans="2:5" x14ac:dyDescent="0.2">
      <c r="B54" s="23">
        <f t="shared" ca="1" si="17"/>
        <v>111.72619444402007</v>
      </c>
      <c r="C54">
        <f ca="1">COUNTIF(C$3:C$43,"&lt;" &amp; $B54)-C53-C52-C51-C50</f>
        <v>7</v>
      </c>
      <c r="D54" s="23">
        <f t="shared" ca="1" si="17"/>
        <v>113.23751863344225</v>
      </c>
      <c r="E54">
        <f ca="1">COUNTIF(D$3:D$43,"&lt;" &amp; $D54)-E53-E52-E51-E50</f>
        <v>5</v>
      </c>
    </row>
    <row r="55" spans="2:5" x14ac:dyDescent="0.2">
      <c r="B55" s="23">
        <f t="shared" ca="1" si="17"/>
        <v>118.5393733440205</v>
      </c>
      <c r="C55">
        <f ca="1">COUNTIF(C$3:C$43,"&lt;" &amp; $B55)-C54-C53-C52-C51-C50</f>
        <v>5</v>
      </c>
      <c r="D55" s="23">
        <f t="shared" ca="1" si="17"/>
        <v>120.08020403185961</v>
      </c>
      <c r="E55">
        <f ca="1">COUNTIF(D$3:D$43,"&lt;" &amp; $D55)-E54-E53-E52-E51-E50</f>
        <v>4</v>
      </c>
    </row>
    <row r="56" spans="2:5" x14ac:dyDescent="0.2">
      <c r="B56" s="23">
        <f ca="1">C46+1</f>
        <v>118.53937334402053</v>
      </c>
      <c r="C56">
        <v>0</v>
      </c>
      <c r="D56" s="23">
        <f ca="1">D46+1</f>
        <v>120.08020403185958</v>
      </c>
      <c r="E56">
        <f ca="1">(COUNTIF(D$3:D$43,"&gt;" &amp; $D46))</f>
        <v>0</v>
      </c>
    </row>
    <row r="58" spans="2:5" x14ac:dyDescent="0.2">
      <c r="C58">
        <f ca="1">SUM(C50:C56)</f>
        <v>40</v>
      </c>
      <c r="E58">
        <f ca="1">SUM(E50:E56)</f>
        <v>40</v>
      </c>
    </row>
  </sheetData>
  <pageMargins left="0.7" right="0.7" top="0.75" bottom="0.75" header="0.3" footer="0.3"/>
  <pageSetup paperSize="9" orientation="portrait" horizontalDpi="360" verticalDpi="36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A000-5DBE-4AA6-8F44-6B4EACEE258E}">
  <dimension ref="B1:BZ81"/>
  <sheetViews>
    <sheetView topLeftCell="Q1" zoomScale="115" zoomScaleNormal="115" workbookViewId="0">
      <selection activeCell="AD21" sqref="AD21"/>
    </sheetView>
  </sheetViews>
  <sheetFormatPr baseColWidth="10" defaultColWidth="8.83203125" defaultRowHeight="15" x14ac:dyDescent="0.2"/>
  <cols>
    <col min="2" max="2" width="11.1640625" customWidth="1"/>
    <col min="3" max="3" width="11.33203125" customWidth="1"/>
    <col min="4" max="18" width="11" customWidth="1"/>
    <col min="19" max="19" width="9.1640625"/>
    <col min="20" max="20" width="18.33203125" customWidth="1"/>
    <col min="21" max="22" width="12.5" customWidth="1"/>
    <col min="25" max="25" width="8.1640625" customWidth="1"/>
    <col min="31" max="51" width="9.1640625"/>
  </cols>
  <sheetData>
    <row r="1" spans="2:78" x14ac:dyDescent="0.2">
      <c r="B1" s="31" t="s">
        <v>17</v>
      </c>
      <c r="C1" s="31"/>
      <c r="D1" s="31"/>
      <c r="E1" s="31"/>
      <c r="F1" s="31"/>
      <c r="G1" s="31"/>
      <c r="H1" s="31"/>
      <c r="I1" s="31"/>
      <c r="J1" s="31"/>
      <c r="K1" s="31"/>
    </row>
    <row r="2" spans="2:78" ht="16" thickBot="1" x14ac:dyDescent="0.25">
      <c r="B2" s="31" t="s">
        <v>28</v>
      </c>
      <c r="C2" s="31"/>
      <c r="D2" s="31"/>
      <c r="E2" s="31"/>
      <c r="F2" s="31"/>
      <c r="G2" s="31"/>
      <c r="H2" s="31"/>
      <c r="I2" s="31"/>
      <c r="J2" s="31"/>
      <c r="K2" s="31"/>
      <c r="BA2" t="s">
        <v>1</v>
      </c>
      <c r="BB2" t="s">
        <v>2</v>
      </c>
      <c r="BM2" t="s">
        <v>1</v>
      </c>
      <c r="BN2" t="s">
        <v>18</v>
      </c>
    </row>
    <row r="3" spans="2:78" ht="33" thickBot="1" x14ac:dyDescent="0.25">
      <c r="B3" s="1" t="s">
        <v>0</v>
      </c>
      <c r="C3" s="47" t="s">
        <v>33</v>
      </c>
      <c r="D3" s="46" t="s">
        <v>1</v>
      </c>
      <c r="E3" s="47" t="s">
        <v>2</v>
      </c>
      <c r="F3" s="45" t="s">
        <v>18</v>
      </c>
      <c r="G3" s="45" t="s">
        <v>34</v>
      </c>
      <c r="H3" s="45" t="s">
        <v>35</v>
      </c>
      <c r="I3" s="45" t="s">
        <v>36</v>
      </c>
      <c r="J3" s="45" t="s">
        <v>37</v>
      </c>
      <c r="K3" s="45" t="s">
        <v>38</v>
      </c>
      <c r="L3" s="45"/>
      <c r="M3" s="45" t="s">
        <v>39</v>
      </c>
      <c r="N3" s="45" t="s">
        <v>40</v>
      </c>
      <c r="O3" s="45" t="s">
        <v>41</v>
      </c>
      <c r="P3" s="45" t="s">
        <v>42</v>
      </c>
      <c r="Q3" s="45"/>
      <c r="R3" s="45"/>
      <c r="T3" s="51"/>
      <c r="U3" s="52" t="str">
        <f>C3</f>
        <v>True Score</v>
      </c>
      <c r="V3" s="52" t="str">
        <f>D3</f>
        <v>Score 1</v>
      </c>
      <c r="W3" s="52" t="s">
        <v>39</v>
      </c>
      <c r="X3" s="52" t="s">
        <v>40</v>
      </c>
      <c r="Y3" s="52" t="s">
        <v>43</v>
      </c>
      <c r="Z3" s="52" t="s">
        <v>42</v>
      </c>
      <c r="AA3" s="52"/>
      <c r="AB3" s="52"/>
      <c r="AC3" s="6"/>
      <c r="BE3" t="s">
        <v>22</v>
      </c>
      <c r="BF3" t="s">
        <v>19</v>
      </c>
      <c r="BH3" t="s">
        <v>23</v>
      </c>
      <c r="BI3" t="s">
        <v>25</v>
      </c>
      <c r="BJ3" t="s">
        <v>24</v>
      </c>
      <c r="BK3" t="s">
        <v>26</v>
      </c>
      <c r="BM3" t="s">
        <v>20</v>
      </c>
      <c r="BN3">
        <f ca="1">BG45/BE45</f>
        <v>0.40216036069017769</v>
      </c>
      <c r="BQ3" t="s">
        <v>22</v>
      </c>
      <c r="BR3" t="s">
        <v>19</v>
      </c>
      <c r="BT3" t="s">
        <v>23</v>
      </c>
      <c r="BU3" t="s">
        <v>25</v>
      </c>
      <c r="BV3" t="s">
        <v>24</v>
      </c>
      <c r="BW3" t="s">
        <v>26</v>
      </c>
      <c r="BY3" t="s">
        <v>20</v>
      </c>
      <c r="BZ3">
        <f ca="1">BS45/BQ45</f>
        <v>0.27202909494546629</v>
      </c>
    </row>
    <row r="4" spans="2:78" x14ac:dyDescent="0.2">
      <c r="B4" s="26">
        <v>1</v>
      </c>
      <c r="C4" s="36">
        <f ca="1">NORMINV(RAND(),100,10)</f>
        <v>88.924908456507083</v>
      </c>
      <c r="D4">
        <f t="shared" ref="D4:K4" ca="1" si="0">(NORMINV(RAND(),100,40)+$C4)/2</f>
        <v>120.0712187755087</v>
      </c>
      <c r="E4">
        <f t="shared" ca="1" si="0"/>
        <v>99.22057877523801</v>
      </c>
      <c r="F4">
        <f t="shared" ca="1" si="0"/>
        <v>98.324721171513929</v>
      </c>
      <c r="G4">
        <f t="shared" ca="1" si="0"/>
        <v>102.29673486389183</v>
      </c>
      <c r="H4">
        <f t="shared" ca="1" si="0"/>
        <v>111.68225198464225</v>
      </c>
      <c r="I4">
        <f t="shared" ca="1" si="0"/>
        <v>80.447618056685656</v>
      </c>
      <c r="J4">
        <f t="shared" ca="1" si="0"/>
        <v>85.590045397690915</v>
      </c>
      <c r="K4">
        <f t="shared" ca="1" si="0"/>
        <v>88.562770711257997</v>
      </c>
      <c r="M4">
        <f ca="1">AVERAGE(D4:E4)</f>
        <v>109.64589877537335</v>
      </c>
      <c r="N4">
        <f ca="1">AVERAGE(D4:G4)</f>
        <v>104.97831339653811</v>
      </c>
      <c r="O4">
        <f ca="1">AVERAGE(D4:I4)</f>
        <v>102.00718727124672</v>
      </c>
      <c r="P4">
        <f ca="1">AVERAGE(D4:K4)</f>
        <v>98.274492467053648</v>
      </c>
      <c r="T4" s="8" t="s">
        <v>3</v>
      </c>
      <c r="U4" s="9">
        <f ca="1">AVERAGE(C4:C43)</f>
        <v>97.376624555524643</v>
      </c>
      <c r="V4" s="9">
        <f ca="1">AVERAGE(D4:D43)</f>
        <v>103.26328187268857</v>
      </c>
      <c r="W4" s="10">
        <f ca="1">AVERAGE(M4:M43)</f>
        <v>102.93435088296549</v>
      </c>
      <c r="X4" s="10">
        <f ca="1">AVERAGE(N4:N43)</f>
        <v>100.34218889102408</v>
      </c>
      <c r="Y4" s="10">
        <f t="shared" ref="Y4:Z4" ca="1" si="1">AVERAGE(O4:O43)</f>
        <v>99.14932775414006</v>
      </c>
      <c r="Z4" s="10">
        <f t="shared" ca="1" si="1"/>
        <v>98.591978997019041</v>
      </c>
      <c r="AA4" s="10"/>
      <c r="AB4" s="10"/>
      <c r="AC4" s="11"/>
      <c r="BE4">
        <f t="shared" ref="BE4:BF8" ca="1" si="2">C4</f>
        <v>88.924908456507083</v>
      </c>
      <c r="BF4">
        <f t="shared" ca="1" si="2"/>
        <v>120.0712187755087</v>
      </c>
      <c r="BH4">
        <f ca="1">BE4-BA$45</f>
        <v>-8.1182564906302304</v>
      </c>
      <c r="BI4">
        <f ca="1">(BE4-BA$45)^2</f>
        <v>65.906088447659869</v>
      </c>
      <c r="BJ4">
        <f ca="1">(BF4-BB$45)</f>
        <v>16.303531933901809</v>
      </c>
      <c r="BK4">
        <f ca="1">BH4*BJ4</f>
        <v>-132.3562539425956</v>
      </c>
      <c r="BM4" t="s">
        <v>21</v>
      </c>
      <c r="BN4">
        <f ca="1">BF45-(BB45*BN3)*-1</f>
        <v>540.39348581950753</v>
      </c>
      <c r="BQ4">
        <f ca="1">C4</f>
        <v>88.924908456507083</v>
      </c>
      <c r="BR4">
        <f ca="1">E4</f>
        <v>99.22057877523801</v>
      </c>
      <c r="BT4">
        <f ca="1">BQ4-BM$45</f>
        <v>-8.1182564906302304</v>
      </c>
      <c r="BU4">
        <f ca="1">(BQ4-BM$45)^2</f>
        <v>65.906088447659869</v>
      </c>
      <c r="BV4">
        <f ca="1">(BR4-BN$45)</f>
        <v>-16.403932767027726</v>
      </c>
      <c r="BW4">
        <f ca="1">BT4*BV4</f>
        <v>133.17133365778474</v>
      </c>
      <c r="BY4" t="s">
        <v>21</v>
      </c>
      <c r="BZ4">
        <f ca="1">BR45-(BN45*BZ3)*-1</f>
        <v>88.812122978752086</v>
      </c>
    </row>
    <row r="5" spans="2:78" x14ac:dyDescent="0.2">
      <c r="B5" s="7">
        <v>2</v>
      </c>
      <c r="C5" s="37">
        <f t="shared" ref="C5:C43" ca="1" si="3">NORMINV(RAND(),100,10)</f>
        <v>107.03500741593012</v>
      </c>
      <c r="D5">
        <f t="shared" ref="D5:K36" ca="1" si="4">(NORMINV(RAND(),100,40)+$C5)/2</f>
        <v>88.843205914023542</v>
      </c>
      <c r="E5">
        <f t="shared" ca="1" si="4"/>
        <v>87.376565757168748</v>
      </c>
      <c r="F5">
        <f t="shared" ca="1" si="4"/>
        <v>93.728733267033064</v>
      </c>
      <c r="G5">
        <f t="shared" ca="1" si="4"/>
        <v>136.30566163408173</v>
      </c>
      <c r="H5">
        <f t="shared" ca="1" si="4"/>
        <v>119.05697382019935</v>
      </c>
      <c r="I5">
        <f t="shared" ca="1" si="4"/>
        <v>109.50778366893871</v>
      </c>
      <c r="J5">
        <f t="shared" ca="1" si="4"/>
        <v>91.332701928496107</v>
      </c>
      <c r="K5">
        <f t="shared" ca="1" si="4"/>
        <v>88.071062321200529</v>
      </c>
      <c r="M5">
        <f t="shared" ref="M5:M43" ca="1" si="5">AVERAGE(D5:E5)</f>
        <v>88.109885835596145</v>
      </c>
      <c r="N5">
        <f t="shared" ref="N5:N43" ca="1" si="6">AVERAGE(D5:G5)</f>
        <v>101.56354164307677</v>
      </c>
      <c r="O5">
        <f t="shared" ref="O5:O43" ca="1" si="7">AVERAGE(D5:I5)</f>
        <v>105.80315401024086</v>
      </c>
      <c r="P5">
        <f t="shared" ref="P5:P43" ca="1" si="8">AVERAGE(D5:K5)</f>
        <v>101.77783603889273</v>
      </c>
      <c r="T5" s="24" t="s">
        <v>4</v>
      </c>
      <c r="U5" s="25"/>
      <c r="V5" s="25">
        <f ca="1">CORREL(C4:C43,D4:D43)</f>
        <v>0.22484145599823482</v>
      </c>
      <c r="W5" s="25">
        <f ca="1">CORREL($C4:$C43,M4:M43)</f>
        <v>0.22403663319690734</v>
      </c>
      <c r="X5" s="25">
        <f t="shared" ref="X5:Z5" ca="1" si="9">CORREL($C4:$C43,N4:N43)</f>
        <v>0.40697241131391998</v>
      </c>
      <c r="Y5" s="25">
        <f t="shared" ca="1" si="9"/>
        <v>0.55854642207658189</v>
      </c>
      <c r="Z5" s="25">
        <f t="shared" ca="1" si="9"/>
        <v>0.58599946027895211</v>
      </c>
      <c r="AA5" s="10"/>
      <c r="AB5" s="10"/>
      <c r="AC5" s="11"/>
      <c r="AF5">
        <v>1</v>
      </c>
      <c r="BE5">
        <f t="shared" ca="1" si="2"/>
        <v>107.03500741593012</v>
      </c>
      <c r="BF5">
        <f t="shared" ca="1" si="2"/>
        <v>88.843205914023542</v>
      </c>
      <c r="BH5">
        <f ca="1">BE5-BA$45</f>
        <v>9.9918424687928109</v>
      </c>
      <c r="BI5">
        <f ca="1">(BE5-BA$45)^2</f>
        <v>99.83691592117161</v>
      </c>
      <c r="BJ5">
        <f ca="1">(BF5-BB$45)</f>
        <v>-14.924480927583346</v>
      </c>
      <c r="BK5">
        <f t="shared" ref="BG5:BK43" ca="1" si="10">BH5*BJ5</f>
        <v>-149.1230623569156</v>
      </c>
      <c r="BQ5">
        <f ca="1">C5</f>
        <v>107.03500741593012</v>
      </c>
      <c r="BR5">
        <f ca="1">E5</f>
        <v>87.376565757168748</v>
      </c>
      <c r="BT5">
        <f ca="1">BQ5-BM$45</f>
        <v>9.9918424687928109</v>
      </c>
      <c r="BU5">
        <f ca="1">(BQ5-BM$45)^2</f>
        <v>99.83691592117161</v>
      </c>
      <c r="BV5">
        <f ca="1">(BR5-BN$45)</f>
        <v>-28.247945785096988</v>
      </c>
      <c r="BW5">
        <f t="shared" ref="BS5:BW43" ca="1" si="11">BT5*BV5</f>
        <v>-282.24902435168894</v>
      </c>
    </row>
    <row r="6" spans="2:78" x14ac:dyDescent="0.2">
      <c r="B6" s="7">
        <v>3</v>
      </c>
      <c r="C6" s="37">
        <f t="shared" ca="1" si="3"/>
        <v>88.493474797499346</v>
      </c>
      <c r="D6">
        <f t="shared" ca="1" si="4"/>
        <v>93.867251932526656</v>
      </c>
      <c r="E6">
        <f t="shared" ca="1" si="4"/>
        <v>107.81348081960624</v>
      </c>
      <c r="F6">
        <f t="shared" ca="1" si="4"/>
        <v>88.797829766291684</v>
      </c>
      <c r="G6">
        <f t="shared" ca="1" si="4"/>
        <v>85.50953035736292</v>
      </c>
      <c r="H6">
        <f t="shared" ca="1" si="4"/>
        <v>119.53042016952914</v>
      </c>
      <c r="I6">
        <f t="shared" ca="1" si="4"/>
        <v>64.264483579584621</v>
      </c>
      <c r="J6">
        <f t="shared" ca="1" si="4"/>
        <v>129.87711586222773</v>
      </c>
      <c r="K6">
        <f t="shared" ca="1" si="4"/>
        <v>90.72333687244118</v>
      </c>
      <c r="M6">
        <f t="shared" ca="1" si="5"/>
        <v>100.84036637606644</v>
      </c>
      <c r="N6">
        <f t="shared" ca="1" si="6"/>
        <v>93.997023218946865</v>
      </c>
      <c r="O6">
        <f t="shared" ca="1" si="7"/>
        <v>93.297166104150207</v>
      </c>
      <c r="P6">
        <f t="shared" ca="1" si="8"/>
        <v>97.547931169946267</v>
      </c>
      <c r="T6" s="8"/>
      <c r="U6" s="10"/>
      <c r="V6" s="10"/>
      <c r="W6" s="10"/>
      <c r="X6" s="10"/>
      <c r="Y6" s="10"/>
      <c r="Z6" s="10"/>
      <c r="AA6" s="10"/>
      <c r="AB6" s="10"/>
      <c r="AC6" s="11"/>
      <c r="BE6">
        <f t="shared" ca="1" si="2"/>
        <v>88.493474797499346</v>
      </c>
      <c r="BF6">
        <f t="shared" ca="1" si="2"/>
        <v>93.867251932526656</v>
      </c>
      <c r="BH6">
        <f ca="1">BE6-BA$45</f>
        <v>-8.5496901496379678</v>
      </c>
      <c r="BI6">
        <f ca="1">(BE6-BA$45)^2</f>
        <v>73.097201654816502</v>
      </c>
      <c r="BJ6">
        <f ca="1">(BF6-BB$45)</f>
        <v>-9.9004349090802322</v>
      </c>
      <c r="BK6">
        <f t="shared" ca="1" si="10"/>
        <v>84.645650819295128</v>
      </c>
      <c r="BQ6">
        <f ca="1">C6</f>
        <v>88.493474797499346</v>
      </c>
      <c r="BR6">
        <f ca="1">E6</f>
        <v>107.81348081960624</v>
      </c>
      <c r="BT6">
        <f ca="1">BQ6-BM$45</f>
        <v>-8.5496901496379678</v>
      </c>
      <c r="BU6">
        <f ca="1">(BQ6-BM$45)^2</f>
        <v>73.097201654816502</v>
      </c>
      <c r="BV6">
        <f ca="1">(BR6-BN$45)</f>
        <v>-7.8110307226594955</v>
      </c>
      <c r="BW6">
        <f t="shared" ca="1" si="11"/>
        <v>66.781892428041431</v>
      </c>
    </row>
    <row r="7" spans="2:78" x14ac:dyDescent="0.2">
      <c r="B7" s="7">
        <v>4</v>
      </c>
      <c r="C7" s="37">
        <f t="shared" ca="1" si="3"/>
        <v>111.30442099508898</v>
      </c>
      <c r="D7">
        <f t="shared" ca="1" si="4"/>
        <v>113.78142874310802</v>
      </c>
      <c r="E7">
        <f t="shared" ca="1" si="4"/>
        <v>87.157070838535788</v>
      </c>
      <c r="F7">
        <f t="shared" ca="1" si="4"/>
        <v>79.873712056518031</v>
      </c>
      <c r="G7">
        <f t="shared" ca="1" si="4"/>
        <v>87.08960838059555</v>
      </c>
      <c r="H7">
        <f t="shared" ca="1" si="4"/>
        <v>128.94598548483026</v>
      </c>
      <c r="I7">
        <f t="shared" ca="1" si="4"/>
        <v>114.15283781876687</v>
      </c>
      <c r="J7">
        <f t="shared" ca="1" si="4"/>
        <v>105.30679705590575</v>
      </c>
      <c r="K7">
        <f t="shared" ca="1" si="4"/>
        <v>102.19165042596367</v>
      </c>
      <c r="M7">
        <f t="shared" ca="1" si="5"/>
        <v>100.46924979082191</v>
      </c>
      <c r="N7">
        <f t="shared" ca="1" si="6"/>
        <v>91.975455004689351</v>
      </c>
      <c r="O7">
        <f t="shared" ca="1" si="7"/>
        <v>101.83344055372577</v>
      </c>
      <c r="P7">
        <f t="shared" ca="1" si="8"/>
        <v>102.31238635052799</v>
      </c>
      <c r="T7" s="12"/>
      <c r="U7" s="13"/>
      <c r="V7" s="10"/>
      <c r="W7" s="10"/>
      <c r="X7" s="10"/>
      <c r="Y7" s="10"/>
      <c r="Z7" s="10"/>
      <c r="AA7" s="10"/>
      <c r="AB7" s="10"/>
      <c r="AC7" s="11"/>
      <c r="BE7">
        <f t="shared" ca="1" si="2"/>
        <v>111.30442099508898</v>
      </c>
      <c r="BF7">
        <f t="shared" ca="1" si="2"/>
        <v>113.78142874310802</v>
      </c>
      <c r="BH7">
        <f ca="1">BE7-BA$45</f>
        <v>14.261256047951662</v>
      </c>
      <c r="BI7">
        <f ca="1">(BE7-BA$45)^2</f>
        <v>203.38342406523785</v>
      </c>
      <c r="BJ7">
        <f ca="1">(BF7-BB$45)</f>
        <v>10.013741901501135</v>
      </c>
      <c r="BK7">
        <f t="shared" ca="1" si="10"/>
        <v>142.80853725541002</v>
      </c>
      <c r="BQ7">
        <f ca="1">C7</f>
        <v>111.30442099508898</v>
      </c>
      <c r="BR7">
        <f ca="1">E7</f>
        <v>87.157070838535788</v>
      </c>
      <c r="BT7">
        <f ca="1">BQ7-BM$45</f>
        <v>14.261256047951662</v>
      </c>
      <c r="BU7">
        <f ca="1">(BQ7-BM$45)^2</f>
        <v>203.38342406523785</v>
      </c>
      <c r="BV7">
        <f ca="1">(BR7-BN$45)</f>
        <v>-28.467440703729949</v>
      </c>
      <c r="BW7">
        <f t="shared" ca="1" si="11"/>
        <v>-405.98146090577404</v>
      </c>
    </row>
    <row r="8" spans="2:78" ht="16" thickBot="1" x14ac:dyDescent="0.25">
      <c r="B8" s="7">
        <v>5</v>
      </c>
      <c r="C8" s="37">
        <f t="shared" ca="1" si="3"/>
        <v>102.79639740615448</v>
      </c>
      <c r="D8">
        <f t="shared" ca="1" si="4"/>
        <v>82.099130086134124</v>
      </c>
      <c r="E8">
        <f t="shared" ca="1" si="4"/>
        <v>100.56016983709162</v>
      </c>
      <c r="F8">
        <f t="shared" ca="1" si="4"/>
        <v>113.34650412356834</v>
      </c>
      <c r="G8">
        <f t="shared" ca="1" si="4"/>
        <v>89.964274320009068</v>
      </c>
      <c r="H8">
        <f t="shared" ca="1" si="4"/>
        <v>79.563528576181298</v>
      </c>
      <c r="I8">
        <f t="shared" ca="1" si="4"/>
        <v>124.69006118973066</v>
      </c>
      <c r="J8">
        <f t="shared" ca="1" si="4"/>
        <v>71.359443661114753</v>
      </c>
      <c r="K8">
        <f t="shared" ca="1" si="4"/>
        <v>106.39811324883556</v>
      </c>
      <c r="M8">
        <f t="shared" ca="1" si="5"/>
        <v>91.329649961612873</v>
      </c>
      <c r="N8">
        <f t="shared" ca="1" si="6"/>
        <v>96.492519591700784</v>
      </c>
      <c r="O8">
        <f t="shared" ca="1" si="7"/>
        <v>98.37061135545251</v>
      </c>
      <c r="P8">
        <f t="shared" ca="1" si="8"/>
        <v>95.997653130333163</v>
      </c>
      <c r="T8" s="14"/>
      <c r="U8" s="15"/>
      <c r="V8" s="16"/>
      <c r="W8" s="17"/>
      <c r="X8" s="16"/>
      <c r="Y8" s="16"/>
      <c r="Z8" s="16"/>
      <c r="AA8" s="16"/>
      <c r="AB8" s="16"/>
      <c r="AC8" s="18"/>
      <c r="BE8">
        <f t="shared" ca="1" si="2"/>
        <v>102.79639740615448</v>
      </c>
      <c r="BF8">
        <f t="shared" ca="1" si="2"/>
        <v>82.099130086134124</v>
      </c>
      <c r="BH8">
        <f ca="1">BE8-BA$45</f>
        <v>5.7532324590171697</v>
      </c>
      <c r="BI8">
        <f ca="1">(BE8-BA$45)^2</f>
        <v>33.099683727488753</v>
      </c>
      <c r="BJ8">
        <f ca="1">(BF8-BB$45)</f>
        <v>-21.668556755472764</v>
      </c>
      <c r="BK8">
        <f t="shared" ca="1" si="10"/>
        <v>-124.66424406564168</v>
      </c>
      <c r="BQ8">
        <f ca="1">C8</f>
        <v>102.79639740615448</v>
      </c>
      <c r="BR8">
        <f ca="1">E8</f>
        <v>100.56016983709162</v>
      </c>
      <c r="BT8">
        <f ca="1">BQ8-BM$45</f>
        <v>5.7532324590171697</v>
      </c>
      <c r="BU8">
        <f ca="1">(BQ8-BM$45)^2</f>
        <v>33.099683727488753</v>
      </c>
      <c r="BV8">
        <f ca="1">(BR8-BN$45)</f>
        <v>-15.064341705174115</v>
      </c>
      <c r="BW8">
        <f t="shared" ca="1" si="11"/>
        <v>-86.668659671933781</v>
      </c>
    </row>
    <row r="9" spans="2:78" x14ac:dyDescent="0.2">
      <c r="B9" s="7">
        <v>6</v>
      </c>
      <c r="C9" s="37">
        <f t="shared" ca="1" si="3"/>
        <v>97.075215592925005</v>
      </c>
      <c r="D9">
        <f t="shared" ca="1" si="4"/>
        <v>101.70726105749551</v>
      </c>
      <c r="E9">
        <f t="shared" ca="1" si="4"/>
        <v>86.312924758909531</v>
      </c>
      <c r="F9">
        <f t="shared" ca="1" si="4"/>
        <v>84.660977674756538</v>
      </c>
      <c r="G9">
        <f t="shared" ca="1" si="4"/>
        <v>115.44112534028488</v>
      </c>
      <c r="H9">
        <f t="shared" ca="1" si="4"/>
        <v>72.20169449446729</v>
      </c>
      <c r="I9">
        <f t="shared" ca="1" si="4"/>
        <v>82.684893973927899</v>
      </c>
      <c r="J9">
        <f t="shared" ca="1" si="4"/>
        <v>99.61504534661907</v>
      </c>
      <c r="K9">
        <f t="shared" ca="1" si="4"/>
        <v>112.0268104933709</v>
      </c>
      <c r="M9">
        <f t="shared" ca="1" si="5"/>
        <v>94.010092908202523</v>
      </c>
      <c r="N9">
        <f t="shared" ca="1" si="6"/>
        <v>97.03057220786161</v>
      </c>
      <c r="O9">
        <f t="shared" ca="1" si="7"/>
        <v>90.50147954997361</v>
      </c>
      <c r="P9">
        <f t="shared" ca="1" si="8"/>
        <v>94.331341642478947</v>
      </c>
      <c r="BA9">
        <f t="shared" ref="BA9:BA43" ca="1" si="12">C9</f>
        <v>97.075215592925005</v>
      </c>
      <c r="BB9">
        <f t="shared" ref="BB9:BB43" ca="1" si="13">D9</f>
        <v>101.70726105749551</v>
      </c>
      <c r="BD9">
        <f t="shared" ref="BD9:BD43" ca="1" si="14">BA9-BA$45</f>
        <v>3.2050645787691678E-2</v>
      </c>
      <c r="BE9">
        <f t="shared" ref="BE9:BE43" ca="1" si="15">(BA9-BA$45)^2</f>
        <v>1.0272438954080784E-3</v>
      </c>
      <c r="BF9">
        <f t="shared" ref="BF9:BF43" ca="1" si="16">(BB9-BB$45)</f>
        <v>-2.0604257841113736</v>
      </c>
      <c r="BG9">
        <f t="shared" ca="1" si="10"/>
        <v>-6.6037976978380514E-2</v>
      </c>
      <c r="BM9">
        <f t="shared" ref="BM9:BM43" ca="1" si="17">C9</f>
        <v>97.075215592925005</v>
      </c>
      <c r="BN9">
        <f t="shared" ref="BN9:BN43" ca="1" si="18">E9</f>
        <v>86.312924758909531</v>
      </c>
      <c r="BP9">
        <f t="shared" ref="BP9:BP43" ca="1" si="19">BM9-BM$45</f>
        <v>3.2050645787691678E-2</v>
      </c>
      <c r="BQ9">
        <f t="shared" ref="BQ9:BQ43" ca="1" si="20">(BM9-BM$45)^2</f>
        <v>1.0272438954080784E-3</v>
      </c>
      <c r="BR9">
        <f t="shared" ref="BR9:BR43" ca="1" si="21">(BN9-BN$45)</f>
        <v>-29.311586783356205</v>
      </c>
      <c r="BS9">
        <f t="shared" ca="1" si="11"/>
        <v>-0.93945528546853463</v>
      </c>
    </row>
    <row r="10" spans="2:78" x14ac:dyDescent="0.2">
      <c r="B10" s="7">
        <v>7</v>
      </c>
      <c r="C10" s="37">
        <f t="shared" ca="1" si="3"/>
        <v>109.68207480011542</v>
      </c>
      <c r="D10">
        <f t="shared" ca="1" si="4"/>
        <v>94.730021645779146</v>
      </c>
      <c r="E10">
        <f t="shared" ca="1" si="4"/>
        <v>122.41869802255817</v>
      </c>
      <c r="F10">
        <f t="shared" ca="1" si="4"/>
        <v>79.638299874200243</v>
      </c>
      <c r="G10">
        <f t="shared" ca="1" si="4"/>
        <v>107.07120274660298</v>
      </c>
      <c r="H10">
        <f t="shared" ca="1" si="4"/>
        <v>101.28476489958943</v>
      </c>
      <c r="I10">
        <f t="shared" ca="1" si="4"/>
        <v>90.077647464968692</v>
      </c>
      <c r="J10">
        <f t="shared" ca="1" si="4"/>
        <v>88.92429121192275</v>
      </c>
      <c r="K10">
        <f t="shared" ca="1" si="4"/>
        <v>86.76450997070171</v>
      </c>
      <c r="M10">
        <f t="shared" ca="1" si="5"/>
        <v>108.57435983416866</v>
      </c>
      <c r="N10">
        <f t="shared" ca="1" si="6"/>
        <v>100.96455557228514</v>
      </c>
      <c r="O10">
        <f t="shared" ca="1" si="7"/>
        <v>99.20343910894978</v>
      </c>
      <c r="P10">
        <f t="shared" ca="1" si="8"/>
        <v>96.363679479540394</v>
      </c>
      <c r="BA10">
        <f t="shared" ca="1" si="12"/>
        <v>109.68207480011542</v>
      </c>
      <c r="BB10">
        <f t="shared" ca="1" si="13"/>
        <v>94.730021645779146</v>
      </c>
      <c r="BD10">
        <f t="shared" ca="1" si="14"/>
        <v>12.638909852978102</v>
      </c>
      <c r="BE10">
        <f t="shared" ca="1" si="15"/>
        <v>159.74204227170696</v>
      </c>
      <c r="BF10">
        <f t="shared" ca="1" si="16"/>
        <v>-9.0376651958277421</v>
      </c>
      <c r="BG10">
        <f t="shared" ca="1" si="10"/>
        <v>-114.22623569146452</v>
      </c>
      <c r="BM10">
        <f t="shared" ca="1" si="17"/>
        <v>109.68207480011542</v>
      </c>
      <c r="BN10">
        <f t="shared" ca="1" si="18"/>
        <v>122.41869802255817</v>
      </c>
      <c r="BP10">
        <f t="shared" ca="1" si="19"/>
        <v>12.638909852978102</v>
      </c>
      <c r="BQ10">
        <f t="shared" ca="1" si="20"/>
        <v>159.74204227170696</v>
      </c>
      <c r="BR10">
        <f t="shared" ca="1" si="21"/>
        <v>6.7941864802924385</v>
      </c>
      <c r="BS10">
        <f t="shared" ca="1" si="11"/>
        <v>85.871110448738719</v>
      </c>
    </row>
    <row r="11" spans="2:78" x14ac:dyDescent="0.2">
      <c r="B11" s="7">
        <v>8</v>
      </c>
      <c r="C11" s="37">
        <f t="shared" ca="1" si="3"/>
        <v>88.461201377340345</v>
      </c>
      <c r="D11">
        <f t="shared" ca="1" si="4"/>
        <v>61.943322359057902</v>
      </c>
      <c r="E11">
        <f t="shared" ca="1" si="4"/>
        <v>66.532253779969778</v>
      </c>
      <c r="F11">
        <f t="shared" ca="1" si="4"/>
        <v>77.384838114937011</v>
      </c>
      <c r="G11">
        <f t="shared" ca="1" si="4"/>
        <v>103.40450804165116</v>
      </c>
      <c r="H11">
        <f t="shared" ca="1" si="4"/>
        <v>96.12479661946287</v>
      </c>
      <c r="I11">
        <f t="shared" ca="1" si="4"/>
        <v>98.623899625142457</v>
      </c>
      <c r="J11">
        <f t="shared" ca="1" si="4"/>
        <v>95.035673704941132</v>
      </c>
      <c r="K11">
        <f t="shared" ca="1" si="4"/>
        <v>108.66671765681949</v>
      </c>
      <c r="M11">
        <f t="shared" ca="1" si="5"/>
        <v>64.23778806951384</v>
      </c>
      <c r="N11">
        <f t="shared" ca="1" si="6"/>
        <v>77.316230573903965</v>
      </c>
      <c r="O11">
        <f t="shared" ca="1" si="7"/>
        <v>84.002269756703527</v>
      </c>
      <c r="P11">
        <f t="shared" ca="1" si="8"/>
        <v>88.464501237747726</v>
      </c>
      <c r="BA11">
        <f t="shared" ca="1" si="12"/>
        <v>88.461201377340345</v>
      </c>
      <c r="BB11">
        <f t="shared" ca="1" si="13"/>
        <v>61.943322359057902</v>
      </c>
      <c r="BD11">
        <f t="shared" ca="1" si="14"/>
        <v>-8.5819635697969687</v>
      </c>
      <c r="BE11">
        <f t="shared" ca="1" si="15"/>
        <v>73.650098713322336</v>
      </c>
      <c r="BF11">
        <f t="shared" ca="1" si="16"/>
        <v>-41.824364482548987</v>
      </c>
      <c r="BG11">
        <f t="shared" ca="1" si="10"/>
        <v>358.93517231914564</v>
      </c>
      <c r="BM11">
        <f t="shared" ca="1" si="17"/>
        <v>88.461201377340345</v>
      </c>
      <c r="BN11">
        <f t="shared" ca="1" si="18"/>
        <v>66.532253779969778</v>
      </c>
      <c r="BP11">
        <f t="shared" ca="1" si="19"/>
        <v>-8.5819635697969687</v>
      </c>
      <c r="BQ11">
        <f t="shared" ca="1" si="20"/>
        <v>73.650098713322336</v>
      </c>
      <c r="BR11">
        <f t="shared" ca="1" si="21"/>
        <v>-49.092257762295958</v>
      </c>
      <c r="BS11">
        <f t="shared" ca="1" si="11"/>
        <v>421.30796767510634</v>
      </c>
    </row>
    <row r="12" spans="2:78" x14ac:dyDescent="0.2">
      <c r="B12" s="7">
        <v>9</v>
      </c>
      <c r="C12" s="37">
        <f t="shared" ca="1" si="3"/>
        <v>68.401392023456538</v>
      </c>
      <c r="D12">
        <f t="shared" ca="1" si="4"/>
        <v>96.401456829179409</v>
      </c>
      <c r="E12">
        <f t="shared" ca="1" si="4"/>
        <v>85.282286239472981</v>
      </c>
      <c r="F12">
        <f t="shared" ca="1" si="4"/>
        <v>28.815689400402093</v>
      </c>
      <c r="G12">
        <f t="shared" ca="1" si="4"/>
        <v>112.47642775293798</v>
      </c>
      <c r="H12">
        <f t="shared" ca="1" si="4"/>
        <v>55.090706970789277</v>
      </c>
      <c r="I12">
        <f t="shared" ca="1" si="4"/>
        <v>71.882398508537165</v>
      </c>
      <c r="J12">
        <f t="shared" ca="1" si="4"/>
        <v>61.713632648742802</v>
      </c>
      <c r="K12">
        <f t="shared" ca="1" si="4"/>
        <v>73.418588825539317</v>
      </c>
      <c r="M12">
        <f t="shared" ca="1" si="5"/>
        <v>90.841871534326202</v>
      </c>
      <c r="N12">
        <f t="shared" ca="1" si="6"/>
        <v>80.743965055498123</v>
      </c>
      <c r="O12">
        <f t="shared" ca="1" si="7"/>
        <v>74.991494283553152</v>
      </c>
      <c r="P12">
        <f t="shared" ca="1" si="8"/>
        <v>73.135148396950129</v>
      </c>
      <c r="W12" s="19"/>
      <c r="BA12">
        <f t="shared" ca="1" si="12"/>
        <v>68.401392023456538</v>
      </c>
      <c r="BB12">
        <f t="shared" ca="1" si="13"/>
        <v>96.401456829179409</v>
      </c>
      <c r="BD12">
        <f t="shared" ca="1" si="14"/>
        <v>-28.641772923680776</v>
      </c>
      <c r="BE12">
        <f t="shared" ca="1" si="15"/>
        <v>820.35115621169325</v>
      </c>
      <c r="BF12">
        <f t="shared" ca="1" si="16"/>
        <v>-7.3662300124274793</v>
      </c>
      <c r="BG12">
        <f t="shared" ca="1" si="10"/>
        <v>210.98188731955008</v>
      </c>
      <c r="BM12">
        <f t="shared" ca="1" si="17"/>
        <v>68.401392023456538</v>
      </c>
      <c r="BN12">
        <f t="shared" ca="1" si="18"/>
        <v>85.282286239472981</v>
      </c>
      <c r="BP12">
        <f t="shared" ca="1" si="19"/>
        <v>-28.641772923680776</v>
      </c>
      <c r="BQ12">
        <f t="shared" ca="1" si="20"/>
        <v>820.35115621169325</v>
      </c>
      <c r="BR12">
        <f t="shared" ca="1" si="21"/>
        <v>-30.342225302792755</v>
      </c>
      <c r="BS12">
        <f t="shared" ca="1" si="11"/>
        <v>869.0551271217513</v>
      </c>
    </row>
    <row r="13" spans="2:78" x14ac:dyDescent="0.2">
      <c r="B13" s="7">
        <v>10</v>
      </c>
      <c r="C13" s="37">
        <f t="shared" ca="1" si="3"/>
        <v>95.356893440620496</v>
      </c>
      <c r="D13">
        <f t="shared" ca="1" si="4"/>
        <v>103.06806392513205</v>
      </c>
      <c r="E13">
        <f t="shared" ca="1" si="4"/>
        <v>107.9577859915432</v>
      </c>
      <c r="F13">
        <f t="shared" ca="1" si="4"/>
        <v>79.685296284548741</v>
      </c>
      <c r="G13">
        <f t="shared" ca="1" si="4"/>
        <v>70.204546833908338</v>
      </c>
      <c r="H13">
        <f t="shared" ca="1" si="4"/>
        <v>142.83058516577276</v>
      </c>
      <c r="I13">
        <f t="shared" ca="1" si="4"/>
        <v>69.02416484354049</v>
      </c>
      <c r="J13">
        <f t="shared" ca="1" si="4"/>
        <v>146.23025004775508</v>
      </c>
      <c r="K13">
        <f t="shared" ca="1" si="4"/>
        <v>98.748738289055922</v>
      </c>
      <c r="M13">
        <f t="shared" ca="1" si="5"/>
        <v>105.51292495833763</v>
      </c>
      <c r="N13">
        <f t="shared" ca="1" si="6"/>
        <v>90.228923258783084</v>
      </c>
      <c r="O13">
        <f t="shared" ca="1" si="7"/>
        <v>95.461740507407583</v>
      </c>
      <c r="P13">
        <f t="shared" ca="1" si="8"/>
        <v>102.21867892265708</v>
      </c>
      <c r="BA13">
        <f t="shared" ca="1" si="12"/>
        <v>95.356893440620496</v>
      </c>
      <c r="BB13">
        <f t="shared" ca="1" si="13"/>
        <v>103.06806392513205</v>
      </c>
      <c r="BD13">
        <f t="shared" ca="1" si="14"/>
        <v>-1.6862715065168175</v>
      </c>
      <c r="BE13">
        <f t="shared" ca="1" si="15"/>
        <v>2.8435115936904971</v>
      </c>
      <c r="BF13">
        <f t="shared" ca="1" si="16"/>
        <v>-0.6996229164748371</v>
      </c>
      <c r="BG13">
        <f t="shared" ca="1" si="10"/>
        <v>1.179754189357713</v>
      </c>
      <c r="BM13">
        <f t="shared" ca="1" si="17"/>
        <v>95.356893440620496</v>
      </c>
      <c r="BN13">
        <f t="shared" ca="1" si="18"/>
        <v>107.9577859915432</v>
      </c>
      <c r="BP13">
        <f t="shared" ca="1" si="19"/>
        <v>-1.6862715065168175</v>
      </c>
      <c r="BQ13">
        <f t="shared" ca="1" si="20"/>
        <v>2.8435115936904971</v>
      </c>
      <c r="BR13">
        <f t="shared" ca="1" si="21"/>
        <v>-7.666725550722532</v>
      </c>
      <c r="BS13">
        <f t="shared" ca="1" si="11"/>
        <v>12.92818084446786</v>
      </c>
    </row>
    <row r="14" spans="2:78" x14ac:dyDescent="0.2">
      <c r="B14" s="7">
        <v>11</v>
      </c>
      <c r="C14" s="37">
        <f t="shared" ca="1" si="3"/>
        <v>111.50177997811006</v>
      </c>
      <c r="D14">
        <f t="shared" ca="1" si="4"/>
        <v>117.91202311802226</v>
      </c>
      <c r="E14">
        <f t="shared" ca="1" si="4"/>
        <v>116.07446270809172</v>
      </c>
      <c r="F14">
        <f t="shared" ca="1" si="4"/>
        <v>90.494289361480298</v>
      </c>
      <c r="G14">
        <f t="shared" ca="1" si="4"/>
        <v>75.966515433458369</v>
      </c>
      <c r="H14">
        <f t="shared" ca="1" si="4"/>
        <v>120.57532795711242</v>
      </c>
      <c r="I14">
        <f t="shared" ca="1" si="4"/>
        <v>135.2111462978859</v>
      </c>
      <c r="J14">
        <f t="shared" ca="1" si="4"/>
        <v>83.755578765753981</v>
      </c>
      <c r="K14">
        <f t="shared" ca="1" si="4"/>
        <v>105.30365001779438</v>
      </c>
      <c r="M14">
        <f t="shared" ca="1" si="5"/>
        <v>116.99324291305699</v>
      </c>
      <c r="N14">
        <f t="shared" ca="1" si="6"/>
        <v>100.11182265526317</v>
      </c>
      <c r="O14">
        <f t="shared" ca="1" si="7"/>
        <v>109.37229414600849</v>
      </c>
      <c r="P14">
        <f t="shared" ca="1" si="8"/>
        <v>105.6616242074499</v>
      </c>
      <c r="BA14">
        <f t="shared" ca="1" si="12"/>
        <v>111.50177997811006</v>
      </c>
      <c r="BB14">
        <f t="shared" ca="1" si="13"/>
        <v>117.91202311802226</v>
      </c>
      <c r="BD14">
        <f t="shared" ca="1" si="14"/>
        <v>14.458615030972751</v>
      </c>
      <c r="BE14">
        <f t="shared" ca="1" si="15"/>
        <v>209.05154861387118</v>
      </c>
      <c r="BF14">
        <f t="shared" ca="1" si="16"/>
        <v>14.144336276415373</v>
      </c>
      <c r="BG14">
        <f t="shared" ca="1" si="10"/>
        <v>204.50751308931248</v>
      </c>
      <c r="BM14">
        <f t="shared" ca="1" si="17"/>
        <v>111.50177997811006</v>
      </c>
      <c r="BN14">
        <f t="shared" ca="1" si="18"/>
        <v>116.07446270809172</v>
      </c>
      <c r="BP14">
        <f t="shared" ca="1" si="19"/>
        <v>14.458615030972751</v>
      </c>
      <c r="BQ14">
        <f t="shared" ca="1" si="20"/>
        <v>209.05154861387118</v>
      </c>
      <c r="BR14">
        <f t="shared" ca="1" si="21"/>
        <v>0.44995116582597916</v>
      </c>
      <c r="BS14">
        <f t="shared" ca="1" si="11"/>
        <v>6.505670689415215</v>
      </c>
    </row>
    <row r="15" spans="2:78" x14ac:dyDescent="0.2">
      <c r="B15" s="7">
        <v>12</v>
      </c>
      <c r="C15" s="37">
        <f t="shared" ca="1" si="3"/>
        <v>91.916601765856782</v>
      </c>
      <c r="D15">
        <f t="shared" ca="1" si="4"/>
        <v>95.757249439967779</v>
      </c>
      <c r="E15">
        <f t="shared" ca="1" si="4"/>
        <v>89.000909729799019</v>
      </c>
      <c r="F15">
        <f t="shared" ca="1" si="4"/>
        <v>96.173309168581028</v>
      </c>
      <c r="G15">
        <f t="shared" ca="1" si="4"/>
        <v>94.596374256844172</v>
      </c>
      <c r="H15">
        <f t="shared" ca="1" si="4"/>
        <v>65.143091508377481</v>
      </c>
      <c r="I15">
        <f t="shared" ca="1" si="4"/>
        <v>115.10690996589946</v>
      </c>
      <c r="J15">
        <f t="shared" ca="1" si="4"/>
        <v>72.548125998038287</v>
      </c>
      <c r="K15">
        <f t="shared" ca="1" si="4"/>
        <v>64.051284237267538</v>
      </c>
      <c r="M15">
        <f t="shared" ca="1" si="5"/>
        <v>92.379079584883399</v>
      </c>
      <c r="N15">
        <f t="shared" ca="1" si="6"/>
        <v>93.881960648798</v>
      </c>
      <c r="O15">
        <f t="shared" ca="1" si="7"/>
        <v>92.629640678244826</v>
      </c>
      <c r="P15">
        <f t="shared" ca="1" si="8"/>
        <v>86.547156788096842</v>
      </c>
      <c r="BA15">
        <f t="shared" ca="1" si="12"/>
        <v>91.916601765856782</v>
      </c>
      <c r="BB15">
        <f t="shared" ca="1" si="13"/>
        <v>95.757249439967779</v>
      </c>
      <c r="BD15">
        <f t="shared" ca="1" si="14"/>
        <v>-5.126563181280531</v>
      </c>
      <c r="BE15">
        <f t="shared" ca="1" si="15"/>
        <v>26.28165005166116</v>
      </c>
      <c r="BF15">
        <f t="shared" ca="1" si="16"/>
        <v>-8.0104374016391091</v>
      </c>
      <c r="BG15">
        <f t="shared" ca="1" si="10"/>
        <v>41.066013449195545</v>
      </c>
      <c r="BM15">
        <f t="shared" ca="1" si="17"/>
        <v>91.916601765856782</v>
      </c>
      <c r="BN15">
        <f t="shared" ca="1" si="18"/>
        <v>89.000909729799019</v>
      </c>
      <c r="BP15">
        <f t="shared" ca="1" si="19"/>
        <v>-5.126563181280531</v>
      </c>
      <c r="BQ15">
        <f t="shared" ca="1" si="20"/>
        <v>26.28165005166116</v>
      </c>
      <c r="BR15">
        <f t="shared" ca="1" si="21"/>
        <v>-26.623601812466717</v>
      </c>
      <c r="BS15">
        <f t="shared" ca="1" si="11"/>
        <v>136.48757680486548</v>
      </c>
    </row>
    <row r="16" spans="2:78" x14ac:dyDescent="0.2">
      <c r="B16" s="7">
        <v>13</v>
      </c>
      <c r="C16" s="37">
        <f t="shared" ca="1" si="3"/>
        <v>103.43225263443578</v>
      </c>
      <c r="D16">
        <f t="shared" ca="1" si="4"/>
        <v>101.85703626233902</v>
      </c>
      <c r="E16">
        <f t="shared" ca="1" si="4"/>
        <v>97.569755186140924</v>
      </c>
      <c r="F16">
        <f t="shared" ca="1" si="4"/>
        <v>126.73485033118212</v>
      </c>
      <c r="G16">
        <f t="shared" ca="1" si="4"/>
        <v>81.840827512944159</v>
      </c>
      <c r="H16">
        <f t="shared" ca="1" si="4"/>
        <v>102.57667343684153</v>
      </c>
      <c r="I16">
        <f t="shared" ca="1" si="4"/>
        <v>94.001373474653064</v>
      </c>
      <c r="J16">
        <f t="shared" ca="1" si="4"/>
        <v>110.82370103231054</v>
      </c>
      <c r="K16">
        <f t="shared" ca="1" si="4"/>
        <v>117.09163013283884</v>
      </c>
      <c r="M16">
        <f t="shared" ca="1" si="5"/>
        <v>99.713395724239973</v>
      </c>
      <c r="N16">
        <f t="shared" ca="1" si="6"/>
        <v>102.00061732315156</v>
      </c>
      <c r="O16">
        <f t="shared" ca="1" si="7"/>
        <v>100.76341936735014</v>
      </c>
      <c r="P16">
        <f t="shared" ca="1" si="8"/>
        <v>104.06198092115628</v>
      </c>
      <c r="BA16">
        <f t="shared" ca="1" si="12"/>
        <v>103.43225263443578</v>
      </c>
      <c r="BB16">
        <f t="shared" ca="1" si="13"/>
        <v>101.85703626233902</v>
      </c>
      <c r="BD16">
        <f t="shared" ca="1" si="14"/>
        <v>6.3890876872984705</v>
      </c>
      <c r="BE16">
        <f t="shared" ca="1" si="15"/>
        <v>40.820441475988922</v>
      </c>
      <c r="BF16">
        <f t="shared" ca="1" si="16"/>
        <v>-1.9106505792678661</v>
      </c>
      <c r="BG16">
        <f t="shared" ca="1" si="10"/>
        <v>-12.207314090730014</v>
      </c>
      <c r="BM16">
        <f t="shared" ca="1" si="17"/>
        <v>103.43225263443578</v>
      </c>
      <c r="BN16">
        <f t="shared" ca="1" si="18"/>
        <v>97.569755186140924</v>
      </c>
      <c r="BP16">
        <f t="shared" ca="1" si="19"/>
        <v>6.3890876872984705</v>
      </c>
      <c r="BQ16">
        <f t="shared" ca="1" si="20"/>
        <v>40.820441475988922</v>
      </c>
      <c r="BR16">
        <f t="shared" ca="1" si="21"/>
        <v>-18.054756356124813</v>
      </c>
      <c r="BS16">
        <f t="shared" ca="1" si="11"/>
        <v>-115.35342153209083</v>
      </c>
    </row>
    <row r="17" spans="2:71" x14ac:dyDescent="0.2">
      <c r="B17" s="7">
        <v>14</v>
      </c>
      <c r="C17" s="37">
        <f t="shared" ca="1" si="3"/>
        <v>88.914148173017352</v>
      </c>
      <c r="D17">
        <f t="shared" ca="1" si="4"/>
        <v>127.58557658792054</v>
      </c>
      <c r="E17">
        <f t="shared" ca="1" si="4"/>
        <v>92.436724769780653</v>
      </c>
      <c r="F17">
        <f t="shared" ca="1" si="4"/>
        <v>79.17127636348917</v>
      </c>
      <c r="G17">
        <f t="shared" ca="1" si="4"/>
        <v>108.19984362669288</v>
      </c>
      <c r="H17">
        <f t="shared" ca="1" si="4"/>
        <v>67.951751899775587</v>
      </c>
      <c r="I17">
        <f t="shared" ca="1" si="4"/>
        <v>98.090047178307941</v>
      </c>
      <c r="J17">
        <f t="shared" ca="1" si="4"/>
        <v>81.438425936784995</v>
      </c>
      <c r="K17">
        <f t="shared" ca="1" si="4"/>
        <v>128.05194860602222</v>
      </c>
      <c r="M17">
        <f t="shared" ca="1" si="5"/>
        <v>110.0111506788506</v>
      </c>
      <c r="N17">
        <f t="shared" ca="1" si="6"/>
        <v>101.84835533697081</v>
      </c>
      <c r="O17">
        <f t="shared" ca="1" si="7"/>
        <v>95.572536737661139</v>
      </c>
      <c r="P17">
        <f t="shared" ca="1" si="8"/>
        <v>97.865699371096753</v>
      </c>
      <c r="BA17">
        <f t="shared" ca="1" si="12"/>
        <v>88.914148173017352</v>
      </c>
      <c r="BB17">
        <f t="shared" ca="1" si="13"/>
        <v>127.58557658792054</v>
      </c>
      <c r="BD17">
        <f t="shared" ca="1" si="14"/>
        <v>-8.129016774119961</v>
      </c>
      <c r="BE17">
        <f t="shared" ca="1" si="15"/>
        <v>66.080913713923692</v>
      </c>
      <c r="BF17">
        <f t="shared" ca="1" si="16"/>
        <v>23.817889746313654</v>
      </c>
      <c r="BG17">
        <f t="shared" ca="1" si="10"/>
        <v>-193.61602527192352</v>
      </c>
      <c r="BM17">
        <f t="shared" ca="1" si="17"/>
        <v>88.914148173017352</v>
      </c>
      <c r="BN17">
        <f t="shared" ca="1" si="18"/>
        <v>92.436724769780653</v>
      </c>
      <c r="BP17">
        <f t="shared" ca="1" si="19"/>
        <v>-8.129016774119961</v>
      </c>
      <c r="BQ17">
        <f t="shared" ca="1" si="20"/>
        <v>66.080913713923692</v>
      </c>
      <c r="BR17">
        <f t="shared" ca="1" si="21"/>
        <v>-23.187786772485083</v>
      </c>
      <c r="BS17">
        <f t="shared" ca="1" si="11"/>
        <v>188.49390762824819</v>
      </c>
    </row>
    <row r="18" spans="2:71" x14ac:dyDescent="0.2">
      <c r="B18" s="7">
        <v>15</v>
      </c>
      <c r="C18" s="37">
        <f t="shared" ca="1" si="3"/>
        <v>109.46887718560991</v>
      </c>
      <c r="D18">
        <f t="shared" ca="1" si="4"/>
        <v>119.88334970575397</v>
      </c>
      <c r="E18">
        <f t="shared" ca="1" si="4"/>
        <v>115.17052155804927</v>
      </c>
      <c r="F18">
        <f t="shared" ca="1" si="4"/>
        <v>114.06275854970781</v>
      </c>
      <c r="G18">
        <f t="shared" ca="1" si="4"/>
        <v>118.96307520092193</v>
      </c>
      <c r="H18">
        <f t="shared" ca="1" si="4"/>
        <v>76.207422246734808</v>
      </c>
      <c r="I18">
        <f t="shared" ca="1" si="4"/>
        <v>109.28669338169178</v>
      </c>
      <c r="J18">
        <f t="shared" ca="1" si="4"/>
        <v>105.05577705810641</v>
      </c>
      <c r="K18">
        <f t="shared" ca="1" si="4"/>
        <v>122.31264546732208</v>
      </c>
      <c r="M18">
        <f t="shared" ca="1" si="5"/>
        <v>117.52693563190162</v>
      </c>
      <c r="N18">
        <f t="shared" ca="1" si="6"/>
        <v>117.01992625360825</v>
      </c>
      <c r="O18">
        <f t="shared" ca="1" si="7"/>
        <v>108.92897010714326</v>
      </c>
      <c r="P18">
        <f t="shared" ca="1" si="8"/>
        <v>110.11778039603601</v>
      </c>
      <c r="BA18">
        <f t="shared" ca="1" si="12"/>
        <v>109.46887718560991</v>
      </c>
      <c r="BB18">
        <f t="shared" ca="1" si="13"/>
        <v>119.88334970575397</v>
      </c>
      <c r="BD18">
        <f t="shared" ca="1" si="14"/>
        <v>12.425712238472599</v>
      </c>
      <c r="BE18">
        <f t="shared" ca="1" si="15"/>
        <v>154.39832463332772</v>
      </c>
      <c r="BF18">
        <f t="shared" ca="1" si="16"/>
        <v>16.115662864147083</v>
      </c>
      <c r="BG18">
        <f t="shared" ca="1" si="10"/>
        <v>200.24858928213078</v>
      </c>
      <c r="BM18">
        <f t="shared" ca="1" si="17"/>
        <v>109.46887718560991</v>
      </c>
      <c r="BN18">
        <f t="shared" ca="1" si="18"/>
        <v>115.17052155804927</v>
      </c>
      <c r="BP18">
        <f t="shared" ca="1" si="19"/>
        <v>12.425712238472599</v>
      </c>
      <c r="BQ18">
        <f t="shared" ca="1" si="20"/>
        <v>154.39832463332772</v>
      </c>
      <c r="BR18">
        <f t="shared" ca="1" si="21"/>
        <v>-0.45398998421646297</v>
      </c>
      <c r="BS18">
        <f t="shared" ca="1" si="11"/>
        <v>-5.6411489030224855</v>
      </c>
    </row>
    <row r="19" spans="2:71" x14ac:dyDescent="0.2">
      <c r="B19" s="7">
        <v>16</v>
      </c>
      <c r="C19" s="37">
        <f t="shared" ca="1" si="3"/>
        <v>90.50460037855413</v>
      </c>
      <c r="D19">
        <f t="shared" ca="1" si="4"/>
        <v>125.78420255761719</v>
      </c>
      <c r="E19">
        <f t="shared" ca="1" si="4"/>
        <v>107.89105707914948</v>
      </c>
      <c r="F19">
        <f t="shared" ca="1" si="4"/>
        <v>111.2495839997414</v>
      </c>
      <c r="G19">
        <f t="shared" ca="1" si="4"/>
        <v>99.259406057271192</v>
      </c>
      <c r="H19">
        <f t="shared" ca="1" si="4"/>
        <v>93.453297362422774</v>
      </c>
      <c r="I19">
        <f t="shared" ca="1" si="4"/>
        <v>58.996607695772433</v>
      </c>
      <c r="J19">
        <f t="shared" ca="1" si="4"/>
        <v>53.051258620902239</v>
      </c>
      <c r="K19">
        <f t="shared" ca="1" si="4"/>
        <v>97.749878117120744</v>
      </c>
      <c r="M19">
        <f t="shared" ca="1" si="5"/>
        <v>116.83762981838333</v>
      </c>
      <c r="N19">
        <f t="shared" ca="1" si="6"/>
        <v>111.04606242344481</v>
      </c>
      <c r="O19">
        <f t="shared" ca="1" si="7"/>
        <v>99.439025791995746</v>
      </c>
      <c r="P19">
        <f t="shared" ca="1" si="8"/>
        <v>93.42941143624968</v>
      </c>
      <c r="BA19">
        <f t="shared" ca="1" si="12"/>
        <v>90.50460037855413</v>
      </c>
      <c r="BB19">
        <f t="shared" ca="1" si="13"/>
        <v>125.78420255761719</v>
      </c>
      <c r="BD19">
        <f t="shared" ca="1" si="14"/>
        <v>-6.5385645685831832</v>
      </c>
      <c r="BE19">
        <f t="shared" ca="1" si="15"/>
        <v>42.75282661753139</v>
      </c>
      <c r="BF19">
        <f t="shared" ca="1" si="16"/>
        <v>22.016515716010304</v>
      </c>
      <c r="BG19">
        <f t="shared" ca="1" si="10"/>
        <v>-143.95640958435979</v>
      </c>
      <c r="BM19">
        <f t="shared" ca="1" si="17"/>
        <v>90.50460037855413</v>
      </c>
      <c r="BN19">
        <f t="shared" ca="1" si="18"/>
        <v>107.89105707914948</v>
      </c>
      <c r="BP19">
        <f t="shared" ca="1" si="19"/>
        <v>-6.5385645685831832</v>
      </c>
      <c r="BQ19">
        <f t="shared" ca="1" si="20"/>
        <v>42.75282661753139</v>
      </c>
      <c r="BR19">
        <f t="shared" ca="1" si="21"/>
        <v>-7.7334544631162601</v>
      </c>
      <c r="BS19">
        <f t="shared" ca="1" si="11"/>
        <v>50.565691345283462</v>
      </c>
    </row>
    <row r="20" spans="2:71" x14ac:dyDescent="0.2">
      <c r="B20" s="7">
        <v>17</v>
      </c>
      <c r="C20" s="37">
        <f t="shared" ca="1" si="3"/>
        <v>117.68962413979108</v>
      </c>
      <c r="D20">
        <f t="shared" ca="1" si="4"/>
        <v>92.241541948725825</v>
      </c>
      <c r="E20">
        <f t="shared" ca="1" si="4"/>
        <v>87.739495946575801</v>
      </c>
      <c r="F20">
        <f t="shared" ca="1" si="4"/>
        <v>104.49729932126098</v>
      </c>
      <c r="G20">
        <f t="shared" ca="1" si="4"/>
        <v>110.62289972211478</v>
      </c>
      <c r="H20">
        <f t="shared" ca="1" si="4"/>
        <v>105.90287357596461</v>
      </c>
      <c r="I20">
        <f t="shared" ca="1" si="4"/>
        <v>101.4666364836216</v>
      </c>
      <c r="J20">
        <f t="shared" ca="1" si="4"/>
        <v>93.282684916325991</v>
      </c>
      <c r="K20">
        <f t="shared" ca="1" si="4"/>
        <v>122.28761458634338</v>
      </c>
      <c r="M20">
        <f t="shared" ca="1" si="5"/>
        <v>89.990518947650813</v>
      </c>
      <c r="N20">
        <f t="shared" ca="1" si="6"/>
        <v>98.775309234669351</v>
      </c>
      <c r="O20">
        <f t="shared" ca="1" si="7"/>
        <v>100.41179116637727</v>
      </c>
      <c r="P20">
        <f t="shared" ca="1" si="8"/>
        <v>102.25513081261661</v>
      </c>
      <c r="BA20">
        <f t="shared" ca="1" si="12"/>
        <v>117.68962413979108</v>
      </c>
      <c r="BB20">
        <f t="shared" ca="1" si="13"/>
        <v>92.241541948725825</v>
      </c>
      <c r="BD20">
        <f t="shared" ca="1" si="14"/>
        <v>20.646459192653765</v>
      </c>
      <c r="BE20">
        <f t="shared" ca="1" si="15"/>
        <v>426.27627719391717</v>
      </c>
      <c r="BF20">
        <f t="shared" ca="1" si="16"/>
        <v>-11.526144892881064</v>
      </c>
      <c r="BG20">
        <f t="shared" ca="1" si="10"/>
        <v>-237.97408017948348</v>
      </c>
      <c r="BM20">
        <f t="shared" ca="1" si="17"/>
        <v>117.68962413979108</v>
      </c>
      <c r="BN20">
        <f t="shared" ca="1" si="18"/>
        <v>87.739495946575801</v>
      </c>
      <c r="BP20">
        <f t="shared" ca="1" si="19"/>
        <v>20.646459192653765</v>
      </c>
      <c r="BQ20">
        <f t="shared" ca="1" si="20"/>
        <v>426.27627719391717</v>
      </c>
      <c r="BR20">
        <f t="shared" ca="1" si="21"/>
        <v>-27.885015595689936</v>
      </c>
      <c r="BS20">
        <f t="shared" ca="1" si="11"/>
        <v>-575.72683658292613</v>
      </c>
    </row>
    <row r="21" spans="2:71" x14ac:dyDescent="0.2">
      <c r="B21" s="7">
        <v>18</v>
      </c>
      <c r="C21" s="37">
        <f t="shared" ca="1" si="3"/>
        <v>90.131576761764734</v>
      </c>
      <c r="D21">
        <f t="shared" ca="1" si="4"/>
        <v>132.28887552842713</v>
      </c>
      <c r="E21">
        <f t="shared" ca="1" si="4"/>
        <v>95.398099854176508</v>
      </c>
      <c r="F21">
        <f t="shared" ca="1" si="4"/>
        <v>83.740547833626067</v>
      </c>
      <c r="G21">
        <f t="shared" ca="1" si="4"/>
        <v>114.50215864438587</v>
      </c>
      <c r="H21">
        <f t="shared" ca="1" si="4"/>
        <v>107.28403891144477</v>
      </c>
      <c r="I21">
        <f t="shared" ca="1" si="4"/>
        <v>68.162539536057409</v>
      </c>
      <c r="J21">
        <f t="shared" ca="1" si="4"/>
        <v>119.69038812278548</v>
      </c>
      <c r="K21">
        <f t="shared" ca="1" si="4"/>
        <v>132.13559050767043</v>
      </c>
      <c r="M21">
        <f t="shared" ca="1" si="5"/>
        <v>113.84348769130182</v>
      </c>
      <c r="N21">
        <f t="shared" ca="1" si="6"/>
        <v>106.48242046515389</v>
      </c>
      <c r="O21">
        <f t="shared" ca="1" si="7"/>
        <v>100.22937671801962</v>
      </c>
      <c r="P21">
        <f t="shared" ca="1" si="8"/>
        <v>106.6502798673217</v>
      </c>
      <c r="BA21">
        <f t="shared" ca="1" si="12"/>
        <v>90.131576761764734</v>
      </c>
      <c r="BB21">
        <f t="shared" ca="1" si="13"/>
        <v>132.28887552842713</v>
      </c>
      <c r="BD21">
        <f t="shared" ca="1" si="14"/>
        <v>-6.9115881853725796</v>
      </c>
      <c r="BE21">
        <f t="shared" ca="1" si="15"/>
        <v>47.770051244181829</v>
      </c>
      <c r="BF21">
        <f t="shared" ca="1" si="16"/>
        <v>28.521188686820238</v>
      </c>
      <c r="BG21">
        <f t="shared" ca="1" si="10"/>
        <v>-197.12671076060883</v>
      </c>
      <c r="BM21">
        <f t="shared" ca="1" si="17"/>
        <v>90.131576761764734</v>
      </c>
      <c r="BN21">
        <f t="shared" ca="1" si="18"/>
        <v>95.398099854176508</v>
      </c>
      <c r="BP21">
        <f t="shared" ca="1" si="19"/>
        <v>-6.9115881853725796</v>
      </c>
      <c r="BQ21">
        <f t="shared" ca="1" si="20"/>
        <v>47.770051244181829</v>
      </c>
      <c r="BR21">
        <f t="shared" ca="1" si="21"/>
        <v>-20.226411688089229</v>
      </c>
      <c r="BS21">
        <f t="shared" ca="1" si="11"/>
        <v>139.79662805587938</v>
      </c>
    </row>
    <row r="22" spans="2:71" x14ac:dyDescent="0.2">
      <c r="B22" s="7">
        <v>19</v>
      </c>
      <c r="C22" s="37">
        <f t="shared" ca="1" si="3"/>
        <v>108.32513803381796</v>
      </c>
      <c r="D22">
        <f t="shared" ca="1" si="4"/>
        <v>129.7568471909774</v>
      </c>
      <c r="E22">
        <f t="shared" ca="1" si="4"/>
        <v>72.309189060007142</v>
      </c>
      <c r="F22">
        <f t="shared" ca="1" si="4"/>
        <v>112.50193846910926</v>
      </c>
      <c r="G22">
        <f t="shared" ca="1" si="4"/>
        <v>100.83808789191397</v>
      </c>
      <c r="H22">
        <f t="shared" ca="1" si="4"/>
        <v>70.462749667989755</v>
      </c>
      <c r="I22">
        <f t="shared" ca="1" si="4"/>
        <v>135.19201862666358</v>
      </c>
      <c r="J22">
        <f t="shared" ca="1" si="4"/>
        <v>107.32221105046096</v>
      </c>
      <c r="K22">
        <f t="shared" ca="1" si="4"/>
        <v>101.45390710947277</v>
      </c>
      <c r="M22">
        <f t="shared" ca="1" si="5"/>
        <v>101.03301812549228</v>
      </c>
      <c r="N22">
        <f t="shared" ca="1" si="6"/>
        <v>103.85151565300195</v>
      </c>
      <c r="O22">
        <f t="shared" ca="1" si="7"/>
        <v>103.51013848444352</v>
      </c>
      <c r="P22">
        <f t="shared" ca="1" si="8"/>
        <v>103.72961863332435</v>
      </c>
      <c r="BA22">
        <f t="shared" ca="1" si="12"/>
        <v>108.32513803381796</v>
      </c>
      <c r="BB22">
        <f t="shared" ca="1" si="13"/>
        <v>129.7568471909774</v>
      </c>
      <c r="BD22">
        <f t="shared" ca="1" si="14"/>
        <v>11.281973086680651</v>
      </c>
      <c r="BE22">
        <f t="shared" ca="1" si="15"/>
        <v>127.28291672858653</v>
      </c>
      <c r="BF22">
        <f t="shared" ca="1" si="16"/>
        <v>25.989160349370508</v>
      </c>
      <c r="BG22">
        <f t="shared" ca="1" si="10"/>
        <v>293.20900760702597</v>
      </c>
      <c r="BM22">
        <f t="shared" ca="1" si="17"/>
        <v>108.32513803381796</v>
      </c>
      <c r="BN22">
        <f t="shared" ca="1" si="18"/>
        <v>72.309189060007142</v>
      </c>
      <c r="BP22">
        <f t="shared" ca="1" si="19"/>
        <v>11.281973086680651</v>
      </c>
      <c r="BQ22">
        <f t="shared" ca="1" si="20"/>
        <v>127.28291672858653</v>
      </c>
      <c r="BR22">
        <f t="shared" ca="1" si="21"/>
        <v>-43.315322482258594</v>
      </c>
      <c r="BS22">
        <f t="shared" ca="1" si="11"/>
        <v>-488.68230248573479</v>
      </c>
    </row>
    <row r="23" spans="2:71" x14ac:dyDescent="0.2">
      <c r="B23" s="7">
        <v>20</v>
      </c>
      <c r="C23" s="37">
        <f t="shared" ca="1" si="3"/>
        <v>93.447305689324281</v>
      </c>
      <c r="D23">
        <f t="shared" ca="1" si="4"/>
        <v>94.38373292975119</v>
      </c>
      <c r="E23">
        <f t="shared" ca="1" si="4"/>
        <v>126.20908354854119</v>
      </c>
      <c r="F23">
        <f t="shared" ca="1" si="4"/>
        <v>86.996903957854386</v>
      </c>
      <c r="G23">
        <f t="shared" ca="1" si="4"/>
        <v>94.84811291626599</v>
      </c>
      <c r="H23">
        <f t="shared" ca="1" si="4"/>
        <v>78.341815928881275</v>
      </c>
      <c r="I23">
        <f t="shared" ca="1" si="4"/>
        <v>67.648478622374213</v>
      </c>
      <c r="J23">
        <f t="shared" ca="1" si="4"/>
        <v>127.1955643144596</v>
      </c>
      <c r="K23">
        <f t="shared" ca="1" si="4"/>
        <v>102.39735922645826</v>
      </c>
      <c r="M23">
        <f t="shared" ca="1" si="5"/>
        <v>110.29640823914619</v>
      </c>
      <c r="N23">
        <f t="shared" ca="1" si="6"/>
        <v>100.6094583381032</v>
      </c>
      <c r="O23">
        <f t="shared" ca="1" si="7"/>
        <v>91.404687983944712</v>
      </c>
      <c r="P23">
        <f t="shared" ca="1" si="8"/>
        <v>97.252631430573274</v>
      </c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BA23">
        <f t="shared" ca="1" si="12"/>
        <v>93.447305689324281</v>
      </c>
      <c r="BB23">
        <f t="shared" ca="1" si="13"/>
        <v>94.38373292975119</v>
      </c>
      <c r="BD23">
        <f t="shared" ca="1" si="14"/>
        <v>-3.5958592578130322</v>
      </c>
      <c r="BE23">
        <f t="shared" ca="1" si="15"/>
        <v>12.93020380199969</v>
      </c>
      <c r="BF23">
        <f t="shared" ca="1" si="16"/>
        <v>-9.3839539118556985</v>
      </c>
      <c r="BG23">
        <f t="shared" ca="1" si="10"/>
        <v>33.743377548837131</v>
      </c>
      <c r="BM23">
        <f t="shared" ca="1" si="17"/>
        <v>93.447305689324281</v>
      </c>
      <c r="BN23">
        <f t="shared" ca="1" si="18"/>
        <v>126.20908354854119</v>
      </c>
      <c r="BP23">
        <f t="shared" ca="1" si="19"/>
        <v>-3.5958592578130322</v>
      </c>
      <c r="BQ23">
        <f t="shared" ca="1" si="20"/>
        <v>12.93020380199969</v>
      </c>
      <c r="BR23">
        <f t="shared" ca="1" si="21"/>
        <v>10.584572006275451</v>
      </c>
      <c r="BS23">
        <f t="shared" ca="1" si="11"/>
        <v>-38.06063123875424</v>
      </c>
    </row>
    <row r="24" spans="2:71" x14ac:dyDescent="0.2">
      <c r="B24" s="7">
        <v>21</v>
      </c>
      <c r="C24" s="37">
        <f t="shared" ca="1" si="3"/>
        <v>105.13806223385581</v>
      </c>
      <c r="D24">
        <f t="shared" ca="1" si="4"/>
        <v>102.11462674014464</v>
      </c>
      <c r="E24">
        <f t="shared" ca="1" si="4"/>
        <v>98.077760393851065</v>
      </c>
      <c r="F24">
        <f t="shared" ca="1" si="4"/>
        <v>93.313732551569188</v>
      </c>
      <c r="G24">
        <f t="shared" ca="1" si="4"/>
        <v>114.1940857577334</v>
      </c>
      <c r="H24">
        <f t="shared" ca="1" si="4"/>
        <v>100.83200368611324</v>
      </c>
      <c r="I24">
        <f t="shared" ca="1" si="4"/>
        <v>100.26304716324503</v>
      </c>
      <c r="J24">
        <f t="shared" ca="1" si="4"/>
        <v>97.447448186701649</v>
      </c>
      <c r="K24">
        <f t="shared" ca="1" si="4"/>
        <v>72.362397498692076</v>
      </c>
      <c r="M24">
        <f t="shared" ca="1" si="5"/>
        <v>100.09619356699785</v>
      </c>
      <c r="N24">
        <f t="shared" ca="1" si="6"/>
        <v>101.92505136082457</v>
      </c>
      <c r="O24">
        <f t="shared" ca="1" si="7"/>
        <v>101.46587604877608</v>
      </c>
      <c r="P24">
        <f t="shared" ca="1" si="8"/>
        <v>97.32563774725628</v>
      </c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BA24">
        <f t="shared" ca="1" si="12"/>
        <v>105.13806223385581</v>
      </c>
      <c r="BB24">
        <f t="shared" ca="1" si="13"/>
        <v>102.11462674014464</v>
      </c>
      <c r="BD24">
        <f t="shared" ca="1" si="14"/>
        <v>8.0948972867184921</v>
      </c>
      <c r="BE24">
        <f t="shared" ca="1" si="15"/>
        <v>65.527362082522401</v>
      </c>
      <c r="BF24">
        <f t="shared" ca="1" si="16"/>
        <v>-1.6530601014622448</v>
      </c>
      <c r="BG24">
        <f t="shared" ca="1" si="10"/>
        <v>-13.381351730109321</v>
      </c>
      <c r="BM24">
        <f t="shared" ca="1" si="17"/>
        <v>105.13806223385581</v>
      </c>
      <c r="BN24">
        <f t="shared" ca="1" si="18"/>
        <v>98.077760393851065</v>
      </c>
      <c r="BP24">
        <f t="shared" ca="1" si="19"/>
        <v>8.0948972867184921</v>
      </c>
      <c r="BQ24">
        <f t="shared" ca="1" si="20"/>
        <v>65.527362082522401</v>
      </c>
      <c r="BR24">
        <f t="shared" ca="1" si="21"/>
        <v>-17.546751148414671</v>
      </c>
      <c r="BS24">
        <f t="shared" ca="1" si="11"/>
        <v>-142.03914826202652</v>
      </c>
    </row>
    <row r="25" spans="2:71" x14ac:dyDescent="0.2">
      <c r="B25" s="7">
        <v>22</v>
      </c>
      <c r="C25" s="37">
        <f t="shared" ca="1" si="3"/>
        <v>93.705224286504432</v>
      </c>
      <c r="D25">
        <f t="shared" ca="1" si="4"/>
        <v>66.312667525017588</v>
      </c>
      <c r="E25">
        <f t="shared" ca="1" si="4"/>
        <v>109.09624768888759</v>
      </c>
      <c r="F25">
        <f t="shared" ca="1" si="4"/>
        <v>94.382898017472655</v>
      </c>
      <c r="G25">
        <f t="shared" ca="1" si="4"/>
        <v>80.309510110139101</v>
      </c>
      <c r="H25">
        <f t="shared" ca="1" si="4"/>
        <v>116.18611261835524</v>
      </c>
      <c r="I25">
        <f t="shared" ca="1" si="4"/>
        <v>102.3236587549501</v>
      </c>
      <c r="J25">
        <f t="shared" ca="1" si="4"/>
        <v>78.140289827166171</v>
      </c>
      <c r="K25">
        <f t="shared" ca="1" si="4"/>
        <v>111.20660418383166</v>
      </c>
      <c r="M25">
        <f t="shared" ca="1" si="5"/>
        <v>87.704457606952587</v>
      </c>
      <c r="N25">
        <f t="shared" ca="1" si="6"/>
        <v>87.525330835379236</v>
      </c>
      <c r="O25">
        <f t="shared" ca="1" si="7"/>
        <v>94.768515785803729</v>
      </c>
      <c r="P25">
        <f t="shared" ca="1" si="8"/>
        <v>94.744748590727525</v>
      </c>
      <c r="BA25">
        <f t="shared" ca="1" si="12"/>
        <v>93.705224286504432</v>
      </c>
      <c r="BB25">
        <f t="shared" ca="1" si="13"/>
        <v>66.312667525017588</v>
      </c>
      <c r="BD25">
        <f t="shared" ca="1" si="14"/>
        <v>-3.3379406606328814</v>
      </c>
      <c r="BE25">
        <f t="shared" ca="1" si="15"/>
        <v>11.141847853906278</v>
      </c>
      <c r="BF25">
        <f t="shared" ca="1" si="16"/>
        <v>-37.455019316589301</v>
      </c>
      <c r="BG25">
        <f t="shared" ca="1" si="10"/>
        <v>125.02263192163342</v>
      </c>
      <c r="BM25">
        <f t="shared" ca="1" si="17"/>
        <v>93.705224286504432</v>
      </c>
      <c r="BN25">
        <f t="shared" ca="1" si="18"/>
        <v>109.09624768888759</v>
      </c>
      <c r="BP25">
        <f t="shared" ca="1" si="19"/>
        <v>-3.3379406606328814</v>
      </c>
      <c r="BQ25">
        <f t="shared" ca="1" si="20"/>
        <v>11.141847853906278</v>
      </c>
      <c r="BR25">
        <f t="shared" ca="1" si="21"/>
        <v>-6.5282638533781494</v>
      </c>
      <c r="BS25">
        <f t="shared" ca="1" si="11"/>
        <v>21.790957359530822</v>
      </c>
    </row>
    <row r="26" spans="2:71" x14ac:dyDescent="0.2">
      <c r="B26" s="7">
        <v>23</v>
      </c>
      <c r="C26" s="37">
        <f t="shared" ca="1" si="3"/>
        <v>101.67904604105706</v>
      </c>
      <c r="D26">
        <f t="shared" ca="1" si="4"/>
        <v>109.17852692249738</v>
      </c>
      <c r="E26">
        <f t="shared" ca="1" si="4"/>
        <v>144.9516026069237</v>
      </c>
      <c r="F26">
        <f t="shared" ca="1" si="4"/>
        <v>103.27821223737419</v>
      </c>
      <c r="G26">
        <f t="shared" ca="1" si="4"/>
        <v>118.28680677231642</v>
      </c>
      <c r="H26">
        <f t="shared" ca="1" si="4"/>
        <v>113.01535779778939</v>
      </c>
      <c r="I26">
        <f t="shared" ca="1" si="4"/>
        <v>81.18889131406047</v>
      </c>
      <c r="J26">
        <f t="shared" ca="1" si="4"/>
        <v>119.33969135514727</v>
      </c>
      <c r="K26">
        <f t="shared" ca="1" si="4"/>
        <v>123.58575745146071</v>
      </c>
      <c r="M26">
        <f t="shared" ca="1" si="5"/>
        <v>127.06506476471054</v>
      </c>
      <c r="N26">
        <f t="shared" ca="1" si="6"/>
        <v>118.92378713477792</v>
      </c>
      <c r="O26">
        <f t="shared" ca="1" si="7"/>
        <v>111.64989960849358</v>
      </c>
      <c r="P26">
        <f t="shared" ca="1" si="8"/>
        <v>114.10310580719619</v>
      </c>
      <c r="BA26">
        <f t="shared" ca="1" si="12"/>
        <v>101.67904604105706</v>
      </c>
      <c r="BB26">
        <f t="shared" ca="1" si="13"/>
        <v>109.17852692249738</v>
      </c>
      <c r="BD26">
        <f t="shared" ca="1" si="14"/>
        <v>4.6358810939197497</v>
      </c>
      <c r="BE26">
        <f t="shared" ca="1" si="15"/>
        <v>21.491393516962574</v>
      </c>
      <c r="BF26">
        <f t="shared" ca="1" si="16"/>
        <v>5.4108400808904946</v>
      </c>
      <c r="BG26">
        <f t="shared" ca="1" si="10"/>
        <v>25.084011233223453</v>
      </c>
      <c r="BM26">
        <f t="shared" ca="1" si="17"/>
        <v>101.67904604105706</v>
      </c>
      <c r="BN26">
        <f t="shared" ca="1" si="18"/>
        <v>144.9516026069237</v>
      </c>
      <c r="BP26">
        <f t="shared" ca="1" si="19"/>
        <v>4.6358810939197497</v>
      </c>
      <c r="BQ26">
        <f t="shared" ca="1" si="20"/>
        <v>21.491393516962574</v>
      </c>
      <c r="BR26">
        <f t="shared" ca="1" si="21"/>
        <v>29.327091064657964</v>
      </c>
      <c r="BS26">
        <f t="shared" ca="1" si="11"/>
        <v>135.95690700631067</v>
      </c>
    </row>
    <row r="27" spans="2:71" x14ac:dyDescent="0.2">
      <c r="B27" s="7">
        <v>24</v>
      </c>
      <c r="C27" s="37">
        <f t="shared" ca="1" si="3"/>
        <v>91.876573490969918</v>
      </c>
      <c r="D27">
        <f t="shared" ca="1" si="4"/>
        <v>81.682676613941851</v>
      </c>
      <c r="E27">
        <f t="shared" ca="1" si="4"/>
        <v>112.27295011871746</v>
      </c>
      <c r="F27">
        <f t="shared" ca="1" si="4"/>
        <v>83.154544946762726</v>
      </c>
      <c r="G27">
        <f t="shared" ca="1" si="4"/>
        <v>114.71059383177078</v>
      </c>
      <c r="H27">
        <f t="shared" ca="1" si="4"/>
        <v>139.86398335509693</v>
      </c>
      <c r="I27">
        <f t="shared" ca="1" si="4"/>
        <v>103.55183144408633</v>
      </c>
      <c r="J27">
        <f t="shared" ca="1" si="4"/>
        <v>120.17540633390246</v>
      </c>
      <c r="K27">
        <f t="shared" ca="1" si="4"/>
        <v>96.546353464693169</v>
      </c>
      <c r="M27">
        <f t="shared" ca="1" si="5"/>
        <v>96.977813366329656</v>
      </c>
      <c r="N27">
        <f t="shared" ca="1" si="6"/>
        <v>97.955191377798201</v>
      </c>
      <c r="O27">
        <f t="shared" ca="1" si="7"/>
        <v>105.87276338506268</v>
      </c>
      <c r="P27">
        <f t="shared" ca="1" si="8"/>
        <v>106.49479251362148</v>
      </c>
      <c r="BA27">
        <f t="shared" ca="1" si="12"/>
        <v>91.876573490969918</v>
      </c>
      <c r="BB27">
        <f t="shared" ca="1" si="13"/>
        <v>81.682676613941851</v>
      </c>
      <c r="BD27">
        <f t="shared" ca="1" si="14"/>
        <v>-5.1665914561673958</v>
      </c>
      <c r="BE27">
        <f t="shared" ca="1" si="15"/>
        <v>26.69366727494193</v>
      </c>
      <c r="BF27">
        <f t="shared" ca="1" si="16"/>
        <v>-22.085010227665038</v>
      </c>
      <c r="BG27">
        <f t="shared" ca="1" si="10"/>
        <v>114.10422515162374</v>
      </c>
      <c r="BM27">
        <f t="shared" ca="1" si="17"/>
        <v>91.876573490969918</v>
      </c>
      <c r="BN27">
        <f t="shared" ca="1" si="18"/>
        <v>112.27295011871746</v>
      </c>
      <c r="BP27">
        <f t="shared" ca="1" si="19"/>
        <v>-5.1665914561673958</v>
      </c>
      <c r="BQ27">
        <f t="shared" ca="1" si="20"/>
        <v>26.69366727494193</v>
      </c>
      <c r="BR27">
        <f t="shared" ca="1" si="21"/>
        <v>-3.3515614235482758</v>
      </c>
      <c r="BS27">
        <f t="shared" ca="1" si="11"/>
        <v>17.316148615724757</v>
      </c>
    </row>
    <row r="28" spans="2:71" x14ac:dyDescent="0.2">
      <c r="B28" s="7">
        <v>25</v>
      </c>
      <c r="C28" s="37">
        <f t="shared" ca="1" si="3"/>
        <v>102.09008199215515</v>
      </c>
      <c r="D28">
        <f t="shared" ca="1" si="4"/>
        <v>106.21766616058987</v>
      </c>
      <c r="E28">
        <f t="shared" ca="1" si="4"/>
        <v>129.59022562502685</v>
      </c>
      <c r="F28">
        <f t="shared" ca="1" si="4"/>
        <v>67.057045099683336</v>
      </c>
      <c r="G28">
        <f t="shared" ca="1" si="4"/>
        <v>120.87985235427996</v>
      </c>
      <c r="H28">
        <f t="shared" ca="1" si="4"/>
        <v>76.506563181113989</v>
      </c>
      <c r="I28">
        <f t="shared" ca="1" si="4"/>
        <v>120.75617817182204</v>
      </c>
      <c r="J28">
        <f t="shared" ca="1" si="4"/>
        <v>87.774270551498233</v>
      </c>
      <c r="K28">
        <f t="shared" ca="1" si="4"/>
        <v>100.2832439825219</v>
      </c>
      <c r="M28">
        <f t="shared" ca="1" si="5"/>
        <v>117.90394589280837</v>
      </c>
      <c r="N28">
        <f t="shared" ca="1" si="6"/>
        <v>105.93619730989499</v>
      </c>
      <c r="O28">
        <f t="shared" ca="1" si="7"/>
        <v>103.50125509875267</v>
      </c>
      <c r="P28">
        <f t="shared" ca="1" si="8"/>
        <v>101.13313064081701</v>
      </c>
      <c r="BA28">
        <f t="shared" ca="1" si="12"/>
        <v>102.09008199215515</v>
      </c>
      <c r="BB28">
        <f t="shared" ca="1" si="13"/>
        <v>106.21766616058987</v>
      </c>
      <c r="BD28">
        <f t="shared" ca="1" si="14"/>
        <v>5.0469170450178353</v>
      </c>
      <c r="BE28">
        <f t="shared" ca="1" si="15"/>
        <v>25.47137165929156</v>
      </c>
      <c r="BF28">
        <f t="shared" ca="1" si="16"/>
        <v>2.449979318982983</v>
      </c>
      <c r="BG28">
        <f t="shared" ca="1" si="10"/>
        <v>12.364842384916406</v>
      </c>
      <c r="BM28">
        <f t="shared" ca="1" si="17"/>
        <v>102.09008199215515</v>
      </c>
      <c r="BN28">
        <f t="shared" ca="1" si="18"/>
        <v>129.59022562502685</v>
      </c>
      <c r="BP28">
        <f t="shared" ca="1" si="19"/>
        <v>5.0469170450178353</v>
      </c>
      <c r="BQ28">
        <f t="shared" ca="1" si="20"/>
        <v>25.47137165929156</v>
      </c>
      <c r="BR28">
        <f t="shared" ca="1" si="21"/>
        <v>13.96571408276111</v>
      </c>
      <c r="BS28">
        <f t="shared" ca="1" si="11"/>
        <v>70.483800450132676</v>
      </c>
    </row>
    <row r="29" spans="2:71" x14ac:dyDescent="0.2">
      <c r="B29" s="7">
        <v>26</v>
      </c>
      <c r="C29" s="37">
        <f t="shared" ca="1" si="3"/>
        <v>84.048346426833561</v>
      </c>
      <c r="D29">
        <f t="shared" ca="1" si="4"/>
        <v>108.11837747809579</v>
      </c>
      <c r="E29">
        <f t="shared" ca="1" si="4"/>
        <v>83.487572097365103</v>
      </c>
      <c r="F29">
        <f t="shared" ca="1" si="4"/>
        <v>75.894863559608666</v>
      </c>
      <c r="G29">
        <f t="shared" ca="1" si="4"/>
        <v>106.94309486819029</v>
      </c>
      <c r="H29">
        <f t="shared" ca="1" si="4"/>
        <v>108.24393196585379</v>
      </c>
      <c r="I29">
        <f t="shared" ca="1" si="4"/>
        <v>83.145063691455363</v>
      </c>
      <c r="J29">
        <f t="shared" ca="1" si="4"/>
        <v>91.858844944436072</v>
      </c>
      <c r="K29">
        <f t="shared" ca="1" si="4"/>
        <v>111.8824109495703</v>
      </c>
      <c r="M29">
        <f t="shared" ca="1" si="5"/>
        <v>95.802974787730449</v>
      </c>
      <c r="N29">
        <f t="shared" ca="1" si="6"/>
        <v>93.610977000814955</v>
      </c>
      <c r="O29">
        <f t="shared" ca="1" si="7"/>
        <v>94.305483943428158</v>
      </c>
      <c r="P29">
        <f t="shared" ca="1" si="8"/>
        <v>96.196769944321915</v>
      </c>
      <c r="BA29">
        <f t="shared" ca="1" si="12"/>
        <v>84.048346426833561</v>
      </c>
      <c r="BB29">
        <f t="shared" ca="1" si="13"/>
        <v>108.11837747809579</v>
      </c>
      <c r="BD29">
        <f t="shared" ca="1" si="14"/>
        <v>-12.994818520303753</v>
      </c>
      <c r="BE29">
        <f t="shared" ca="1" si="15"/>
        <v>168.86530837562941</v>
      </c>
      <c r="BF29">
        <f t="shared" ca="1" si="16"/>
        <v>4.3506906364889062</v>
      </c>
      <c r="BG29">
        <f t="shared" ca="1" si="10"/>
        <v>-56.536435259158161</v>
      </c>
      <c r="BM29">
        <f t="shared" ca="1" si="17"/>
        <v>84.048346426833561</v>
      </c>
      <c r="BN29">
        <f t="shared" ca="1" si="18"/>
        <v>83.487572097365103</v>
      </c>
      <c r="BP29">
        <f t="shared" ca="1" si="19"/>
        <v>-12.994818520303753</v>
      </c>
      <c r="BQ29">
        <f t="shared" ca="1" si="20"/>
        <v>168.86530837562941</v>
      </c>
      <c r="BR29">
        <f t="shared" ca="1" si="21"/>
        <v>-32.136939444900634</v>
      </c>
      <c r="BS29">
        <f t="shared" ca="1" si="11"/>
        <v>417.61369588447496</v>
      </c>
    </row>
    <row r="30" spans="2:71" x14ac:dyDescent="0.2">
      <c r="B30" s="7">
        <v>27</v>
      </c>
      <c r="C30" s="37">
        <f t="shared" ca="1" si="3"/>
        <v>111.89182837546535</v>
      </c>
      <c r="D30">
        <f t="shared" ca="1" si="4"/>
        <v>112.62465015386778</v>
      </c>
      <c r="E30">
        <f t="shared" ca="1" si="4"/>
        <v>96.611660480779022</v>
      </c>
      <c r="F30">
        <f t="shared" ca="1" si="4"/>
        <v>102.31083009325756</v>
      </c>
      <c r="G30">
        <f t="shared" ca="1" si="4"/>
        <v>98.751438006137164</v>
      </c>
      <c r="H30">
        <f t="shared" ca="1" si="4"/>
        <v>80.385372375395519</v>
      </c>
      <c r="I30">
        <f t="shared" ca="1" si="4"/>
        <v>74.289018283535825</v>
      </c>
      <c r="J30">
        <f t="shared" ca="1" si="4"/>
        <v>95.926132411070824</v>
      </c>
      <c r="K30">
        <f t="shared" ca="1" si="4"/>
        <v>72.204584696672867</v>
      </c>
      <c r="M30">
        <f t="shared" ca="1" si="5"/>
        <v>104.6181553173234</v>
      </c>
      <c r="N30">
        <f t="shared" ca="1" si="6"/>
        <v>102.57464468351039</v>
      </c>
      <c r="O30">
        <f t="shared" ca="1" si="7"/>
        <v>94.162161565495481</v>
      </c>
      <c r="P30">
        <f t="shared" ca="1" si="8"/>
        <v>91.637960812589583</v>
      </c>
      <c r="BA30">
        <f t="shared" ca="1" si="12"/>
        <v>111.89182837546535</v>
      </c>
      <c r="BB30">
        <f t="shared" ca="1" si="13"/>
        <v>112.62465015386778</v>
      </c>
      <c r="BD30">
        <f t="shared" ca="1" si="14"/>
        <v>14.848663428328038</v>
      </c>
      <c r="BE30">
        <f t="shared" ca="1" si="15"/>
        <v>220.48280560776658</v>
      </c>
      <c r="BF30">
        <f t="shared" ca="1" si="16"/>
        <v>8.8569633122608877</v>
      </c>
      <c r="BG30">
        <f t="shared" ca="1" si="10"/>
        <v>131.5140672208114</v>
      </c>
      <c r="BM30">
        <f t="shared" ca="1" si="17"/>
        <v>111.89182837546535</v>
      </c>
      <c r="BN30">
        <f t="shared" ca="1" si="18"/>
        <v>96.611660480779022</v>
      </c>
      <c r="BP30">
        <f t="shared" ca="1" si="19"/>
        <v>14.848663428328038</v>
      </c>
      <c r="BQ30">
        <f t="shared" ca="1" si="20"/>
        <v>220.48280560776658</v>
      </c>
      <c r="BR30">
        <f t="shared" ca="1" si="21"/>
        <v>-19.012851061486714</v>
      </c>
      <c r="BS30">
        <f t="shared" ca="1" si="11"/>
        <v>-282.31542622494567</v>
      </c>
    </row>
    <row r="31" spans="2:71" x14ac:dyDescent="0.2">
      <c r="B31" s="7">
        <v>28</v>
      </c>
      <c r="C31" s="37">
        <f t="shared" ca="1" si="3"/>
        <v>91.079125082600839</v>
      </c>
      <c r="D31">
        <f t="shared" ca="1" si="4"/>
        <v>110.99101471353791</v>
      </c>
      <c r="E31">
        <f t="shared" ca="1" si="4"/>
        <v>86.654668583740886</v>
      </c>
      <c r="F31">
        <f t="shared" ca="1" si="4"/>
        <v>113.4328102385214</v>
      </c>
      <c r="G31">
        <f t="shared" ca="1" si="4"/>
        <v>105.6324574757698</v>
      </c>
      <c r="H31">
        <f t="shared" ca="1" si="4"/>
        <v>75.924031672347112</v>
      </c>
      <c r="I31">
        <f t="shared" ca="1" si="4"/>
        <v>138.21259942523503</v>
      </c>
      <c r="J31">
        <f t="shared" ca="1" si="4"/>
        <v>119.50491793757209</v>
      </c>
      <c r="K31">
        <f t="shared" ca="1" si="4"/>
        <v>90.154885092483781</v>
      </c>
      <c r="M31">
        <f t="shared" ca="1" si="5"/>
        <v>98.822841648639397</v>
      </c>
      <c r="N31">
        <f t="shared" ca="1" si="6"/>
        <v>104.1777377528925</v>
      </c>
      <c r="O31">
        <f t="shared" ca="1" si="7"/>
        <v>105.14126368485869</v>
      </c>
      <c r="P31">
        <f t="shared" ca="1" si="8"/>
        <v>105.06342314240099</v>
      </c>
      <c r="BA31">
        <f t="shared" ca="1" si="12"/>
        <v>91.079125082600839</v>
      </c>
      <c r="BB31">
        <f t="shared" ca="1" si="13"/>
        <v>110.99101471353791</v>
      </c>
      <c r="BD31">
        <f t="shared" ca="1" si="14"/>
        <v>-5.9640398645364741</v>
      </c>
      <c r="BE31">
        <f t="shared" ca="1" si="15"/>
        <v>35.569771505780245</v>
      </c>
      <c r="BF31">
        <f t="shared" ca="1" si="16"/>
        <v>7.2233278719310192</v>
      </c>
      <c r="BG31">
        <f t="shared" ca="1" si="10"/>
        <v>-43.080215382814011</v>
      </c>
      <c r="BM31">
        <f t="shared" ca="1" si="17"/>
        <v>91.079125082600839</v>
      </c>
      <c r="BN31">
        <f t="shared" ca="1" si="18"/>
        <v>86.654668583740886</v>
      </c>
      <c r="BP31">
        <f t="shared" ca="1" si="19"/>
        <v>-5.9640398645364741</v>
      </c>
      <c r="BQ31">
        <f t="shared" ca="1" si="20"/>
        <v>35.569771505780245</v>
      </c>
      <c r="BR31">
        <f t="shared" ca="1" si="21"/>
        <v>-28.96984295852485</v>
      </c>
      <c r="BS31">
        <f t="shared" ca="1" si="11"/>
        <v>172.77729827400347</v>
      </c>
    </row>
    <row r="32" spans="2:71" x14ac:dyDescent="0.2">
      <c r="B32" s="7">
        <v>29</v>
      </c>
      <c r="C32" s="37">
        <f t="shared" ca="1" si="3"/>
        <v>91.912865574890105</v>
      </c>
      <c r="D32">
        <f t="shared" ca="1" si="4"/>
        <v>92.77845724646734</v>
      </c>
      <c r="E32">
        <f t="shared" ca="1" si="4"/>
        <v>98.655078554312524</v>
      </c>
      <c r="F32">
        <f t="shared" ca="1" si="4"/>
        <v>87.21453202308038</v>
      </c>
      <c r="G32">
        <f t="shared" ca="1" si="4"/>
        <v>78.908742887821404</v>
      </c>
      <c r="H32">
        <f t="shared" ca="1" si="4"/>
        <v>80.86690521512709</v>
      </c>
      <c r="I32">
        <f t="shared" ca="1" si="4"/>
        <v>60.241267989754256</v>
      </c>
      <c r="J32">
        <f t="shared" ca="1" si="4"/>
        <v>104.26947940111032</v>
      </c>
      <c r="K32">
        <f t="shared" ca="1" si="4"/>
        <v>90.349737654909831</v>
      </c>
      <c r="M32">
        <f t="shared" ca="1" si="5"/>
        <v>95.716767900389925</v>
      </c>
      <c r="N32">
        <f t="shared" ca="1" si="6"/>
        <v>89.389202677920409</v>
      </c>
      <c r="O32">
        <f t="shared" ca="1" si="7"/>
        <v>83.110830652760498</v>
      </c>
      <c r="P32">
        <f t="shared" ca="1" si="8"/>
        <v>86.660525121572888</v>
      </c>
      <c r="BA32">
        <f t="shared" ca="1" si="12"/>
        <v>91.912865574890105</v>
      </c>
      <c r="BB32">
        <f t="shared" ca="1" si="13"/>
        <v>92.77845724646734</v>
      </c>
      <c r="BD32">
        <f t="shared" ca="1" si="14"/>
        <v>-5.1302993722472081</v>
      </c>
      <c r="BE32">
        <f t="shared" ca="1" si="15"/>
        <v>26.319971648880099</v>
      </c>
      <c r="BF32">
        <f t="shared" ca="1" si="16"/>
        <v>-10.989229595139548</v>
      </c>
      <c r="BG32">
        <f t="shared" ca="1" si="10"/>
        <v>56.378037693424865</v>
      </c>
      <c r="BM32">
        <f t="shared" ca="1" si="17"/>
        <v>91.912865574890105</v>
      </c>
      <c r="BN32">
        <f t="shared" ca="1" si="18"/>
        <v>98.655078554312524</v>
      </c>
      <c r="BP32">
        <f t="shared" ca="1" si="19"/>
        <v>-5.1302993722472081</v>
      </c>
      <c r="BQ32">
        <f t="shared" ca="1" si="20"/>
        <v>26.319971648880099</v>
      </c>
      <c r="BR32">
        <f t="shared" ca="1" si="21"/>
        <v>-16.969432987953212</v>
      </c>
      <c r="BS32">
        <f t="shared" ca="1" si="11"/>
        <v>87.058271405487432</v>
      </c>
    </row>
    <row r="33" spans="2:71" x14ac:dyDescent="0.2">
      <c r="B33" s="7">
        <v>30</v>
      </c>
      <c r="C33" s="37">
        <f t="shared" ca="1" si="3"/>
        <v>89.148194105128312</v>
      </c>
      <c r="D33">
        <f t="shared" ca="1" si="4"/>
        <v>91.137021887900005</v>
      </c>
      <c r="E33">
        <f t="shared" ca="1" si="4"/>
        <v>95.231087062241372</v>
      </c>
      <c r="F33">
        <f t="shared" ca="1" si="4"/>
        <v>100.72067365090169</v>
      </c>
      <c r="G33">
        <f t="shared" ca="1" si="4"/>
        <v>86.578272266027767</v>
      </c>
      <c r="H33">
        <f t="shared" ca="1" si="4"/>
        <v>73.430222114832773</v>
      </c>
      <c r="I33">
        <f t="shared" ca="1" si="4"/>
        <v>61.230901356524988</v>
      </c>
      <c r="J33">
        <f t="shared" ca="1" si="4"/>
        <v>60.485643968560233</v>
      </c>
      <c r="K33">
        <f t="shared" ca="1" si="4"/>
        <v>126.96911087772946</v>
      </c>
      <c r="M33">
        <f t="shared" ca="1" si="5"/>
        <v>93.184054475070695</v>
      </c>
      <c r="N33">
        <f t="shared" ca="1" si="6"/>
        <v>93.416763716767719</v>
      </c>
      <c r="O33">
        <f t="shared" ca="1" si="7"/>
        <v>84.721363056404769</v>
      </c>
      <c r="P33">
        <f t="shared" ca="1" si="8"/>
        <v>86.972866648089791</v>
      </c>
      <c r="BA33">
        <f t="shared" ca="1" si="12"/>
        <v>89.148194105128312</v>
      </c>
      <c r="BB33">
        <f t="shared" ca="1" si="13"/>
        <v>91.137021887900005</v>
      </c>
      <c r="BD33">
        <f t="shared" ca="1" si="14"/>
        <v>-7.8949708420090019</v>
      </c>
      <c r="BE33">
        <f t="shared" ca="1" si="15"/>
        <v>62.33056459617233</v>
      </c>
      <c r="BF33">
        <f t="shared" ca="1" si="16"/>
        <v>-12.630664953706884</v>
      </c>
      <c r="BG33">
        <f t="shared" ca="1" si="10"/>
        <v>99.718731524700829</v>
      </c>
      <c r="BM33">
        <f t="shared" ca="1" si="17"/>
        <v>89.148194105128312</v>
      </c>
      <c r="BN33">
        <f t="shared" ca="1" si="18"/>
        <v>95.231087062241372</v>
      </c>
      <c r="BP33">
        <f t="shared" ca="1" si="19"/>
        <v>-7.8949708420090019</v>
      </c>
      <c r="BQ33">
        <f t="shared" ca="1" si="20"/>
        <v>62.33056459617233</v>
      </c>
      <c r="BR33">
        <f t="shared" ca="1" si="21"/>
        <v>-20.393424480024365</v>
      </c>
      <c r="BS33">
        <f t="shared" ca="1" si="11"/>
        <v>161.00549163850496</v>
      </c>
    </row>
    <row r="34" spans="2:71" x14ac:dyDescent="0.2">
      <c r="B34" s="7">
        <v>31</v>
      </c>
      <c r="C34" s="37">
        <f t="shared" ca="1" si="3"/>
        <v>103.2816068212629</v>
      </c>
      <c r="D34">
        <f t="shared" ca="1" si="4"/>
        <v>112.91995329815346</v>
      </c>
      <c r="E34">
        <f t="shared" ca="1" si="4"/>
        <v>103.56170615742164</v>
      </c>
      <c r="F34">
        <f t="shared" ca="1" si="4"/>
        <v>115.1761814609191</v>
      </c>
      <c r="G34">
        <f t="shared" ca="1" si="4"/>
        <v>83.746559615973212</v>
      </c>
      <c r="H34">
        <f t="shared" ca="1" si="4"/>
        <v>117.96270745676085</v>
      </c>
      <c r="I34">
        <f t="shared" ca="1" si="4"/>
        <v>108.60702429678392</v>
      </c>
      <c r="J34">
        <f t="shared" ca="1" si="4"/>
        <v>81.412695975854007</v>
      </c>
      <c r="K34">
        <f t="shared" ca="1" si="4"/>
        <v>58.771975342387265</v>
      </c>
      <c r="M34">
        <f t="shared" ca="1" si="5"/>
        <v>108.24082972778754</v>
      </c>
      <c r="N34">
        <f t="shared" ca="1" si="6"/>
        <v>103.85110013311686</v>
      </c>
      <c r="O34">
        <f t="shared" ca="1" si="7"/>
        <v>106.99568871433537</v>
      </c>
      <c r="P34">
        <f t="shared" ca="1" si="8"/>
        <v>97.769850450531692</v>
      </c>
      <c r="BA34">
        <f t="shared" ca="1" si="12"/>
        <v>103.2816068212629</v>
      </c>
      <c r="BB34">
        <f t="shared" ca="1" si="13"/>
        <v>112.91995329815346</v>
      </c>
      <c r="BD34">
        <f t="shared" ca="1" si="14"/>
        <v>6.2384418741255843</v>
      </c>
      <c r="BE34">
        <f t="shared" ca="1" si="15"/>
        <v>38.91815701684353</v>
      </c>
      <c r="BF34">
        <f t="shared" ca="1" si="16"/>
        <v>9.1522664565465703</v>
      </c>
      <c r="BG34">
        <f t="shared" ca="1" si="10"/>
        <v>57.095882305675104</v>
      </c>
      <c r="BM34">
        <f t="shared" ca="1" si="17"/>
        <v>103.2816068212629</v>
      </c>
      <c r="BN34">
        <f t="shared" ca="1" si="18"/>
        <v>103.56170615742164</v>
      </c>
      <c r="BP34">
        <f t="shared" ca="1" si="19"/>
        <v>6.2384418741255843</v>
      </c>
      <c r="BQ34">
        <f t="shared" ca="1" si="20"/>
        <v>38.91815701684353</v>
      </c>
      <c r="BR34">
        <f t="shared" ca="1" si="21"/>
        <v>-12.062805384844097</v>
      </c>
      <c r="BS34">
        <f t="shared" ca="1" si="11"/>
        <v>-75.253110232238996</v>
      </c>
    </row>
    <row r="35" spans="2:71" x14ac:dyDescent="0.2">
      <c r="B35" s="7">
        <v>32</v>
      </c>
      <c r="C35" s="37">
        <f t="shared" ca="1" si="3"/>
        <v>74.322557031835103</v>
      </c>
      <c r="D35">
        <f t="shared" ca="1" si="4"/>
        <v>65.596201746368081</v>
      </c>
      <c r="E35">
        <f t="shared" ca="1" si="4"/>
        <v>85.707782087854326</v>
      </c>
      <c r="F35">
        <f t="shared" ca="1" si="4"/>
        <v>97.595541966226278</v>
      </c>
      <c r="G35">
        <f t="shared" ca="1" si="4"/>
        <v>75.930750246910634</v>
      </c>
      <c r="H35">
        <f t="shared" ca="1" si="4"/>
        <v>85.930856638793358</v>
      </c>
      <c r="I35">
        <f t="shared" ca="1" si="4"/>
        <v>92.637543653649615</v>
      </c>
      <c r="J35">
        <f t="shared" ca="1" si="4"/>
        <v>80.485555507918576</v>
      </c>
      <c r="K35">
        <f t="shared" ca="1" si="4"/>
        <v>76.373541568097977</v>
      </c>
      <c r="M35">
        <f t="shared" ca="1" si="5"/>
        <v>75.651991917111204</v>
      </c>
      <c r="N35">
        <f t="shared" ca="1" si="6"/>
        <v>81.207569011839837</v>
      </c>
      <c r="O35">
        <f t="shared" ca="1" si="7"/>
        <v>83.899779389967051</v>
      </c>
      <c r="P35">
        <f t="shared" ca="1" si="8"/>
        <v>82.532221676977358</v>
      </c>
      <c r="BA35">
        <f t="shared" ca="1" si="12"/>
        <v>74.322557031835103</v>
      </c>
      <c r="BB35">
        <f t="shared" ca="1" si="13"/>
        <v>65.596201746368081</v>
      </c>
      <c r="BD35">
        <f t="shared" ca="1" si="14"/>
        <v>-22.72060791530221</v>
      </c>
      <c r="BE35">
        <f t="shared" ca="1" si="15"/>
        <v>516.22602404089344</v>
      </c>
      <c r="BF35">
        <f t="shared" ca="1" si="16"/>
        <v>-38.171485095238808</v>
      </c>
      <c r="BG35">
        <f t="shared" ca="1" si="10"/>
        <v>867.27934639372324</v>
      </c>
      <c r="BM35">
        <f t="shared" ca="1" si="17"/>
        <v>74.322557031835103</v>
      </c>
      <c r="BN35">
        <f t="shared" ca="1" si="18"/>
        <v>85.707782087854326</v>
      </c>
      <c r="BP35">
        <f t="shared" ca="1" si="19"/>
        <v>-22.72060791530221</v>
      </c>
      <c r="BQ35">
        <f t="shared" ca="1" si="20"/>
        <v>516.22602404089344</v>
      </c>
      <c r="BR35">
        <f t="shared" ca="1" si="21"/>
        <v>-29.91672945441141</v>
      </c>
      <c r="BS35">
        <f t="shared" ca="1" si="11"/>
        <v>679.72628004185469</v>
      </c>
    </row>
    <row r="36" spans="2:71" x14ac:dyDescent="0.2">
      <c r="B36" s="7">
        <v>33</v>
      </c>
      <c r="C36" s="37">
        <f t="shared" ca="1" si="3"/>
        <v>101.54011776059194</v>
      </c>
      <c r="D36">
        <f t="shared" ca="1" si="4"/>
        <v>133.11898457775999</v>
      </c>
      <c r="E36">
        <f t="shared" ca="1" si="4"/>
        <v>107.11622831732259</v>
      </c>
      <c r="F36">
        <f t="shared" ca="1" si="4"/>
        <v>118.32517333474738</v>
      </c>
      <c r="G36">
        <f t="shared" ca="1" si="4"/>
        <v>93.473449516050081</v>
      </c>
      <c r="H36">
        <f t="shared" ca="1" si="4"/>
        <v>103.70471113613513</v>
      </c>
      <c r="I36">
        <f t="shared" ca="1" si="4"/>
        <v>76.213585526526288</v>
      </c>
      <c r="J36">
        <f t="shared" ca="1" si="4"/>
        <v>112.96139671594557</v>
      </c>
      <c r="K36">
        <f t="shared" ref="K36:K43" ca="1" si="22">(NORMINV(RAND(),100,40)+$C36)/2</f>
        <v>79.337384094044751</v>
      </c>
      <c r="M36">
        <f t="shared" ca="1" si="5"/>
        <v>120.11760644754129</v>
      </c>
      <c r="N36">
        <f t="shared" ca="1" si="6"/>
        <v>113.00845893647002</v>
      </c>
      <c r="O36">
        <f t="shared" ca="1" si="7"/>
        <v>105.32535540142358</v>
      </c>
      <c r="P36">
        <f t="shared" ca="1" si="8"/>
        <v>103.03136415231647</v>
      </c>
      <c r="BA36">
        <f t="shared" ca="1" si="12"/>
        <v>101.54011776059194</v>
      </c>
      <c r="BB36">
        <f t="shared" ca="1" si="13"/>
        <v>133.11898457775999</v>
      </c>
      <c r="BD36">
        <f t="shared" ca="1" si="14"/>
        <v>4.4969528134546266</v>
      </c>
      <c r="BE36">
        <f t="shared" ca="1" si="15"/>
        <v>20.222584606437483</v>
      </c>
      <c r="BF36">
        <f t="shared" ca="1" si="16"/>
        <v>29.3512977361531</v>
      </c>
      <c r="BG36">
        <f t="shared" ca="1" si="10"/>
        <v>131.9914009331381</v>
      </c>
      <c r="BM36">
        <f t="shared" ca="1" si="17"/>
        <v>101.54011776059194</v>
      </c>
      <c r="BN36">
        <f t="shared" ca="1" si="18"/>
        <v>107.11622831732259</v>
      </c>
      <c r="BP36">
        <f t="shared" ca="1" si="19"/>
        <v>4.4969528134546266</v>
      </c>
      <c r="BQ36">
        <f t="shared" ca="1" si="20"/>
        <v>20.222584606437483</v>
      </c>
      <c r="BR36">
        <f t="shared" ca="1" si="21"/>
        <v>-8.5082832249431419</v>
      </c>
      <c r="BS36">
        <f t="shared" ca="1" si="11"/>
        <v>-38.261348186076866</v>
      </c>
    </row>
    <row r="37" spans="2:71" x14ac:dyDescent="0.2">
      <c r="B37" s="7">
        <v>34</v>
      </c>
      <c r="C37" s="37">
        <f t="shared" ca="1" si="3"/>
        <v>111.97541259931313</v>
      </c>
      <c r="D37">
        <f t="shared" ref="D37:J43" ca="1" si="23">(NORMINV(RAND(),100,40)+$C37)/2</f>
        <v>95.577405432826993</v>
      </c>
      <c r="E37">
        <f t="shared" ca="1" si="23"/>
        <v>100.26458902971478</v>
      </c>
      <c r="F37">
        <f t="shared" ca="1" si="23"/>
        <v>108.33784667777107</v>
      </c>
      <c r="G37">
        <f t="shared" ca="1" si="23"/>
        <v>102.56638686190938</v>
      </c>
      <c r="H37">
        <f t="shared" ca="1" si="23"/>
        <v>122.57627354907302</v>
      </c>
      <c r="I37">
        <f t="shared" ca="1" si="23"/>
        <v>100.39424278633317</v>
      </c>
      <c r="J37">
        <f t="shared" ca="1" si="23"/>
        <v>108.00434375185918</v>
      </c>
      <c r="K37">
        <f t="shared" ca="1" si="22"/>
        <v>105.00950863456487</v>
      </c>
      <c r="M37">
        <f t="shared" ca="1" si="5"/>
        <v>97.920997231270889</v>
      </c>
      <c r="N37">
        <f t="shared" ca="1" si="6"/>
        <v>101.68655700055557</v>
      </c>
      <c r="O37">
        <f t="shared" ca="1" si="7"/>
        <v>104.95279072293808</v>
      </c>
      <c r="P37">
        <f t="shared" ca="1" si="8"/>
        <v>105.34132459050657</v>
      </c>
      <c r="BA37">
        <f t="shared" ca="1" si="12"/>
        <v>111.97541259931313</v>
      </c>
      <c r="BB37">
        <f t="shared" ca="1" si="13"/>
        <v>95.577405432826993</v>
      </c>
      <c r="BD37">
        <f t="shared" ca="1" si="14"/>
        <v>14.932247652175818</v>
      </c>
      <c r="BE37">
        <f t="shared" ca="1" si="15"/>
        <v>222.9720199459102</v>
      </c>
      <c r="BF37">
        <f t="shared" ca="1" si="16"/>
        <v>-8.1902814087798959</v>
      </c>
      <c r="BG37">
        <f t="shared" ca="1" si="10"/>
        <v>-122.29931033691285</v>
      </c>
      <c r="BM37">
        <f t="shared" ca="1" si="17"/>
        <v>111.97541259931313</v>
      </c>
      <c r="BN37">
        <f t="shared" ca="1" si="18"/>
        <v>100.26458902971478</v>
      </c>
      <c r="BP37">
        <f t="shared" ca="1" si="19"/>
        <v>14.932247652175818</v>
      </c>
      <c r="BQ37">
        <f t="shared" ca="1" si="20"/>
        <v>222.9720199459102</v>
      </c>
      <c r="BR37">
        <f t="shared" ca="1" si="21"/>
        <v>-15.359922512550952</v>
      </c>
      <c r="BS37">
        <f t="shared" ca="1" si="11"/>
        <v>-229.35816687564144</v>
      </c>
    </row>
    <row r="38" spans="2:71" x14ac:dyDescent="0.2">
      <c r="B38" s="7">
        <v>35</v>
      </c>
      <c r="C38" s="37">
        <f t="shared" ca="1" si="3"/>
        <v>93.320765370535341</v>
      </c>
      <c r="D38">
        <f t="shared" ca="1" si="23"/>
        <v>107.89266451105098</v>
      </c>
      <c r="E38">
        <f t="shared" ca="1" si="23"/>
        <v>126.23574750852202</v>
      </c>
      <c r="F38">
        <f t="shared" ca="1" si="23"/>
        <v>118.32160402591742</v>
      </c>
      <c r="G38">
        <f t="shared" ca="1" si="23"/>
        <v>85.271934130180568</v>
      </c>
      <c r="H38">
        <f t="shared" ca="1" si="23"/>
        <v>119.8245410393618</v>
      </c>
      <c r="I38">
        <f t="shared" ca="1" si="23"/>
        <v>79.94507943121593</v>
      </c>
      <c r="J38">
        <f t="shared" ca="1" si="23"/>
        <v>50.801590058066935</v>
      </c>
      <c r="K38">
        <f t="shared" ca="1" si="22"/>
        <v>108.40956275943402</v>
      </c>
      <c r="M38">
        <f t="shared" ca="1" si="5"/>
        <v>117.0642060097865</v>
      </c>
      <c r="N38">
        <f t="shared" ca="1" si="6"/>
        <v>109.43048754391775</v>
      </c>
      <c r="O38">
        <f t="shared" ca="1" si="7"/>
        <v>106.24859510770813</v>
      </c>
      <c r="P38">
        <f t="shared" ca="1" si="8"/>
        <v>99.587840432968719</v>
      </c>
      <c r="BA38">
        <f t="shared" ca="1" si="12"/>
        <v>93.320765370535341</v>
      </c>
      <c r="BB38">
        <f t="shared" ca="1" si="13"/>
        <v>107.89266451105098</v>
      </c>
      <c r="BD38">
        <f t="shared" ca="1" si="14"/>
        <v>-3.7223995766019726</v>
      </c>
      <c r="BE38">
        <f t="shared" ca="1" si="15"/>
        <v>13.856258607886545</v>
      </c>
      <c r="BF38">
        <f t="shared" ca="1" si="16"/>
        <v>4.1249776694440925</v>
      </c>
      <c r="BG38">
        <f t="shared" ca="1" si="10"/>
        <v>-15.354815130231282</v>
      </c>
      <c r="BM38">
        <f t="shared" ca="1" si="17"/>
        <v>93.320765370535341</v>
      </c>
      <c r="BN38">
        <f t="shared" ca="1" si="18"/>
        <v>126.23574750852202</v>
      </c>
      <c r="BP38">
        <f t="shared" ca="1" si="19"/>
        <v>-3.7223995766019726</v>
      </c>
      <c r="BQ38">
        <f t="shared" ca="1" si="20"/>
        <v>13.856258607886545</v>
      </c>
      <c r="BR38">
        <f t="shared" ca="1" si="21"/>
        <v>10.611235966256288</v>
      </c>
      <c r="BS38">
        <f t="shared" ca="1" si="11"/>
        <v>-39.49926026801603</v>
      </c>
    </row>
    <row r="39" spans="2:71" x14ac:dyDescent="0.2">
      <c r="B39" s="7">
        <v>36</v>
      </c>
      <c r="C39" s="37">
        <f t="shared" ca="1" si="3"/>
        <v>99.160495031964786</v>
      </c>
      <c r="D39">
        <f t="shared" ca="1" si="23"/>
        <v>101.88702200444138</v>
      </c>
      <c r="E39">
        <f t="shared" ca="1" si="23"/>
        <v>107.31228828772853</v>
      </c>
      <c r="F39">
        <f t="shared" ca="1" si="23"/>
        <v>118.51290027020968</v>
      </c>
      <c r="G39">
        <f t="shared" ca="1" si="23"/>
        <v>111.54540942984562</v>
      </c>
      <c r="H39">
        <f t="shared" ca="1" si="23"/>
        <v>108.96671058996205</v>
      </c>
      <c r="I39">
        <f t="shared" ca="1" si="23"/>
        <v>117.85895194582629</v>
      </c>
      <c r="J39">
        <f t="shared" ca="1" si="23"/>
        <v>94.965958615683149</v>
      </c>
      <c r="K39">
        <f t="shared" ca="1" si="22"/>
        <v>105.41395043476749</v>
      </c>
      <c r="M39">
        <f t="shared" ca="1" si="5"/>
        <v>104.59965514608496</v>
      </c>
      <c r="N39">
        <f t="shared" ca="1" si="6"/>
        <v>109.8144049980563</v>
      </c>
      <c r="O39">
        <f t="shared" ca="1" si="7"/>
        <v>111.0138804213356</v>
      </c>
      <c r="P39">
        <f t="shared" ca="1" si="8"/>
        <v>108.30789894730802</v>
      </c>
      <c r="BA39">
        <f t="shared" ca="1" si="12"/>
        <v>99.160495031964786</v>
      </c>
      <c r="BB39">
        <f t="shared" ca="1" si="13"/>
        <v>101.88702200444138</v>
      </c>
      <c r="BD39">
        <f t="shared" ca="1" si="14"/>
        <v>2.1173300848274721</v>
      </c>
      <c r="BE39">
        <f t="shared" ca="1" si="15"/>
        <v>4.4830866881155105</v>
      </c>
      <c r="BF39">
        <f t="shared" ca="1" si="16"/>
        <v>-1.8806648371655115</v>
      </c>
      <c r="BG39">
        <f t="shared" ca="1" si="10"/>
        <v>-3.9819882392076962</v>
      </c>
      <c r="BM39">
        <f t="shared" ca="1" si="17"/>
        <v>99.160495031964786</v>
      </c>
      <c r="BN39">
        <f t="shared" ca="1" si="18"/>
        <v>107.31228828772853</v>
      </c>
      <c r="BP39">
        <f t="shared" ca="1" si="19"/>
        <v>2.1173300848274721</v>
      </c>
      <c r="BQ39">
        <f t="shared" ca="1" si="20"/>
        <v>4.4830866881155105</v>
      </c>
      <c r="BR39">
        <f t="shared" ca="1" si="21"/>
        <v>-8.3122232545372015</v>
      </c>
      <c r="BS39">
        <f t="shared" ca="1" si="11"/>
        <v>-17.599720368634138</v>
      </c>
    </row>
    <row r="40" spans="2:71" x14ac:dyDescent="0.2">
      <c r="B40" s="7">
        <v>37</v>
      </c>
      <c r="C40" s="37">
        <f t="shared" ca="1" si="3"/>
        <v>108.91411584145885</v>
      </c>
      <c r="D40">
        <f t="shared" ca="1" si="23"/>
        <v>113.03051768784347</v>
      </c>
      <c r="E40">
        <f t="shared" ca="1" si="23"/>
        <v>91.361987017006967</v>
      </c>
      <c r="F40">
        <f t="shared" ca="1" si="23"/>
        <v>96.314171136442582</v>
      </c>
      <c r="G40">
        <f t="shared" ca="1" si="23"/>
        <v>104.25524045726641</v>
      </c>
      <c r="H40">
        <f t="shared" ca="1" si="23"/>
        <v>93.599008552886886</v>
      </c>
      <c r="I40">
        <f t="shared" ca="1" si="23"/>
        <v>120.18990072044852</v>
      </c>
      <c r="J40">
        <f t="shared" ca="1" si="23"/>
        <v>130.30658362743935</v>
      </c>
      <c r="K40">
        <f t="shared" ca="1" si="22"/>
        <v>116.48039035779736</v>
      </c>
      <c r="M40">
        <f t="shared" ca="1" si="5"/>
        <v>102.19625235242522</v>
      </c>
      <c r="N40">
        <f t="shared" ca="1" si="6"/>
        <v>101.24047907463986</v>
      </c>
      <c r="O40">
        <f t="shared" ca="1" si="7"/>
        <v>103.12513759531582</v>
      </c>
      <c r="P40">
        <f t="shared" ca="1" si="8"/>
        <v>108.19222494464144</v>
      </c>
      <c r="BA40">
        <f t="shared" ca="1" si="12"/>
        <v>108.91411584145885</v>
      </c>
      <c r="BB40">
        <f t="shared" ca="1" si="13"/>
        <v>113.03051768784347</v>
      </c>
      <c r="BD40">
        <f t="shared" ca="1" si="14"/>
        <v>11.870950894321538</v>
      </c>
      <c r="BE40">
        <f t="shared" ca="1" si="15"/>
        <v>140.91947513539333</v>
      </c>
      <c r="BF40">
        <f t="shared" ca="1" si="16"/>
        <v>9.2628308462365823</v>
      </c>
      <c r="BG40">
        <f t="shared" ca="1" si="10"/>
        <v>109.95861011808128</v>
      </c>
      <c r="BM40">
        <f t="shared" ca="1" si="17"/>
        <v>108.91411584145885</v>
      </c>
      <c r="BN40">
        <f t="shared" ca="1" si="18"/>
        <v>91.361987017006967</v>
      </c>
      <c r="BP40">
        <f t="shared" ca="1" si="19"/>
        <v>11.870950894321538</v>
      </c>
      <c r="BQ40">
        <f t="shared" ca="1" si="20"/>
        <v>140.91947513539333</v>
      </c>
      <c r="BR40">
        <f t="shared" ca="1" si="21"/>
        <v>-24.262524525258769</v>
      </c>
      <c r="BS40">
        <f t="shared" ca="1" si="11"/>
        <v>-288.01923721161882</v>
      </c>
    </row>
    <row r="41" spans="2:71" x14ac:dyDescent="0.2">
      <c r="B41" s="7">
        <v>38</v>
      </c>
      <c r="C41" s="37">
        <f t="shared" ca="1" si="3"/>
        <v>87.649225852997233</v>
      </c>
      <c r="D41">
        <f t="shared" ca="1" si="23"/>
        <v>119.09294196113029</v>
      </c>
      <c r="E41">
        <f t="shared" ca="1" si="23"/>
        <v>123.80860045029391</v>
      </c>
      <c r="F41">
        <f t="shared" ca="1" si="23"/>
        <v>96.503094598835219</v>
      </c>
      <c r="G41">
        <f t="shared" ca="1" si="23"/>
        <v>110.23272842512856</v>
      </c>
      <c r="H41">
        <f t="shared" ca="1" si="23"/>
        <v>116.9746510632867</v>
      </c>
      <c r="I41">
        <f t="shared" ca="1" si="23"/>
        <v>116.89938157866311</v>
      </c>
      <c r="J41">
        <f t="shared" ca="1" si="23"/>
        <v>71.99813220354639</v>
      </c>
      <c r="K41">
        <f t="shared" ca="1" si="22"/>
        <v>81.787107642505859</v>
      </c>
      <c r="M41">
        <f t="shared" ca="1" si="5"/>
        <v>121.4507712057121</v>
      </c>
      <c r="N41">
        <f t="shared" ca="1" si="6"/>
        <v>112.409341358847</v>
      </c>
      <c r="O41">
        <f t="shared" ca="1" si="7"/>
        <v>113.91856634622297</v>
      </c>
      <c r="P41">
        <f t="shared" ca="1" si="8"/>
        <v>104.66207974042376</v>
      </c>
      <c r="BA41">
        <f t="shared" ca="1" si="12"/>
        <v>87.649225852997233</v>
      </c>
      <c r="BB41">
        <f t="shared" ca="1" si="13"/>
        <v>119.09294196113029</v>
      </c>
      <c r="BD41">
        <f t="shared" ca="1" si="14"/>
        <v>-9.3939390941400802</v>
      </c>
      <c r="BE41">
        <f t="shared" ca="1" si="15"/>
        <v>88.246091704413345</v>
      </c>
      <c r="BF41">
        <f t="shared" ca="1" si="16"/>
        <v>15.325255119523405</v>
      </c>
      <c r="BG41">
        <f t="shared" ca="1" si="10"/>
        <v>-143.96451319496131</v>
      </c>
      <c r="BM41">
        <f t="shared" ca="1" si="17"/>
        <v>87.649225852997233</v>
      </c>
      <c r="BN41">
        <f t="shared" ca="1" si="18"/>
        <v>123.80860045029391</v>
      </c>
      <c r="BP41">
        <f t="shared" ca="1" si="19"/>
        <v>-9.3939390941400802</v>
      </c>
      <c r="BQ41">
        <f t="shared" ca="1" si="20"/>
        <v>88.246091704413345</v>
      </c>
      <c r="BR41">
        <f t="shared" ca="1" si="21"/>
        <v>8.1840889080281727</v>
      </c>
      <c r="BS41">
        <f t="shared" ca="1" si="11"/>
        <v>-76.880832743044053</v>
      </c>
    </row>
    <row r="42" spans="2:71" x14ac:dyDescent="0.2">
      <c r="B42" s="7">
        <v>39</v>
      </c>
      <c r="C42" s="37">
        <f t="shared" ca="1" si="3"/>
        <v>94.839401394637036</v>
      </c>
      <c r="D42">
        <f t="shared" ca="1" si="23"/>
        <v>111.61866910015219</v>
      </c>
      <c r="E42">
        <f t="shared" ca="1" si="23"/>
        <v>106.94739155848841</v>
      </c>
      <c r="F42">
        <f t="shared" ca="1" si="23"/>
        <v>84.216697807446437</v>
      </c>
      <c r="G42">
        <f t="shared" ca="1" si="23"/>
        <v>128.66527589422563</v>
      </c>
      <c r="H42">
        <f t="shared" ca="1" si="23"/>
        <v>78.345733276275624</v>
      </c>
      <c r="I42">
        <f t="shared" ca="1" si="23"/>
        <v>131.07819037675668</v>
      </c>
      <c r="J42">
        <f t="shared" ca="1" si="23"/>
        <v>86.16408824225698</v>
      </c>
      <c r="K42">
        <f t="shared" ca="1" si="22"/>
        <v>81.922156850924665</v>
      </c>
      <c r="M42">
        <f t="shared" ca="1" si="5"/>
        <v>109.2830303293203</v>
      </c>
      <c r="N42">
        <f t="shared" ca="1" si="6"/>
        <v>107.86200859007818</v>
      </c>
      <c r="O42">
        <f t="shared" ca="1" si="7"/>
        <v>106.81199300222416</v>
      </c>
      <c r="P42">
        <f t="shared" ca="1" si="8"/>
        <v>101.11977538831583</v>
      </c>
      <c r="BA42">
        <f t="shared" ca="1" si="12"/>
        <v>94.839401394637036</v>
      </c>
      <c r="BB42">
        <f t="shared" ca="1" si="13"/>
        <v>111.61866910015219</v>
      </c>
      <c r="BD42">
        <f t="shared" ca="1" si="14"/>
        <v>-2.203763552500277</v>
      </c>
      <c r="BE42">
        <f t="shared" ca="1" si="15"/>
        <v>4.8565737953286412</v>
      </c>
      <c r="BF42">
        <f t="shared" ca="1" si="16"/>
        <v>7.8509822585453009</v>
      </c>
      <c r="BG42">
        <f t="shared" ca="1" si="10"/>
        <v>-17.30170855270844</v>
      </c>
      <c r="BM42">
        <f t="shared" ca="1" si="17"/>
        <v>94.839401394637036</v>
      </c>
      <c r="BN42">
        <f t="shared" ca="1" si="18"/>
        <v>106.94739155848841</v>
      </c>
      <c r="BP42">
        <f t="shared" ca="1" si="19"/>
        <v>-2.203763552500277</v>
      </c>
      <c r="BQ42">
        <f t="shared" ca="1" si="20"/>
        <v>4.8565737953286412</v>
      </c>
      <c r="BR42">
        <f t="shared" ca="1" si="21"/>
        <v>-8.677119983777331</v>
      </c>
      <c r="BS42">
        <f t="shared" ca="1" si="11"/>
        <v>19.122320760920278</v>
      </c>
    </row>
    <row r="43" spans="2:71" ht="16" thickBot="1" x14ac:dyDescent="0.25">
      <c r="B43" s="21">
        <v>40</v>
      </c>
      <c r="C43" s="38">
        <f t="shared" ca="1" si="3"/>
        <v>94.629045861009715</v>
      </c>
      <c r="D43">
        <f t="shared" ca="1" si="23"/>
        <v>94.678432608308327</v>
      </c>
      <c r="E43">
        <f t="shared" ca="1" si="23"/>
        <v>146.84050784309434</v>
      </c>
      <c r="F43">
        <f t="shared" ca="1" si="23"/>
        <v>94.217484414093576</v>
      </c>
      <c r="G43">
        <f t="shared" ca="1" si="23"/>
        <v>91.558444284149914</v>
      </c>
      <c r="H43">
        <f t="shared" ca="1" si="23"/>
        <v>89.600990539303325</v>
      </c>
      <c r="I43">
        <f t="shared" ca="1" si="23"/>
        <v>66.592422021269698</v>
      </c>
      <c r="J43">
        <f t="shared" ca="1" si="23"/>
        <v>74.869352681723825</v>
      </c>
      <c r="K43">
        <f t="shared" ca="1" si="22"/>
        <v>100.09561271308553</v>
      </c>
      <c r="L43" s="39"/>
      <c r="M43">
        <f t="shared" ca="1" si="5"/>
        <v>120.75947022570134</v>
      </c>
      <c r="N43">
        <f t="shared" ca="1" si="6"/>
        <v>106.82371728741154</v>
      </c>
      <c r="O43">
        <f t="shared" ca="1" si="7"/>
        <v>97.248046951703202</v>
      </c>
      <c r="P43">
        <f t="shared" ca="1" si="8"/>
        <v>94.806655888128574</v>
      </c>
      <c r="Q43" s="39"/>
      <c r="R43" s="39"/>
      <c r="BA43">
        <f t="shared" ca="1" si="12"/>
        <v>94.629045861009715</v>
      </c>
      <c r="BB43">
        <f t="shared" ca="1" si="13"/>
        <v>94.678432608308327</v>
      </c>
      <c r="BD43">
        <f t="shared" ca="1" si="14"/>
        <v>-2.4141190861275987</v>
      </c>
      <c r="BE43">
        <f t="shared" ca="1" si="15"/>
        <v>5.8279709620055522</v>
      </c>
      <c r="BF43">
        <f t="shared" ca="1" si="16"/>
        <v>-9.0892542332985613</v>
      </c>
      <c r="BG43">
        <f t="shared" ca="1" si="10"/>
        <v>21.94254212327213</v>
      </c>
      <c r="BM43">
        <f t="shared" ca="1" si="17"/>
        <v>94.629045861009715</v>
      </c>
      <c r="BN43">
        <f t="shared" ca="1" si="18"/>
        <v>146.84050784309434</v>
      </c>
      <c r="BP43">
        <f t="shared" ca="1" si="19"/>
        <v>-2.4141190861275987</v>
      </c>
      <c r="BQ43">
        <f t="shared" ca="1" si="20"/>
        <v>5.8279709620055522</v>
      </c>
      <c r="BR43">
        <f t="shared" ca="1" si="21"/>
        <v>31.215996300828607</v>
      </c>
      <c r="BS43">
        <f t="shared" ca="1" si="11"/>
        <v>-75.359132462318854</v>
      </c>
    </row>
    <row r="45" spans="2:71" x14ac:dyDescent="0.2">
      <c r="B45" t="s">
        <v>8</v>
      </c>
      <c r="C45">
        <f ca="1">MIN(C4:C43)</f>
        <v>68.401392023456538</v>
      </c>
      <c r="D45">
        <f ca="1">MIN(D4:D43)</f>
        <v>61.943322359057902</v>
      </c>
      <c r="E45">
        <f ca="1">D45</f>
        <v>61.943322359057902</v>
      </c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BA45">
        <f ca="1">AVERAGE(BA4:BA43)</f>
        <v>97.043164947137313</v>
      </c>
      <c r="BB45">
        <f ca="1">AVERAGE(BB4:BB43)</f>
        <v>103.76768684160689</v>
      </c>
      <c r="BE45">
        <f ca="1">SUM(BE4:BE43)</f>
        <v>4429.2095058055593</v>
      </c>
      <c r="BF45">
        <f t="shared" ref="BF45:BG45" ca="1" si="24">SUM(BF4:BF43)</f>
        <v>498.66223545130151</v>
      </c>
      <c r="BG45">
        <f t="shared" ca="1" si="24"/>
        <v>1781.2524924271274</v>
      </c>
      <c r="BM45">
        <f ca="1">AVERAGE(BM4:BM43)</f>
        <v>97.043164947137313</v>
      </c>
      <c r="BN45">
        <f ca="1">AVERAGE(BN4:BN43)</f>
        <v>115.62451154226574</v>
      </c>
      <c r="BQ45">
        <f ca="1">SUM(BQ4:BQ43)</f>
        <v>4429.2095058055593</v>
      </c>
      <c r="BR45">
        <f t="shared" ref="BR45:BS45" ca="1" si="25">SUM(BR4:BR43)</f>
        <v>57.358891750397916</v>
      </c>
      <c r="BS45">
        <f t="shared" ca="1" si="25"/>
        <v>1204.8738531881422</v>
      </c>
    </row>
    <row r="46" spans="2:71" x14ac:dyDescent="0.2">
      <c r="B46" t="s">
        <v>9</v>
      </c>
      <c r="C46">
        <f ca="1">MAX(C4:C43)</f>
        <v>117.68962413979108</v>
      </c>
      <c r="D46">
        <f ca="1">MAX(D4:D43)</f>
        <v>133.11898457775999</v>
      </c>
      <c r="E46">
        <f ca="1">D46</f>
        <v>133.11898457775999</v>
      </c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</row>
    <row r="47" spans="2:71" x14ac:dyDescent="0.2">
      <c r="B47" t="s">
        <v>10</v>
      </c>
      <c r="C47">
        <f ca="1">COUNT(C4:C43)</f>
        <v>40</v>
      </c>
      <c r="D47">
        <f ca="1">COUNT(D4:D43)</f>
        <v>40</v>
      </c>
    </row>
    <row r="49" spans="2:5" x14ac:dyDescent="0.2">
      <c r="B49" t="s">
        <v>11</v>
      </c>
      <c r="C49" t="str">
        <f>C3</f>
        <v>True Score</v>
      </c>
      <c r="D49" t="s">
        <v>11</v>
      </c>
      <c r="E49" t="str">
        <f>D3</f>
        <v>Score 1</v>
      </c>
    </row>
    <row r="50" spans="2:5" x14ac:dyDescent="0.2">
      <c r="B50" s="23">
        <f ca="1">C45-1</f>
        <v>67.401392023456538</v>
      </c>
      <c r="C50">
        <f ca="1">COUNTIF(C$3:C$43,"&lt;" &amp; $B50)</f>
        <v>0</v>
      </c>
      <c r="D50" s="23">
        <f ca="1">D45-1</f>
        <v>60.943322359057902</v>
      </c>
      <c r="E50">
        <f ca="1">COUNTIF(D$3:D$43,"&lt;" &amp; $D45)</f>
        <v>0</v>
      </c>
    </row>
    <row r="51" spans="2:5" x14ac:dyDescent="0.2">
      <c r="B51" s="23">
        <f ca="1">((B$56-B$50)/5)+B50</f>
        <v>77.659038446723443</v>
      </c>
      <c r="C51">
        <f ca="1">COUNTIF(C$3:C$43,"&lt;" &amp; $B51)-C50</f>
        <v>2</v>
      </c>
      <c r="D51" s="23">
        <f ca="1">((D$56-D$50)/5)+D50</f>
        <v>75.578454802798319</v>
      </c>
      <c r="E51">
        <f ca="1">COUNTIF(D$3:D$43,"&lt;" &amp; $D51)-E50</f>
        <v>3</v>
      </c>
    </row>
    <row r="52" spans="2:5" x14ac:dyDescent="0.2">
      <c r="B52" s="23">
        <f t="shared" ref="B52:D55" ca="1" si="26">((B$56-B$50)/5)+B51</f>
        <v>87.916684869990348</v>
      </c>
      <c r="C52">
        <f ca="1">COUNTIF(C$3:C$43,"&lt;" &amp; $B52)-C51-C50</f>
        <v>2</v>
      </c>
      <c r="D52" s="23">
        <f t="shared" ca="1" si="26"/>
        <v>90.213587246538737</v>
      </c>
      <c r="E52">
        <f ca="1">COUNTIF(D$3:D$43,"&lt;" &amp; $D52)-E51-E50</f>
        <v>3</v>
      </c>
    </row>
    <row r="53" spans="2:5" x14ac:dyDescent="0.2">
      <c r="B53" s="23">
        <f t="shared" ca="1" si="26"/>
        <v>98.174331293257254</v>
      </c>
      <c r="C53">
        <f ca="1">COUNTIF(C$3:C$43,"&lt;" &amp; $B53)-C52-C51-C50</f>
        <v>18</v>
      </c>
      <c r="D53" s="23">
        <f t="shared" ca="1" si="26"/>
        <v>104.84871969027915</v>
      </c>
      <c r="E53">
        <f ca="1">COUNTIF(D$3:D$43,"&lt;" &amp; $D53)-E52-E51-E50</f>
        <v>15</v>
      </c>
    </row>
    <row r="54" spans="2:5" x14ac:dyDescent="0.2">
      <c r="B54" s="23">
        <f t="shared" ca="1" si="26"/>
        <v>108.43197771652416</v>
      </c>
      <c r="C54">
        <f ca="1">COUNTIF(C$3:C$43,"&lt;" &amp; $B54)-C53-C52-C51-C50</f>
        <v>10</v>
      </c>
      <c r="D54" s="23">
        <f t="shared" ca="1" si="26"/>
        <v>119.48385213401957</v>
      </c>
      <c r="E54">
        <f ca="1">COUNTIF(D$3:D$43,"&lt;" &amp; $D54)-E53-E52-E51-E50</f>
        <v>12</v>
      </c>
    </row>
    <row r="55" spans="2:5" x14ac:dyDescent="0.2">
      <c r="B55" s="23">
        <f t="shared" ca="1" si="26"/>
        <v>118.68962413979106</v>
      </c>
      <c r="C55">
        <f ca="1">COUNTIF(C$3:C$43,"&lt;" &amp; $B55)-C54-C53-C52-C51-C50</f>
        <v>8</v>
      </c>
      <c r="D55" s="23">
        <f t="shared" ca="1" si="26"/>
        <v>134.11898457775999</v>
      </c>
      <c r="E55">
        <f ca="1">COUNTIF(D$3:D$43,"&lt;" &amp; $D55)-E54-E53-E52-E51-E50</f>
        <v>7</v>
      </c>
    </row>
    <row r="56" spans="2:5" x14ac:dyDescent="0.2">
      <c r="B56" s="23">
        <f ca="1">C46+1</f>
        <v>118.68962413979108</v>
      </c>
      <c r="C56">
        <v>0</v>
      </c>
      <c r="D56" s="23">
        <f ca="1">D46+1</f>
        <v>134.11898457775999</v>
      </c>
      <c r="E56">
        <f ca="1">(COUNTIF(D$3:D$43,"&gt;" &amp; $D46))</f>
        <v>0</v>
      </c>
    </row>
    <row r="58" spans="2:5" x14ac:dyDescent="0.2">
      <c r="C58">
        <f ca="1">SUM(C50:C56)</f>
        <v>40</v>
      </c>
      <c r="E58">
        <f ca="1">SUM(E50:E56)</f>
        <v>40</v>
      </c>
    </row>
    <row r="81" spans="29:29" x14ac:dyDescent="0.2">
      <c r="AC81">
        <v>1</v>
      </c>
    </row>
  </sheetData>
  <pageMargins left="0.7" right="0.7" top="0.75" bottom="0.75" header="0.3" footer="0.3"/>
  <pageSetup paperSize="9" orientation="portrait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Exercise 6</vt:lpstr>
      <vt:lpstr>Exercise 7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Hollins</dc:creator>
  <cp:lastModifiedBy>Andy Wills</cp:lastModifiedBy>
  <dcterms:created xsi:type="dcterms:W3CDTF">2023-02-10T10:00:12Z</dcterms:created>
  <dcterms:modified xsi:type="dcterms:W3CDTF">2024-01-11T09:21:57Z</dcterms:modified>
</cp:coreProperties>
</file>