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aksszn\Desktop\"/>
    </mc:Choice>
  </mc:AlternateContent>
  <xr:revisionPtr revIDLastSave="0" documentId="13_ncr:1_{252E1FEF-43C1-442D-805B-C8759E6FBBDF}" xr6:coauthVersionLast="47" xr6:coauthVersionMax="47" xr10:uidLastSave="{00000000-0000-0000-0000-000000000000}"/>
  <bookViews>
    <workbookView xWindow="-110" yWindow="-110" windowWidth="19420" windowHeight="10300" xr2:uid="{8874A8D6-2A6B-4A40-B9B1-7CFD872042B5}"/>
  </bookViews>
  <sheets>
    <sheet name="Raw data" sheetId="7" r:id="rId1"/>
    <sheet name="Data" sheetId="1" r:id="rId2"/>
    <sheet name="Config" sheetId="4" r:id="rId3"/>
    <sheet name="SLA Health" sheetId="5" r:id="rId4"/>
    <sheet name="Audit log" sheetId="9" r:id="rId5"/>
  </sheets>
  <definedNames>
    <definedName name="Slicer_Queue">#N/A</definedName>
    <definedName name="Slicer_Resolution_week">#N/A</definedName>
  </definedNames>
  <calcPr calcId="191029"/>
  <pivotCaches>
    <pivotCache cacheId="7"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 i="5" l="1"/>
  <c r="B25" i="5" s="1"/>
  <c r="B22" i="5"/>
  <c r="B24" i="5" s="1"/>
  <c r="B21" i="5"/>
  <c r="M9" i="1"/>
  <c r="M15" i="1"/>
  <c r="M23" i="1"/>
  <c r="L3" i="1"/>
  <c r="M3" i="1" s="1"/>
  <c r="L4" i="1"/>
  <c r="M4" i="1" s="1"/>
  <c r="L5" i="1"/>
  <c r="M5" i="1" s="1"/>
  <c r="L6" i="1"/>
  <c r="M6" i="1" s="1"/>
  <c r="L7" i="1"/>
  <c r="M7" i="1" s="1"/>
  <c r="L8" i="1"/>
  <c r="M8" i="1" s="1"/>
  <c r="L9" i="1"/>
  <c r="L10" i="1"/>
  <c r="M10" i="1" s="1"/>
  <c r="L11" i="1"/>
  <c r="M11" i="1" s="1"/>
  <c r="L12" i="1"/>
  <c r="M12" i="1" s="1"/>
  <c r="L13" i="1"/>
  <c r="M13" i="1" s="1"/>
  <c r="L14" i="1"/>
  <c r="M14" i="1" s="1"/>
  <c r="L15" i="1"/>
  <c r="L16" i="1"/>
  <c r="M16" i="1" s="1"/>
  <c r="L17" i="1"/>
  <c r="M17" i="1" s="1"/>
  <c r="L18" i="1"/>
  <c r="M18" i="1" s="1"/>
  <c r="L19" i="1"/>
  <c r="M19" i="1" s="1"/>
  <c r="L20" i="1"/>
  <c r="M20" i="1" s="1"/>
  <c r="L21" i="1"/>
  <c r="M21" i="1" s="1"/>
  <c r="L22" i="1"/>
  <c r="M22" i="1" s="1"/>
  <c r="L23" i="1"/>
  <c r="L2" i="1"/>
  <c r="M2" i="1" s="1"/>
  <c r="K12" i="1"/>
  <c r="K13" i="1"/>
  <c r="K19" i="1"/>
  <c r="K20" i="1"/>
  <c r="K21" i="1"/>
  <c r="K22" i="1"/>
  <c r="I17" i="1"/>
  <c r="K17" i="1" s="1"/>
  <c r="I18" i="1"/>
  <c r="K18" i="1" s="1"/>
  <c r="I19" i="1"/>
  <c r="I20" i="1"/>
  <c r="I21" i="1"/>
  <c r="I22" i="1"/>
  <c r="I23" i="1"/>
  <c r="K23" i="1" s="1"/>
  <c r="I16" i="1"/>
  <c r="K16" i="1" s="1"/>
  <c r="I3" i="1"/>
  <c r="K3" i="1" s="1"/>
  <c r="I4" i="1"/>
  <c r="K4" i="1" s="1"/>
  <c r="I5" i="1"/>
  <c r="K5" i="1" s="1"/>
  <c r="I6" i="1"/>
  <c r="K6" i="1" s="1"/>
  <c r="I7" i="1"/>
  <c r="K7" i="1" s="1"/>
  <c r="I8" i="1"/>
  <c r="K8" i="1" s="1"/>
  <c r="I9" i="1"/>
  <c r="K9" i="1" s="1"/>
  <c r="I10" i="1"/>
  <c r="K10" i="1" s="1"/>
  <c r="I11" i="1"/>
  <c r="K11" i="1" s="1"/>
  <c r="I12" i="1"/>
  <c r="I13" i="1"/>
  <c r="I14" i="1"/>
  <c r="K14" i="1" s="1"/>
  <c r="I15" i="1"/>
  <c r="K15" i="1" s="1"/>
  <c r="I2" i="1"/>
  <c r="K2" i="1" s="1"/>
</calcChain>
</file>

<file path=xl/sharedStrings.xml><?xml version="1.0" encoding="utf-8"?>
<sst xmlns="http://schemas.openxmlformats.org/spreadsheetml/2006/main" count="307" uniqueCount="106">
  <si>
    <t>Task ID</t>
  </si>
  <si>
    <t>Queue</t>
  </si>
  <si>
    <t>Assigned Investigator</t>
  </si>
  <si>
    <t>Resolved By</t>
  </si>
  <si>
    <t>Reassign Timestamp</t>
  </si>
  <si>
    <t>Lag in Hours</t>
  </si>
  <si>
    <t>Resolution week</t>
  </si>
  <si>
    <t>Resolved Timestamp</t>
  </si>
  <si>
    <t>T8214</t>
  </si>
  <si>
    <t>T0925</t>
  </si>
  <si>
    <t>T0031</t>
  </si>
  <si>
    <t>T7789</t>
  </si>
  <si>
    <t>T1221</t>
  </si>
  <si>
    <t>T0023</t>
  </si>
  <si>
    <t>T4589</t>
  </si>
  <si>
    <t>T7817</t>
  </si>
  <si>
    <t>T6346</t>
  </si>
  <si>
    <t>T7401</t>
  </si>
  <si>
    <t>T8902</t>
  </si>
  <si>
    <t>T1422</t>
  </si>
  <si>
    <t>T1237</t>
  </si>
  <si>
    <t>T9757</t>
  </si>
  <si>
    <t>T4960</t>
  </si>
  <si>
    <t>T2822</t>
  </si>
  <si>
    <t>T8859</t>
  </si>
  <si>
    <t>T4502</t>
  </si>
  <si>
    <t>T6732</t>
  </si>
  <si>
    <t>T0561</t>
  </si>
  <si>
    <t>T4555</t>
  </si>
  <si>
    <t>T4678</t>
  </si>
  <si>
    <t>IDV</t>
  </si>
  <si>
    <t>LRV</t>
  </si>
  <si>
    <t>BOV</t>
  </si>
  <si>
    <t>BAV</t>
  </si>
  <si>
    <t>SU</t>
  </si>
  <si>
    <t>inv_x01</t>
  </si>
  <si>
    <t>inv_a01</t>
  </si>
  <si>
    <t>inv_a05</t>
  </si>
  <si>
    <t>inv_a06</t>
  </si>
  <si>
    <t>inv_a07</t>
  </si>
  <si>
    <t>inv_a08</t>
  </si>
  <si>
    <t>inv_a09</t>
  </si>
  <si>
    <t>inv_a10</t>
  </si>
  <si>
    <t>inv_a11</t>
  </si>
  <si>
    <t>inv_a12</t>
  </si>
  <si>
    <t>inv_a13</t>
  </si>
  <si>
    <t>inv_a14</t>
  </si>
  <si>
    <t>inv_a15</t>
  </si>
  <si>
    <t>inv_a16</t>
  </si>
  <si>
    <t>inv_a17</t>
  </si>
  <si>
    <t>inv_a18</t>
  </si>
  <si>
    <t>inv_a19</t>
  </si>
  <si>
    <t>inv_a20</t>
  </si>
  <si>
    <t>inv_a21</t>
  </si>
  <si>
    <t>inv_a22</t>
  </si>
  <si>
    <t>inv_a23</t>
  </si>
  <si>
    <t>inv_a24</t>
  </si>
  <si>
    <t>inv_a25</t>
  </si>
  <si>
    <t>Reassign Date</t>
  </si>
  <si>
    <t>Resolved Date</t>
  </si>
  <si>
    <t>Grand Total</t>
  </si>
  <si>
    <t>Column Labels</t>
  </si>
  <si>
    <t>Week 1</t>
  </si>
  <si>
    <t>Week 2</t>
  </si>
  <si>
    <t>Week 3</t>
  </si>
  <si>
    <t>Week 4</t>
  </si>
  <si>
    <t>Week 5</t>
  </si>
  <si>
    <t>Lag Status</t>
  </si>
  <si>
    <t>SLA_Hours</t>
  </si>
  <si>
    <t>Target SLA</t>
  </si>
  <si>
    <t>Lag % vs SLA</t>
  </si>
  <si>
    <t>Row Labels</t>
  </si>
  <si>
    <t>SLA Breached</t>
  </si>
  <si>
    <t>SLA Healthy</t>
  </si>
  <si>
    <t>Count of Task ID</t>
  </si>
  <si>
    <t>SLA Health by Queue</t>
  </si>
  <si>
    <t>SLA Trend by Week</t>
  </si>
  <si>
    <t>Investigator Performance</t>
  </si>
  <si>
    <t>KPI Summary</t>
  </si>
  <si>
    <t>Total Tasks</t>
  </si>
  <si>
    <t>% SLA Breached</t>
  </si>
  <si>
    <t>% SLA Healthy</t>
  </si>
  <si>
    <t>Trend</t>
  </si>
  <si>
    <t>SLA Health</t>
  </si>
  <si>
    <t>Akshaya</t>
  </si>
  <si>
    <t>Timestamp</t>
  </si>
  <si>
    <t>User</t>
  </si>
  <si>
    <t>Action Type</t>
  </si>
  <si>
    <t>Description</t>
  </si>
  <si>
    <t>Sheet Name</t>
  </si>
  <si>
    <t>Formula Update</t>
  </si>
  <si>
    <r>
      <t xml:space="preserve">Added </t>
    </r>
    <r>
      <rPr>
        <sz val="10"/>
        <color theme="1"/>
        <rFont val="Arial Unicode MS"/>
      </rPr>
      <t>Lag % vs SLA</t>
    </r>
    <r>
      <rPr>
        <sz val="11"/>
        <color theme="1"/>
        <rFont val="Calibri"/>
        <family val="2"/>
        <scheme val="minor"/>
      </rPr>
      <t xml:space="preserve"> calculation</t>
    </r>
  </si>
  <si>
    <t>Data</t>
  </si>
  <si>
    <t>Conditional Format</t>
  </si>
  <si>
    <t>Applied Red/Amber/Green format on SLA %</t>
  </si>
  <si>
    <t>Pivot Table</t>
  </si>
  <si>
    <t>Created 3 pivots for SLA by Queue, Week, Inv.</t>
  </si>
  <si>
    <t>Slicer Insertion</t>
  </si>
  <si>
    <t>Added slicers for Queue and Week</t>
  </si>
  <si>
    <t>Added metrics like % SLA Breached &amp; Healthy</t>
  </si>
  <si>
    <t>Chart Insertion</t>
  </si>
  <si>
    <t>Bar + Pie chart for SLA visualizations</t>
  </si>
  <si>
    <t>Layout Lock</t>
  </si>
  <si>
    <t>Protected layout and froze panes</t>
  </si>
  <si>
    <t>Sparkline Trend</t>
  </si>
  <si>
    <r>
      <t xml:space="preserve">Added sparkline in </t>
    </r>
    <r>
      <rPr>
        <sz val="10"/>
        <color theme="1"/>
        <rFont val="Arial Unicode MS"/>
      </rPr>
      <t>Lag % vs SLA</t>
    </r>
    <r>
      <rPr>
        <sz val="11"/>
        <color theme="1"/>
        <rFont val="Calibri"/>
        <family val="2"/>
        <scheme val="minor"/>
      </rPr>
      <t xml:space="preserve"> column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</si>
</sst>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
  </numFmts>
  <fonts count="10">
    <font>
      <sz val="11"/>
      <color theme="1"/>
      <name val="Calibri"/>
      <family val="2"/>
      <scheme val="minor"/>
    </font>
    <font>
      <b/>
      <sz val="11"/>
      <color theme="1"/>
      <name val="Calibri"/>
      <family val="2"/>
      <scheme val="minor"/>
    </font>
    <font>
      <sz val="11"/>
      <color rgb="FF000000"/>
      <name val="Calibri"/>
      <family val="2"/>
      <scheme val="minor"/>
    </font>
    <font>
      <sz val="11"/>
      <color rgb="FF000000"/>
      <name val="Calibri"/>
      <family val="2"/>
    </font>
    <font>
      <sz val="8"/>
      <name val="Calibri"/>
      <family val="2"/>
      <scheme val="minor"/>
    </font>
    <font>
      <b/>
      <sz val="12"/>
      <color theme="9" tint="-0.249977111117893"/>
      <name val="Calibri"/>
      <family val="2"/>
      <scheme val="minor"/>
    </font>
    <font>
      <sz val="12"/>
      <color theme="1"/>
      <name val="Calibri"/>
      <family val="2"/>
      <scheme val="minor"/>
    </font>
    <font>
      <b/>
      <sz val="12"/>
      <color theme="1"/>
      <name val="Calibri"/>
      <family val="2"/>
      <scheme val="minor"/>
    </font>
    <font>
      <sz val="12"/>
      <name val="Calibri"/>
      <family val="2"/>
      <scheme val="minor"/>
    </font>
    <font>
      <sz val="10"/>
      <color theme="1"/>
      <name val="Arial Unicode MS"/>
    </font>
  </fonts>
  <fills count="4">
    <fill>
      <patternFill patternType="none"/>
    </fill>
    <fill>
      <patternFill patternType="gray125"/>
    </fill>
    <fill>
      <patternFill patternType="solid">
        <fgColor theme="9" tint="0.59999389629810485"/>
        <bgColor indexed="64"/>
      </patternFill>
    </fill>
    <fill>
      <patternFill patternType="solid">
        <fgColor theme="4"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64">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xf numFmtId="22" fontId="3" fillId="0" borderId="0" xfId="0" applyNumberFormat="1" applyFont="1" applyBorder="1" applyAlignment="1">
      <alignment horizontal="right" vertical="center"/>
    </xf>
    <xf numFmtId="0" fontId="3" fillId="0" borderId="0" xfId="0" applyFont="1" applyBorder="1" applyAlignment="1">
      <alignment vertical="center"/>
    </xf>
    <xf numFmtId="0" fontId="0" fillId="0" borderId="0" xfId="0" applyAlignment="1">
      <alignment horizontal="right"/>
    </xf>
    <xf numFmtId="14" fontId="3" fillId="0" borderId="0" xfId="0" applyNumberFormat="1" applyFont="1" applyBorder="1" applyAlignment="1">
      <alignment horizontal="right" vertical="center"/>
    </xf>
    <xf numFmtId="19" fontId="3" fillId="0" borderId="0" xfId="0" applyNumberFormat="1" applyFont="1" applyBorder="1" applyAlignment="1">
      <alignment horizontal="right" vertical="center"/>
    </xf>
    <xf numFmtId="19" fontId="2" fillId="0" borderId="0" xfId="0" applyNumberFormat="1" applyFont="1" applyAlignment="1">
      <alignment horizontal="right"/>
    </xf>
    <xf numFmtId="0" fontId="0" fillId="0" borderId="0" xfId="0" applyAlignment="1">
      <alignment vertical="center" wrapText="1"/>
    </xf>
    <xf numFmtId="0" fontId="1" fillId="0" borderId="0" xfId="0" applyFont="1" applyFill="1" applyAlignment="1"/>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0" fillId="0" borderId="0" xfId="0" applyBorder="1"/>
    <xf numFmtId="19" fontId="2" fillId="0" borderId="0" xfId="0" applyNumberFormat="1" applyFont="1" applyBorder="1" applyAlignment="1">
      <alignment horizontal="right"/>
    </xf>
    <xf numFmtId="0" fontId="0" fillId="0" borderId="0" xfId="0" applyAlignment="1">
      <alignment horizontal="left" vertical="top"/>
    </xf>
    <xf numFmtId="22" fontId="0" fillId="0" borderId="0" xfId="0" applyNumberFormat="1" applyAlignment="1">
      <alignment vertical="center" wrapText="1"/>
    </xf>
    <xf numFmtId="0" fontId="0" fillId="0" borderId="2" xfId="0" applyBorder="1"/>
    <xf numFmtId="0" fontId="0" fillId="0" borderId="3" xfId="0" applyNumberFormat="1" applyBorder="1"/>
    <xf numFmtId="0" fontId="0" fillId="0" borderId="0" xfId="0" applyNumberFormat="1" applyBorder="1"/>
    <xf numFmtId="0" fontId="5" fillId="0" borderId="4"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0" fillId="0" borderId="7" xfId="0" pivotButton="1" applyBorder="1"/>
    <xf numFmtId="0" fontId="0" fillId="0" borderId="8" xfId="0" pivotButton="1" applyBorder="1"/>
    <xf numFmtId="0" fontId="0" fillId="0" borderId="8" xfId="0" applyBorder="1"/>
    <xf numFmtId="0" fontId="0" fillId="0" borderId="9" xfId="0" applyBorder="1"/>
    <xf numFmtId="0" fontId="0" fillId="0" borderId="10" xfId="0" pivotButton="1" applyBorder="1"/>
    <xf numFmtId="0" fontId="0" fillId="0" borderId="11" xfId="0" applyBorder="1"/>
    <xf numFmtId="0" fontId="0" fillId="0" borderId="12" xfId="0" applyBorder="1"/>
    <xf numFmtId="0" fontId="0" fillId="0" borderId="7" xfId="0" applyBorder="1" applyAlignment="1">
      <alignment horizontal="left"/>
    </xf>
    <xf numFmtId="0" fontId="0" fillId="0" borderId="8" xfId="0" applyNumberFormat="1" applyBorder="1"/>
    <xf numFmtId="0" fontId="0" fillId="0" borderId="9" xfId="0" applyNumberFormat="1" applyBorder="1"/>
    <xf numFmtId="0" fontId="0" fillId="0" borderId="13" xfId="0" applyBorder="1" applyAlignment="1">
      <alignment horizontal="left"/>
    </xf>
    <xf numFmtId="0" fontId="0" fillId="0" borderId="14" xfId="0" applyNumberFormat="1" applyBorder="1"/>
    <xf numFmtId="0" fontId="0" fillId="0" borderId="4" xfId="0" applyBorder="1" applyAlignment="1">
      <alignment horizontal="left"/>
    </xf>
    <xf numFmtId="0" fontId="0" fillId="0" borderId="5" xfId="0" applyNumberFormat="1" applyBorder="1"/>
    <xf numFmtId="0" fontId="0" fillId="0" borderId="6" xfId="0" applyNumberFormat="1" applyBorder="1"/>
    <xf numFmtId="0" fontId="1" fillId="3" borderId="18" xfId="0" applyFont="1" applyFill="1" applyBorder="1" applyAlignment="1">
      <alignment horizontal="center" vertical="center"/>
    </xf>
    <xf numFmtId="0" fontId="1" fillId="3" borderId="17" xfId="0" applyFont="1" applyFill="1" applyBorder="1" applyAlignment="1">
      <alignment horizontal="center" vertical="center"/>
    </xf>
    <xf numFmtId="0" fontId="0" fillId="0" borderId="15" xfId="0" pivotButton="1" applyBorder="1"/>
    <xf numFmtId="0" fontId="0" fillId="0" borderId="16" xfId="0" applyBorder="1"/>
    <xf numFmtId="0" fontId="0" fillId="0" borderId="19" xfId="0" applyBorder="1" applyAlignment="1">
      <alignment horizontal="left"/>
    </xf>
    <xf numFmtId="0" fontId="0" fillId="0" borderId="20" xfId="0" applyNumberFormat="1" applyBorder="1"/>
    <xf numFmtId="0" fontId="0" fillId="0" borderId="21" xfId="0" applyBorder="1"/>
    <xf numFmtId="0" fontId="0" fillId="0" borderId="22" xfId="0" applyBorder="1"/>
    <xf numFmtId="0" fontId="0" fillId="0" borderId="23" xfId="0" applyBorder="1"/>
    <xf numFmtId="0" fontId="1" fillId="2" borderId="24" xfId="0" applyFont="1" applyFill="1" applyBorder="1" applyAlignment="1">
      <alignment horizontal="center"/>
    </xf>
    <xf numFmtId="0" fontId="1" fillId="2" borderId="25" xfId="0" applyFont="1" applyFill="1" applyBorder="1" applyAlignment="1">
      <alignment horizontal="center"/>
    </xf>
    <xf numFmtId="0" fontId="1" fillId="2" borderId="26" xfId="0" applyFont="1" applyFill="1" applyBorder="1" applyAlignment="1">
      <alignment horizontal="center"/>
    </xf>
    <xf numFmtId="0" fontId="7" fillId="2" borderId="27" xfId="0" applyFont="1" applyFill="1" applyBorder="1" applyAlignment="1">
      <alignment horizontal="center" vertical="center" wrapText="1"/>
    </xf>
    <xf numFmtId="0" fontId="7" fillId="2" borderId="28" xfId="0" applyFont="1" applyFill="1" applyBorder="1" applyAlignment="1">
      <alignment horizontal="center" vertical="center" wrapText="1"/>
    </xf>
    <xf numFmtId="0" fontId="8" fillId="0" borderId="7" xfId="0" applyFont="1" applyBorder="1" applyAlignment="1">
      <alignment vertical="center" wrapText="1"/>
    </xf>
    <xf numFmtId="0" fontId="6" fillId="0" borderId="9" xfId="0" applyFont="1" applyBorder="1"/>
    <xf numFmtId="0" fontId="8" fillId="0" borderId="13" xfId="0" applyFont="1" applyBorder="1" applyAlignment="1">
      <alignment vertical="center" wrapText="1"/>
    </xf>
    <xf numFmtId="0" fontId="6" fillId="0" borderId="14" xfId="0" applyFont="1" applyBorder="1"/>
    <xf numFmtId="169" fontId="6" fillId="0" borderId="14" xfId="0" applyNumberFormat="1" applyFont="1" applyBorder="1"/>
    <xf numFmtId="0" fontId="8" fillId="0" borderId="10" xfId="0" applyFont="1" applyBorder="1" applyAlignment="1">
      <alignment vertical="center" wrapText="1"/>
    </xf>
    <xf numFmtId="169" fontId="6" fillId="0" borderId="12" xfId="0" applyNumberFormat="1" applyFont="1" applyBorder="1"/>
    <xf numFmtId="0" fontId="1" fillId="0" borderId="1"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0" fillId="0" borderId="1" xfId="0" applyBorder="1" applyAlignment="1">
      <alignment vertical="center" wrapText="1"/>
    </xf>
  </cellXfs>
  <cellStyles count="1">
    <cellStyle name="Normal" xfId="0" builtinId="0"/>
  </cellStyles>
  <dxfs count="105">
    <dxf>
      <fill>
        <gradientFill>
          <stop position="0">
            <color rgb="FFFF9999"/>
          </stop>
          <stop position="1">
            <color rgb="FFFF0000"/>
          </stop>
        </gradientFill>
      </fill>
    </dxf>
    <dxf>
      <fill>
        <gradientFill>
          <stop position="0">
            <color theme="5" tint="0.59999389629810485"/>
          </stop>
          <stop position="1">
            <color theme="5" tint="-0.25098422193060094"/>
          </stop>
        </gradientFill>
      </fill>
    </dxf>
    <dxf>
      <fill>
        <gradientFill>
          <stop position="0">
            <color theme="9" tint="0.59999389629810485"/>
          </stop>
          <stop position="1">
            <color theme="9" tint="-0.25098422193060094"/>
          </stop>
        </gradientFill>
      </fill>
    </dxf>
    <dxf>
      <fill>
        <gradientFill>
          <stop position="0">
            <color rgb="FFFF9999"/>
          </stop>
          <stop position="1">
            <color rgb="FFFF0000"/>
          </stop>
        </gradientFill>
      </fill>
    </dxf>
    <dxf>
      <fill>
        <gradientFill>
          <stop position="0">
            <color theme="5" tint="0.59999389629810485"/>
          </stop>
          <stop position="1">
            <color theme="5"/>
          </stop>
        </gradientFill>
      </fill>
    </dxf>
    <dxf>
      <fill>
        <gradientFill>
          <stop position="0">
            <color theme="9" tint="0.59999389629810485"/>
          </stop>
          <stop position="1">
            <color theme="9"/>
          </stop>
        </gradientFill>
      </fill>
    </dxf>
    <dxf>
      <fill>
        <gradientFill>
          <stop position="0">
            <color theme="5" tint="0.59999389629810485"/>
          </stop>
          <stop position="1">
            <color theme="5" tint="-0.25098422193060094"/>
          </stop>
        </gradientFill>
      </fill>
    </dxf>
    <dxf>
      <fill>
        <gradientFill>
          <stop position="0">
            <color rgb="FFFF9999"/>
          </stop>
          <stop position="1">
            <color rgb="FFFF0000"/>
          </stop>
        </gradientFill>
      </fill>
    </dxf>
    <dxf>
      <fill>
        <gradientFill>
          <stop position="0">
            <color rgb="FFFF9999"/>
          </stop>
          <stop position="1">
            <color rgb="FFFF0000"/>
          </stop>
        </gradientFill>
      </fill>
    </dxf>
    <dxf>
      <border>
        <top style="medium">
          <color indexed="64"/>
        </top>
      </border>
    </dxf>
    <dxf>
      <border>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bottom style="medium">
          <color indexed="64"/>
        </bottom>
      </border>
    </dxf>
    <dxf>
      <border>
        <top style="medium">
          <color indexed="64"/>
        </top>
      </border>
    </dxf>
    <dxf>
      <border>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medium">
          <color indexed="64"/>
        </left>
        <right style="medium">
          <color indexed="64"/>
        </right>
        <bottom style="medium">
          <color indexed="64"/>
        </bottom>
      </border>
    </dxf>
    <dxf>
      <border>
        <top style="medium">
          <color indexed="64"/>
        </top>
      </border>
    </dxf>
    <dxf>
      <border>
        <top style="medium">
          <color indexed="64"/>
        </top>
      </border>
    </dxf>
    <dxf>
      <border>
        <left style="thin">
          <color indexed="64"/>
        </left>
        <right style="thin">
          <color indexed="64"/>
        </right>
        <bottom style="thin">
          <color indexed="64"/>
        </bottom>
      </border>
    </dxf>
    <dxf>
      <border>
        <left style="medium">
          <color indexed="64"/>
        </left>
        <right style="medium">
          <color indexed="64"/>
        </right>
        <bottom style="medium">
          <color indexed="64"/>
        </bottom>
      </border>
    </dxf>
    <dxf>
      <border>
        <left style="thin">
          <color indexed="64"/>
        </left>
        <right style="thin">
          <color indexed="64"/>
        </right>
        <bottom style="thin">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right/>
        <top/>
        <bottom/>
        <vertical/>
        <horizontal/>
      </border>
    </dxf>
    <dxf>
      <border>
        <left style="thin">
          <color indexed="64"/>
        </left>
        <right style="thin">
          <color indexed="64"/>
        </right>
        <top style="thin">
          <color indexed="64"/>
        </top>
        <bottom style="thin">
          <color indexed="64"/>
        </bottom>
      </border>
    </dxf>
    <dxf>
      <border>
        <left/>
        <right/>
        <top/>
        <bottom/>
        <vertical/>
        <horizontal/>
      </border>
    </dxf>
    <dxf>
      <border>
        <left style="thin">
          <color indexed="64"/>
        </left>
        <right style="thin">
          <color indexed="64"/>
        </right>
        <top style="thin">
          <color indexed="64"/>
        </top>
        <bottom style="thin">
          <color indexed="64"/>
        </bottom>
      </border>
    </dxf>
    <dxf>
      <border>
        <left/>
        <right/>
        <top/>
        <bottom/>
        <vertical/>
        <horizontal/>
      </border>
    </dxf>
    <dxf>
      <border>
        <left style="thin">
          <color indexed="64"/>
        </left>
        <right style="thin">
          <color indexed="64"/>
        </right>
        <top style="thin">
          <color indexed="64"/>
        </top>
        <bottom style="thin">
          <color indexed="64"/>
        </bottom>
      </border>
    </dxf>
    <dxf>
      <border>
        <left/>
        <right/>
        <top/>
        <bottom/>
        <vertical/>
        <horizontal/>
      </border>
    </dxf>
    <dxf>
      <border>
        <left style="thin">
          <color indexed="64"/>
        </left>
        <right style="thin">
          <color indexed="64"/>
        </right>
        <top style="thin">
          <color indexed="64"/>
        </top>
        <bottom style="thin">
          <color indexed="64"/>
        </bottom>
      </border>
    </dxf>
    <dxf>
      <border>
        <left/>
        <right/>
        <top/>
        <bottom/>
        <vertical/>
        <horizontal/>
      </border>
    </dxf>
    <dxf>
      <border>
        <left style="thin">
          <color indexed="64"/>
        </left>
        <right style="thin">
          <color indexed="64"/>
        </right>
        <top style="thin">
          <color indexed="64"/>
        </top>
        <bottom style="thin">
          <color indexed="64"/>
        </bottom>
      </border>
    </dxf>
    <dxf>
      <border>
        <left/>
        <right/>
        <top/>
        <bottom/>
        <vertical/>
        <horizontal/>
      </border>
    </dxf>
    <dxf>
      <border>
        <left style="thin">
          <color indexed="64"/>
        </left>
        <right style="thin">
          <color indexed="64"/>
        </right>
        <top style="thin">
          <color indexed="64"/>
        </top>
        <bottom style="thin">
          <color indexed="64"/>
        </bottom>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24" formatCode="h:mm:ss\ AM/PM"/>
      <alignment horizontal="righ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9" formatCode="m/d/yyyy"/>
      <alignment horizontal="righ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24" formatCode="h:mm:ss\ AM/PM"/>
      <alignment horizontal="righ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9" formatCode="m/d/yyyy"/>
      <alignment horizontal="righ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numFmt numFmtId="0" formatCode="General"/>
    </dxf>
    <dxf>
      <numFmt numFmtId="0" formatCode="General"/>
    </dxf>
    <dxf>
      <font>
        <b val="0"/>
        <i val="0"/>
        <strike val="0"/>
        <condense val="0"/>
        <extend val="0"/>
        <outline val="0"/>
        <shadow val="0"/>
        <u val="none"/>
        <vertAlign val="baseline"/>
        <sz val="11"/>
        <color rgb="FF000000"/>
        <name val="Calibri"/>
        <family val="2"/>
        <scheme val="none"/>
      </font>
      <numFmt numFmtId="24" formatCode="h:mm:ss\ AM/PM"/>
      <alignment horizontal="righ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9" formatCode="m/d/yyyy"/>
      <alignment horizontal="righ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24" formatCode="h:mm:ss\ AM/PM"/>
      <alignment horizontal="righ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9" formatCode="m/d/yyyy"/>
      <alignment horizontal="righ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colors>
    <mruColors>
      <color rgb="FFFF9999"/>
      <color rgb="FFCC33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[IPH Dip Tracker – Reassignment Lag Analysis.xlsx]SLA Health!PivotTable1</c:name>
    <c:fmtId val="0"/>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'SLA Health'!$B$3:$B$4</c:f>
              <c:strCache>
                <c:ptCount val="1"/>
                <c:pt idx="0">
                  <c:v>SLA Breached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'SLA Health'!$A$5:$A$10</c:f>
              <c:strCache>
                <c:ptCount val="5"/>
                <c:pt idx="0">
                  <c:v>BAV</c:v>
                </c:pt>
                <c:pt idx="1">
                  <c:v>BOV</c:v>
                </c:pt>
                <c:pt idx="2">
                  <c:v>IDV</c:v>
                </c:pt>
                <c:pt idx="3">
                  <c:v>LRV</c:v>
                </c:pt>
                <c:pt idx="4">
                  <c:v>SU</c:v>
                </c:pt>
              </c:strCache>
            </c:strRef>
          </c:cat>
          <c:val>
            <c:numRef>
              <c:f>'SLA Health'!$B$5:$B$10</c:f>
              <c:numCache>
                <c:formatCode>General</c:formatCode>
                <c:ptCount val="5"/>
                <c:pt idx="0">
                  <c:v>1</c:v>
                </c:pt>
                <c:pt idx="1">
                  <c:v>2</c:v>
                </c:pt>
                <c:pt idx="3">
                  <c:v>2</c:v>
                </c:pt>
                <c:pt idx="4">
                  <c:v>2</c:v>
                </c:pt>
              </c:numCache>
            </c:numRef>
          </c:val>
          <c:extLst>
            <c:ext xmlns:c16="http://schemas.microsoft.com/office/drawing/2014/chart" uri="{C3380CC4-5D6E-409C-BE32-E72D297353CC}">
              <c16:uniqueId val="{00000000-AEFC-4B37-84F9-F0C41BB60435}"/>
            </c:ext>
          </c:extLst>
        </c:ser>
        <c:ser>
          <c:idx val="1"/>
          <c:order val="1"/>
          <c:tx>
            <c:strRef>
              <c:f>'SLA Health'!$C$3:$C$4</c:f>
              <c:strCache>
                <c:ptCount val="1"/>
                <c:pt idx="0">
                  <c:v>SLA Healthy</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'SLA Health'!$A$5:$A$10</c:f>
              <c:strCache>
                <c:ptCount val="5"/>
                <c:pt idx="0">
                  <c:v>BAV</c:v>
                </c:pt>
                <c:pt idx="1">
                  <c:v>BOV</c:v>
                </c:pt>
                <c:pt idx="2">
                  <c:v>IDV</c:v>
                </c:pt>
                <c:pt idx="3">
                  <c:v>LRV</c:v>
                </c:pt>
                <c:pt idx="4">
                  <c:v>SU</c:v>
                </c:pt>
              </c:strCache>
            </c:strRef>
          </c:cat>
          <c:val>
            <c:numRef>
              <c:f>'SLA Health'!$C$5:$C$10</c:f>
              <c:numCache>
                <c:formatCode>General</c:formatCode>
                <c:ptCount val="5"/>
                <c:pt idx="1">
                  <c:v>2</c:v>
                </c:pt>
                <c:pt idx="2">
                  <c:v>4</c:v>
                </c:pt>
                <c:pt idx="3">
                  <c:v>2</c:v>
                </c:pt>
                <c:pt idx="4">
                  <c:v>7</c:v>
                </c:pt>
              </c:numCache>
            </c:numRef>
          </c:val>
          <c:extLst>
            <c:ext xmlns:c16="http://schemas.microsoft.com/office/drawing/2014/chart" uri="{C3380CC4-5D6E-409C-BE32-E72D297353CC}">
              <c16:uniqueId val="{00000001-AEFC-4B37-84F9-F0C41BB60435}"/>
            </c:ext>
          </c:extLst>
        </c:ser>
        <c:dLbls>
          <c:dLblPos val="inEnd"/>
          <c:showLegendKey val="0"/>
          <c:showVal val="1"/>
          <c:showCatName val="0"/>
          <c:showSerName val="0"/>
          <c:showPercent val="0"/>
          <c:showBubbleSize val="0"/>
        </c:dLbls>
        <c:gapWidth val="65"/>
        <c:axId val="2040860063"/>
        <c:axId val="2040855903"/>
      </c:barChart>
      <c:catAx>
        <c:axId val="204086006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40855903"/>
        <c:crosses val="autoZero"/>
        <c:auto val="1"/>
        <c:lblAlgn val="ctr"/>
        <c:lblOffset val="100"/>
        <c:noMultiLvlLbl val="0"/>
      </c:catAx>
      <c:valAx>
        <c:axId val="204085590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4086006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[IPH Dip Tracker – Reassignment Lag Analysis.xlsx]SLA Health!PivotTable3</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'SLA Health'!$G$3:$G$4</c:f>
              <c:strCache>
                <c:ptCount val="1"/>
                <c:pt idx="0">
                  <c:v>SLA Breached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'SLA Health'!$F$5:$F$10</c:f>
              <c:strCache>
                <c:ptCount val="5"/>
                <c:pt idx="0">
                  <c:v>Week 1</c:v>
                </c:pt>
                <c:pt idx="1">
                  <c:v>Week 2</c:v>
                </c:pt>
                <c:pt idx="2">
                  <c:v>Week 3</c:v>
                </c:pt>
                <c:pt idx="3">
                  <c:v>Week 4</c:v>
                </c:pt>
                <c:pt idx="4">
                  <c:v>Week 5</c:v>
                </c:pt>
              </c:strCache>
            </c:strRef>
          </c:cat>
          <c:val>
            <c:numRef>
              <c:f>'SLA Health'!$G$5:$G$10</c:f>
              <c:numCache>
                <c:formatCode>General</c:formatCode>
                <c:ptCount val="5"/>
                <c:pt idx="0">
                  <c:v>1</c:v>
                </c:pt>
                <c:pt idx="1">
                  <c:v>2</c:v>
                </c:pt>
                <c:pt idx="2">
                  <c:v>1</c:v>
                </c:pt>
                <c:pt idx="3">
                  <c:v>2</c:v>
                </c:pt>
                <c:pt idx="4">
                  <c:v>1</c:v>
                </c:pt>
              </c:numCache>
            </c:numRef>
          </c:val>
          <c:extLst>
            <c:ext xmlns:c16="http://schemas.microsoft.com/office/drawing/2014/chart" uri="{C3380CC4-5D6E-409C-BE32-E72D297353CC}">
              <c16:uniqueId val="{00000000-003D-4641-B4A2-A23D7FFF3C4D}"/>
            </c:ext>
          </c:extLst>
        </c:ser>
        <c:ser>
          <c:idx val="1"/>
          <c:order val="1"/>
          <c:tx>
            <c:strRef>
              <c:f>'SLA Health'!$H$3:$H$4</c:f>
              <c:strCache>
                <c:ptCount val="1"/>
                <c:pt idx="0">
                  <c:v>SLA Healthy</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'SLA Health'!$F$5:$F$10</c:f>
              <c:strCache>
                <c:ptCount val="5"/>
                <c:pt idx="0">
                  <c:v>Week 1</c:v>
                </c:pt>
                <c:pt idx="1">
                  <c:v>Week 2</c:v>
                </c:pt>
                <c:pt idx="2">
                  <c:v>Week 3</c:v>
                </c:pt>
                <c:pt idx="3">
                  <c:v>Week 4</c:v>
                </c:pt>
                <c:pt idx="4">
                  <c:v>Week 5</c:v>
                </c:pt>
              </c:strCache>
            </c:strRef>
          </c:cat>
          <c:val>
            <c:numRef>
              <c:f>'SLA Health'!$H$5:$H$10</c:f>
              <c:numCache>
                <c:formatCode>General</c:formatCode>
                <c:ptCount val="5"/>
                <c:pt idx="0">
                  <c:v>4</c:v>
                </c:pt>
                <c:pt idx="1">
                  <c:v>1</c:v>
                </c:pt>
                <c:pt idx="2">
                  <c:v>1</c:v>
                </c:pt>
                <c:pt idx="3">
                  <c:v>5</c:v>
                </c:pt>
                <c:pt idx="4">
                  <c:v>4</c:v>
                </c:pt>
              </c:numCache>
            </c:numRef>
          </c:val>
          <c:extLst>
            <c:ext xmlns:c16="http://schemas.microsoft.com/office/drawing/2014/chart" uri="{C3380CC4-5D6E-409C-BE32-E72D297353CC}">
              <c16:uniqueId val="{00000001-003D-4641-B4A2-A23D7FFF3C4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374650</xdr:colOff>
      <xdr:row>5</xdr:row>
      <xdr:rowOff>6351</xdr:rowOff>
    </xdr:from>
    <xdr:to>
      <xdr:col>15</xdr:col>
      <xdr:colOff>374649</xdr:colOff>
      <xdr:row>13</xdr:row>
      <xdr:rowOff>23586</xdr:rowOff>
    </xdr:to>
    <mc:AlternateContent xmlns:mc="http://schemas.openxmlformats.org/markup-compatibility/2006">
      <mc:Choice xmlns:a14="http://schemas.microsoft.com/office/drawing/2010/main" Requires="a14">
        <xdr:graphicFrame macro="">
          <xdr:nvGraphicFramePr>
            <xdr:cNvPr id="2" name="Queue">
              <a:extLst>
                <a:ext uri="{FF2B5EF4-FFF2-40B4-BE49-F238E27FC236}">
                  <a16:creationId xmlns:a16="http://schemas.microsoft.com/office/drawing/2014/main" id="{204304CB-70B7-442D-975B-436BA2EE23E6}"/>
                </a:ext>
              </a:extLst>
            </xdr:cNvPr>
            <xdr:cNvGraphicFramePr/>
          </xdr:nvGraphicFramePr>
          <xdr:xfrm>
            <a:off x="0" y="0"/>
            <a:ext cx="0" cy="0"/>
          </xdr:xfrm>
          <a:graphic>
            <a:graphicData uri="http://schemas.microsoft.com/office/drawing/2010/slicer">
              <sle:slicer xmlns:sle="http://schemas.microsoft.com/office/drawing/2010/slicer" name="Queue"/>
            </a:graphicData>
          </a:graphic>
        </xdr:graphicFrame>
      </mc:Choice>
      <mc:Fallback>
        <xdr:sp macro="" textlink="">
          <xdr:nvSpPr>
            <xdr:cNvPr id="0" name=""/>
            <xdr:cNvSpPr>
              <a:spLocks noTextEdit="1"/>
            </xdr:cNvSpPr>
          </xdr:nvSpPr>
          <xdr:spPr>
            <a:xfrm>
              <a:off x="11278507" y="949780"/>
              <a:ext cx="1823356" cy="1514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374650</xdr:colOff>
      <xdr:row>5</xdr:row>
      <xdr:rowOff>4885</xdr:rowOff>
    </xdr:from>
    <xdr:to>
      <xdr:col>12</xdr:col>
      <xdr:colOff>374649</xdr:colOff>
      <xdr:row>13</xdr:row>
      <xdr:rowOff>23586</xdr:rowOff>
    </xdr:to>
    <mc:AlternateContent xmlns:mc="http://schemas.openxmlformats.org/markup-compatibility/2006">
      <mc:Choice xmlns:a14="http://schemas.microsoft.com/office/drawing/2010/main" Requires="a14">
        <xdr:graphicFrame macro="">
          <xdr:nvGraphicFramePr>
            <xdr:cNvPr id="3" name="Resolution week">
              <a:extLst>
                <a:ext uri="{FF2B5EF4-FFF2-40B4-BE49-F238E27FC236}">
                  <a16:creationId xmlns:a16="http://schemas.microsoft.com/office/drawing/2014/main" id="{117A36C0-53E8-4C78-B685-B06AA5AD0757}"/>
                </a:ext>
              </a:extLst>
            </xdr:cNvPr>
            <xdr:cNvGraphicFramePr/>
          </xdr:nvGraphicFramePr>
          <xdr:xfrm>
            <a:off x="0" y="0"/>
            <a:ext cx="0" cy="0"/>
          </xdr:xfrm>
          <a:graphic>
            <a:graphicData uri="http://schemas.microsoft.com/office/drawing/2010/slicer">
              <sle:slicer xmlns:sle="http://schemas.microsoft.com/office/drawing/2010/slicer" name="Resolution week"/>
            </a:graphicData>
          </a:graphic>
        </xdr:graphicFrame>
      </mc:Choice>
      <mc:Fallback>
        <xdr:sp macro="" textlink="">
          <xdr:nvSpPr>
            <xdr:cNvPr id="0" name=""/>
            <xdr:cNvSpPr>
              <a:spLocks noTextEdit="1"/>
            </xdr:cNvSpPr>
          </xdr:nvSpPr>
          <xdr:spPr>
            <a:xfrm>
              <a:off x="9455150" y="948314"/>
              <a:ext cx="1823356" cy="15154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257735</xdr:colOff>
      <xdr:row>20</xdr:row>
      <xdr:rowOff>12060</xdr:rowOff>
    </xdr:from>
    <xdr:to>
      <xdr:col>6</xdr:col>
      <xdr:colOff>885264</xdr:colOff>
      <xdr:row>34</xdr:row>
      <xdr:rowOff>71184</xdr:rowOff>
    </xdr:to>
    <xdr:graphicFrame macro="">
      <xdr:nvGraphicFramePr>
        <xdr:cNvPr id="4" name="Chart 3">
          <a:extLst>
            <a:ext uri="{FF2B5EF4-FFF2-40B4-BE49-F238E27FC236}">
              <a16:creationId xmlns:a16="http://schemas.microsoft.com/office/drawing/2014/main" id="{CDBD65ED-F113-4DB6-A15F-58873F6F8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307730</xdr:colOff>
      <xdr:row>20</xdr:row>
      <xdr:rowOff>4885</xdr:rowOff>
    </xdr:from>
    <xdr:to>
      <xdr:col>14</xdr:col>
      <xdr:colOff>296712</xdr:colOff>
      <xdr:row>34</xdr:row>
      <xdr:rowOff>69607</xdr:rowOff>
    </xdr:to>
    <xdr:graphicFrame macro="">
      <xdr:nvGraphicFramePr>
        <xdr:cNvPr id="5" name="Chart 4">
          <a:extLst>
            <a:ext uri="{FF2B5EF4-FFF2-40B4-BE49-F238E27FC236}">
              <a16:creationId xmlns:a16="http://schemas.microsoft.com/office/drawing/2014/main" id="{5B8FAFAA-D392-4E87-A8DC-A4FB5761BD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 S, Akshaya" refreshedDate="45840.93725451389" createdVersion="7" refreshedVersion="7" minRefreshableVersion="3" recordCount="22" xr:uid="{EF6BAF6E-ADCA-415D-8790-48D6214488C6}">
  <cacheSource type="worksheet">
    <worksheetSource name="TagLagData"/>
  </cacheSource>
  <cacheFields count="13">
    <cacheField name="Task ID" numFmtId="0">
      <sharedItems/>
    </cacheField>
    <cacheField name="Queue" numFmtId="0">
      <sharedItems count="5">
        <s v="SU"/>
        <s v="LRV"/>
        <s v="BOV"/>
        <s v="BAV"/>
        <s v="IDV"/>
      </sharedItems>
    </cacheField>
    <cacheField name="Assigned Investigator" numFmtId="0">
      <sharedItems count="1">
        <s v="inv_x01"/>
      </sharedItems>
    </cacheField>
    <cacheField name="Resolved By" numFmtId="0">
      <sharedItems/>
    </cacheField>
    <cacheField name="Reassign Date" numFmtId="14">
      <sharedItems containsSemiMixedTypes="0" containsNonDate="0" containsDate="1" containsString="0" minDate="2025-02-28T00:00:00" maxDate="2025-03-25T00:00:00"/>
    </cacheField>
    <cacheField name="Reassign Timestamp" numFmtId="19">
      <sharedItems containsSemiMixedTypes="0" containsNonDate="0" containsDate="1" containsString="0" minDate="1899-12-30T04:15:00" maxDate="1899-12-30T16:10:00"/>
    </cacheField>
    <cacheField name="Resolved Date" numFmtId="14">
      <sharedItems containsSemiMixedTypes="0" containsNonDate="0" containsDate="1" containsString="0" minDate="2025-02-28T00:00:00" maxDate="2025-03-25T00:00:00"/>
    </cacheField>
    <cacheField name="Resolved Timestamp" numFmtId="19">
      <sharedItems containsSemiMixedTypes="0" containsNonDate="0" containsDate="1" containsString="0" minDate="1899-12-30T04:28:00" maxDate="1899-12-30T17:13:00"/>
    </cacheField>
    <cacheField name="Lag in Hours" numFmtId="0">
      <sharedItems containsSemiMixedTypes="0" containsString="0" containsNumber="1" minValue="0.02" maxValue="22.45"/>
    </cacheField>
    <cacheField name="Resolution week" numFmtId="0">
      <sharedItems count="5">
        <s v="Week 1"/>
        <s v="Week 2"/>
        <s v="Week 3"/>
        <s v="Week 4"/>
        <s v="Week 5"/>
      </sharedItems>
    </cacheField>
    <cacheField name="Lag Status" numFmtId="0">
      <sharedItems count="2">
        <s v="SLA Breached"/>
        <s v="SLA Healthy"/>
      </sharedItems>
    </cacheField>
    <cacheField name="Target SLA" numFmtId="0">
      <sharedItems containsSemiMixedTypes="0" containsString="0" containsNumber="1" minValue="0.5" maxValue="1.2"/>
    </cacheField>
    <cacheField name="Lag % vs SLA" numFmtId="0">
      <sharedItems containsSemiMixedTypes="0" containsString="0" containsNumber="1" minValue="0.02" maxValue="44.9"/>
    </cacheField>
  </cacheFields>
  <extLst>
    <ext xmlns:x14="http://schemas.microsoft.com/office/spreadsheetml/2009/9/main" uri="{725AE2AE-9491-48be-B2B4-4EB974FC3084}">
      <x14:pivotCacheDefinition pivotCacheId="15806590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s v="T8214"/>
    <x v="0"/>
    <x v="0"/>
    <s v="inv_a01"/>
    <d v="2025-02-28T00:00:00"/>
    <d v="1899-12-30T05:38:00"/>
    <d v="2025-02-28T00:00:00"/>
    <d v="1899-12-30T07:03:00"/>
    <n v="1.42"/>
    <x v="0"/>
    <x v="0"/>
    <n v="1"/>
    <n v="1.42"/>
  </r>
  <r>
    <s v="T0925"/>
    <x v="1"/>
    <x v="0"/>
    <s v="inv_a05"/>
    <d v="2025-02-28T00:00:00"/>
    <d v="1899-12-30T05:05:00"/>
    <d v="2025-02-28T00:00:00"/>
    <d v="1899-12-30T05:27:00"/>
    <n v="0.37"/>
    <x v="0"/>
    <x v="1"/>
    <n v="0.6"/>
    <n v="0.62"/>
  </r>
  <r>
    <s v="T0031"/>
    <x v="0"/>
    <x v="0"/>
    <s v="inv_a06"/>
    <d v="2025-02-28T00:00:00"/>
    <d v="1899-12-30T04:36:00"/>
    <d v="2025-02-28T00:00:00"/>
    <d v="1899-12-30T04:55:00"/>
    <n v="0.32"/>
    <x v="0"/>
    <x v="1"/>
    <n v="1"/>
    <n v="0.32"/>
  </r>
  <r>
    <s v="T7789"/>
    <x v="0"/>
    <x v="0"/>
    <s v="inv_a07"/>
    <d v="2025-02-28T00:00:00"/>
    <d v="1899-12-30T04:41:00"/>
    <d v="2025-02-28T00:00:00"/>
    <d v="1899-12-30T04:57:00"/>
    <n v="0.27"/>
    <x v="0"/>
    <x v="1"/>
    <n v="1"/>
    <n v="0.27"/>
  </r>
  <r>
    <s v="T1221"/>
    <x v="2"/>
    <x v="0"/>
    <s v="inv_a08"/>
    <d v="2025-02-28T00:00:00"/>
    <d v="1899-12-30T04:15:00"/>
    <d v="2025-02-28T00:00:00"/>
    <d v="1899-12-30T04:28:00"/>
    <n v="0.22"/>
    <x v="0"/>
    <x v="1"/>
    <n v="0.5"/>
    <n v="0.44"/>
  </r>
  <r>
    <s v="T0023"/>
    <x v="3"/>
    <x v="0"/>
    <s v="inv_a09"/>
    <d v="2025-03-08T00:00:00"/>
    <d v="1899-12-30T12:45:00"/>
    <d v="2025-03-08T00:00:00"/>
    <d v="1899-12-30T14:07:00"/>
    <n v="1.37"/>
    <x v="1"/>
    <x v="0"/>
    <n v="0.75"/>
    <n v="1.83"/>
  </r>
  <r>
    <s v="T4589"/>
    <x v="2"/>
    <x v="0"/>
    <s v="inv_a10"/>
    <d v="2025-03-07T00:00:00"/>
    <d v="1899-12-30T08:16:00"/>
    <d v="2025-03-07T00:00:00"/>
    <d v="1899-12-30T09:17:00"/>
    <n v="1.02"/>
    <x v="1"/>
    <x v="0"/>
    <n v="0.5"/>
    <n v="2.04"/>
  </r>
  <r>
    <s v="T6346"/>
    <x v="0"/>
    <x v="0"/>
    <s v="inv_a12"/>
    <d v="2025-03-08T00:00:00"/>
    <d v="1899-12-30T10:56:00"/>
    <d v="2025-03-08T00:00:00"/>
    <d v="1899-12-30T11:33:00"/>
    <n v="0.62"/>
    <x v="1"/>
    <x v="1"/>
    <n v="1"/>
    <n v="0.62"/>
  </r>
  <r>
    <s v="T7817"/>
    <x v="4"/>
    <x v="0"/>
    <s v="inv_a11"/>
    <d v="2025-03-09T00:00:00"/>
    <d v="1899-12-30T09:20:00"/>
    <d v="2025-03-09T00:00:00"/>
    <d v="1899-12-30T10:02:00"/>
    <n v="0.7"/>
    <x v="2"/>
    <x v="1"/>
    <n v="1.2"/>
    <n v="0.57999999999999996"/>
  </r>
  <r>
    <s v="T7401"/>
    <x v="1"/>
    <x v="0"/>
    <s v="inv_a13"/>
    <d v="2025-03-09T00:00:00"/>
    <d v="1899-12-30T08:43:00"/>
    <d v="2025-03-09T00:00:00"/>
    <d v="1899-12-30T09:20:00"/>
    <n v="0.62"/>
    <x v="2"/>
    <x v="0"/>
    <n v="0.6"/>
    <n v="1.03"/>
  </r>
  <r>
    <s v="T2822"/>
    <x v="0"/>
    <x v="0"/>
    <s v="inv_a19"/>
    <d v="2025-03-19T00:00:00"/>
    <d v="1899-12-30T08:12:00"/>
    <d v="2025-03-19T00:00:00"/>
    <d v="1899-12-30T14:52:00"/>
    <n v="6.67"/>
    <x v="3"/>
    <x v="0"/>
    <n v="1"/>
    <n v="6.67"/>
  </r>
  <r>
    <s v="T8859"/>
    <x v="0"/>
    <x v="0"/>
    <s v="inv_a20"/>
    <d v="2025-03-20T00:00:00"/>
    <d v="1899-12-30T08:28:00"/>
    <d v="2025-03-20T00:00:00"/>
    <d v="1899-12-30T08:46:00"/>
    <n v="0.3"/>
    <x v="3"/>
    <x v="1"/>
    <n v="1"/>
    <n v="0.3"/>
  </r>
  <r>
    <s v="T4502"/>
    <x v="2"/>
    <x v="0"/>
    <s v="inv_a21"/>
    <d v="2025-03-20T00:00:00"/>
    <d v="1899-12-30T08:50:00"/>
    <d v="2025-03-20T00:00:00"/>
    <d v="1899-12-30T08:57:00"/>
    <n v="0.12"/>
    <x v="3"/>
    <x v="1"/>
    <n v="0.5"/>
    <n v="0.24"/>
  </r>
  <r>
    <s v="T6732"/>
    <x v="4"/>
    <x v="0"/>
    <s v="inv_a22"/>
    <d v="2025-03-20T00:00:00"/>
    <d v="1899-12-30T09:01:00"/>
    <d v="2025-03-20T00:00:00"/>
    <d v="1899-12-30T09:11:00"/>
    <n v="0.17"/>
    <x v="3"/>
    <x v="1"/>
    <n v="1.2"/>
    <n v="0.14000000000000001"/>
  </r>
  <r>
    <s v="T0561"/>
    <x v="2"/>
    <x v="0"/>
    <s v="inv_a23"/>
    <d v="2025-03-20T00:00:00"/>
    <d v="1899-12-30T09:18:00"/>
    <d v="2025-03-21T00:00:00"/>
    <d v="1899-12-30T07:45:00"/>
    <n v="22.45"/>
    <x v="3"/>
    <x v="0"/>
    <n v="0.5"/>
    <n v="44.9"/>
  </r>
  <r>
    <s v="T4555"/>
    <x v="1"/>
    <x v="0"/>
    <s v="inv_a24"/>
    <d v="2025-03-20T00:00:00"/>
    <d v="1899-12-30T08:43:00"/>
    <d v="2025-03-20T00:00:00"/>
    <d v="1899-12-30T08:44:00"/>
    <n v="0.02"/>
    <x v="3"/>
    <x v="1"/>
    <n v="0.6"/>
    <n v="0.03"/>
  </r>
  <r>
    <s v="T4678"/>
    <x v="4"/>
    <x v="0"/>
    <s v="inv_a25"/>
    <d v="2025-03-20T00:00:00"/>
    <d v="1899-12-30T08:54:00"/>
    <d v="2025-03-20T00:00:00"/>
    <d v="1899-12-30T08:55:00"/>
    <n v="0.02"/>
    <x v="3"/>
    <x v="1"/>
    <n v="1.2"/>
    <n v="0.02"/>
  </r>
  <r>
    <s v="T8902"/>
    <x v="4"/>
    <x v="0"/>
    <s v="inv_a14"/>
    <d v="2025-03-24T00:00:00"/>
    <d v="1899-12-30T15:06:00"/>
    <d v="2025-03-24T00:00:00"/>
    <d v="1899-12-30T15:14:00"/>
    <n v="0.13"/>
    <x v="4"/>
    <x v="1"/>
    <n v="1.2"/>
    <n v="0.11"/>
  </r>
  <r>
    <s v="T1422"/>
    <x v="0"/>
    <x v="0"/>
    <s v="inv_a15"/>
    <d v="2025-03-24T00:00:00"/>
    <d v="1899-12-30T15:25:00"/>
    <d v="2025-03-24T00:00:00"/>
    <d v="1899-12-30T15:40:00"/>
    <n v="0.25"/>
    <x v="4"/>
    <x v="1"/>
    <n v="1"/>
    <n v="0.25"/>
  </r>
  <r>
    <s v="T1237"/>
    <x v="0"/>
    <x v="0"/>
    <s v="inv_a16"/>
    <d v="2025-03-24T00:00:00"/>
    <d v="1899-12-30T15:41:00"/>
    <d v="2025-03-24T00:00:00"/>
    <d v="1899-12-30T16:02:00"/>
    <n v="0.35"/>
    <x v="4"/>
    <x v="1"/>
    <n v="1"/>
    <n v="0.35"/>
  </r>
  <r>
    <s v="T9757"/>
    <x v="1"/>
    <x v="0"/>
    <s v="inv_a17"/>
    <d v="2025-03-24T00:00:00"/>
    <d v="1899-12-30T16:10:00"/>
    <d v="2025-03-24T00:00:00"/>
    <d v="1899-12-30T17:13:00"/>
    <n v="1.05"/>
    <x v="4"/>
    <x v="0"/>
    <n v="0.6"/>
    <n v="1.75"/>
  </r>
  <r>
    <s v="T4960"/>
    <x v="0"/>
    <x v="0"/>
    <s v="inv_a18"/>
    <d v="2025-03-24T00:00:00"/>
    <d v="1899-12-30T15:39:00"/>
    <d v="2025-03-24T00:00:00"/>
    <d v="1899-12-30T15:40:00"/>
    <n v="0.02"/>
    <x v="4"/>
    <x v="1"/>
    <n v="1"/>
    <n v="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5D7F21-A0B1-445C-BDD5-0B4717A00F11}" name="PivotTable4"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D13:G16" firstHeaderRow="1" firstDataRow="2" firstDataCol="1"/>
  <pivotFields count="13">
    <pivotField dataField="1" showAll="0"/>
    <pivotField showAll="0">
      <items count="6">
        <item x="3"/>
        <item x="2"/>
        <item x="4"/>
        <item x="1"/>
        <item x="0"/>
        <item t="default"/>
      </items>
    </pivotField>
    <pivotField axis="axisRow" showAll="0">
      <items count="2">
        <item x="0"/>
        <item t="default"/>
      </items>
    </pivotField>
    <pivotField showAll="0"/>
    <pivotField numFmtId="14" showAll="0"/>
    <pivotField numFmtId="19" showAll="0"/>
    <pivotField numFmtId="14" showAll="0"/>
    <pivotField numFmtId="19" showAll="0"/>
    <pivotField showAll="0"/>
    <pivotField showAll="0">
      <items count="6">
        <item x="0"/>
        <item x="1"/>
        <item x="2"/>
        <item x="3"/>
        <item x="4"/>
        <item t="default"/>
      </items>
    </pivotField>
    <pivotField axis="axisCol" showAll="0">
      <items count="3">
        <item x="0"/>
        <item x="1"/>
        <item t="default"/>
      </items>
    </pivotField>
    <pivotField showAll="0"/>
    <pivotField showAll="0"/>
  </pivotFields>
  <rowFields count="1">
    <field x="2"/>
  </rowFields>
  <rowItems count="2">
    <i>
      <x/>
    </i>
    <i t="grand">
      <x/>
    </i>
  </rowItems>
  <colFields count="1">
    <field x="10"/>
  </colFields>
  <colItems count="3">
    <i>
      <x/>
    </i>
    <i>
      <x v="1"/>
    </i>
    <i t="grand">
      <x/>
    </i>
  </colItems>
  <dataFields count="1">
    <dataField name="Count of Task ID" fld="0" subtotal="count" baseField="0" baseItem="0"/>
  </dataFields>
  <formats count="22">
    <format dxfId="64">
      <pivotArea type="all" dataOnly="0" outline="0" fieldPosition="0"/>
    </format>
    <format dxfId="63">
      <pivotArea outline="0" collapsedLevelsAreSubtotals="1" fieldPosition="0"/>
    </format>
    <format dxfId="62">
      <pivotArea type="origin" dataOnly="0" labelOnly="1" outline="0" fieldPosition="0"/>
    </format>
    <format dxfId="61">
      <pivotArea field="10" type="button" dataOnly="0" labelOnly="1" outline="0" axis="axisCol" fieldPosition="0"/>
    </format>
    <format dxfId="60">
      <pivotArea type="topRight" dataOnly="0" labelOnly="1" outline="0" fieldPosition="0"/>
    </format>
    <format dxfId="59">
      <pivotArea field="2" type="button" dataOnly="0" labelOnly="1" outline="0" axis="axisRow" fieldPosition="0"/>
    </format>
    <format dxfId="58">
      <pivotArea dataOnly="0" labelOnly="1" fieldPosition="0">
        <references count="1">
          <reference field="2" count="0"/>
        </references>
      </pivotArea>
    </format>
    <format dxfId="57">
      <pivotArea dataOnly="0" labelOnly="1" grandRow="1" outline="0" fieldPosition="0"/>
    </format>
    <format dxfId="56">
      <pivotArea dataOnly="0" labelOnly="1" fieldPosition="0">
        <references count="1">
          <reference field="10" count="0"/>
        </references>
      </pivotArea>
    </format>
    <format dxfId="55">
      <pivotArea dataOnly="0" labelOnly="1" grandCol="1" outline="0" fieldPosition="0"/>
    </format>
    <format dxfId="26">
      <pivotArea type="all" dataOnly="0" outline="0" fieldPosition="0"/>
    </format>
    <format dxfId="19">
      <pivotArea outline="0" collapsedLevelsAreSubtotals="1" fieldPosition="0"/>
    </format>
    <format dxfId="18">
      <pivotArea type="origin" dataOnly="0" labelOnly="1" outline="0" fieldPosition="0"/>
    </format>
    <format dxfId="17">
      <pivotArea field="10" type="button" dataOnly="0" labelOnly="1" outline="0" axis="axisCol" fieldPosition="0"/>
    </format>
    <format dxfId="16">
      <pivotArea type="topRight" dataOnly="0" labelOnly="1" outline="0" fieldPosition="0"/>
    </format>
    <format dxfId="15">
      <pivotArea field="2" type="button" dataOnly="0" labelOnly="1" outline="0" axis="axisRow" fieldPosition="0"/>
    </format>
    <format dxfId="14">
      <pivotArea dataOnly="0" labelOnly="1" fieldPosition="0">
        <references count="1">
          <reference field="2" count="0"/>
        </references>
      </pivotArea>
    </format>
    <format dxfId="13">
      <pivotArea dataOnly="0" labelOnly="1" grandRow="1" outline="0" fieldPosition="0"/>
    </format>
    <format dxfId="12">
      <pivotArea dataOnly="0" labelOnly="1" fieldPosition="0">
        <references count="1">
          <reference field="10" count="0"/>
        </references>
      </pivotArea>
    </format>
    <format dxfId="11">
      <pivotArea dataOnly="0" labelOnly="1" grandCol="1" outline="0" fieldPosition="0"/>
    </format>
    <format dxfId="10">
      <pivotArea grandRow="1" outline="0" collapsedLevelsAreSubtotals="1" fieldPosition="0"/>
    </format>
    <format dxfId="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DAD83A-B1F6-4F2E-8CE6-2144A20850DF}" name="PivotTable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F3:I10" firstHeaderRow="1" firstDataRow="2" firstDataCol="1"/>
  <pivotFields count="13">
    <pivotField dataField="1" showAll="0"/>
    <pivotField showAll="0">
      <items count="6">
        <item x="3"/>
        <item x="2"/>
        <item x="4"/>
        <item x="1"/>
        <item x="0"/>
        <item t="default"/>
      </items>
    </pivotField>
    <pivotField showAll="0"/>
    <pivotField showAll="0"/>
    <pivotField numFmtId="14" showAll="0"/>
    <pivotField numFmtId="19" showAll="0"/>
    <pivotField numFmtId="14" showAll="0"/>
    <pivotField numFmtId="19" showAll="0"/>
    <pivotField showAll="0"/>
    <pivotField axis="axisRow" showAll="0">
      <items count="6">
        <item x="0"/>
        <item x="1"/>
        <item x="2"/>
        <item x="3"/>
        <item x="4"/>
        <item t="default"/>
      </items>
    </pivotField>
    <pivotField axis="axisCol" showAll="0">
      <items count="3">
        <item x="0"/>
        <item x="1"/>
        <item t="default"/>
      </items>
    </pivotField>
    <pivotField showAll="0"/>
    <pivotField showAll="0"/>
  </pivotFields>
  <rowFields count="1">
    <field x="9"/>
  </rowFields>
  <rowItems count="6">
    <i>
      <x/>
    </i>
    <i>
      <x v="1"/>
    </i>
    <i>
      <x v="2"/>
    </i>
    <i>
      <x v="3"/>
    </i>
    <i>
      <x v="4"/>
    </i>
    <i t="grand">
      <x/>
    </i>
  </rowItems>
  <colFields count="1">
    <field x="10"/>
  </colFields>
  <colItems count="3">
    <i>
      <x/>
    </i>
    <i>
      <x v="1"/>
    </i>
    <i t="grand">
      <x/>
    </i>
  </colItems>
  <dataFields count="1">
    <dataField name="Count of Task ID" fld="0" subtotal="count" baseField="0" baseItem="0"/>
  </dataFields>
  <formats count="18">
    <format dxfId="72">
      <pivotArea type="origin" dataOnly="0" labelOnly="1" outline="0" fieldPosition="0"/>
    </format>
    <format dxfId="71">
      <pivotArea field="10" type="button" dataOnly="0" labelOnly="1" outline="0" axis="axisCol" fieldPosition="0"/>
    </format>
    <format dxfId="70">
      <pivotArea type="topRight" dataOnly="0" labelOnly="1" outline="0" fieldPosition="0"/>
    </format>
    <format dxfId="69">
      <pivotArea field="9" type="button" dataOnly="0" labelOnly="1" outline="0" axis="axisRow" fieldPosition="0"/>
    </format>
    <format dxfId="68">
      <pivotArea dataOnly="0" labelOnly="1" fieldPosition="0">
        <references count="1">
          <reference field="10" count="0"/>
        </references>
      </pivotArea>
    </format>
    <format dxfId="67">
      <pivotArea dataOnly="0" labelOnly="1" grandCol="1" outline="0" fieldPosition="0"/>
    </format>
    <format dxfId="41">
      <pivotArea type="all" dataOnly="0" outline="0" fieldPosition="0"/>
    </format>
    <format dxfId="37">
      <pivotArea outline="0" collapsedLevelsAreSubtotals="1" fieldPosition="0"/>
    </format>
    <format dxfId="36">
      <pivotArea type="origin" dataOnly="0" labelOnly="1" outline="0" fieldPosition="0"/>
    </format>
    <format dxfId="35">
      <pivotArea field="10" type="button" dataOnly="0" labelOnly="1" outline="0" axis="axisCol" fieldPosition="0"/>
    </format>
    <format dxfId="34">
      <pivotArea type="topRight" dataOnly="0" labelOnly="1" outline="0" fieldPosition="0"/>
    </format>
    <format dxfId="33">
      <pivotArea field="9" type="button" dataOnly="0" labelOnly="1" outline="0" axis="axisRow" fieldPosition="0"/>
    </format>
    <format dxfId="32">
      <pivotArea dataOnly="0" labelOnly="1" fieldPosition="0">
        <references count="1">
          <reference field="9" count="0"/>
        </references>
      </pivotArea>
    </format>
    <format dxfId="31">
      <pivotArea dataOnly="0" labelOnly="1" grandRow="1" outline="0" fieldPosition="0"/>
    </format>
    <format dxfId="30">
      <pivotArea dataOnly="0" labelOnly="1" fieldPosition="0">
        <references count="1">
          <reference field="10" count="0"/>
        </references>
      </pivotArea>
    </format>
    <format dxfId="29">
      <pivotArea dataOnly="0" labelOnly="1" grandCol="1" outline="0" fieldPosition="0"/>
    </format>
    <format dxfId="28">
      <pivotArea grandRow="1" outline="0" collapsedLevelsAreSubtotals="1" fieldPosition="0"/>
    </format>
    <format dxfId="27">
      <pivotArea dataOnly="0" labelOnly="1" grandRow="1" outline="0" fieldPosition="0"/>
    </format>
  </formats>
  <chartFormats count="2">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A8F29B-A3F5-40F0-84F0-5190A3B5E886}" name="PivotTable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D10" firstHeaderRow="1" firstDataRow="2" firstDataCol="1"/>
  <pivotFields count="13">
    <pivotField dataField="1" showAll="0"/>
    <pivotField axis="axisRow" showAll="0">
      <items count="6">
        <item x="3"/>
        <item x="2"/>
        <item x="4"/>
        <item x="1"/>
        <item x="0"/>
        <item t="default"/>
      </items>
    </pivotField>
    <pivotField showAll="0"/>
    <pivotField showAll="0"/>
    <pivotField numFmtId="14" showAll="0"/>
    <pivotField numFmtId="19" showAll="0"/>
    <pivotField numFmtId="14" showAll="0"/>
    <pivotField numFmtId="19" showAll="0"/>
    <pivotField showAll="0"/>
    <pivotField showAll="0">
      <items count="6">
        <item x="0"/>
        <item x="1"/>
        <item x="2"/>
        <item x="3"/>
        <item x="4"/>
        <item t="default"/>
      </items>
    </pivotField>
    <pivotField axis="axisCol" showAll="0">
      <items count="3">
        <item x="0"/>
        <item x="1"/>
        <item t="default"/>
      </items>
    </pivotField>
    <pivotField showAll="0"/>
    <pivotField showAll="0"/>
  </pivotFields>
  <rowFields count="1">
    <field x="1"/>
  </rowFields>
  <rowItems count="6">
    <i>
      <x/>
    </i>
    <i>
      <x v="1"/>
    </i>
    <i>
      <x v="2"/>
    </i>
    <i>
      <x v="3"/>
    </i>
    <i>
      <x v="4"/>
    </i>
    <i t="grand">
      <x/>
    </i>
  </rowItems>
  <colFields count="1">
    <field x="10"/>
  </colFields>
  <colItems count="3">
    <i>
      <x/>
    </i>
    <i>
      <x v="1"/>
    </i>
    <i t="grand">
      <x/>
    </i>
  </colItems>
  <dataFields count="1">
    <dataField name="Count of Task ID" fld="0" subtotal="count" baseField="0" baseItem="0"/>
  </dataFields>
  <formats count="19">
    <format dxfId="84">
      <pivotArea type="origin" dataOnly="0" labelOnly="1" outline="0" fieldPosition="0"/>
    </format>
    <format dxfId="82">
      <pivotArea field="10" type="button" dataOnly="0" labelOnly="1" outline="0" axis="axisCol" fieldPosition="0"/>
    </format>
    <format dxfId="80">
      <pivotArea type="topRight" dataOnly="0" labelOnly="1" outline="0" fieldPosition="0"/>
    </format>
    <format dxfId="78">
      <pivotArea field="1" type="button" dataOnly="0" labelOnly="1" outline="0" axis="axisRow" fieldPosition="0"/>
    </format>
    <format dxfId="76">
      <pivotArea dataOnly="0" labelOnly="1" fieldPosition="0">
        <references count="1">
          <reference field="10" count="0"/>
        </references>
      </pivotArea>
    </format>
    <format dxfId="74">
      <pivotArea dataOnly="0" labelOnly="1" grandCol="1" outline="0" fieldPosition="0"/>
    </format>
    <format dxfId="66">
      <pivotArea collapsedLevelsAreSubtotals="1" fieldPosition="0">
        <references count="1">
          <reference field="1" count="0"/>
        </references>
      </pivotArea>
    </format>
    <format dxfId="65">
      <pivotArea grandRow="1" outline="0" collapsedLevelsAreSubtotals="1" fieldPosition="0"/>
    </format>
    <format dxfId="54">
      <pivotArea type="origin" dataOnly="0" labelOnly="1" outline="0" fieldPosition="0"/>
    </format>
    <format dxfId="53">
      <pivotArea field="10" type="button" dataOnly="0" labelOnly="1" outline="0" axis="axisCol" fieldPosition="0"/>
    </format>
    <format dxfId="52">
      <pivotArea type="topRight" dataOnly="0" labelOnly="1" outline="0" fieldPosition="0"/>
    </format>
    <format dxfId="51">
      <pivotArea field="1" type="button" dataOnly="0" labelOnly="1" outline="0" axis="axisRow" fieldPosition="0"/>
    </format>
    <format dxfId="50">
      <pivotArea dataOnly="0" labelOnly="1" fieldPosition="0">
        <references count="1">
          <reference field="10" count="0"/>
        </references>
      </pivotArea>
    </format>
    <format dxfId="49">
      <pivotArea dataOnly="0" labelOnly="1" grandCol="1" outline="0" fieldPosition="0"/>
    </format>
    <format dxfId="48">
      <pivotArea outline="0" collapsedLevelsAreSubtotals="1" fieldPosition="0"/>
    </format>
    <format dxfId="47">
      <pivotArea dataOnly="0" labelOnly="1" fieldPosition="0">
        <references count="1">
          <reference field="1" count="0"/>
        </references>
      </pivotArea>
    </format>
    <format dxfId="45">
      <pivotArea dataOnly="0" labelOnly="1" grandRow="1" outline="0" fieldPosition="0"/>
    </format>
    <format dxfId="43">
      <pivotArea grandRow="1" outline="0" collapsedLevelsAreSubtotals="1" fieldPosition="0"/>
    </format>
    <format dxfId="42">
      <pivotArea dataOnly="0" labelOnly="1" grandRow="1" outline="0" fieldPosition="0"/>
    </format>
  </formats>
  <chartFormats count="2">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eue" xr10:uid="{D57E79F8-47F0-4A09-83F5-701EED32E6B8}" sourceName="Queue">
  <pivotTables>
    <pivotTable tabId="5" name="PivotTable1"/>
    <pivotTable tabId="5" name="PivotTable3"/>
    <pivotTable tabId="5" name="PivotTable4"/>
  </pivotTables>
  <data>
    <tabular pivotCacheId="1580659050">
      <items count="5">
        <i x="3" s="1"/>
        <i x="2" s="1"/>
        <i x="4" s="1"/>
        <i x="1"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olution_week" xr10:uid="{368956A3-E810-4AD8-81C6-F5EE37D627A8}" sourceName="Resolution week">
  <pivotTables>
    <pivotTable tabId="5" name="PivotTable1"/>
    <pivotTable tabId="5" name="PivotTable3"/>
    <pivotTable tabId="5" name="PivotTable4"/>
  </pivotTables>
  <data>
    <tabular pivotCacheId="1580659050">
      <items count="5">
        <i x="0" s="1"/>
        <i x="1" s="1"/>
        <i x="2" s="1"/>
        <i x="3" s="1"/>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eue" xr10:uid="{A948C2AE-CB55-4349-BB99-DD0F2DD1E5E4}" cache="Slicer_Queue" caption="Queue" showCaption="0" rowHeight="241300"/>
  <slicer name="Resolution week" xr10:uid="{83136B25-44DA-4905-85A3-121723861A1C}" cache="Slicer_Resolution_week" caption="Resolution week"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37BBB9-43A9-459E-A21A-17F6D722B8B2}" name="TagLagData3" displayName="TagLagData3" ref="A1:H23" totalsRowShown="0" headerRowDxfId="96">
  <autoFilter ref="A1:H23" xr:uid="{62B0A46F-A5ED-4B7D-85B6-2D7543583958}"/>
  <tableColumns count="8">
    <tableColumn id="1" xr3:uid="{8431A51E-5D73-4F2B-B4AA-023862705309}" name="Task ID"/>
    <tableColumn id="2" xr3:uid="{DADC79C4-5642-423E-B67E-592325D8F319}" name="Queue"/>
    <tableColumn id="3" xr3:uid="{BAEAE71D-7C9B-4EDF-B670-788476834715}" name="Assigned Investigator"/>
    <tableColumn id="4" xr3:uid="{77738D06-B998-47BD-8B63-1A26885991F8}" name="Resolved By" dataDxfId="95"/>
    <tableColumn id="5" xr3:uid="{F71E1FD3-E1AF-4013-A325-5777D4173D0C}" name="Reassign Date" dataDxfId="94"/>
    <tableColumn id="6" xr3:uid="{0753EEE8-A3F8-4664-8D4E-F53298EF3BB6}" name="Reassign Timestamp" dataDxfId="93"/>
    <tableColumn id="7" xr3:uid="{3433BA8E-8BFF-4321-849E-1690EFA78A10}" name="Resolved Date" dataDxfId="92"/>
    <tableColumn id="8" xr3:uid="{63001B14-E997-4EB2-BA30-FB025C7FF2E2}" name="Resolved Timestamp" dataDxfId="9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B0A46F-A5ED-4B7D-85B6-2D7543583958}" name="TagLagData" displayName="TagLagData" ref="A1:M23" totalsRowShown="0" headerRowDxfId="104">
  <autoFilter ref="A1:M23" xr:uid="{62B0A46F-A5ED-4B7D-85B6-2D7543583958}"/>
  <tableColumns count="13">
    <tableColumn id="1" xr3:uid="{1CA1463A-BD92-4B6B-AB93-4FB079B6A3B9}" name="Task ID"/>
    <tableColumn id="2" xr3:uid="{B9EE9659-1254-4994-B505-20266FB9404B}" name="Queue"/>
    <tableColumn id="3" xr3:uid="{E7C9A367-8DEF-4AC2-A23D-8D939192876C}" name="Assigned Investigator"/>
    <tableColumn id="4" xr3:uid="{31F34CDC-1C9D-4D00-8B48-AD0BEF31F7D9}" name="Resolved By" dataDxfId="103"/>
    <tableColumn id="5" xr3:uid="{C7670E8D-F7C8-42E9-BFF1-111747660051}" name="Reassign Date" dataDxfId="102"/>
    <tableColumn id="6" xr3:uid="{D6B72B91-36C0-49D5-A67B-B89E089746AF}" name="Reassign Timestamp" dataDxfId="101"/>
    <tableColumn id="7" xr3:uid="{F16CA8A1-4A18-498F-A659-9F0B56CDF387}" name="Resolved Date" dataDxfId="100"/>
    <tableColumn id="8" xr3:uid="{AC9BAA88-666D-416D-8A0F-21601E95EE09}" name="Resolved Timestamp" dataDxfId="99"/>
    <tableColumn id="9" xr3:uid="{CA777BEF-05BE-4513-8515-974897CA1149}" name="Lag in Hours">
      <calculatedColumnFormula>ROUND(((G2 + H2) - (E2 + F2)) * 24, 2)</calculatedColumnFormula>
    </tableColumn>
    <tableColumn id="10" xr3:uid="{37CD37A2-72DF-4693-ACAE-4741719F5CA5}" name="Resolution week"/>
    <tableColumn id="11" xr3:uid="{540D02CC-4724-43D0-A769-AD13316C0E49}" name="Lag Status" dataDxfId="98">
      <calculatedColumnFormula>IFERROR(IF(I2 &gt; VLOOKUP(TRIM(B2), Config!$A$2:$B$6, 2, FALSE), "SLA Breached", IF(I2 &gt; VLOOKUP(TRIM(B2), Config!$A$2:$B$6, 2, FALSE)*0.7, "Approaching SLA Breach", "SLA Healthy")), "Queue Not Found")</calculatedColumnFormula>
    </tableColumn>
    <tableColumn id="12" xr3:uid="{842F7A9B-E2FE-47C8-A195-A55110CC1510}" name="Target SLA">
      <calculatedColumnFormula>VLOOKUP(B2, Config!$A$2:$B$6, 2, FALSE)</calculatedColumnFormula>
    </tableColumn>
    <tableColumn id="13" xr3:uid="{4C6B97C4-6E35-4050-919D-5F5625649FE6}" name="Lag % vs SLA" dataDxfId="97">
      <calculatedColumnFormula>IF(L2=0,"N/A",ROUND(I2/L2,2))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F7F1B-130A-4C9F-A1F1-CA4C3B70656D}">
  <dimension ref="A1:H24"/>
  <sheetViews>
    <sheetView showGridLines="0" tabSelected="1" zoomScale="85" zoomScaleNormal="85" workbookViewId="0">
      <pane ySplit="1" topLeftCell="A4" activePane="bottomLeft" state="frozen"/>
      <selection pane="bottomLeft" activeCell="I5" sqref="I5"/>
    </sheetView>
  </sheetViews>
  <sheetFormatPr defaultRowHeight="14.5"/>
  <cols>
    <col min="1" max="1" width="8.90625" customWidth="1"/>
    <col min="2" max="2" width="8.36328125" customWidth="1"/>
    <col min="3" max="3" width="20.6328125" customWidth="1"/>
    <col min="4" max="4" width="12.7265625" customWidth="1"/>
    <col min="5" max="5" width="14.453125" customWidth="1"/>
    <col min="6" max="6" width="19.81640625" style="6" customWidth="1"/>
    <col min="7" max="7" width="14.7265625" style="6" customWidth="1"/>
    <col min="8" max="8" width="20.08984375" customWidth="1"/>
  </cols>
  <sheetData>
    <row r="1" spans="1:8" s="12" customFormat="1">
      <c r="A1" s="12" t="s">
        <v>0</v>
      </c>
      <c r="B1" s="12" t="s">
        <v>1</v>
      </c>
      <c r="C1" s="13" t="s">
        <v>2</v>
      </c>
      <c r="D1" s="12" t="s">
        <v>3</v>
      </c>
      <c r="E1" s="13" t="s">
        <v>58</v>
      </c>
      <c r="F1" s="13" t="s">
        <v>4</v>
      </c>
      <c r="G1" s="13" t="s">
        <v>59</v>
      </c>
      <c r="H1" s="13" t="s">
        <v>7</v>
      </c>
    </row>
    <row r="2" spans="1:8" s="14" customFormat="1">
      <c r="A2" s="14" t="s">
        <v>8</v>
      </c>
      <c r="B2" s="14" t="s">
        <v>34</v>
      </c>
      <c r="C2" s="14" t="s">
        <v>35</v>
      </c>
      <c r="D2" s="5" t="s">
        <v>36</v>
      </c>
      <c r="E2" s="7">
        <v>45716</v>
      </c>
      <c r="F2" s="15">
        <v>0.23472222222222222</v>
      </c>
      <c r="G2" s="7">
        <v>45716</v>
      </c>
      <c r="H2" s="15">
        <v>0.29375000000000001</v>
      </c>
    </row>
    <row r="3" spans="1:8">
      <c r="A3" t="s">
        <v>9</v>
      </c>
      <c r="B3" t="s">
        <v>31</v>
      </c>
      <c r="C3" t="s">
        <v>35</v>
      </c>
      <c r="D3" s="5" t="s">
        <v>37</v>
      </c>
      <c r="E3" s="7">
        <v>45716</v>
      </c>
      <c r="F3" s="8">
        <v>0.21180555555555555</v>
      </c>
      <c r="G3" s="7">
        <v>45716</v>
      </c>
      <c r="H3" s="8">
        <v>0.22708333333333333</v>
      </c>
    </row>
    <row r="4" spans="1:8">
      <c r="A4" t="s">
        <v>10</v>
      </c>
      <c r="B4" t="s">
        <v>34</v>
      </c>
      <c r="C4" t="s">
        <v>35</v>
      </c>
      <c r="D4" s="5" t="s">
        <v>38</v>
      </c>
      <c r="E4" s="7">
        <v>45716</v>
      </c>
      <c r="F4" s="8">
        <v>0.19166666666666668</v>
      </c>
      <c r="G4" s="7">
        <v>45716</v>
      </c>
      <c r="H4" s="8">
        <v>0.2048611111111111</v>
      </c>
    </row>
    <row r="5" spans="1:8">
      <c r="A5" t="s">
        <v>11</v>
      </c>
      <c r="B5" t="s">
        <v>34</v>
      </c>
      <c r="C5" t="s">
        <v>35</v>
      </c>
      <c r="D5" s="5" t="s">
        <v>39</v>
      </c>
      <c r="E5" s="7">
        <v>45716</v>
      </c>
      <c r="F5" s="8">
        <v>0.19513888888888889</v>
      </c>
      <c r="G5" s="7">
        <v>45716</v>
      </c>
      <c r="H5" s="8">
        <v>0.20624999999999999</v>
      </c>
    </row>
    <row r="6" spans="1:8">
      <c r="A6" t="s">
        <v>12</v>
      </c>
      <c r="B6" t="s">
        <v>32</v>
      </c>
      <c r="C6" t="s">
        <v>35</v>
      </c>
      <c r="D6" s="5" t="s">
        <v>40</v>
      </c>
      <c r="E6" s="7">
        <v>45716</v>
      </c>
      <c r="F6" s="8">
        <v>0.17708333333333334</v>
      </c>
      <c r="G6" s="7">
        <v>45716</v>
      </c>
      <c r="H6" s="8">
        <v>0.18611111111111112</v>
      </c>
    </row>
    <row r="7" spans="1:8">
      <c r="A7" t="s">
        <v>13</v>
      </c>
      <c r="B7" t="s">
        <v>33</v>
      </c>
      <c r="C7" t="s">
        <v>35</v>
      </c>
      <c r="D7" s="5" t="s">
        <v>41</v>
      </c>
      <c r="E7" s="7">
        <v>45724</v>
      </c>
      <c r="F7" s="8">
        <v>0.53125</v>
      </c>
      <c r="G7" s="7">
        <v>45724</v>
      </c>
      <c r="H7" s="8">
        <v>0.58819444444444446</v>
      </c>
    </row>
    <row r="8" spans="1:8">
      <c r="A8" t="s">
        <v>14</v>
      </c>
      <c r="B8" t="s">
        <v>32</v>
      </c>
      <c r="C8" t="s">
        <v>35</v>
      </c>
      <c r="D8" s="5" t="s">
        <v>42</v>
      </c>
      <c r="E8" s="7">
        <v>45723</v>
      </c>
      <c r="F8" s="8">
        <v>0.34444444444444444</v>
      </c>
      <c r="G8" s="7">
        <v>45723</v>
      </c>
      <c r="H8" s="8">
        <v>0.38680555555555557</v>
      </c>
    </row>
    <row r="9" spans="1:8">
      <c r="A9" t="s">
        <v>16</v>
      </c>
      <c r="B9" t="s">
        <v>34</v>
      </c>
      <c r="C9" t="s">
        <v>35</v>
      </c>
      <c r="D9" s="5" t="s">
        <v>44</v>
      </c>
      <c r="E9" s="7">
        <v>45724</v>
      </c>
      <c r="F9" s="8">
        <v>0.45555555555555555</v>
      </c>
      <c r="G9" s="7">
        <v>45724</v>
      </c>
      <c r="H9" s="8">
        <v>0.48125000000000001</v>
      </c>
    </row>
    <row r="10" spans="1:8">
      <c r="A10" t="s">
        <v>15</v>
      </c>
      <c r="B10" t="s">
        <v>30</v>
      </c>
      <c r="C10" t="s">
        <v>35</v>
      </c>
      <c r="D10" s="5" t="s">
        <v>43</v>
      </c>
      <c r="E10" s="7">
        <v>45725</v>
      </c>
      <c r="F10" s="8">
        <v>0.3888888888888889</v>
      </c>
      <c r="G10" s="7">
        <v>45725</v>
      </c>
      <c r="H10" s="8">
        <v>0.41805555555555557</v>
      </c>
    </row>
    <row r="11" spans="1:8">
      <c r="A11" t="s">
        <v>17</v>
      </c>
      <c r="B11" t="s">
        <v>31</v>
      </c>
      <c r="C11" t="s">
        <v>35</v>
      </c>
      <c r="D11" s="5" t="s">
        <v>45</v>
      </c>
      <c r="E11" s="7">
        <v>45725</v>
      </c>
      <c r="F11" s="8">
        <v>0.36319444444444443</v>
      </c>
      <c r="G11" s="7">
        <v>45725</v>
      </c>
      <c r="H11" s="8">
        <v>0.3888888888888889</v>
      </c>
    </row>
    <row r="12" spans="1:8">
      <c r="A12" t="s">
        <v>23</v>
      </c>
      <c r="B12" t="s">
        <v>34</v>
      </c>
      <c r="C12" t="s">
        <v>35</v>
      </c>
      <c r="D12" s="5" t="s">
        <v>51</v>
      </c>
      <c r="E12" s="7">
        <v>45735</v>
      </c>
      <c r="F12" s="8">
        <v>0.34166666666666667</v>
      </c>
      <c r="G12" s="7">
        <v>45735</v>
      </c>
      <c r="H12" s="8">
        <v>0.61944444444444446</v>
      </c>
    </row>
    <row r="13" spans="1:8">
      <c r="A13" t="s">
        <v>24</v>
      </c>
      <c r="B13" t="s">
        <v>34</v>
      </c>
      <c r="C13" t="s">
        <v>35</v>
      </c>
      <c r="D13" s="5" t="s">
        <v>52</v>
      </c>
      <c r="E13" s="7">
        <v>45736</v>
      </c>
      <c r="F13" s="8">
        <v>0.3527777777777778</v>
      </c>
      <c r="G13" s="7">
        <v>45736</v>
      </c>
      <c r="H13" s="8">
        <v>0.36527777777777776</v>
      </c>
    </row>
    <row r="14" spans="1:8">
      <c r="A14" t="s">
        <v>25</v>
      </c>
      <c r="B14" t="s">
        <v>32</v>
      </c>
      <c r="C14" t="s">
        <v>35</v>
      </c>
      <c r="D14" s="5" t="s">
        <v>53</v>
      </c>
      <c r="E14" s="7">
        <v>45736</v>
      </c>
      <c r="F14" s="8">
        <v>0.36805555555555558</v>
      </c>
      <c r="G14" s="7">
        <v>45736</v>
      </c>
      <c r="H14" s="8">
        <v>0.37291666666666667</v>
      </c>
    </row>
    <row r="15" spans="1:8">
      <c r="A15" t="s">
        <v>26</v>
      </c>
      <c r="B15" t="s">
        <v>30</v>
      </c>
      <c r="C15" t="s">
        <v>35</v>
      </c>
      <c r="D15" s="5" t="s">
        <v>54</v>
      </c>
      <c r="E15" s="7">
        <v>45736</v>
      </c>
      <c r="F15" s="8">
        <v>0.37569444444444444</v>
      </c>
      <c r="G15" s="7">
        <v>45736</v>
      </c>
      <c r="H15" s="8">
        <v>0.38263888888888886</v>
      </c>
    </row>
    <row r="16" spans="1:8">
      <c r="A16" t="s">
        <v>27</v>
      </c>
      <c r="B16" t="s">
        <v>32</v>
      </c>
      <c r="C16" t="s">
        <v>35</v>
      </c>
      <c r="D16" s="5" t="s">
        <v>55</v>
      </c>
      <c r="E16" s="7">
        <v>45736</v>
      </c>
      <c r="F16" s="8">
        <v>0.38750000000000001</v>
      </c>
      <c r="G16" s="7">
        <v>45737</v>
      </c>
      <c r="H16" s="8">
        <v>0.32291666666666669</v>
      </c>
    </row>
    <row r="17" spans="1:8">
      <c r="A17" t="s">
        <v>28</v>
      </c>
      <c r="B17" t="s">
        <v>31</v>
      </c>
      <c r="C17" t="s">
        <v>35</v>
      </c>
      <c r="D17" s="5" t="s">
        <v>56</v>
      </c>
      <c r="E17" s="7">
        <v>45736</v>
      </c>
      <c r="F17" s="8">
        <v>0.36319444444444443</v>
      </c>
      <c r="G17" s="7">
        <v>45736</v>
      </c>
      <c r="H17" s="8">
        <v>0.36388888888888887</v>
      </c>
    </row>
    <row r="18" spans="1:8">
      <c r="A18" t="s">
        <v>29</v>
      </c>
      <c r="B18" t="s">
        <v>30</v>
      </c>
      <c r="C18" t="s">
        <v>35</v>
      </c>
      <c r="D18" s="5" t="s">
        <v>57</v>
      </c>
      <c r="E18" s="7">
        <v>45736</v>
      </c>
      <c r="F18" s="8">
        <v>0.37083333333333335</v>
      </c>
      <c r="G18" s="7">
        <v>45736</v>
      </c>
      <c r="H18" s="8">
        <v>0.37152777777777779</v>
      </c>
    </row>
    <row r="19" spans="1:8">
      <c r="A19" t="s">
        <v>18</v>
      </c>
      <c r="B19" t="s">
        <v>30</v>
      </c>
      <c r="C19" t="s">
        <v>35</v>
      </c>
      <c r="D19" s="5" t="s">
        <v>46</v>
      </c>
      <c r="E19" s="7">
        <v>45740</v>
      </c>
      <c r="F19" s="8">
        <v>0.62916666666666665</v>
      </c>
      <c r="G19" s="7">
        <v>45740</v>
      </c>
      <c r="H19" s="8">
        <v>0.63472222222222219</v>
      </c>
    </row>
    <row r="20" spans="1:8">
      <c r="A20" s="3" t="s">
        <v>19</v>
      </c>
      <c r="B20" t="s">
        <v>34</v>
      </c>
      <c r="C20" t="s">
        <v>35</v>
      </c>
      <c r="D20" s="5" t="s">
        <v>47</v>
      </c>
      <c r="E20" s="7">
        <v>45740</v>
      </c>
      <c r="F20" s="8">
        <v>0.64236111111111116</v>
      </c>
      <c r="G20" s="7">
        <v>45740</v>
      </c>
      <c r="H20" s="8">
        <v>0.65277777777777779</v>
      </c>
    </row>
    <row r="21" spans="1:8">
      <c r="A21" t="s">
        <v>20</v>
      </c>
      <c r="B21" t="s">
        <v>34</v>
      </c>
      <c r="C21" t="s">
        <v>35</v>
      </c>
      <c r="D21" s="5" t="s">
        <v>48</v>
      </c>
      <c r="E21" s="7">
        <v>45740</v>
      </c>
      <c r="F21" s="8">
        <v>0.65347222222222223</v>
      </c>
      <c r="G21" s="7">
        <v>45740</v>
      </c>
      <c r="H21" s="8">
        <v>0.66805555555555551</v>
      </c>
    </row>
    <row r="22" spans="1:8">
      <c r="A22" t="s">
        <v>21</v>
      </c>
      <c r="B22" t="s">
        <v>31</v>
      </c>
      <c r="C22" t="s">
        <v>35</v>
      </c>
      <c r="D22" s="5" t="s">
        <v>49</v>
      </c>
      <c r="E22" s="7">
        <v>45740</v>
      </c>
      <c r="F22" s="8">
        <v>0.67361111111111116</v>
      </c>
      <c r="G22" s="7">
        <v>45740</v>
      </c>
      <c r="H22" s="8">
        <v>0.71736111111111112</v>
      </c>
    </row>
    <row r="23" spans="1:8">
      <c r="A23" t="s">
        <v>22</v>
      </c>
      <c r="B23" t="s">
        <v>34</v>
      </c>
      <c r="C23" t="s">
        <v>35</v>
      </c>
      <c r="D23" s="5" t="s">
        <v>50</v>
      </c>
      <c r="E23" s="7">
        <v>45740</v>
      </c>
      <c r="F23" s="8">
        <v>0.65208333333333335</v>
      </c>
      <c r="G23" s="7">
        <v>45740</v>
      </c>
      <c r="H23" s="8">
        <v>0.65277777777777779</v>
      </c>
    </row>
    <row r="24" spans="1:8">
      <c r="F24" s="4"/>
      <c r="G24" s="4"/>
      <c r="H24" s="4"/>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5A068-19CD-42DB-BBEC-37E13F58F425}">
  <dimension ref="A1:M24"/>
  <sheetViews>
    <sheetView showGridLines="0" zoomScale="70" zoomScaleNormal="70" workbookViewId="0">
      <pane ySplit="1" topLeftCell="A2" activePane="bottomLeft" state="frozen"/>
      <selection pane="bottomLeft" activeCell="D27" sqref="D27"/>
    </sheetView>
  </sheetViews>
  <sheetFormatPr defaultRowHeight="14.5"/>
  <cols>
    <col min="1" max="1" width="8.90625" customWidth="1"/>
    <col min="2" max="2" width="8.36328125" customWidth="1"/>
    <col min="3" max="3" width="20.6328125" customWidth="1"/>
    <col min="4" max="4" width="12.7265625" customWidth="1"/>
    <col min="5" max="5" width="14.453125" customWidth="1"/>
    <col min="6" max="6" width="19.81640625" style="6" customWidth="1"/>
    <col min="7" max="7" width="14.7265625" style="6" customWidth="1"/>
    <col min="8" max="8" width="20.08984375" customWidth="1"/>
    <col min="9" max="9" width="13" customWidth="1"/>
    <col min="10" max="10" width="16.6328125" customWidth="1"/>
    <col min="11" max="11" width="21.1796875" bestFit="1" customWidth="1"/>
    <col min="12" max="12" width="15.26953125" customWidth="1"/>
    <col min="13" max="13" width="16.81640625" bestFit="1" customWidth="1"/>
  </cols>
  <sheetData>
    <row r="1" spans="1:13" s="1" customFormat="1" ht="29">
      <c r="A1" s="1" t="s">
        <v>0</v>
      </c>
      <c r="B1" s="1" t="s">
        <v>1</v>
      </c>
      <c r="C1" s="2" t="s">
        <v>2</v>
      </c>
      <c r="D1" s="1" t="s">
        <v>3</v>
      </c>
      <c r="E1" s="2" t="s">
        <v>58</v>
      </c>
      <c r="F1" s="2" t="s">
        <v>4</v>
      </c>
      <c r="G1" s="2" t="s">
        <v>59</v>
      </c>
      <c r="H1" s="2" t="s">
        <v>7</v>
      </c>
      <c r="I1" s="2" t="s">
        <v>5</v>
      </c>
      <c r="J1" s="2" t="s">
        <v>6</v>
      </c>
      <c r="K1" s="1" t="s">
        <v>67</v>
      </c>
      <c r="L1" s="2" t="s">
        <v>69</v>
      </c>
      <c r="M1" s="2" t="s">
        <v>70</v>
      </c>
    </row>
    <row r="2" spans="1:13">
      <c r="A2" t="s">
        <v>8</v>
      </c>
      <c r="B2" t="s">
        <v>34</v>
      </c>
      <c r="C2" t="s">
        <v>35</v>
      </c>
      <c r="D2" s="5" t="s">
        <v>36</v>
      </c>
      <c r="E2" s="7">
        <v>45716</v>
      </c>
      <c r="F2" s="9">
        <v>0.23472222222222222</v>
      </c>
      <c r="G2" s="7">
        <v>45716</v>
      </c>
      <c r="H2" s="9">
        <v>0.29375000000000001</v>
      </c>
      <c r="I2">
        <f>ROUND(((G2 + H2) - (E2 + F2)) * 24, 2)</f>
        <v>1.42</v>
      </c>
      <c r="J2" t="s">
        <v>62</v>
      </c>
      <c r="K2" t="str">
        <f>IFERROR(IF(I2 &gt; VLOOKUP(TRIM(B2), Config!$A$2:$B$6, 2, FALSE), "SLA Breached", IF(I2 &gt; VLOOKUP(TRIM(B2), Config!$A$2:$B$6, 2, FALSE)*0.7, "Approaching SLA Breach", "SLA Healthy")), "Queue Not Found")</f>
        <v>SLA Breached</v>
      </c>
      <c r="L2">
        <f>VLOOKUP(B2, Config!$A$2:$B$6, 2, FALSE)</f>
        <v>1</v>
      </c>
      <c r="M2">
        <f t="shared" ref="M2:M23" si="0">IF(L2=0,"N/A",ROUND(I2/L2,2))</f>
        <v>1.42</v>
      </c>
    </row>
    <row r="3" spans="1:13">
      <c r="A3" t="s">
        <v>9</v>
      </c>
      <c r="B3" t="s">
        <v>31</v>
      </c>
      <c r="C3" t="s">
        <v>35</v>
      </c>
      <c r="D3" s="5" t="s">
        <v>37</v>
      </c>
      <c r="E3" s="7">
        <v>45716</v>
      </c>
      <c r="F3" s="8">
        <v>0.21180555555555555</v>
      </c>
      <c r="G3" s="7">
        <v>45716</v>
      </c>
      <c r="H3" s="8">
        <v>0.22708333333333333</v>
      </c>
      <c r="I3">
        <f t="shared" ref="I3:I23" si="1">ROUND(((G3 + H3) - (E3 + F3)) * 24, 2)</f>
        <v>0.37</v>
      </c>
      <c r="J3" t="s">
        <v>62</v>
      </c>
      <c r="K3" t="str">
        <f>IFERROR(IF(I3 &gt; VLOOKUP(TRIM(B3), Config!$A$2:$B$6, 2, FALSE), "SLA Breached", IF(I3 &gt; VLOOKUP(TRIM(B3), Config!$A$2:$B$6, 2, FALSE)*0.7, "Approaching SLA Breach", "SLA Healthy")), "Queue Not Found")</f>
        <v>SLA Healthy</v>
      </c>
      <c r="L3">
        <f>VLOOKUP(B3, Config!$A$2:$B$6, 2, FALSE)</f>
        <v>0.6</v>
      </c>
      <c r="M3">
        <f t="shared" si="0"/>
        <v>0.62</v>
      </c>
    </row>
    <row r="4" spans="1:13">
      <c r="A4" t="s">
        <v>10</v>
      </c>
      <c r="B4" t="s">
        <v>34</v>
      </c>
      <c r="C4" t="s">
        <v>35</v>
      </c>
      <c r="D4" s="5" t="s">
        <v>38</v>
      </c>
      <c r="E4" s="7">
        <v>45716</v>
      </c>
      <c r="F4" s="8">
        <v>0.19166666666666668</v>
      </c>
      <c r="G4" s="7">
        <v>45716</v>
      </c>
      <c r="H4" s="8">
        <v>0.2048611111111111</v>
      </c>
      <c r="I4">
        <f t="shared" si="1"/>
        <v>0.32</v>
      </c>
      <c r="J4" t="s">
        <v>62</v>
      </c>
      <c r="K4" t="str">
        <f>IFERROR(IF(I4 &gt; VLOOKUP(TRIM(B4), Config!$A$2:$B$6, 2, FALSE), "SLA Breached", IF(I4 &gt; VLOOKUP(TRIM(B4), Config!$A$2:$B$6, 2, FALSE)*0.7, "Approaching SLA Breach", "SLA Healthy")), "Queue Not Found")</f>
        <v>SLA Healthy</v>
      </c>
      <c r="L4">
        <f>VLOOKUP(B4, Config!$A$2:$B$6, 2, FALSE)</f>
        <v>1</v>
      </c>
      <c r="M4">
        <f t="shared" si="0"/>
        <v>0.32</v>
      </c>
    </row>
    <row r="5" spans="1:13">
      <c r="A5" t="s">
        <v>11</v>
      </c>
      <c r="B5" t="s">
        <v>34</v>
      </c>
      <c r="C5" t="s">
        <v>35</v>
      </c>
      <c r="D5" s="5" t="s">
        <v>39</v>
      </c>
      <c r="E5" s="7">
        <v>45716</v>
      </c>
      <c r="F5" s="8">
        <v>0.19513888888888889</v>
      </c>
      <c r="G5" s="7">
        <v>45716</v>
      </c>
      <c r="H5" s="8">
        <v>0.20624999999999999</v>
      </c>
      <c r="I5">
        <f t="shared" si="1"/>
        <v>0.27</v>
      </c>
      <c r="J5" t="s">
        <v>62</v>
      </c>
      <c r="K5" t="str">
        <f>IFERROR(IF(I5 &gt; VLOOKUP(TRIM(B5), Config!$A$2:$B$6, 2, FALSE), "SLA Breached", IF(I5 &gt; VLOOKUP(TRIM(B5), Config!$A$2:$B$6, 2, FALSE)*0.7, "Approaching SLA Breach", "SLA Healthy")), "Queue Not Found")</f>
        <v>SLA Healthy</v>
      </c>
      <c r="L5">
        <f>VLOOKUP(B5, Config!$A$2:$B$6, 2, FALSE)</f>
        <v>1</v>
      </c>
      <c r="M5">
        <f t="shared" si="0"/>
        <v>0.27</v>
      </c>
    </row>
    <row r="6" spans="1:13">
      <c r="A6" t="s">
        <v>12</v>
      </c>
      <c r="B6" t="s">
        <v>32</v>
      </c>
      <c r="C6" t="s">
        <v>35</v>
      </c>
      <c r="D6" s="5" t="s">
        <v>40</v>
      </c>
      <c r="E6" s="7">
        <v>45716</v>
      </c>
      <c r="F6" s="8">
        <v>0.17708333333333334</v>
      </c>
      <c r="G6" s="7">
        <v>45716</v>
      </c>
      <c r="H6" s="8">
        <v>0.18611111111111112</v>
      </c>
      <c r="I6">
        <f t="shared" si="1"/>
        <v>0.22</v>
      </c>
      <c r="J6" t="s">
        <v>62</v>
      </c>
      <c r="K6" t="str">
        <f>IFERROR(IF(I6 &gt; VLOOKUP(TRIM(B6), Config!$A$2:$B$6, 2, FALSE), "SLA Breached", IF(I6 &gt; VLOOKUP(TRIM(B6), Config!$A$2:$B$6, 2, FALSE)*0.7, "Approaching SLA Breach", "SLA Healthy")), "Queue Not Found")</f>
        <v>SLA Healthy</v>
      </c>
      <c r="L6">
        <f>VLOOKUP(B6, Config!$A$2:$B$6, 2, FALSE)</f>
        <v>0.5</v>
      </c>
      <c r="M6">
        <f t="shared" si="0"/>
        <v>0.44</v>
      </c>
    </row>
    <row r="7" spans="1:13">
      <c r="A7" t="s">
        <v>13</v>
      </c>
      <c r="B7" t="s">
        <v>33</v>
      </c>
      <c r="C7" t="s">
        <v>35</v>
      </c>
      <c r="D7" s="5" t="s">
        <v>41</v>
      </c>
      <c r="E7" s="7">
        <v>45724</v>
      </c>
      <c r="F7" s="8">
        <v>0.53125</v>
      </c>
      <c r="G7" s="7">
        <v>45724</v>
      </c>
      <c r="H7" s="8">
        <v>0.58819444444444446</v>
      </c>
      <c r="I7">
        <f t="shared" si="1"/>
        <v>1.37</v>
      </c>
      <c r="J7" t="s">
        <v>63</v>
      </c>
      <c r="K7" t="str">
        <f>IFERROR(IF(I7 &gt; VLOOKUP(TRIM(B7), Config!$A$2:$B$6, 2, FALSE), "SLA Breached", IF(I7 &gt; VLOOKUP(TRIM(B7), Config!$A$2:$B$6, 2, FALSE)*0.7, "Approaching SLA Breach", "SLA Healthy")), "Queue Not Found")</f>
        <v>SLA Breached</v>
      </c>
      <c r="L7">
        <f>VLOOKUP(B7, Config!$A$2:$B$6, 2, FALSE)</f>
        <v>0.75</v>
      </c>
      <c r="M7">
        <f t="shared" si="0"/>
        <v>1.83</v>
      </c>
    </row>
    <row r="8" spans="1:13">
      <c r="A8" t="s">
        <v>14</v>
      </c>
      <c r="B8" t="s">
        <v>32</v>
      </c>
      <c r="C8" t="s">
        <v>35</v>
      </c>
      <c r="D8" s="5" t="s">
        <v>42</v>
      </c>
      <c r="E8" s="7">
        <v>45723</v>
      </c>
      <c r="F8" s="8">
        <v>0.34444444444444444</v>
      </c>
      <c r="G8" s="7">
        <v>45723</v>
      </c>
      <c r="H8" s="8">
        <v>0.38680555555555557</v>
      </c>
      <c r="I8">
        <f t="shared" si="1"/>
        <v>1.02</v>
      </c>
      <c r="J8" t="s">
        <v>63</v>
      </c>
      <c r="K8" t="str">
        <f>IFERROR(IF(I8 &gt; VLOOKUP(TRIM(B8), Config!$A$2:$B$6, 2, FALSE), "SLA Breached", IF(I8 &gt; VLOOKUP(TRIM(B8), Config!$A$2:$B$6, 2, FALSE)*0.7, "Approaching SLA Breach", "SLA Healthy")), "Queue Not Found")</f>
        <v>SLA Breached</v>
      </c>
      <c r="L8">
        <f>VLOOKUP(B8, Config!$A$2:$B$6, 2, FALSE)</f>
        <v>0.5</v>
      </c>
      <c r="M8">
        <f t="shared" si="0"/>
        <v>2.04</v>
      </c>
    </row>
    <row r="9" spans="1:13">
      <c r="A9" t="s">
        <v>16</v>
      </c>
      <c r="B9" t="s">
        <v>34</v>
      </c>
      <c r="C9" t="s">
        <v>35</v>
      </c>
      <c r="D9" s="5" t="s">
        <v>44</v>
      </c>
      <c r="E9" s="7">
        <v>45724</v>
      </c>
      <c r="F9" s="8">
        <v>0.45555555555555555</v>
      </c>
      <c r="G9" s="7">
        <v>45724</v>
      </c>
      <c r="H9" s="8">
        <v>0.48125000000000001</v>
      </c>
      <c r="I9">
        <f t="shared" si="1"/>
        <v>0.62</v>
      </c>
      <c r="J9" t="s">
        <v>63</v>
      </c>
      <c r="K9" t="str">
        <f>IFERROR(IF(I9 &gt; VLOOKUP(TRIM(B9), Config!$A$2:$B$6, 2, FALSE), "SLA Breached", IF(I9 &gt; VLOOKUP(TRIM(B9), Config!$A$2:$B$6, 2, FALSE)*0.7, "Approaching SLA Breach", "SLA Healthy")), "Queue Not Found")</f>
        <v>SLA Healthy</v>
      </c>
      <c r="L9">
        <f>VLOOKUP(B9, Config!$A$2:$B$6, 2, FALSE)</f>
        <v>1</v>
      </c>
      <c r="M9">
        <f t="shared" si="0"/>
        <v>0.62</v>
      </c>
    </row>
    <row r="10" spans="1:13">
      <c r="A10" t="s">
        <v>15</v>
      </c>
      <c r="B10" t="s">
        <v>30</v>
      </c>
      <c r="C10" t="s">
        <v>35</v>
      </c>
      <c r="D10" s="5" t="s">
        <v>43</v>
      </c>
      <c r="E10" s="7">
        <v>45725</v>
      </c>
      <c r="F10" s="8">
        <v>0.3888888888888889</v>
      </c>
      <c r="G10" s="7">
        <v>45725</v>
      </c>
      <c r="H10" s="8">
        <v>0.41805555555555557</v>
      </c>
      <c r="I10">
        <f t="shared" si="1"/>
        <v>0.7</v>
      </c>
      <c r="J10" t="s">
        <v>64</v>
      </c>
      <c r="K10" t="str">
        <f>IFERROR(IF(I10 &gt; VLOOKUP(TRIM(B10), Config!$A$2:$B$6, 2, FALSE), "SLA Breached", IF(I10 &gt; VLOOKUP(TRIM(B10), Config!$A$2:$B$6, 2, FALSE)*0.7, "Approaching SLA Breach", "SLA Healthy")), "Queue Not Found")</f>
        <v>SLA Healthy</v>
      </c>
      <c r="L10">
        <f>VLOOKUP(B10, Config!$A$2:$B$6, 2, FALSE)</f>
        <v>1.2</v>
      </c>
      <c r="M10">
        <f t="shared" si="0"/>
        <v>0.57999999999999996</v>
      </c>
    </row>
    <row r="11" spans="1:13">
      <c r="A11" t="s">
        <v>17</v>
      </c>
      <c r="B11" t="s">
        <v>31</v>
      </c>
      <c r="C11" t="s">
        <v>35</v>
      </c>
      <c r="D11" s="5" t="s">
        <v>45</v>
      </c>
      <c r="E11" s="7">
        <v>45725</v>
      </c>
      <c r="F11" s="8">
        <v>0.36319444444444443</v>
      </c>
      <c r="G11" s="7">
        <v>45725</v>
      </c>
      <c r="H11" s="8">
        <v>0.3888888888888889</v>
      </c>
      <c r="I11">
        <f t="shared" si="1"/>
        <v>0.62</v>
      </c>
      <c r="J11" t="s">
        <v>64</v>
      </c>
      <c r="K11" t="str">
        <f>IFERROR(IF(I11 &gt; VLOOKUP(TRIM(B11), Config!$A$2:$B$6, 2, FALSE), "SLA Breached", IF(I11 &gt; VLOOKUP(TRIM(B11), Config!$A$2:$B$6, 2, FALSE)*0.7, "Approaching SLA Breach", "SLA Healthy")), "Queue Not Found")</f>
        <v>SLA Breached</v>
      </c>
      <c r="L11">
        <f>VLOOKUP(B11, Config!$A$2:$B$6, 2, FALSE)</f>
        <v>0.6</v>
      </c>
      <c r="M11">
        <f t="shared" si="0"/>
        <v>1.03</v>
      </c>
    </row>
    <row r="12" spans="1:13">
      <c r="A12" t="s">
        <v>23</v>
      </c>
      <c r="B12" t="s">
        <v>34</v>
      </c>
      <c r="C12" t="s">
        <v>35</v>
      </c>
      <c r="D12" s="5" t="s">
        <v>51</v>
      </c>
      <c r="E12" s="7">
        <v>45735</v>
      </c>
      <c r="F12" s="8">
        <v>0.34166666666666667</v>
      </c>
      <c r="G12" s="7">
        <v>45735</v>
      </c>
      <c r="H12" s="8">
        <v>0.61944444444444446</v>
      </c>
      <c r="I12">
        <f t="shared" si="1"/>
        <v>6.67</v>
      </c>
      <c r="J12" t="s">
        <v>65</v>
      </c>
      <c r="K12" t="str">
        <f>IFERROR(IF(I12 &gt; VLOOKUP(TRIM(B12), Config!$A$2:$B$6, 2, FALSE), "SLA Breached", IF(I12 &gt; VLOOKUP(TRIM(B12), Config!$A$2:$B$6, 2, FALSE)*0.7, "Approaching SLA Breach", "SLA Healthy")), "Queue Not Found")</f>
        <v>SLA Breached</v>
      </c>
      <c r="L12">
        <f>VLOOKUP(B12, Config!$A$2:$B$6, 2, FALSE)</f>
        <v>1</v>
      </c>
      <c r="M12">
        <f t="shared" si="0"/>
        <v>6.67</v>
      </c>
    </row>
    <row r="13" spans="1:13">
      <c r="A13" t="s">
        <v>24</v>
      </c>
      <c r="B13" t="s">
        <v>34</v>
      </c>
      <c r="C13" t="s">
        <v>35</v>
      </c>
      <c r="D13" s="5" t="s">
        <v>52</v>
      </c>
      <c r="E13" s="7">
        <v>45736</v>
      </c>
      <c r="F13" s="8">
        <v>0.3527777777777778</v>
      </c>
      <c r="G13" s="7">
        <v>45736</v>
      </c>
      <c r="H13" s="8">
        <v>0.36527777777777776</v>
      </c>
      <c r="I13">
        <f t="shared" si="1"/>
        <v>0.3</v>
      </c>
      <c r="J13" t="s">
        <v>65</v>
      </c>
      <c r="K13" t="str">
        <f>IFERROR(IF(I13 &gt; VLOOKUP(TRIM(B13), Config!$A$2:$B$6, 2, FALSE), "SLA Breached", IF(I13 &gt; VLOOKUP(TRIM(B13), Config!$A$2:$B$6, 2, FALSE)*0.7, "Approaching SLA Breach", "SLA Healthy")), "Queue Not Found")</f>
        <v>SLA Healthy</v>
      </c>
      <c r="L13">
        <f>VLOOKUP(B13, Config!$A$2:$B$6, 2, FALSE)</f>
        <v>1</v>
      </c>
      <c r="M13">
        <f t="shared" si="0"/>
        <v>0.3</v>
      </c>
    </row>
    <row r="14" spans="1:13">
      <c r="A14" t="s">
        <v>25</v>
      </c>
      <c r="B14" t="s">
        <v>32</v>
      </c>
      <c r="C14" t="s">
        <v>35</v>
      </c>
      <c r="D14" s="5" t="s">
        <v>53</v>
      </c>
      <c r="E14" s="7">
        <v>45736</v>
      </c>
      <c r="F14" s="8">
        <v>0.36805555555555558</v>
      </c>
      <c r="G14" s="7">
        <v>45736</v>
      </c>
      <c r="H14" s="8">
        <v>0.37291666666666667</v>
      </c>
      <c r="I14">
        <f t="shared" si="1"/>
        <v>0.12</v>
      </c>
      <c r="J14" t="s">
        <v>65</v>
      </c>
      <c r="K14" t="str">
        <f>IFERROR(IF(I14 &gt; VLOOKUP(TRIM(B14), Config!$A$2:$B$6, 2, FALSE), "SLA Breached", IF(I14 &gt; VLOOKUP(TRIM(B14), Config!$A$2:$B$6, 2, FALSE)*0.7, "Approaching SLA Breach", "SLA Healthy")), "Queue Not Found")</f>
        <v>SLA Healthy</v>
      </c>
      <c r="L14">
        <f>VLOOKUP(B14, Config!$A$2:$B$6, 2, FALSE)</f>
        <v>0.5</v>
      </c>
      <c r="M14">
        <f t="shared" si="0"/>
        <v>0.24</v>
      </c>
    </row>
    <row r="15" spans="1:13">
      <c r="A15" t="s">
        <v>26</v>
      </c>
      <c r="B15" t="s">
        <v>30</v>
      </c>
      <c r="C15" t="s">
        <v>35</v>
      </c>
      <c r="D15" s="5" t="s">
        <v>54</v>
      </c>
      <c r="E15" s="7">
        <v>45736</v>
      </c>
      <c r="F15" s="8">
        <v>0.37569444444444444</v>
      </c>
      <c r="G15" s="7">
        <v>45736</v>
      </c>
      <c r="H15" s="8">
        <v>0.38263888888888886</v>
      </c>
      <c r="I15">
        <f t="shared" si="1"/>
        <v>0.17</v>
      </c>
      <c r="J15" t="s">
        <v>65</v>
      </c>
      <c r="K15" t="str">
        <f>IFERROR(IF(I15 &gt; VLOOKUP(TRIM(B15), Config!$A$2:$B$6, 2, FALSE), "SLA Breached", IF(I15 &gt; VLOOKUP(TRIM(B15), Config!$A$2:$B$6, 2, FALSE)*0.7, "Approaching SLA Breach", "SLA Healthy")), "Queue Not Found")</f>
        <v>SLA Healthy</v>
      </c>
      <c r="L15">
        <f>VLOOKUP(B15, Config!$A$2:$B$6, 2, FALSE)</f>
        <v>1.2</v>
      </c>
      <c r="M15">
        <f t="shared" si="0"/>
        <v>0.14000000000000001</v>
      </c>
    </row>
    <row r="16" spans="1:13">
      <c r="A16" t="s">
        <v>27</v>
      </c>
      <c r="B16" t="s">
        <v>32</v>
      </c>
      <c r="C16" t="s">
        <v>35</v>
      </c>
      <c r="D16" s="5" t="s">
        <v>55</v>
      </c>
      <c r="E16" s="7">
        <v>45736</v>
      </c>
      <c r="F16" s="8">
        <v>0.38750000000000001</v>
      </c>
      <c r="G16" s="7">
        <v>45737</v>
      </c>
      <c r="H16" s="8">
        <v>0.32291666666666669</v>
      </c>
      <c r="I16">
        <f t="shared" si="1"/>
        <v>22.45</v>
      </c>
      <c r="J16" t="s">
        <v>65</v>
      </c>
      <c r="K16" t="str">
        <f>IFERROR(IF(I16 &gt; VLOOKUP(TRIM(B16), Config!$A$2:$B$6, 2, FALSE), "SLA Breached", IF(I16 &gt; VLOOKUP(TRIM(B16), Config!$A$2:$B$6, 2, FALSE)*0.7, "Approaching SLA Breach", "SLA Healthy")), "Queue Not Found")</f>
        <v>SLA Breached</v>
      </c>
      <c r="L16">
        <f>VLOOKUP(B16, Config!$A$2:$B$6, 2, FALSE)</f>
        <v>0.5</v>
      </c>
      <c r="M16">
        <f t="shared" si="0"/>
        <v>44.9</v>
      </c>
    </row>
    <row r="17" spans="1:13">
      <c r="A17" t="s">
        <v>28</v>
      </c>
      <c r="B17" t="s">
        <v>31</v>
      </c>
      <c r="C17" t="s">
        <v>35</v>
      </c>
      <c r="D17" s="5" t="s">
        <v>56</v>
      </c>
      <c r="E17" s="7">
        <v>45736</v>
      </c>
      <c r="F17" s="8">
        <v>0.36319444444444443</v>
      </c>
      <c r="G17" s="7">
        <v>45736</v>
      </c>
      <c r="H17" s="8">
        <v>0.36388888888888887</v>
      </c>
      <c r="I17">
        <f t="shared" si="1"/>
        <v>0.02</v>
      </c>
      <c r="J17" t="s">
        <v>65</v>
      </c>
      <c r="K17" t="str">
        <f>IFERROR(IF(I17 &gt; VLOOKUP(TRIM(B17), Config!$A$2:$B$6, 2, FALSE), "SLA Breached", IF(I17 &gt; VLOOKUP(TRIM(B17), Config!$A$2:$B$6, 2, FALSE)*0.7, "Approaching SLA Breach", "SLA Healthy")), "Queue Not Found")</f>
        <v>SLA Healthy</v>
      </c>
      <c r="L17">
        <f>VLOOKUP(B17, Config!$A$2:$B$6, 2, FALSE)</f>
        <v>0.6</v>
      </c>
      <c r="M17">
        <f t="shared" si="0"/>
        <v>0.03</v>
      </c>
    </row>
    <row r="18" spans="1:13">
      <c r="A18" t="s">
        <v>29</v>
      </c>
      <c r="B18" t="s">
        <v>30</v>
      </c>
      <c r="C18" t="s">
        <v>35</v>
      </c>
      <c r="D18" s="5" t="s">
        <v>57</v>
      </c>
      <c r="E18" s="7">
        <v>45736</v>
      </c>
      <c r="F18" s="8">
        <v>0.37083333333333335</v>
      </c>
      <c r="G18" s="7">
        <v>45736</v>
      </c>
      <c r="H18" s="8">
        <v>0.37152777777777779</v>
      </c>
      <c r="I18">
        <f t="shared" si="1"/>
        <v>0.02</v>
      </c>
      <c r="J18" t="s">
        <v>65</v>
      </c>
      <c r="K18" t="str">
        <f>IFERROR(IF(I18 &gt; VLOOKUP(TRIM(B18), Config!$A$2:$B$6, 2, FALSE), "SLA Breached", IF(I18 &gt; VLOOKUP(TRIM(B18), Config!$A$2:$B$6, 2, FALSE)*0.7, "Approaching SLA Breach", "SLA Healthy")), "Queue Not Found")</f>
        <v>SLA Healthy</v>
      </c>
      <c r="L18">
        <f>VLOOKUP(B18, Config!$A$2:$B$6, 2, FALSE)</f>
        <v>1.2</v>
      </c>
      <c r="M18">
        <f t="shared" si="0"/>
        <v>0.02</v>
      </c>
    </row>
    <row r="19" spans="1:13">
      <c r="A19" t="s">
        <v>18</v>
      </c>
      <c r="B19" t="s">
        <v>30</v>
      </c>
      <c r="C19" t="s">
        <v>35</v>
      </c>
      <c r="D19" s="5" t="s">
        <v>46</v>
      </c>
      <c r="E19" s="7">
        <v>45740</v>
      </c>
      <c r="F19" s="8">
        <v>0.62916666666666665</v>
      </c>
      <c r="G19" s="7">
        <v>45740</v>
      </c>
      <c r="H19" s="8">
        <v>0.63472222222222219</v>
      </c>
      <c r="I19">
        <f t="shared" si="1"/>
        <v>0.13</v>
      </c>
      <c r="J19" t="s">
        <v>66</v>
      </c>
      <c r="K19" t="str">
        <f>IFERROR(IF(I19 &gt; VLOOKUP(TRIM(B19), Config!$A$2:$B$6, 2, FALSE), "SLA Breached", IF(I19 &gt; VLOOKUP(TRIM(B19), Config!$A$2:$B$6, 2, FALSE)*0.7, "Approaching SLA Breach", "SLA Healthy")), "Queue Not Found")</f>
        <v>SLA Healthy</v>
      </c>
      <c r="L19">
        <f>VLOOKUP(B19, Config!$A$2:$B$6, 2, FALSE)</f>
        <v>1.2</v>
      </c>
      <c r="M19">
        <f t="shared" si="0"/>
        <v>0.11</v>
      </c>
    </row>
    <row r="20" spans="1:13">
      <c r="A20" s="3" t="s">
        <v>19</v>
      </c>
      <c r="B20" t="s">
        <v>34</v>
      </c>
      <c r="C20" t="s">
        <v>35</v>
      </c>
      <c r="D20" s="5" t="s">
        <v>47</v>
      </c>
      <c r="E20" s="7">
        <v>45740</v>
      </c>
      <c r="F20" s="8">
        <v>0.64236111111111116</v>
      </c>
      <c r="G20" s="7">
        <v>45740</v>
      </c>
      <c r="H20" s="8">
        <v>0.65277777777777779</v>
      </c>
      <c r="I20">
        <f t="shared" si="1"/>
        <v>0.25</v>
      </c>
      <c r="J20" t="s">
        <v>66</v>
      </c>
      <c r="K20" t="str">
        <f>IFERROR(IF(I20 &gt; VLOOKUP(TRIM(B20), Config!$A$2:$B$6, 2, FALSE), "SLA Breached", IF(I20 &gt; VLOOKUP(TRIM(B20), Config!$A$2:$B$6, 2, FALSE)*0.7, "Approaching SLA Breach", "SLA Healthy")), "Queue Not Found")</f>
        <v>SLA Healthy</v>
      </c>
      <c r="L20">
        <f>VLOOKUP(B20, Config!$A$2:$B$6, 2, FALSE)</f>
        <v>1</v>
      </c>
      <c r="M20">
        <f t="shared" si="0"/>
        <v>0.25</v>
      </c>
    </row>
    <row r="21" spans="1:13">
      <c r="A21" t="s">
        <v>20</v>
      </c>
      <c r="B21" t="s">
        <v>34</v>
      </c>
      <c r="C21" t="s">
        <v>35</v>
      </c>
      <c r="D21" s="5" t="s">
        <v>48</v>
      </c>
      <c r="E21" s="7">
        <v>45740</v>
      </c>
      <c r="F21" s="8">
        <v>0.65347222222222223</v>
      </c>
      <c r="G21" s="7">
        <v>45740</v>
      </c>
      <c r="H21" s="8">
        <v>0.66805555555555551</v>
      </c>
      <c r="I21">
        <f t="shared" si="1"/>
        <v>0.35</v>
      </c>
      <c r="J21" t="s">
        <v>66</v>
      </c>
      <c r="K21" t="str">
        <f>IFERROR(IF(I21 &gt; VLOOKUP(TRIM(B21), Config!$A$2:$B$6, 2, FALSE), "SLA Breached", IF(I21 &gt; VLOOKUP(TRIM(B21), Config!$A$2:$B$6, 2, FALSE)*0.7, "Approaching SLA Breach", "SLA Healthy")), "Queue Not Found")</f>
        <v>SLA Healthy</v>
      </c>
      <c r="L21">
        <f>VLOOKUP(B21, Config!$A$2:$B$6, 2, FALSE)</f>
        <v>1</v>
      </c>
      <c r="M21">
        <f t="shared" si="0"/>
        <v>0.35</v>
      </c>
    </row>
    <row r="22" spans="1:13">
      <c r="A22" t="s">
        <v>21</v>
      </c>
      <c r="B22" t="s">
        <v>31</v>
      </c>
      <c r="C22" t="s">
        <v>35</v>
      </c>
      <c r="D22" s="5" t="s">
        <v>49</v>
      </c>
      <c r="E22" s="7">
        <v>45740</v>
      </c>
      <c r="F22" s="8">
        <v>0.67361111111111116</v>
      </c>
      <c r="G22" s="7">
        <v>45740</v>
      </c>
      <c r="H22" s="8">
        <v>0.71736111111111112</v>
      </c>
      <c r="I22">
        <f t="shared" si="1"/>
        <v>1.05</v>
      </c>
      <c r="J22" t="s">
        <v>66</v>
      </c>
      <c r="K22" t="str">
        <f>IFERROR(IF(I22 &gt; VLOOKUP(TRIM(B22), Config!$A$2:$B$6, 2, FALSE), "SLA Breached", IF(I22 &gt; VLOOKUP(TRIM(B22), Config!$A$2:$B$6, 2, FALSE)*0.7, "Approaching SLA Breach", "SLA Healthy")), "Queue Not Found")</f>
        <v>SLA Breached</v>
      </c>
      <c r="L22">
        <f>VLOOKUP(B22, Config!$A$2:$B$6, 2, FALSE)</f>
        <v>0.6</v>
      </c>
      <c r="M22">
        <f t="shared" si="0"/>
        <v>1.75</v>
      </c>
    </row>
    <row r="23" spans="1:13">
      <c r="A23" t="s">
        <v>22</v>
      </c>
      <c r="B23" t="s">
        <v>34</v>
      </c>
      <c r="C23" t="s">
        <v>35</v>
      </c>
      <c r="D23" s="5" t="s">
        <v>50</v>
      </c>
      <c r="E23" s="7">
        <v>45740</v>
      </c>
      <c r="F23" s="8">
        <v>0.65208333333333335</v>
      </c>
      <c r="G23" s="7">
        <v>45740</v>
      </c>
      <c r="H23" s="8">
        <v>0.65277777777777779</v>
      </c>
      <c r="I23">
        <f t="shared" si="1"/>
        <v>0.02</v>
      </c>
      <c r="J23" t="s">
        <v>66</v>
      </c>
      <c r="K23" t="str">
        <f>IFERROR(IF(I23 &gt; VLOOKUP(TRIM(B23), Config!$A$2:$B$6, 2, FALSE), "SLA Breached", IF(I23 &gt; VLOOKUP(TRIM(B23), Config!$A$2:$B$6, 2, FALSE)*0.7, "Approaching SLA Breach", "SLA Healthy")), "Queue Not Found")</f>
        <v>SLA Healthy</v>
      </c>
      <c r="L23">
        <f>VLOOKUP(B23, Config!$A$2:$B$6, 2, FALSE)</f>
        <v>1</v>
      </c>
      <c r="M23">
        <f t="shared" si="0"/>
        <v>0.02</v>
      </c>
    </row>
    <row r="24" spans="1:13">
      <c r="F24" s="4"/>
      <c r="G24" s="4"/>
      <c r="H24" s="4"/>
    </row>
  </sheetData>
  <phoneticPr fontId="4" type="noConversion"/>
  <conditionalFormatting sqref="M2:M23">
    <cfRule type="cellIs" dxfId="5" priority="1" operator="lessThanOrEqual">
      <formula>0.7</formula>
    </cfRule>
    <cfRule type="cellIs" dxfId="4" priority="2" operator="between">
      <formula>0.71</formula>
      <formula>1</formula>
    </cfRule>
    <cfRule type="cellIs" dxfId="3" priority="3" operator="greaterThan">
      <formula>1</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55245-F40C-4957-8C79-FB239793FEE0}">
  <dimension ref="A1:B6"/>
  <sheetViews>
    <sheetView workbookViewId="0">
      <pane ySplit="1" topLeftCell="A2" activePane="bottomLeft" state="frozen"/>
      <selection pane="bottomLeft" activeCell="C2" sqref="C2"/>
    </sheetView>
  </sheetViews>
  <sheetFormatPr defaultRowHeight="14.5"/>
  <cols>
    <col min="2" max="2" width="11.54296875" customWidth="1"/>
  </cols>
  <sheetData>
    <row r="1" spans="1:2" ht="27.5" customHeight="1">
      <c r="A1" s="61" t="s">
        <v>1</v>
      </c>
      <c r="B1" s="62" t="s">
        <v>68</v>
      </c>
    </row>
    <row r="2" spans="1:2">
      <c r="A2" s="63" t="s">
        <v>34</v>
      </c>
      <c r="B2" s="63">
        <v>1</v>
      </c>
    </row>
    <row r="3" spans="1:2">
      <c r="A3" s="63" t="s">
        <v>32</v>
      </c>
      <c r="B3" s="63">
        <v>0.5</v>
      </c>
    </row>
    <row r="4" spans="1:2">
      <c r="A4" s="63" t="s">
        <v>30</v>
      </c>
      <c r="B4" s="63">
        <v>1.2</v>
      </c>
    </row>
    <row r="5" spans="1:2">
      <c r="A5" s="63" t="s">
        <v>31</v>
      </c>
      <c r="B5" s="63">
        <v>0.6</v>
      </c>
    </row>
    <row r="6" spans="1:2">
      <c r="A6" s="63" t="s">
        <v>33</v>
      </c>
      <c r="B6" s="63">
        <v>0.75</v>
      </c>
    </row>
  </sheetData>
  <conditionalFormatting sqref="B2:B6">
    <cfRule type="cellIs" dxfId="2" priority="1" operator="lessThanOrEqual">
      <formula>0.7</formula>
    </cfRule>
    <cfRule type="cellIs" dxfId="1" priority="2" operator="between">
      <formula>0.71</formula>
      <formula>1</formula>
    </cfRule>
    <cfRule type="cellIs" dxfId="0" priority="3"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56ACD-0C2B-4006-86F4-93CA9781B7AD}">
  <dimension ref="A1:O25"/>
  <sheetViews>
    <sheetView zoomScale="70" zoomScaleNormal="70" workbookViewId="0">
      <selection activeCell="R7" sqref="R7"/>
    </sheetView>
  </sheetViews>
  <sheetFormatPr defaultRowHeight="14.5"/>
  <cols>
    <col min="1" max="1" width="14.7265625" bestFit="1" customWidth="1"/>
    <col min="2" max="2" width="15.81640625" bestFit="1" customWidth="1"/>
    <col min="3" max="3" width="11.08984375" bestFit="1" customWidth="1"/>
    <col min="4" max="4" width="14.7265625" bestFit="1" customWidth="1"/>
    <col min="5" max="5" width="21.453125" customWidth="1"/>
    <col min="6" max="6" width="14.7265625" bestFit="1" customWidth="1"/>
    <col min="7" max="7" width="15.81640625" bestFit="1" customWidth="1"/>
    <col min="8" max="8" width="11.08984375" bestFit="1" customWidth="1"/>
    <col min="9" max="9" width="10.81640625" bestFit="1" customWidth="1"/>
  </cols>
  <sheetData>
    <row r="1" spans="1:9" ht="15" thickBot="1"/>
    <row r="2" spans="1:9" ht="16" thickBot="1">
      <c r="A2" s="21" t="s">
        <v>75</v>
      </c>
      <c r="B2" s="22"/>
      <c r="C2" s="22"/>
      <c r="D2" s="23"/>
      <c r="F2" s="21" t="s">
        <v>76</v>
      </c>
      <c r="G2" s="22"/>
      <c r="H2" s="22"/>
      <c r="I2" s="23"/>
    </row>
    <row r="3" spans="1:9">
      <c r="A3" s="24" t="s">
        <v>74</v>
      </c>
      <c r="B3" s="25" t="s">
        <v>61</v>
      </c>
      <c r="C3" s="26"/>
      <c r="D3" s="27"/>
      <c r="E3" s="39" t="s">
        <v>82</v>
      </c>
      <c r="F3" s="24" t="s">
        <v>74</v>
      </c>
      <c r="G3" s="25" t="s">
        <v>61</v>
      </c>
      <c r="H3" s="26"/>
      <c r="I3" s="27"/>
    </row>
    <row r="4" spans="1:9" ht="15" thickBot="1">
      <c r="A4" s="28" t="s">
        <v>71</v>
      </c>
      <c r="B4" s="29" t="s">
        <v>72</v>
      </c>
      <c r="C4" s="29" t="s">
        <v>73</v>
      </c>
      <c r="D4" s="30" t="s">
        <v>60</v>
      </c>
      <c r="E4" s="40"/>
      <c r="F4" s="41" t="s">
        <v>71</v>
      </c>
      <c r="G4" s="18" t="s">
        <v>72</v>
      </c>
      <c r="H4" s="18" t="s">
        <v>73</v>
      </c>
      <c r="I4" s="42" t="s">
        <v>60</v>
      </c>
    </row>
    <row r="5" spans="1:9">
      <c r="A5" s="31" t="s">
        <v>33</v>
      </c>
      <c r="B5" s="32">
        <v>1</v>
      </c>
      <c r="C5" s="32"/>
      <c r="D5" s="33">
        <v>1</v>
      </c>
      <c r="E5" s="45"/>
      <c r="F5" s="43" t="s">
        <v>62</v>
      </c>
      <c r="G5" s="19">
        <v>1</v>
      </c>
      <c r="H5" s="19">
        <v>4</v>
      </c>
      <c r="I5" s="44">
        <v>5</v>
      </c>
    </row>
    <row r="6" spans="1:9">
      <c r="A6" s="34" t="s">
        <v>32</v>
      </c>
      <c r="B6" s="20">
        <v>2</v>
      </c>
      <c r="C6" s="20">
        <v>2</v>
      </c>
      <c r="D6" s="35">
        <v>4</v>
      </c>
      <c r="E6" s="46"/>
      <c r="F6" s="34" t="s">
        <v>63</v>
      </c>
      <c r="G6" s="20">
        <v>2</v>
      </c>
      <c r="H6" s="20">
        <v>1</v>
      </c>
      <c r="I6" s="35">
        <v>3</v>
      </c>
    </row>
    <row r="7" spans="1:9">
      <c r="A7" s="34" t="s">
        <v>30</v>
      </c>
      <c r="B7" s="20"/>
      <c r="C7" s="20">
        <v>4</v>
      </c>
      <c r="D7" s="35">
        <v>4</v>
      </c>
      <c r="E7" s="46"/>
      <c r="F7" s="34" t="s">
        <v>64</v>
      </c>
      <c r="G7" s="20">
        <v>1</v>
      </c>
      <c r="H7" s="20">
        <v>1</v>
      </c>
      <c r="I7" s="35">
        <v>2</v>
      </c>
    </row>
    <row r="8" spans="1:9">
      <c r="A8" s="34" t="s">
        <v>31</v>
      </c>
      <c r="B8" s="20">
        <v>2</v>
      </c>
      <c r="C8" s="20">
        <v>2</v>
      </c>
      <c r="D8" s="35">
        <v>4</v>
      </c>
      <c r="E8" s="46"/>
      <c r="F8" s="34" t="s">
        <v>65</v>
      </c>
      <c r="G8" s="20">
        <v>2</v>
      </c>
      <c r="H8" s="20">
        <v>5</v>
      </c>
      <c r="I8" s="35">
        <v>7</v>
      </c>
    </row>
    <row r="9" spans="1:9" ht="15" thickBot="1">
      <c r="A9" s="34" t="s">
        <v>34</v>
      </c>
      <c r="B9" s="20">
        <v>2</v>
      </c>
      <c r="C9" s="20">
        <v>7</v>
      </c>
      <c r="D9" s="35">
        <v>9</v>
      </c>
      <c r="E9" s="47"/>
      <c r="F9" s="34" t="s">
        <v>66</v>
      </c>
      <c r="G9" s="20">
        <v>1</v>
      </c>
      <c r="H9" s="20">
        <v>4</v>
      </c>
      <c r="I9" s="35">
        <v>5</v>
      </c>
    </row>
    <row r="10" spans="1:9" ht="15" thickBot="1">
      <c r="A10" s="36" t="s">
        <v>60</v>
      </c>
      <c r="B10" s="37">
        <v>7</v>
      </c>
      <c r="C10" s="37">
        <v>15</v>
      </c>
      <c r="D10" s="38">
        <v>22</v>
      </c>
      <c r="F10" s="36" t="s">
        <v>60</v>
      </c>
      <c r="G10" s="37">
        <v>7</v>
      </c>
      <c r="H10" s="37">
        <v>15</v>
      </c>
      <c r="I10" s="38">
        <v>22</v>
      </c>
    </row>
    <row r="11" spans="1:9" ht="15" thickBot="1"/>
    <row r="12" spans="1:9" ht="16" thickBot="1">
      <c r="D12" s="21" t="s">
        <v>77</v>
      </c>
      <c r="E12" s="22"/>
      <c r="F12" s="22"/>
      <c r="G12" s="23"/>
    </row>
    <row r="13" spans="1:9">
      <c r="D13" s="24" t="s">
        <v>74</v>
      </c>
      <c r="E13" s="25" t="s">
        <v>61</v>
      </c>
      <c r="F13" s="26"/>
      <c r="G13" s="27"/>
    </row>
    <row r="14" spans="1:9">
      <c r="D14" s="41" t="s">
        <v>71</v>
      </c>
      <c r="E14" s="18" t="s">
        <v>72</v>
      </c>
      <c r="F14" s="18" t="s">
        <v>73</v>
      </c>
      <c r="G14" s="42" t="s">
        <v>60</v>
      </c>
    </row>
    <row r="15" spans="1:9" ht="15" thickBot="1">
      <c r="D15" s="34" t="s">
        <v>35</v>
      </c>
      <c r="E15" s="20">
        <v>7</v>
      </c>
      <c r="F15" s="20">
        <v>15</v>
      </c>
      <c r="G15" s="35">
        <v>22</v>
      </c>
    </row>
    <row r="16" spans="1:9" ht="15" thickBot="1">
      <c r="D16" s="36" t="s">
        <v>60</v>
      </c>
      <c r="E16" s="37">
        <v>7</v>
      </c>
      <c r="F16" s="37">
        <v>15</v>
      </c>
      <c r="G16" s="38">
        <v>22</v>
      </c>
    </row>
    <row r="18" spans="1:15">
      <c r="D18" s="11"/>
      <c r="E18" s="11"/>
      <c r="F18" s="11"/>
    </row>
    <row r="19" spans="1:15" ht="15" thickBot="1"/>
    <row r="20" spans="1:15" ht="16" thickBot="1">
      <c r="A20" s="51" t="s">
        <v>78</v>
      </c>
      <c r="B20" s="52"/>
      <c r="C20" s="48" t="s">
        <v>75</v>
      </c>
      <c r="D20" s="49"/>
      <c r="E20" s="49"/>
      <c r="F20" s="49"/>
      <c r="G20" s="50"/>
      <c r="H20" s="48" t="s">
        <v>76</v>
      </c>
      <c r="I20" s="49"/>
      <c r="J20" s="49"/>
      <c r="K20" s="49"/>
      <c r="L20" s="49"/>
      <c r="M20" s="49"/>
      <c r="N20" s="49"/>
      <c r="O20" s="50"/>
    </row>
    <row r="21" spans="1:15" ht="15.5">
      <c r="A21" s="53" t="s">
        <v>79</v>
      </c>
      <c r="B21" s="54">
        <f>D10</f>
        <v>22</v>
      </c>
    </row>
    <row r="22" spans="1:15" ht="15.5">
      <c r="A22" s="55" t="s">
        <v>72</v>
      </c>
      <c r="B22" s="56">
        <f>B10</f>
        <v>7</v>
      </c>
    </row>
    <row r="23" spans="1:15" ht="15.5">
      <c r="A23" s="55" t="s">
        <v>73</v>
      </c>
      <c r="B23" s="56">
        <f>C10</f>
        <v>15</v>
      </c>
    </row>
    <row r="24" spans="1:15" ht="34" customHeight="1">
      <c r="A24" s="55" t="s">
        <v>80</v>
      </c>
      <c r="B24" s="57">
        <f>B22/B21</f>
        <v>0.31818181818181818</v>
      </c>
    </row>
    <row r="25" spans="1:15" ht="16" thickBot="1">
      <c r="A25" s="58" t="s">
        <v>81</v>
      </c>
      <c r="B25" s="59">
        <f>B23/B21</f>
        <v>0.68181818181818177</v>
      </c>
    </row>
  </sheetData>
  <mergeCells count="7">
    <mergeCell ref="A2:D2"/>
    <mergeCell ref="F2:I2"/>
    <mergeCell ref="D12:G12"/>
    <mergeCell ref="A20:B20"/>
    <mergeCell ref="C20:G20"/>
    <mergeCell ref="H20:O20"/>
    <mergeCell ref="E3:E4"/>
  </mergeCells>
  <pageMargins left="0.7" right="0.7" top="0.75" bottom="0.75" header="0.3" footer="0.3"/>
  <pageSetup orientation="portrait" r:id="rId4"/>
  <drawing r:id="rId5"/>
  <extLst>
    <ext xmlns:x14="http://schemas.microsoft.com/office/spreadsheetml/2009/9/main" uri="{05C60535-1F16-4fd2-B633-F4F36F0B64E0}">
      <x14:sparklineGroups xmlns:xm="http://schemas.microsoft.com/office/excel/2006/main">
        <x14:sparklineGroup type="column" displayEmptyCellsAs="gap" minAxisType="group" xr2:uid="{31FBE906-172E-4422-990E-FC7C35993F9C}">
          <x14:colorSeries theme="8" tint="-0.499984740745262"/>
          <x14:colorNegative rgb="FFD00000"/>
          <x14:colorAxis rgb="FF000000"/>
          <x14:colorMarkers rgb="FFD00000"/>
          <x14:colorFirst rgb="FFD00000"/>
          <x14:colorLast rgb="FFD00000"/>
          <x14:colorHigh rgb="FFD00000"/>
          <x14:colorLow rgb="FFD00000"/>
          <x14:sparklines>
            <x14:sparkline>
              <xm:f>'SLA Health'!C5:D5</xm:f>
              <xm:sqref>E5</xm:sqref>
            </x14:sparkline>
            <x14:sparkline>
              <xm:f>'SLA Health'!C6:D6</xm:f>
              <xm:sqref>E6</xm:sqref>
            </x14:sparkline>
            <x14:sparkline>
              <xm:f>'SLA Health'!C7:D7</xm:f>
              <xm:sqref>E7</xm:sqref>
            </x14:sparkline>
            <x14:sparkline>
              <xm:f>'SLA Health'!C8:D8</xm:f>
              <xm:sqref>E8</xm:sqref>
            </x14:sparkline>
            <x14:sparkline>
              <xm:f>'SLA Health'!C9:D9</xm:f>
              <xm:sqref>E9</xm:sqref>
            </x14:sparkline>
          </x14:sparklines>
        </x14:sparklineGroup>
      </x14:sparklineGroups>
    </ex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8B00B-402C-41F1-9A9C-E2636C089E26}">
  <dimension ref="A1:E9"/>
  <sheetViews>
    <sheetView workbookViewId="0">
      <selection activeCell="H4" sqref="H4"/>
    </sheetView>
  </sheetViews>
  <sheetFormatPr defaultRowHeight="14.5"/>
  <cols>
    <col min="1" max="1" width="13.54296875" bestFit="1" customWidth="1"/>
    <col min="2" max="2" width="9.6328125" bestFit="1" customWidth="1"/>
    <col min="3" max="3" width="10.6328125" bestFit="1" customWidth="1"/>
    <col min="4" max="4" width="21.08984375" customWidth="1"/>
    <col min="5" max="5" width="13.6328125" customWidth="1"/>
  </cols>
  <sheetData>
    <row r="1" spans="1:5" s="16" customFormat="1" ht="30.5" customHeight="1">
      <c r="A1" s="60" t="s">
        <v>85</v>
      </c>
      <c r="B1" s="60" t="s">
        <v>86</v>
      </c>
      <c r="C1" s="60" t="s">
        <v>87</v>
      </c>
      <c r="D1" s="60" t="s">
        <v>88</v>
      </c>
      <c r="E1" s="60" t="s">
        <v>89</v>
      </c>
    </row>
    <row r="2" spans="1:5" ht="30" customHeight="1">
      <c r="A2" s="17">
        <v>45840.881944444445</v>
      </c>
      <c r="B2" s="10" t="s">
        <v>84</v>
      </c>
      <c r="C2" s="10" t="s">
        <v>90</v>
      </c>
      <c r="D2" s="10" t="s">
        <v>91</v>
      </c>
      <c r="E2" s="10" t="s">
        <v>92</v>
      </c>
    </row>
    <row r="3" spans="1:5" ht="46" customHeight="1">
      <c r="A3" s="17">
        <v>45840.895833333336</v>
      </c>
      <c r="B3" s="10" t="s">
        <v>84</v>
      </c>
      <c r="C3" s="10" t="s">
        <v>93</v>
      </c>
      <c r="D3" s="10" t="s">
        <v>94</v>
      </c>
      <c r="E3" s="10" t="s">
        <v>92</v>
      </c>
    </row>
    <row r="4" spans="1:5" ht="39" customHeight="1">
      <c r="A4" s="17">
        <v>45840.90625</v>
      </c>
      <c r="B4" s="10" t="s">
        <v>84</v>
      </c>
      <c r="C4" s="10" t="s">
        <v>95</v>
      </c>
      <c r="D4" s="10" t="s">
        <v>96</v>
      </c>
      <c r="E4" s="10" t="s">
        <v>83</v>
      </c>
    </row>
    <row r="5" spans="1:5" ht="34" customHeight="1">
      <c r="A5" s="17">
        <v>45840.916666666664</v>
      </c>
      <c r="B5" s="10" t="s">
        <v>84</v>
      </c>
      <c r="C5" s="10" t="s">
        <v>97</v>
      </c>
      <c r="D5" s="10" t="s">
        <v>98</v>
      </c>
      <c r="E5" s="10" t="s">
        <v>83</v>
      </c>
    </row>
    <row r="6" spans="1:5" ht="33.5" customHeight="1">
      <c r="A6" s="17">
        <v>45840.9375</v>
      </c>
      <c r="B6" s="10" t="s">
        <v>84</v>
      </c>
      <c r="C6" s="10" t="s">
        <v>78</v>
      </c>
      <c r="D6" s="10" t="s">
        <v>99</v>
      </c>
      <c r="E6" s="10" t="s">
        <v>83</v>
      </c>
    </row>
    <row r="7" spans="1:5" ht="38" customHeight="1">
      <c r="A7" s="17">
        <v>45840.944444444445</v>
      </c>
      <c r="B7" s="10" t="s">
        <v>84</v>
      </c>
      <c r="C7" s="10" t="s">
        <v>100</v>
      </c>
      <c r="D7" s="10" t="s">
        <v>101</v>
      </c>
      <c r="E7" s="10" t="s">
        <v>83</v>
      </c>
    </row>
    <row r="8" spans="1:5" ht="35.5" customHeight="1">
      <c r="A8" s="17">
        <v>45840.951388888891</v>
      </c>
      <c r="B8" s="10" t="s">
        <v>84</v>
      </c>
      <c r="C8" s="10" t="s">
        <v>102</v>
      </c>
      <c r="D8" s="10" t="s">
        <v>103</v>
      </c>
      <c r="E8" s="10" t="s">
        <v>83</v>
      </c>
    </row>
    <row r="9" spans="1:5" ht="32" customHeight="1">
      <c r="A9" s="17">
        <v>45840.954861111109</v>
      </c>
      <c r="B9" s="10" t="s">
        <v>84</v>
      </c>
      <c r="C9" s="10" t="s">
        <v>104</v>
      </c>
      <c r="D9" s="10" t="s">
        <v>105</v>
      </c>
      <c r="E9" s="10" t="s">
        <v>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Data</vt:lpstr>
      <vt:lpstr>Config</vt:lpstr>
      <vt:lpstr>SLA Health</vt:lpstr>
      <vt:lpstr>Audit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 S, Akshaya</dc:creator>
  <cp:lastModifiedBy>V S, Akshaya</cp:lastModifiedBy>
  <dcterms:created xsi:type="dcterms:W3CDTF">2025-06-29T09:28:01Z</dcterms:created>
  <dcterms:modified xsi:type="dcterms:W3CDTF">2025-07-02T19:42:26Z</dcterms:modified>
</cp:coreProperties>
</file>