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e98a767685f68f6f/Desktop/CS17C/KoksalAttila_CIS17C_43484/Class/MidtermProblems/Question1/"/>
    </mc:Choice>
  </mc:AlternateContent>
  <xr:revisionPtr revIDLastSave="4" documentId="8_{5E1EB01E-C1C0-4111-8E0D-DB5880B44DF4}" xr6:coauthVersionLast="47" xr6:coauthVersionMax="47" xr10:uidLastSave="{6AC53AB2-C2C7-4888-A38F-6E32E090C478}"/>
  <bookViews>
    <workbookView xWindow="-108" yWindow="-108" windowWidth="23256" windowHeight="12576" xr2:uid="{00000000-000D-0000-FFFF-FFFF00000000}"/>
  </bookViews>
  <sheets>
    <sheet name="LinearSearch" sheetId="1" r:id="rId1"/>
    <sheet name="BinarySear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7" i="1"/>
  <c r="F18" i="1"/>
  <c r="J18" i="1" s="1"/>
  <c r="F17" i="1"/>
  <c r="J17" i="1" s="1"/>
  <c r="J26" i="2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7" i="2"/>
  <c r="J39" i="2"/>
  <c r="J44" i="2"/>
  <c r="L44" i="2" s="1"/>
  <c r="J45" i="2"/>
  <c r="J46" i="2"/>
  <c r="J47" i="2"/>
  <c r="L47" i="2" s="1"/>
  <c r="J48" i="2"/>
  <c r="L48" i="2" s="1"/>
  <c r="J49" i="2"/>
  <c r="L49" i="2" s="1"/>
  <c r="J53" i="2"/>
  <c r="J55" i="2"/>
  <c r="L55" i="2" s="1"/>
  <c r="J62" i="2"/>
  <c r="L62" i="2" s="1"/>
  <c r="J63" i="2"/>
  <c r="L63" i="2" s="1"/>
  <c r="J64" i="2"/>
  <c r="J65" i="2"/>
  <c r="L45" i="2"/>
  <c r="L46" i="2"/>
  <c r="L53" i="2"/>
  <c r="L39" i="2"/>
  <c r="F24" i="2"/>
  <c r="J24" i="2" s="1"/>
  <c r="L24" i="2" s="1"/>
  <c r="H24" i="2"/>
  <c r="F25" i="2"/>
  <c r="H25" i="2" s="1"/>
  <c r="F26" i="2"/>
  <c r="H26" i="2" s="1"/>
  <c r="F27" i="2"/>
  <c r="H27" i="2" s="1"/>
  <c r="F28" i="2"/>
  <c r="H28" i="2"/>
  <c r="F29" i="2"/>
  <c r="H29" i="2"/>
  <c r="F30" i="2"/>
  <c r="H30" i="2"/>
  <c r="F31" i="2"/>
  <c r="H31" i="2" s="1"/>
  <c r="F32" i="2"/>
  <c r="H32" i="2"/>
  <c r="F33" i="2"/>
  <c r="H33" i="2"/>
  <c r="F34" i="2"/>
  <c r="J34" i="2" s="1"/>
  <c r="F35" i="2"/>
  <c r="H35" i="2" s="1"/>
  <c r="F36" i="2"/>
  <c r="J36" i="2" s="1"/>
  <c r="L36" i="2" s="1"/>
  <c r="H36" i="2"/>
  <c r="F37" i="2"/>
  <c r="H37" i="2"/>
  <c r="L37" i="2" s="1"/>
  <c r="F38" i="2"/>
  <c r="J38" i="2" s="1"/>
  <c r="L38" i="2" s="1"/>
  <c r="H38" i="2"/>
  <c r="F39" i="2"/>
  <c r="H39" i="2" s="1"/>
  <c r="F40" i="2"/>
  <c r="J40" i="2" s="1"/>
  <c r="L40" i="2" s="1"/>
  <c r="H40" i="2"/>
  <c r="F41" i="2"/>
  <c r="J41" i="2" s="1"/>
  <c r="L41" i="2" s="1"/>
  <c r="H41" i="2"/>
  <c r="F42" i="2"/>
  <c r="J42" i="2" s="1"/>
  <c r="L42" i="2" s="1"/>
  <c r="H42" i="2"/>
  <c r="F43" i="2"/>
  <c r="H43" i="2" s="1"/>
  <c r="F44" i="2"/>
  <c r="H44" i="2"/>
  <c r="F45" i="2"/>
  <c r="H45" i="2"/>
  <c r="F46" i="2"/>
  <c r="H46" i="2"/>
  <c r="F47" i="2"/>
  <c r="H47" i="2" s="1"/>
  <c r="F48" i="2"/>
  <c r="H48" i="2"/>
  <c r="F49" i="2"/>
  <c r="H49" i="2"/>
  <c r="F50" i="2"/>
  <c r="J50" i="2" s="1"/>
  <c r="L50" i="2" s="1"/>
  <c r="H50" i="2"/>
  <c r="F51" i="2"/>
  <c r="H51" i="2" s="1"/>
  <c r="F52" i="2"/>
  <c r="J52" i="2" s="1"/>
  <c r="L52" i="2" s="1"/>
  <c r="H52" i="2"/>
  <c r="F53" i="2"/>
  <c r="H53" i="2"/>
  <c r="F54" i="2"/>
  <c r="J54" i="2" s="1"/>
  <c r="L54" i="2" s="1"/>
  <c r="H54" i="2"/>
  <c r="F55" i="2"/>
  <c r="H55" i="2" s="1"/>
  <c r="F56" i="2"/>
  <c r="J56" i="2" s="1"/>
  <c r="F57" i="2"/>
  <c r="J57" i="2" s="1"/>
  <c r="L57" i="2" s="1"/>
  <c r="H57" i="2"/>
  <c r="F58" i="2"/>
  <c r="J58" i="2" s="1"/>
  <c r="L58" i="2" s="1"/>
  <c r="H58" i="2"/>
  <c r="F59" i="2"/>
  <c r="H59" i="2" s="1"/>
  <c r="F60" i="2"/>
  <c r="J60" i="2" s="1"/>
  <c r="L60" i="2" s="1"/>
  <c r="H60" i="2"/>
  <c r="F61" i="2"/>
  <c r="J61" i="2" s="1"/>
  <c r="L61" i="2" s="1"/>
  <c r="H61" i="2"/>
  <c r="F62" i="2"/>
  <c r="H62" i="2"/>
  <c r="F63" i="2"/>
  <c r="H63" i="2" s="1"/>
  <c r="F64" i="2"/>
  <c r="H64" i="2" s="1"/>
  <c r="F65" i="2"/>
  <c r="H65" i="2" s="1"/>
  <c r="L65" i="2" s="1"/>
  <c r="F66" i="2"/>
  <c r="J66" i="2" s="1"/>
  <c r="H66" i="2"/>
  <c r="F67" i="2"/>
  <c r="H67" i="2" s="1"/>
  <c r="E13" i="2"/>
  <c r="E10" i="2"/>
  <c r="H13" i="2"/>
  <c r="H12" i="2"/>
  <c r="H11" i="2"/>
  <c r="H10" i="2"/>
  <c r="H9" i="2"/>
  <c r="H8" i="2"/>
  <c r="AF33" i="2"/>
  <c r="AF34" i="2"/>
  <c r="AF35" i="2"/>
  <c r="AF36" i="2"/>
  <c r="AF37" i="2"/>
  <c r="AF49" i="2"/>
  <c r="AF50" i="2"/>
  <c r="AF51" i="2"/>
  <c r="AF52" i="2"/>
  <c r="AF53" i="2"/>
  <c r="AF65" i="2"/>
  <c r="AF66" i="2"/>
  <c r="AF18" i="2"/>
  <c r="AF19" i="2"/>
  <c r="AF20" i="2"/>
  <c r="AD33" i="2"/>
  <c r="AD34" i="2"/>
  <c r="AD35" i="2"/>
  <c r="AD36" i="2"/>
  <c r="AD37" i="2"/>
  <c r="AD38" i="2"/>
  <c r="AF38" i="2" s="1"/>
  <c r="AD39" i="2"/>
  <c r="AF39" i="2" s="1"/>
  <c r="AD49" i="2"/>
  <c r="AD50" i="2"/>
  <c r="AD51" i="2"/>
  <c r="AD52" i="2"/>
  <c r="AD53" i="2"/>
  <c r="AD54" i="2"/>
  <c r="AF54" i="2" s="1"/>
  <c r="AD55" i="2"/>
  <c r="AF55" i="2" s="1"/>
  <c r="AD65" i="2"/>
  <c r="AD66" i="2"/>
  <c r="AD18" i="2"/>
  <c r="AD19" i="2"/>
  <c r="AD20" i="2"/>
  <c r="AD21" i="2"/>
  <c r="AF21" i="2" s="1"/>
  <c r="AD22" i="2"/>
  <c r="AF22" i="2" s="1"/>
  <c r="AB18" i="2"/>
  <c r="AB19" i="2"/>
  <c r="AB20" i="2"/>
  <c r="AB21" i="2"/>
  <c r="AB22" i="2"/>
  <c r="AB23" i="2"/>
  <c r="AB24" i="2"/>
  <c r="AB33" i="2"/>
  <c r="AB34" i="2"/>
  <c r="AB35" i="2"/>
  <c r="AB36" i="2"/>
  <c r="AB37" i="2"/>
  <c r="AB38" i="2"/>
  <c r="AB39" i="2"/>
  <c r="AB40" i="2"/>
  <c r="AB49" i="2"/>
  <c r="AB50" i="2"/>
  <c r="AB51" i="2"/>
  <c r="AB52" i="2"/>
  <c r="AB53" i="2"/>
  <c r="AB54" i="2"/>
  <c r="AB55" i="2"/>
  <c r="AB56" i="2"/>
  <c r="AB65" i="2"/>
  <c r="AB66" i="2"/>
  <c r="AA28" i="2"/>
  <c r="AD28" i="2" s="1"/>
  <c r="AA29" i="2"/>
  <c r="AB29" i="2" s="1"/>
  <c r="AA30" i="2"/>
  <c r="AB30" i="2" s="1"/>
  <c r="AA31" i="2"/>
  <c r="AB31" i="2" s="1"/>
  <c r="AA32" i="2"/>
  <c r="AD32" i="2" s="1"/>
  <c r="AA33" i="2"/>
  <c r="AA34" i="2"/>
  <c r="AA35" i="2"/>
  <c r="AA36" i="2"/>
  <c r="AA37" i="2"/>
  <c r="AA38" i="2"/>
  <c r="AA39" i="2"/>
  <c r="AA40" i="2"/>
  <c r="AD40" i="2" s="1"/>
  <c r="AF40" i="2" s="1"/>
  <c r="AA41" i="2"/>
  <c r="AB41" i="2" s="1"/>
  <c r="AA42" i="2"/>
  <c r="AB42" i="2" s="1"/>
  <c r="AA43" i="2"/>
  <c r="AD43" i="2" s="1"/>
  <c r="AA44" i="2"/>
  <c r="AB44" i="2" s="1"/>
  <c r="AA45" i="2"/>
  <c r="AD45" i="2" s="1"/>
  <c r="AA46" i="2"/>
  <c r="AB46" i="2" s="1"/>
  <c r="AA47" i="2"/>
  <c r="AB47" i="2" s="1"/>
  <c r="AA48" i="2"/>
  <c r="AB48" i="2" s="1"/>
  <c r="AA49" i="2"/>
  <c r="AA50" i="2"/>
  <c r="AA51" i="2"/>
  <c r="AA52" i="2"/>
  <c r="AA53" i="2"/>
  <c r="AA54" i="2"/>
  <c r="AA55" i="2"/>
  <c r="AA56" i="2"/>
  <c r="AD56" i="2" s="1"/>
  <c r="AF56" i="2" s="1"/>
  <c r="AA57" i="2"/>
  <c r="AB57" i="2" s="1"/>
  <c r="AA58" i="2"/>
  <c r="AB58" i="2" s="1"/>
  <c r="AA59" i="2"/>
  <c r="AB59" i="2" s="1"/>
  <c r="AA60" i="2"/>
  <c r="AB60" i="2" s="1"/>
  <c r="AA61" i="2"/>
  <c r="AB61" i="2" s="1"/>
  <c r="AA62" i="2"/>
  <c r="AB62" i="2" s="1"/>
  <c r="AA63" i="2"/>
  <c r="AB63" i="2" s="1"/>
  <c r="AA64" i="2"/>
  <c r="AB64" i="2" s="1"/>
  <c r="AA65" i="2"/>
  <c r="AA66" i="2"/>
  <c r="AA18" i="2"/>
  <c r="AA19" i="2"/>
  <c r="AA20" i="2"/>
  <c r="AA21" i="2"/>
  <c r="AA22" i="2"/>
  <c r="AA23" i="2"/>
  <c r="AD23" i="2" s="1"/>
  <c r="AF23" i="2" s="1"/>
  <c r="AA24" i="2"/>
  <c r="AD24" i="2" s="1"/>
  <c r="AF24" i="2" s="1"/>
  <c r="AA25" i="2"/>
  <c r="AB25" i="2" s="1"/>
  <c r="AA26" i="2"/>
  <c r="AD26" i="2" s="1"/>
  <c r="AA27" i="2"/>
  <c r="AB27" i="2" s="1"/>
  <c r="AA17" i="2"/>
  <c r="AB17" i="2" s="1"/>
  <c r="Z12" i="2"/>
  <c r="Z11" i="2"/>
  <c r="Z10" i="2"/>
  <c r="Z9" i="2"/>
  <c r="Z8" i="2"/>
  <c r="Z7" i="2"/>
  <c r="AF32" i="2" l="1"/>
  <c r="L56" i="2"/>
  <c r="AF45" i="2"/>
  <c r="J59" i="2"/>
  <c r="L59" i="2" s="1"/>
  <c r="AD48" i="2"/>
  <c r="AF48" i="2" s="1"/>
  <c r="L26" i="2"/>
  <c r="J43" i="2"/>
  <c r="L43" i="2" s="1"/>
  <c r="AD64" i="2"/>
  <c r="AF64" i="2" s="1"/>
  <c r="AB32" i="2"/>
  <c r="AD30" i="2"/>
  <c r="AF30" i="2" s="1"/>
  <c r="AD47" i="2"/>
  <c r="AF47" i="2" s="1"/>
  <c r="AD17" i="2"/>
  <c r="AF17" i="2" s="1"/>
  <c r="J25" i="2"/>
  <c r="L25" i="2" s="1"/>
  <c r="J33" i="1"/>
  <c r="AD31" i="2"/>
  <c r="AF31" i="2" s="1"/>
  <c r="L66" i="2"/>
  <c r="AD63" i="2"/>
  <c r="AF63" i="2" s="1"/>
  <c r="AD29" i="2"/>
  <c r="AF29" i="2" s="1"/>
  <c r="AD62" i="2"/>
  <c r="AF62" i="2" s="1"/>
  <c r="AD46" i="2"/>
  <c r="AF46" i="2" s="1"/>
  <c r="H56" i="2"/>
  <c r="AD61" i="2"/>
  <c r="AF61" i="2" s="1"/>
  <c r="AB45" i="2"/>
  <c r="AD27" i="2"/>
  <c r="AF27" i="2" s="1"/>
  <c r="AD60" i="2"/>
  <c r="AF60" i="2" s="1"/>
  <c r="AD44" i="2"/>
  <c r="AF44" i="2" s="1"/>
  <c r="AB28" i="2"/>
  <c r="AF28" i="2" s="1"/>
  <c r="AD59" i="2"/>
  <c r="AF59" i="2" s="1"/>
  <c r="AB43" i="2"/>
  <c r="AF43" i="2" s="1"/>
  <c r="AD25" i="2"/>
  <c r="AF25" i="2" s="1"/>
  <c r="AD58" i="2"/>
  <c r="AF58" i="2" s="1"/>
  <c r="AD42" i="2"/>
  <c r="AF42" i="2" s="1"/>
  <c r="AB26" i="2"/>
  <c r="AF26" i="2" s="1"/>
  <c r="AD57" i="2"/>
  <c r="AF57" i="2" s="1"/>
  <c r="AD41" i="2"/>
  <c r="AF41" i="2" s="1"/>
  <c r="J67" i="2"/>
  <c r="J51" i="2"/>
  <c r="L51" i="2" s="1"/>
  <c r="J35" i="2"/>
  <c r="L35" i="2" s="1"/>
  <c r="H34" i="2"/>
  <c r="L34" i="2" s="1"/>
  <c r="L67" i="2"/>
  <c r="L64" i="2"/>
  <c r="F18" i="2"/>
  <c r="E9" i="2"/>
  <c r="E11" i="2"/>
  <c r="E12" i="2"/>
  <c r="E8" i="2"/>
  <c r="X16" i="1"/>
  <c r="Z16" i="1"/>
  <c r="AB16" i="1" s="1"/>
  <c r="F21" i="2"/>
  <c r="F22" i="2"/>
  <c r="F23" i="2"/>
  <c r="F19" i="2"/>
  <c r="F20" i="2"/>
  <c r="AB37" i="1"/>
  <c r="AB38" i="1"/>
  <c r="AB39" i="1"/>
  <c r="AB40" i="1"/>
  <c r="AB41" i="1"/>
  <c r="Z14" i="1"/>
  <c r="X14" i="1"/>
  <c r="X13" i="1"/>
  <c r="X38" i="1"/>
  <c r="Z38" i="1"/>
  <c r="X39" i="1"/>
  <c r="Z39" i="1"/>
  <c r="X40" i="1"/>
  <c r="Z40" i="1"/>
  <c r="X41" i="1"/>
  <c r="Z41" i="1"/>
  <c r="Z17" i="1"/>
  <c r="AB17" i="1" s="1"/>
  <c r="X32" i="1"/>
  <c r="Z32" i="1"/>
  <c r="AB32" i="1" s="1"/>
  <c r="X33" i="1"/>
  <c r="Z33" i="1"/>
  <c r="AB33" i="1" s="1"/>
  <c r="X34" i="1"/>
  <c r="Z34" i="1"/>
  <c r="AB34" i="1" s="1"/>
  <c r="X35" i="1"/>
  <c r="AB35" i="1" s="1"/>
  <c r="Z35" i="1"/>
  <c r="X36" i="1"/>
  <c r="Z36" i="1"/>
  <c r="AB36" i="1" s="1"/>
  <c r="X37" i="1"/>
  <c r="Z37" i="1"/>
  <c r="Z18" i="1"/>
  <c r="AB18" i="1" s="1"/>
  <c r="Z19" i="1"/>
  <c r="AB19" i="1" s="1"/>
  <c r="Z20" i="1"/>
  <c r="AB20" i="1" s="1"/>
  <c r="Z21" i="1"/>
  <c r="AB21" i="1" s="1"/>
  <c r="Z22" i="1"/>
  <c r="AB22" i="1" s="1"/>
  <c r="Z23" i="1"/>
  <c r="AB23" i="1" s="1"/>
  <c r="Z24" i="1"/>
  <c r="AB24" i="1" s="1"/>
  <c r="Z25" i="1"/>
  <c r="AB25" i="1" s="1"/>
  <c r="Z26" i="1"/>
  <c r="AB26" i="1" s="1"/>
  <c r="Z27" i="1"/>
  <c r="AB27" i="1" s="1"/>
  <c r="Z28" i="1"/>
  <c r="AB28" i="1" s="1"/>
  <c r="Z29" i="1"/>
  <c r="AB29" i="1" s="1"/>
  <c r="Z30" i="1"/>
  <c r="AB30" i="1" s="1"/>
  <c r="Z31" i="1"/>
  <c r="AB31" i="1" s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Z10" i="1"/>
  <c r="Z11" i="1"/>
  <c r="Z12" i="1"/>
  <c r="Z13" i="1"/>
  <c r="Z9" i="1"/>
  <c r="X9" i="1"/>
  <c r="X12" i="1"/>
  <c r="X11" i="1"/>
  <c r="X10" i="1"/>
  <c r="F22" i="1"/>
  <c r="J22" i="1" s="1"/>
  <c r="F23" i="1"/>
  <c r="J23" i="1" s="1"/>
  <c r="F24" i="1"/>
  <c r="J24" i="1" s="1"/>
  <c r="F25" i="1"/>
  <c r="J25" i="1" s="1"/>
  <c r="F26" i="1"/>
  <c r="J26" i="1" s="1"/>
  <c r="F27" i="1"/>
  <c r="J27" i="1" s="1"/>
  <c r="F28" i="1"/>
  <c r="J28" i="1" s="1"/>
  <c r="F29" i="1"/>
  <c r="J29" i="1" s="1"/>
  <c r="F30" i="1"/>
  <c r="J30" i="1" s="1"/>
  <c r="F31" i="1"/>
  <c r="J31" i="1" s="1"/>
  <c r="F32" i="1"/>
  <c r="J32" i="1" s="1"/>
  <c r="F33" i="1"/>
  <c r="F34" i="1"/>
  <c r="J34" i="1" s="1"/>
  <c r="F35" i="1"/>
  <c r="J35" i="1" s="1"/>
  <c r="F36" i="1"/>
  <c r="J36" i="1" s="1"/>
  <c r="F37" i="1"/>
  <c r="J37" i="1" s="1"/>
  <c r="F38" i="1"/>
  <c r="J38" i="1" s="1"/>
  <c r="F39" i="1"/>
  <c r="J39" i="1" s="1"/>
  <c r="F40" i="1"/>
  <c r="J40" i="1" s="1"/>
  <c r="F41" i="1"/>
  <c r="J41" i="1" s="1"/>
  <c r="F42" i="1"/>
  <c r="J42" i="1" s="1"/>
  <c r="F19" i="1"/>
  <c r="J19" i="1" s="1"/>
  <c r="F20" i="1"/>
  <c r="J20" i="1" s="1"/>
  <c r="F21" i="1"/>
  <c r="J21" i="1" s="1"/>
  <c r="J18" i="2" l="1"/>
  <c r="H18" i="2"/>
  <c r="H21" i="2"/>
  <c r="J21" i="2"/>
  <c r="L21" i="2" s="1"/>
  <c r="H20" i="2"/>
  <c r="J20" i="2"/>
  <c r="L20" i="2" s="1"/>
  <c r="J19" i="2"/>
  <c r="L19" i="2" s="1"/>
  <c r="H19" i="2"/>
  <c r="H23" i="2"/>
  <c r="J23" i="2"/>
  <c r="H22" i="2"/>
  <c r="J22" i="2"/>
  <c r="L22" i="2" s="1"/>
  <c r="L23" i="2" l="1"/>
  <c r="L18" i="2"/>
</calcChain>
</file>

<file path=xl/sharedStrings.xml><?xml version="1.0" encoding="utf-8"?>
<sst xmlns="http://schemas.openxmlformats.org/spreadsheetml/2006/main" count="51" uniqueCount="22">
  <si>
    <t>Linear Search Op Analysis</t>
  </si>
  <si>
    <t>f(N) = C1*N + C0</t>
  </si>
  <si>
    <t>R^0</t>
  </si>
  <si>
    <t>R^1</t>
  </si>
  <si>
    <t>C0</t>
  </si>
  <si>
    <t>C1</t>
  </si>
  <si>
    <t>F(n) Data</t>
  </si>
  <si>
    <t>F(n) fit</t>
  </si>
  <si>
    <t>Linear Search Timing</t>
  </si>
  <si>
    <t>T(n) Data</t>
  </si>
  <si>
    <t>T(n) fit</t>
  </si>
  <si>
    <t>G(n) C1 = 3E-09</t>
  </si>
  <si>
    <t>Delta Above</t>
  </si>
  <si>
    <t>Timing Analysis</t>
  </si>
  <si>
    <t>T(n) = C0*R0 + C1*log(R1)</t>
  </si>
  <si>
    <t>LogR^1</t>
  </si>
  <si>
    <t>Log(R1)</t>
  </si>
  <si>
    <t>Operational Analysis</t>
  </si>
  <si>
    <t>F(n) Fit</t>
  </si>
  <si>
    <t>G(n) C1 = 9.7</t>
  </si>
  <si>
    <t>G(n) C1 = 1.8E-07</t>
  </si>
  <si>
    <t>G(n) C1= 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</si>
</sst>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2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T(n)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LinearSearch!$V$9:$V$14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2600</c:v>
                </c:pt>
              </c:numCache>
            </c:numRef>
          </c:xVal>
          <c:yVal>
            <c:numRef>
              <c:f>LinearSearch!$X$9:$X$14</c:f>
              <c:numCache>
                <c:formatCode>General</c:formatCode>
                <c:ptCount val="6"/>
                <c:pt idx="0">
                  <c:v>5.9999999999999997E-7</c:v>
                </c:pt>
                <c:pt idx="1">
                  <c:v>8.9999999999999996E-7</c:v>
                </c:pt>
                <c:pt idx="2">
                  <c:v>1.3999999999999999E-6</c:v>
                </c:pt>
                <c:pt idx="3">
                  <c:v>1.5999999999999999E-6</c:v>
                </c:pt>
                <c:pt idx="4">
                  <c:v>3.8E-6</c:v>
                </c:pt>
                <c:pt idx="5">
                  <c:v>6.1999999999999999E-6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5-417F-959B-0F1AAF38E0B4}"/>
            </c:ext>
          </c:extLst>
        </c:ser>
        <c:ser>
          <c:idx val="1"/>
          <c:order val="1"/>
          <c:tx>
            <c:v>T(n)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LinearSearch!$V$16:$V$41</c:f>
              <c:numCache>
                <c:formatCode>General</c:formatCode>
                <c:ptCount val="2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</c:numCache>
            </c:numRef>
          </c:xVal>
          <c:yVal>
            <c:numRef>
              <c:f>LinearSearch!$X$16:$X$41</c:f>
              <c:numCache>
                <c:formatCode>0.00E+00</c:formatCode>
                <c:ptCount val="26"/>
                <c:pt idx="0">
                  <c:v>7.6068000000000006E-7</c:v>
                </c:pt>
                <c:pt idx="1">
                  <c:v>1.0261260000000001E-6</c:v>
                </c:pt>
                <c:pt idx="2">
                  <c:v>1.2915720000000001E-6</c:v>
                </c:pt>
                <c:pt idx="3">
                  <c:v>1.5570179999999999E-6</c:v>
                </c:pt>
                <c:pt idx="4">
                  <c:v>1.822464E-6</c:v>
                </c:pt>
                <c:pt idx="5">
                  <c:v>2.0879099999999998E-6</c:v>
                </c:pt>
                <c:pt idx="6">
                  <c:v>2.3533559999999998E-6</c:v>
                </c:pt>
                <c:pt idx="7">
                  <c:v>2.6188019999999999E-6</c:v>
                </c:pt>
                <c:pt idx="8">
                  <c:v>2.8842479999999999E-6</c:v>
                </c:pt>
                <c:pt idx="9">
                  <c:v>3.1496939999999999E-6</c:v>
                </c:pt>
                <c:pt idx="10">
                  <c:v>3.41514E-6</c:v>
                </c:pt>
                <c:pt idx="11">
                  <c:v>3.680586E-6</c:v>
                </c:pt>
                <c:pt idx="12">
                  <c:v>3.946032E-6</c:v>
                </c:pt>
                <c:pt idx="13">
                  <c:v>4.2114780000000001E-6</c:v>
                </c:pt>
                <c:pt idx="14">
                  <c:v>4.4769240000000001E-6</c:v>
                </c:pt>
                <c:pt idx="15">
                  <c:v>4.7423700000000001E-6</c:v>
                </c:pt>
                <c:pt idx="16">
                  <c:v>5.0078160000000002E-6</c:v>
                </c:pt>
                <c:pt idx="17">
                  <c:v>5.2732620000000002E-6</c:v>
                </c:pt>
                <c:pt idx="18">
                  <c:v>5.5387080000000002E-6</c:v>
                </c:pt>
                <c:pt idx="19">
                  <c:v>5.8041540000000003E-6</c:v>
                </c:pt>
                <c:pt idx="20">
                  <c:v>6.0696000000000003E-6</c:v>
                </c:pt>
                <c:pt idx="21">
                  <c:v>6.3350460000000003E-6</c:v>
                </c:pt>
                <c:pt idx="22">
                  <c:v>6.6004920000000004E-6</c:v>
                </c:pt>
                <c:pt idx="23">
                  <c:v>6.8659380000000004E-6</c:v>
                </c:pt>
                <c:pt idx="24">
                  <c:v>7.1313840000000004E-6</c:v>
                </c:pt>
                <c:pt idx="25">
                  <c:v>7.3968300000000005E-6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C5-417F-959B-0F1AAF38E0B4}"/>
            </c:ext>
          </c:extLst>
        </c:ser>
        <c:ser>
          <c:idx val="2"/>
          <c:order val="2"/>
          <c:tx>
            <c:v>G(n)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LinearSearch!$V$16:$V$41</c:f>
              <c:numCache>
                <c:formatCode>General</c:formatCode>
                <c:ptCount val="2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</c:numCache>
            </c:numRef>
          </c:xVal>
          <c:yVal>
            <c:numRef>
              <c:f>LinearSearch!$Z$16:$Z$41</c:f>
              <c:numCache>
                <c:formatCode>General</c:formatCode>
                <c:ptCount val="26"/>
                <c:pt idx="0">
                  <c:v>2.9999999999999999E-7</c:v>
                </c:pt>
                <c:pt idx="1">
                  <c:v>5.9999999999999997E-7</c:v>
                </c:pt>
                <c:pt idx="2">
                  <c:v>8.9999999999999996E-7</c:v>
                </c:pt>
                <c:pt idx="3">
                  <c:v>1.1999999999999999E-6</c:v>
                </c:pt>
                <c:pt idx="4">
                  <c:v>1.5E-6</c:v>
                </c:pt>
                <c:pt idx="5">
                  <c:v>1.7999999999999999E-6</c:v>
                </c:pt>
                <c:pt idx="6">
                  <c:v>2.0999999999999998E-6</c:v>
                </c:pt>
                <c:pt idx="7">
                  <c:v>2.3999999999999999E-6</c:v>
                </c:pt>
                <c:pt idx="8">
                  <c:v>2.7E-6</c:v>
                </c:pt>
                <c:pt idx="9">
                  <c:v>3.0000000000000001E-6</c:v>
                </c:pt>
                <c:pt idx="10">
                  <c:v>3.3000000000000002E-6</c:v>
                </c:pt>
                <c:pt idx="11">
                  <c:v>3.5999999999999998E-6</c:v>
                </c:pt>
                <c:pt idx="12">
                  <c:v>3.8999999999999999E-6</c:v>
                </c:pt>
                <c:pt idx="13">
                  <c:v>4.1999999999999996E-6</c:v>
                </c:pt>
                <c:pt idx="14">
                  <c:v>4.5000000000000001E-6</c:v>
                </c:pt>
                <c:pt idx="15">
                  <c:v>4.7999999999999998E-6</c:v>
                </c:pt>
                <c:pt idx="16">
                  <c:v>5.1000000000000003E-6</c:v>
                </c:pt>
                <c:pt idx="17">
                  <c:v>5.4E-6</c:v>
                </c:pt>
                <c:pt idx="18">
                  <c:v>5.6999999999999996E-6</c:v>
                </c:pt>
                <c:pt idx="19">
                  <c:v>6.0000000000000002E-6</c:v>
                </c:pt>
                <c:pt idx="20">
                  <c:v>6.2999999999999998E-6</c:v>
                </c:pt>
                <c:pt idx="21">
                  <c:v>6.6000000000000003E-6</c:v>
                </c:pt>
                <c:pt idx="22">
                  <c:v>6.9E-6</c:v>
                </c:pt>
                <c:pt idx="23">
                  <c:v>7.1999999999999997E-6</c:v>
                </c:pt>
                <c:pt idx="24">
                  <c:v>7.5000000000000002E-6</c:v>
                </c:pt>
                <c:pt idx="25">
                  <c:v>7.7999999999999999E-6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C5-417F-959B-0F1AAF38E0B4}"/>
            </c:ext>
          </c:extLst>
        </c:ser>
        <c:ser>
          <c:idx val="3"/>
          <c:order val="3"/>
          <c:tx>
            <c:strRef>
              <c:f>LinearSearch!$AB$15</c:f>
              <c:strCache>
                <c:ptCount val="1"/>
                <c:pt idx="0">
                  <c:v>Delta Above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LinearSearch!$V$30:$V$41</c:f>
              <c:numCache>
                <c:formatCode>General</c:formatCode>
                <c:ptCount val="12"/>
                <c:pt idx="0">
                  <c:v>1500</c:v>
                </c:pt>
                <c:pt idx="1">
                  <c:v>1600</c:v>
                </c:pt>
                <c:pt idx="2">
                  <c:v>1700</c:v>
                </c:pt>
                <c:pt idx="3">
                  <c:v>1800</c:v>
                </c:pt>
                <c:pt idx="4">
                  <c:v>1900</c:v>
                </c:pt>
                <c:pt idx="5">
                  <c:v>2000</c:v>
                </c:pt>
                <c:pt idx="6">
                  <c:v>2100</c:v>
                </c:pt>
                <c:pt idx="7">
                  <c:v>2200</c:v>
                </c:pt>
                <c:pt idx="8">
                  <c:v>2300</c:v>
                </c:pt>
                <c:pt idx="9">
                  <c:v>2400</c:v>
                </c:pt>
                <c:pt idx="10">
                  <c:v>2500</c:v>
                </c:pt>
                <c:pt idx="11">
                  <c:v>2600</c:v>
                </c:pt>
              </c:numCache>
            </c:numRef>
          </c:xVal>
          <c:yVal>
            <c:numRef>
              <c:f>LinearSearch!$AB$30:$AB$41</c:f>
              <c:numCache>
                <c:formatCode>0.00E+00</c:formatCode>
                <c:ptCount val="12"/>
                <c:pt idx="0">
                  <c:v>2.3076000000000014E-8</c:v>
                </c:pt>
                <c:pt idx="1">
                  <c:v>5.762999999999965E-8</c:v>
                </c:pt>
                <c:pt idx="2">
                  <c:v>9.2184000000000132E-8</c:v>
                </c:pt>
                <c:pt idx="3">
                  <c:v>1.2673799999999977E-7</c:v>
                </c:pt>
                <c:pt idx="4">
                  <c:v>1.612919999999994E-7</c:v>
                </c:pt>
                <c:pt idx="5">
                  <c:v>1.9584599999999989E-7</c:v>
                </c:pt>
                <c:pt idx="6">
                  <c:v>2.3039999999999952E-7</c:v>
                </c:pt>
                <c:pt idx="7">
                  <c:v>2.64954E-7</c:v>
                </c:pt>
                <c:pt idx="8">
                  <c:v>2.9950799999999964E-7</c:v>
                </c:pt>
                <c:pt idx="9">
                  <c:v>3.3406199999999928E-7</c:v>
                </c:pt>
                <c:pt idx="10">
                  <c:v>3.6861599999999976E-7</c:v>
                </c:pt>
                <c:pt idx="11">
                  <c:v>4.0316999999999939E-7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C5-417F-959B-0F1AAF38E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31640"/>
        <c:axId val="364732032"/>
      </c:scatterChart>
      <c:valAx>
        <c:axId val="36473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N of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32032"/>
        <c:crosses val="autoZero"/>
        <c:crossBetween val="midCat"/>
      </c:valAx>
      <c:valAx>
        <c:axId val="3647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for Linear Search (secs)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3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Operational  Analysis Linear Search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F(n)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LinearSearch!$D$9:$D$13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LinearSearch!$F$9:$F$13</c:f>
              <c:numCache>
                <c:formatCode>General</c:formatCode>
                <c:ptCount val="5"/>
                <c:pt idx="0">
                  <c:v>250</c:v>
                </c:pt>
                <c:pt idx="1">
                  <c:v>1160</c:v>
                </c:pt>
                <c:pt idx="2">
                  <c:v>2235</c:v>
                </c:pt>
                <c:pt idx="3">
                  <c:v>12822</c:v>
                </c:pt>
                <c:pt idx="4">
                  <c:v>21889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E0-4349-B8B7-EAD0CA087087}"/>
            </c:ext>
          </c:extLst>
        </c:ser>
        <c:ser>
          <c:idx val="1"/>
          <c:order val="1"/>
          <c:tx>
            <c:v>F(n)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LinearSearch!$D$17:$D$42</c:f>
              <c:numCache>
                <c:formatCode>General</c:formatCode>
                <c:ptCount val="26"/>
                <c:pt idx="0">
                  <c:v>100</c:v>
                </c:pt>
                <c:pt idx="1">
                  <c:v>500</c:v>
                </c:pt>
                <c:pt idx="2">
                  <c:v>900</c:v>
                </c:pt>
                <c:pt idx="3">
                  <c:v>1300</c:v>
                </c:pt>
                <c:pt idx="4">
                  <c:v>1700</c:v>
                </c:pt>
                <c:pt idx="5">
                  <c:v>2100</c:v>
                </c:pt>
                <c:pt idx="6">
                  <c:v>2500</c:v>
                </c:pt>
                <c:pt idx="7">
                  <c:v>2900</c:v>
                </c:pt>
                <c:pt idx="8">
                  <c:v>3300</c:v>
                </c:pt>
                <c:pt idx="9">
                  <c:v>3700</c:v>
                </c:pt>
                <c:pt idx="10">
                  <c:v>4100</c:v>
                </c:pt>
                <c:pt idx="11">
                  <c:v>4500</c:v>
                </c:pt>
                <c:pt idx="12">
                  <c:v>4900</c:v>
                </c:pt>
                <c:pt idx="13">
                  <c:v>5300</c:v>
                </c:pt>
                <c:pt idx="14">
                  <c:v>5700</c:v>
                </c:pt>
                <c:pt idx="15">
                  <c:v>6100</c:v>
                </c:pt>
                <c:pt idx="16">
                  <c:v>6500</c:v>
                </c:pt>
                <c:pt idx="17">
                  <c:v>6900</c:v>
                </c:pt>
                <c:pt idx="18">
                  <c:v>7300</c:v>
                </c:pt>
                <c:pt idx="19">
                  <c:v>7700</c:v>
                </c:pt>
                <c:pt idx="20">
                  <c:v>8100</c:v>
                </c:pt>
                <c:pt idx="21">
                  <c:v>8500</c:v>
                </c:pt>
                <c:pt idx="22">
                  <c:v>8900</c:v>
                </c:pt>
                <c:pt idx="23">
                  <c:v>9300</c:v>
                </c:pt>
                <c:pt idx="24">
                  <c:v>9700</c:v>
                </c:pt>
                <c:pt idx="25">
                  <c:v>10100</c:v>
                </c:pt>
              </c:numCache>
            </c:numRef>
          </c:xVal>
          <c:yVal>
            <c:numRef>
              <c:f>LinearSearch!$F$17:$F$42</c:f>
              <c:numCache>
                <c:formatCode>General</c:formatCode>
                <c:ptCount val="26"/>
                <c:pt idx="0">
                  <c:v>497.93000000000006</c:v>
                </c:pt>
                <c:pt idx="1">
                  <c:v>1389.018</c:v>
                </c:pt>
                <c:pt idx="2">
                  <c:v>2280.1060000000002</c:v>
                </c:pt>
                <c:pt idx="3">
                  <c:v>3171.194</c:v>
                </c:pt>
                <c:pt idx="4">
                  <c:v>4062.2820000000002</c:v>
                </c:pt>
                <c:pt idx="5">
                  <c:v>4953.3700000000008</c:v>
                </c:pt>
                <c:pt idx="6">
                  <c:v>5844.4580000000005</c:v>
                </c:pt>
                <c:pt idx="7">
                  <c:v>6735.5460000000012</c:v>
                </c:pt>
                <c:pt idx="8">
                  <c:v>7626.6340000000009</c:v>
                </c:pt>
                <c:pt idx="9">
                  <c:v>8517.7219999999998</c:v>
                </c:pt>
                <c:pt idx="10">
                  <c:v>9408.81</c:v>
                </c:pt>
                <c:pt idx="11">
                  <c:v>10299.897999999999</c:v>
                </c:pt>
                <c:pt idx="12">
                  <c:v>11190.986000000001</c:v>
                </c:pt>
                <c:pt idx="13">
                  <c:v>12082.074000000001</c:v>
                </c:pt>
                <c:pt idx="14">
                  <c:v>12973.162</c:v>
                </c:pt>
                <c:pt idx="15">
                  <c:v>13864.25</c:v>
                </c:pt>
                <c:pt idx="16">
                  <c:v>14755.338</c:v>
                </c:pt>
                <c:pt idx="17">
                  <c:v>15646.426000000001</c:v>
                </c:pt>
                <c:pt idx="18">
                  <c:v>16537.514000000003</c:v>
                </c:pt>
                <c:pt idx="19">
                  <c:v>17428.601999999999</c:v>
                </c:pt>
                <c:pt idx="20">
                  <c:v>18319.690000000002</c:v>
                </c:pt>
                <c:pt idx="21">
                  <c:v>19210.778000000002</c:v>
                </c:pt>
                <c:pt idx="22">
                  <c:v>20101.866000000002</c:v>
                </c:pt>
                <c:pt idx="23">
                  <c:v>20992.954000000002</c:v>
                </c:pt>
                <c:pt idx="24">
                  <c:v>21884.042000000001</c:v>
                </c:pt>
                <c:pt idx="25">
                  <c:v>22775.13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E0-4349-B8B7-EAD0CA087087}"/>
            </c:ext>
          </c:extLst>
        </c:ser>
        <c:ser>
          <c:idx val="2"/>
          <c:order val="2"/>
          <c:tx>
            <c:v>G(n)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LinearSearch!$D$17:$D$42</c:f>
              <c:numCache>
                <c:formatCode>General</c:formatCode>
                <c:ptCount val="26"/>
                <c:pt idx="0">
                  <c:v>100</c:v>
                </c:pt>
                <c:pt idx="1">
                  <c:v>500</c:v>
                </c:pt>
                <c:pt idx="2">
                  <c:v>900</c:v>
                </c:pt>
                <c:pt idx="3">
                  <c:v>1300</c:v>
                </c:pt>
                <c:pt idx="4">
                  <c:v>1700</c:v>
                </c:pt>
                <c:pt idx="5">
                  <c:v>2100</c:v>
                </c:pt>
                <c:pt idx="6">
                  <c:v>2500</c:v>
                </c:pt>
                <c:pt idx="7">
                  <c:v>2900</c:v>
                </c:pt>
                <c:pt idx="8">
                  <c:v>3300</c:v>
                </c:pt>
                <c:pt idx="9">
                  <c:v>3700</c:v>
                </c:pt>
                <c:pt idx="10">
                  <c:v>4100</c:v>
                </c:pt>
                <c:pt idx="11">
                  <c:v>4500</c:v>
                </c:pt>
                <c:pt idx="12">
                  <c:v>4900</c:v>
                </c:pt>
                <c:pt idx="13">
                  <c:v>5300</c:v>
                </c:pt>
                <c:pt idx="14">
                  <c:v>5700</c:v>
                </c:pt>
                <c:pt idx="15">
                  <c:v>6100</c:v>
                </c:pt>
                <c:pt idx="16">
                  <c:v>6500</c:v>
                </c:pt>
                <c:pt idx="17">
                  <c:v>6900</c:v>
                </c:pt>
                <c:pt idx="18">
                  <c:v>7300</c:v>
                </c:pt>
                <c:pt idx="19">
                  <c:v>7700</c:v>
                </c:pt>
                <c:pt idx="20">
                  <c:v>8100</c:v>
                </c:pt>
                <c:pt idx="21">
                  <c:v>8500</c:v>
                </c:pt>
                <c:pt idx="22">
                  <c:v>8900</c:v>
                </c:pt>
                <c:pt idx="23">
                  <c:v>9300</c:v>
                </c:pt>
                <c:pt idx="24">
                  <c:v>9700</c:v>
                </c:pt>
                <c:pt idx="25">
                  <c:v>10100</c:v>
                </c:pt>
              </c:numCache>
            </c:numRef>
          </c:xVal>
          <c:yVal>
            <c:numRef>
              <c:f>LinearSearch!$H$17:$H$42</c:f>
              <c:numCache>
                <c:formatCode>General</c:formatCode>
                <c:ptCount val="26"/>
                <c:pt idx="0">
                  <c:v>240</c:v>
                </c:pt>
                <c:pt idx="1">
                  <c:v>1200</c:v>
                </c:pt>
                <c:pt idx="2">
                  <c:v>2160</c:v>
                </c:pt>
                <c:pt idx="3">
                  <c:v>3120</c:v>
                </c:pt>
                <c:pt idx="4">
                  <c:v>4080</c:v>
                </c:pt>
                <c:pt idx="5">
                  <c:v>5040</c:v>
                </c:pt>
                <c:pt idx="6">
                  <c:v>6000</c:v>
                </c:pt>
                <c:pt idx="7">
                  <c:v>6960</c:v>
                </c:pt>
                <c:pt idx="8">
                  <c:v>7920</c:v>
                </c:pt>
                <c:pt idx="9">
                  <c:v>8880</c:v>
                </c:pt>
                <c:pt idx="10">
                  <c:v>9840</c:v>
                </c:pt>
                <c:pt idx="11">
                  <c:v>10800</c:v>
                </c:pt>
                <c:pt idx="12">
                  <c:v>11760</c:v>
                </c:pt>
                <c:pt idx="13">
                  <c:v>12720</c:v>
                </c:pt>
                <c:pt idx="14">
                  <c:v>13680</c:v>
                </c:pt>
                <c:pt idx="15">
                  <c:v>14640</c:v>
                </c:pt>
                <c:pt idx="16">
                  <c:v>15600</c:v>
                </c:pt>
                <c:pt idx="17">
                  <c:v>16560</c:v>
                </c:pt>
                <c:pt idx="18">
                  <c:v>17520</c:v>
                </c:pt>
                <c:pt idx="19">
                  <c:v>18480</c:v>
                </c:pt>
                <c:pt idx="20">
                  <c:v>19440</c:v>
                </c:pt>
                <c:pt idx="21">
                  <c:v>20400</c:v>
                </c:pt>
                <c:pt idx="22">
                  <c:v>21360</c:v>
                </c:pt>
                <c:pt idx="23">
                  <c:v>22320</c:v>
                </c:pt>
                <c:pt idx="24">
                  <c:v>23280</c:v>
                </c:pt>
                <c:pt idx="25">
                  <c:v>24240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E0-4349-B8B7-EAD0CA087087}"/>
            </c:ext>
          </c:extLst>
        </c:ser>
        <c:ser>
          <c:idx val="3"/>
          <c:order val="3"/>
          <c:tx>
            <c:strRef>
              <c:f>LinearSearch!$J$16</c:f>
              <c:strCache>
                <c:ptCount val="1"/>
                <c:pt idx="0">
                  <c:v>Delta Above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LinearSearch!$D$21:$D$42</c:f>
              <c:numCache>
                <c:formatCode>General</c:formatCode>
                <c:ptCount val="22"/>
                <c:pt idx="0">
                  <c:v>1700</c:v>
                </c:pt>
                <c:pt idx="1">
                  <c:v>2100</c:v>
                </c:pt>
                <c:pt idx="2">
                  <c:v>2500</c:v>
                </c:pt>
                <c:pt idx="3">
                  <c:v>2900</c:v>
                </c:pt>
                <c:pt idx="4">
                  <c:v>3300</c:v>
                </c:pt>
                <c:pt idx="5">
                  <c:v>3700</c:v>
                </c:pt>
                <c:pt idx="6">
                  <c:v>4100</c:v>
                </c:pt>
                <c:pt idx="7">
                  <c:v>4500</c:v>
                </c:pt>
                <c:pt idx="8">
                  <c:v>4900</c:v>
                </c:pt>
                <c:pt idx="9">
                  <c:v>5300</c:v>
                </c:pt>
                <c:pt idx="10">
                  <c:v>5700</c:v>
                </c:pt>
                <c:pt idx="11">
                  <c:v>6100</c:v>
                </c:pt>
                <c:pt idx="12">
                  <c:v>6500</c:v>
                </c:pt>
                <c:pt idx="13">
                  <c:v>6900</c:v>
                </c:pt>
                <c:pt idx="14">
                  <c:v>7300</c:v>
                </c:pt>
                <c:pt idx="15">
                  <c:v>7700</c:v>
                </c:pt>
                <c:pt idx="16">
                  <c:v>8100</c:v>
                </c:pt>
                <c:pt idx="17">
                  <c:v>8500</c:v>
                </c:pt>
                <c:pt idx="18">
                  <c:v>8900</c:v>
                </c:pt>
                <c:pt idx="19">
                  <c:v>9300</c:v>
                </c:pt>
                <c:pt idx="20">
                  <c:v>9700</c:v>
                </c:pt>
                <c:pt idx="21">
                  <c:v>10100</c:v>
                </c:pt>
              </c:numCache>
            </c:numRef>
          </c:xVal>
          <c:yVal>
            <c:numRef>
              <c:f>LinearSearch!$J$21:$J$42</c:f>
              <c:numCache>
                <c:formatCode>General</c:formatCode>
                <c:ptCount val="22"/>
                <c:pt idx="0">
                  <c:v>17.717999999999847</c:v>
                </c:pt>
                <c:pt idx="1">
                  <c:v>86.6299999999992</c:v>
                </c:pt>
                <c:pt idx="2">
                  <c:v>155.54199999999946</c:v>
                </c:pt>
                <c:pt idx="3">
                  <c:v>224.45399999999881</c:v>
                </c:pt>
                <c:pt idx="4">
                  <c:v>293.36599999999908</c:v>
                </c:pt>
                <c:pt idx="5">
                  <c:v>362.27800000000025</c:v>
                </c:pt>
                <c:pt idx="6">
                  <c:v>431.19000000000051</c:v>
                </c:pt>
                <c:pt idx="7">
                  <c:v>500.10200000000077</c:v>
                </c:pt>
                <c:pt idx="8">
                  <c:v>569.01399999999921</c:v>
                </c:pt>
                <c:pt idx="9">
                  <c:v>637.92599999999948</c:v>
                </c:pt>
                <c:pt idx="10">
                  <c:v>706.83799999999974</c:v>
                </c:pt>
                <c:pt idx="11">
                  <c:v>775.75</c:v>
                </c:pt>
                <c:pt idx="12">
                  <c:v>844.66200000000026</c:v>
                </c:pt>
                <c:pt idx="13">
                  <c:v>913.5739999999987</c:v>
                </c:pt>
                <c:pt idx="14">
                  <c:v>982.48599999999715</c:v>
                </c:pt>
                <c:pt idx="15">
                  <c:v>1051.398000000001</c:v>
                </c:pt>
                <c:pt idx="16">
                  <c:v>1120.3099999999977</c:v>
                </c:pt>
                <c:pt idx="17">
                  <c:v>1189.2219999999979</c:v>
                </c:pt>
                <c:pt idx="18">
                  <c:v>1258.1339999999982</c:v>
                </c:pt>
                <c:pt idx="19">
                  <c:v>1327.0459999999985</c:v>
                </c:pt>
                <c:pt idx="20">
                  <c:v>1395.9579999999987</c:v>
                </c:pt>
                <c:pt idx="21">
                  <c:v>1464.869999999999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E0-4349-B8B7-EAD0CA087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172048"/>
        <c:axId val="368172440"/>
      </c:scatterChart>
      <c:valAx>
        <c:axId val="36817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N of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72440"/>
        <c:crosses val="autoZero"/>
        <c:crossBetween val="midCat"/>
      </c:valAx>
      <c:valAx>
        <c:axId val="36817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Operations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7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</a:t>
            </a:r>
            <a:r>
              <a:rPr lang="en-US" baseline="0"/>
              <a:t> Analysis of Binary Search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T(n) fit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BinarySearch!$E$18:$E$67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BinarySearch!$H$18:$H$67</c:f>
              <c:numCache>
                <c:formatCode>0.000000E+00</c:formatCode>
                <c:ptCount val="50"/>
                <c:pt idx="0">
                  <c:v>1.2961139812712356E-6</c:v>
                </c:pt>
                <c:pt idx="1">
                  <c:v>1.4430209812712354E-6</c:v>
                </c:pt>
                <c:pt idx="2">
                  <c:v>1.5289560673646787E-6</c:v>
                </c:pt>
                <c:pt idx="3">
                  <c:v>1.5899279812712356E-6</c:v>
                </c:pt>
                <c:pt idx="4">
                  <c:v>1.6372214719068532E-6</c:v>
                </c:pt>
                <c:pt idx="5">
                  <c:v>1.6758630673646785E-6</c:v>
                </c:pt>
                <c:pt idx="6">
                  <c:v>1.7085340708059522E-6</c:v>
                </c:pt>
                <c:pt idx="7">
                  <c:v>1.7368349812712358E-6</c:v>
                </c:pt>
                <c:pt idx="8">
                  <c:v>1.7617981534581214E-6</c:v>
                </c:pt>
                <c:pt idx="9">
                  <c:v>1.7841284719068534E-6</c:v>
                </c:pt>
                <c:pt idx="10">
                  <c:v>1.804328702070385E-6</c:v>
                </c:pt>
                <c:pt idx="11">
                  <c:v>1.8227700673646787E-6</c:v>
                </c:pt>
                <c:pt idx="12">
                  <c:v>1.8397344789441892E-6</c:v>
                </c:pt>
                <c:pt idx="13">
                  <c:v>1.855441070805952E-6</c:v>
                </c:pt>
                <c:pt idx="14">
                  <c:v>1.8700635580002963E-6</c:v>
                </c:pt>
                <c:pt idx="15">
                  <c:v>1.8837419812712356E-6</c:v>
                </c:pt>
                <c:pt idx="16">
                  <c:v>1.8965908848907993E-6</c:v>
                </c:pt>
                <c:pt idx="17">
                  <c:v>1.9087051534581216E-6</c:v>
                </c:pt>
                <c:pt idx="18">
                  <c:v>1.9201642684886925E-6</c:v>
                </c:pt>
                <c:pt idx="19">
                  <c:v>1.9310354719068532E-6</c:v>
                </c:pt>
                <c:pt idx="20">
                  <c:v>1.9413761568993949E-6</c:v>
                </c:pt>
                <c:pt idx="21">
                  <c:v>1.9512357020703848E-6</c:v>
                </c:pt>
                <c:pt idx="22">
                  <c:v>1.9606568975497036E-6</c:v>
                </c:pt>
                <c:pt idx="23">
                  <c:v>1.9696770673646785E-6</c:v>
                </c:pt>
                <c:pt idx="24">
                  <c:v>1.9783289625424708E-6</c:v>
                </c:pt>
                <c:pt idx="25">
                  <c:v>1.986641478944189E-6</c:v>
                </c:pt>
                <c:pt idx="26">
                  <c:v>1.9946402395515644E-6</c:v>
                </c:pt>
                <c:pt idx="27">
                  <c:v>2.0023480708059522E-6</c:v>
                </c:pt>
                <c:pt idx="28">
                  <c:v>2.009785395322442E-6</c:v>
                </c:pt>
                <c:pt idx="29">
                  <c:v>2.0169705580002961E-6</c:v>
                </c:pt>
                <c:pt idx="30">
                  <c:v>2.0239200986412404E-6</c:v>
                </c:pt>
                <c:pt idx="31">
                  <c:v>2.0306489812712358E-6</c:v>
                </c:pt>
                <c:pt idx="32">
                  <c:v>2.0371707881638277E-6</c:v>
                </c:pt>
                <c:pt idx="33">
                  <c:v>2.0434978848907991E-6</c:v>
                </c:pt>
                <c:pt idx="34">
                  <c:v>2.0496415614415698E-6</c:v>
                </c:pt>
                <c:pt idx="35">
                  <c:v>2.0556121534581214E-6</c:v>
                </c:pt>
                <c:pt idx="36">
                  <c:v>2.0614191468556876E-6</c:v>
                </c:pt>
                <c:pt idx="37">
                  <c:v>2.0670712684886923E-6</c:v>
                </c:pt>
                <c:pt idx="38">
                  <c:v>2.0725765650376318E-6</c:v>
                </c:pt>
                <c:pt idx="39">
                  <c:v>2.0779424719068534E-6</c:v>
                </c:pt>
                <c:pt idx="40">
                  <c:v>2.0831758736136646E-6</c:v>
                </c:pt>
                <c:pt idx="41">
                  <c:v>2.0882831568993951E-6</c:v>
                </c:pt>
                <c:pt idx="42">
                  <c:v>2.093270257590257E-6</c:v>
                </c:pt>
                <c:pt idx="43">
                  <c:v>2.098142702070385E-6</c:v>
                </c:pt>
                <c:pt idx="44">
                  <c:v>2.1029056440937394E-6</c:v>
                </c:pt>
                <c:pt idx="45">
                  <c:v>2.1075638975497034E-6</c:v>
                </c:pt>
                <c:pt idx="46">
                  <c:v>2.1121219657046421E-6</c:v>
                </c:pt>
                <c:pt idx="47">
                  <c:v>2.1165840673646787E-6</c:v>
                </c:pt>
                <c:pt idx="48">
                  <c:v>2.1209541603406689E-6</c:v>
                </c:pt>
                <c:pt idx="49">
                  <c:v>2.125235962542471E-6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A-44E6-B303-DD2338785EE1}"/>
            </c:ext>
          </c:extLst>
        </c:ser>
        <c:ser>
          <c:idx val="1"/>
          <c:order val="1"/>
          <c:tx>
            <c:v>G(n)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BinarySearch!$E$18:$E$67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BinarySearch!$J$18:$J$67</c:f>
              <c:numCache>
                <c:formatCode>General</c:formatCode>
                <c:ptCount val="50"/>
                <c:pt idx="0">
                  <c:v>1.1958941141594504E-6</c:v>
                </c:pt>
                <c:pt idx="1">
                  <c:v>1.3758941141594504E-6</c:v>
                </c:pt>
                <c:pt idx="2">
                  <c:v>1.4811873642892586E-6</c:v>
                </c:pt>
                <c:pt idx="3">
                  <c:v>1.5558941141594506E-6</c:v>
                </c:pt>
                <c:pt idx="4">
                  <c:v>1.6138411712391757E-6</c:v>
                </c:pt>
                <c:pt idx="5">
                  <c:v>1.6611873642892586E-6</c:v>
                </c:pt>
                <c:pt idx="6">
                  <c:v>1.7012180001298192E-6</c:v>
                </c:pt>
                <c:pt idx="7">
                  <c:v>1.7358941141594506E-6</c:v>
                </c:pt>
                <c:pt idx="8">
                  <c:v>1.7664806144190667E-6</c:v>
                </c:pt>
                <c:pt idx="9">
                  <c:v>1.7938411712391757E-6</c:v>
                </c:pt>
                <c:pt idx="10">
                  <c:v>1.8185918055141639E-6</c:v>
                </c:pt>
                <c:pt idx="11">
                  <c:v>1.8411873642892585E-6</c:v>
                </c:pt>
                <c:pt idx="12">
                  <c:v>1.8619732634248472E-6</c:v>
                </c:pt>
                <c:pt idx="13">
                  <c:v>1.8812180001298192E-6</c:v>
                </c:pt>
                <c:pt idx="14">
                  <c:v>1.8991344213689836E-6</c:v>
                </c:pt>
                <c:pt idx="15">
                  <c:v>1.9158941141594503E-6</c:v>
                </c:pt>
                <c:pt idx="16">
                  <c:v>1.9316374255845116E-6</c:v>
                </c:pt>
                <c:pt idx="17">
                  <c:v>1.9464806144190667E-6</c:v>
                </c:pt>
                <c:pt idx="18">
                  <c:v>1.9605210665792957E-6</c:v>
                </c:pt>
                <c:pt idx="19">
                  <c:v>1.9738411712391754E-6</c:v>
                </c:pt>
                <c:pt idx="20">
                  <c:v>1.9865112502596274E-6</c:v>
                </c:pt>
                <c:pt idx="21">
                  <c:v>1.9985918055141639E-6</c:v>
                </c:pt>
                <c:pt idx="22">
                  <c:v>2.0101352662497132E-6</c:v>
                </c:pt>
                <c:pt idx="23">
                  <c:v>2.0211873642892585E-6</c:v>
                </c:pt>
                <c:pt idx="24">
                  <c:v>2.0317882283189005E-6</c:v>
                </c:pt>
                <c:pt idx="25">
                  <c:v>2.0419732634248474E-6</c:v>
                </c:pt>
                <c:pt idx="26">
                  <c:v>2.0517738645488749E-6</c:v>
                </c:pt>
                <c:pt idx="27">
                  <c:v>2.0612180001298192E-6</c:v>
                </c:pt>
                <c:pt idx="28">
                  <c:v>2.0703306932824137E-6</c:v>
                </c:pt>
                <c:pt idx="29">
                  <c:v>2.0791344213689836E-6</c:v>
                </c:pt>
                <c:pt idx="30">
                  <c:v>2.0876494500290881E-6</c:v>
                </c:pt>
                <c:pt idx="31">
                  <c:v>2.0958941141594507E-6</c:v>
                </c:pt>
                <c:pt idx="32">
                  <c:v>2.103885055643972E-6</c:v>
                </c:pt>
                <c:pt idx="33">
                  <c:v>2.1116374255845116E-6</c:v>
                </c:pt>
                <c:pt idx="34">
                  <c:v>2.1191650572095443E-6</c:v>
                </c:pt>
                <c:pt idx="35">
                  <c:v>2.1264806144190667E-6</c:v>
                </c:pt>
                <c:pt idx="36">
                  <c:v>2.1335957199726615E-6</c:v>
                </c:pt>
                <c:pt idx="37">
                  <c:v>2.1405210665792961E-6</c:v>
                </c:pt>
                <c:pt idx="38">
                  <c:v>2.1472665135546551E-6</c:v>
                </c:pt>
                <c:pt idx="39">
                  <c:v>2.1538411712391758E-6</c:v>
                </c:pt>
                <c:pt idx="40">
                  <c:v>2.1602534749907057E-6</c:v>
                </c:pt>
                <c:pt idx="41">
                  <c:v>2.1665112502596273E-6</c:v>
                </c:pt>
                <c:pt idx="42">
                  <c:v>2.1726217700058282E-6</c:v>
                </c:pt>
                <c:pt idx="43">
                  <c:v>2.1785918055141643E-6</c:v>
                </c:pt>
                <c:pt idx="44">
                  <c:v>2.1844276714987922E-6</c:v>
                </c:pt>
                <c:pt idx="45">
                  <c:v>2.1901352662497132E-6</c:v>
                </c:pt>
                <c:pt idx="46">
                  <c:v>2.1957201074614248E-6</c:v>
                </c:pt>
                <c:pt idx="47">
                  <c:v>2.2011873642892585E-6</c:v>
                </c:pt>
                <c:pt idx="48">
                  <c:v>2.206541886100188E-6</c:v>
                </c:pt>
                <c:pt idx="49">
                  <c:v>2.2117882283189009E-6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BA-44E6-B303-DD2338785EE1}"/>
            </c:ext>
          </c:extLst>
        </c:ser>
        <c:ser>
          <c:idx val="2"/>
          <c:order val="2"/>
          <c:tx>
            <c:v>T(n) data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BinarySearch!$F$8:$F$13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</c:numCache>
            </c:numRef>
          </c:xVal>
          <c:yVal>
            <c:numRef>
              <c:f>BinarySearch!$H$8:$H$13</c:f>
              <c:numCache>
                <c:formatCode>General</c:formatCode>
                <c:ptCount val="6"/>
                <c:pt idx="0">
                  <c:v>8.9999999999999996E-7</c:v>
                </c:pt>
                <c:pt idx="1">
                  <c:v>1.1000000000000001E-6</c:v>
                </c:pt>
                <c:pt idx="2">
                  <c:v>1.3E-6</c:v>
                </c:pt>
                <c:pt idx="3">
                  <c:v>1.3999999999999999E-6</c:v>
                </c:pt>
                <c:pt idx="4">
                  <c:v>1.9E-6</c:v>
                </c:pt>
                <c:pt idx="5">
                  <c:v>2.2000000000000001E-6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BA-44E6-B303-DD2338785EE1}"/>
            </c:ext>
          </c:extLst>
        </c:ser>
        <c:ser>
          <c:idx val="3"/>
          <c:order val="3"/>
          <c:tx>
            <c:v>Delta Above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BinarySearch!$E$26:$E$67</c:f>
              <c:numCache>
                <c:formatCode>General</c:formatCode>
                <c:ptCount val="42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</c:numCache>
            </c:numRef>
          </c:xVal>
          <c:yVal>
            <c:numRef>
              <c:f>BinarySearch!$L$26:$L$67</c:f>
              <c:numCache>
                <c:formatCode>0.000000E+00</c:formatCode>
                <c:ptCount val="42"/>
                <c:pt idx="0">
                  <c:v>4.6824609609453687E-9</c:v>
                </c:pt>
                <c:pt idx="1">
                  <c:v>9.7126993323222553E-9</c:v>
                </c:pt>
                <c:pt idx="2">
                  <c:v>1.4263103443778881E-8</c:v>
                </c:pt>
                <c:pt idx="3">
                  <c:v>1.8417296924579833E-8</c:v>
                </c:pt>
                <c:pt idx="4">
                  <c:v>2.2238784480658007E-8</c:v>
                </c:pt>
                <c:pt idx="5">
                  <c:v>2.5776929323867164E-8</c:v>
                </c:pt>
                <c:pt idx="6">
                  <c:v>2.9070863368687332E-8</c:v>
                </c:pt>
                <c:pt idx="7">
                  <c:v>3.2152132888214721E-8</c:v>
                </c:pt>
                <c:pt idx="8">
                  <c:v>3.5046540693712289E-8</c:v>
                </c:pt>
                <c:pt idx="9">
                  <c:v>3.7775460960945121E-8</c:v>
                </c:pt>
                <c:pt idx="10">
                  <c:v>4.0356798090603148E-8</c:v>
                </c:pt>
                <c:pt idx="11">
                  <c:v>4.2805699332322219E-8</c:v>
                </c:pt>
                <c:pt idx="12">
                  <c:v>4.5135093360232452E-8</c:v>
                </c:pt>
                <c:pt idx="13">
                  <c:v>4.7356103443779057E-8</c:v>
                </c:pt>
                <c:pt idx="14">
                  <c:v>4.9478368700009627E-8</c:v>
                </c:pt>
                <c:pt idx="15">
                  <c:v>5.1510296924580009E-8</c:v>
                </c:pt>
                <c:pt idx="16">
                  <c:v>5.3459265776429718E-8</c:v>
                </c:pt>
                <c:pt idx="17">
                  <c:v>5.5331784480658394E-8</c:v>
                </c:pt>
                <c:pt idx="18">
                  <c:v>5.7133624997310409E-8</c:v>
                </c:pt>
                <c:pt idx="19">
                  <c:v>5.8869929323866916E-8</c:v>
                </c:pt>
                <c:pt idx="20">
                  <c:v>6.0545297959971644E-8</c:v>
                </c:pt>
                <c:pt idx="21">
                  <c:v>6.2163863368687508E-8</c:v>
                </c:pt>
                <c:pt idx="22">
                  <c:v>6.3729351387847682E-8</c:v>
                </c:pt>
                <c:pt idx="23">
                  <c:v>6.5245132888214897E-8</c:v>
                </c:pt>
                <c:pt idx="24">
                  <c:v>6.6714267480144345E-8</c:v>
                </c:pt>
                <c:pt idx="25">
                  <c:v>6.8139540693712465E-8</c:v>
                </c:pt>
                <c:pt idx="26">
                  <c:v>6.9523495767974415E-8</c:v>
                </c:pt>
                <c:pt idx="27">
                  <c:v>7.0868460960945297E-8</c:v>
                </c:pt>
                <c:pt idx="28">
                  <c:v>7.2176573116973938E-8</c:v>
                </c:pt>
                <c:pt idx="29">
                  <c:v>7.3449798090603747E-8</c:v>
                </c:pt>
                <c:pt idx="30">
                  <c:v>7.4689948517023259E-8</c:v>
                </c:pt>
                <c:pt idx="31">
                  <c:v>7.5898699332322395E-8</c:v>
                </c:pt>
                <c:pt idx="32">
                  <c:v>7.7077601377041078E-8</c:v>
                </c:pt>
                <c:pt idx="33">
                  <c:v>7.8228093360232204E-8</c:v>
                </c:pt>
                <c:pt idx="34">
                  <c:v>7.935151241557121E-8</c:v>
                </c:pt>
                <c:pt idx="35">
                  <c:v>8.0449103443779233E-8</c:v>
                </c:pt>
                <c:pt idx="36">
                  <c:v>8.1522027405052796E-8</c:v>
                </c:pt>
                <c:pt idx="37">
                  <c:v>8.2571368700009803E-8</c:v>
                </c:pt>
                <c:pt idx="38">
                  <c:v>8.3598141756782712E-8</c:v>
                </c:pt>
                <c:pt idx="39">
                  <c:v>8.4603296924579762E-8</c:v>
                </c:pt>
                <c:pt idx="40">
                  <c:v>8.5587725759519111E-8</c:v>
                </c:pt>
                <c:pt idx="41">
                  <c:v>8.6552265776429894E-8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BA-44E6-B303-DD233878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97800"/>
        <c:axId val="369199760"/>
      </c:scatterChart>
      <c:valAx>
        <c:axId val="36919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N of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9760"/>
        <c:crosses val="autoZero"/>
        <c:crossBetween val="midCat"/>
      </c:valAx>
      <c:valAx>
        <c:axId val="3691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Complexity of Binary Search (secs)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7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Search Operational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F(n)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BinarySearch!$AA$7:$AA$12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</c:numCache>
            </c:numRef>
          </c:xVal>
          <c:yVal>
            <c:numRef>
              <c:f>BinarySearch!$AC$7:$AC$12</c:f>
              <c:numCache>
                <c:formatCode>General</c:formatCode>
                <c:ptCount val="6"/>
                <c:pt idx="0">
                  <c:v>28</c:v>
                </c:pt>
                <c:pt idx="1">
                  <c:v>58</c:v>
                </c:pt>
                <c:pt idx="2">
                  <c:v>68</c:v>
                </c:pt>
                <c:pt idx="3">
                  <c:v>93</c:v>
                </c:pt>
                <c:pt idx="4">
                  <c:v>103</c:v>
                </c:pt>
                <c:pt idx="5">
                  <c:v>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D-42A0-8570-39E867BAC3F3}"/>
            </c:ext>
          </c:extLst>
        </c:ser>
        <c:ser>
          <c:idx val="1"/>
          <c:order val="1"/>
          <c:tx>
            <c:v>F(n)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BinarySearch!$Z$17:$Z$66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BinarySearch!$AB$17:$AB$66</c:f>
              <c:numCache>
                <c:formatCode>General</c:formatCode>
                <c:ptCount val="50"/>
                <c:pt idx="0">
                  <c:v>65.554624022725477</c:v>
                </c:pt>
                <c:pt idx="1">
                  <c:v>74.838924022725479</c:v>
                </c:pt>
                <c:pt idx="2">
                  <c:v>80.269891368170917</c:v>
                </c:pt>
                <c:pt idx="3">
                  <c:v>84.123224022725481</c:v>
                </c:pt>
                <c:pt idx="4">
                  <c:v>87.112101034088212</c:v>
                </c:pt>
                <c:pt idx="5">
                  <c:v>89.554191368170919</c:v>
                </c:pt>
                <c:pt idx="6">
                  <c:v>91.618949325584893</c:v>
                </c:pt>
                <c:pt idx="7">
                  <c:v>93.407524022725482</c:v>
                </c:pt>
                <c:pt idx="8">
                  <c:v>94.985158713616343</c:v>
                </c:pt>
                <c:pt idx="9">
                  <c:v>96.396401034088214</c:v>
                </c:pt>
                <c:pt idx="10">
                  <c:v>97.673024999639736</c:v>
                </c:pt>
                <c:pt idx="11">
                  <c:v>98.838491368170921</c:v>
                </c:pt>
                <c:pt idx="12">
                  <c:v>99.910616497862833</c:v>
                </c:pt>
                <c:pt idx="13">
                  <c:v>100.90324932558489</c:v>
                </c:pt>
                <c:pt idx="14">
                  <c:v>101.82736837953365</c:v>
                </c:pt>
                <c:pt idx="15">
                  <c:v>102.69182402272548</c:v>
                </c:pt>
                <c:pt idx="16">
                  <c:v>103.50385527974601</c:v>
                </c:pt>
                <c:pt idx="17">
                  <c:v>104.26945871361634</c:v>
                </c:pt>
                <c:pt idx="18">
                  <c:v>104.99365743578976</c:v>
                </c:pt>
                <c:pt idx="19">
                  <c:v>105.68070103408822</c:v>
                </c:pt>
                <c:pt idx="20">
                  <c:v>106.33421667103032</c:v>
                </c:pt>
                <c:pt idx="21">
                  <c:v>106.95732499963974</c:v>
                </c:pt>
                <c:pt idx="22">
                  <c:v>107.55273029134563</c:v>
                </c:pt>
                <c:pt idx="23">
                  <c:v>108.12279136817091</c:v>
                </c:pt>
                <c:pt idx="24">
                  <c:v>108.66957804545095</c:v>
                </c:pt>
                <c:pt idx="25">
                  <c:v>109.19491649786283</c:v>
                </c:pt>
                <c:pt idx="26">
                  <c:v>109.70042605906177</c:v>
                </c:pt>
                <c:pt idx="27">
                  <c:v>110.1875493255849</c:v>
                </c:pt>
                <c:pt idx="28">
                  <c:v>110.6575769757884</c:v>
                </c:pt>
                <c:pt idx="29">
                  <c:v>111.11166837953364</c:v>
                </c:pt>
                <c:pt idx="30">
                  <c:v>111.55086882725034</c:v>
                </c:pt>
                <c:pt idx="31">
                  <c:v>111.9761240227255</c:v>
                </c:pt>
                <c:pt idx="32">
                  <c:v>112.38829234508516</c:v>
                </c:pt>
                <c:pt idx="33">
                  <c:v>112.78815527974601</c:v>
                </c:pt>
                <c:pt idx="34">
                  <c:v>113.17642633694763</c:v>
                </c:pt>
                <c:pt idx="35">
                  <c:v>113.55375871361635</c:v>
                </c:pt>
                <c:pt idx="36">
                  <c:v>113.92075190523434</c:v>
                </c:pt>
                <c:pt idx="37">
                  <c:v>114.27795743578976</c:v>
                </c:pt>
                <c:pt idx="38">
                  <c:v>114.62588384330824</c:v>
                </c:pt>
                <c:pt idx="39">
                  <c:v>114.96500103408822</c:v>
                </c:pt>
                <c:pt idx="40">
                  <c:v>115.29574409920116</c:v>
                </c:pt>
                <c:pt idx="41">
                  <c:v>115.61851667103032</c:v>
                </c:pt>
                <c:pt idx="42">
                  <c:v>115.93369388480617</c:v>
                </c:pt>
                <c:pt idx="43">
                  <c:v>116.24162499963975</c:v>
                </c:pt>
                <c:pt idx="44">
                  <c:v>116.54263572497909</c:v>
                </c:pt>
                <c:pt idx="45">
                  <c:v>116.83703029134561</c:v>
                </c:pt>
                <c:pt idx="46">
                  <c:v>117.12509329835616</c:v>
                </c:pt>
                <c:pt idx="47">
                  <c:v>117.40709136817091</c:v>
                </c:pt>
                <c:pt idx="48">
                  <c:v>117.68327462844432</c:v>
                </c:pt>
                <c:pt idx="49">
                  <c:v>117.95387804545096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5D-42A0-8570-39E867BAC3F3}"/>
            </c:ext>
          </c:extLst>
        </c:ser>
        <c:ser>
          <c:idx val="2"/>
          <c:order val="2"/>
          <c:tx>
            <c:v>G(n)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BinarySearch!$Z$17:$Z$66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BinarySearch!$AD$17:$AD$66</c:f>
              <c:numCache>
                <c:formatCode>General</c:formatCode>
                <c:ptCount val="50"/>
                <c:pt idx="0">
                  <c:v>64.445405040814833</c:v>
                </c:pt>
                <c:pt idx="1">
                  <c:v>74.145405040814822</c:v>
                </c:pt>
                <c:pt idx="2">
                  <c:v>79.819541297810048</c:v>
                </c:pt>
                <c:pt idx="3">
                  <c:v>83.845405040814825</c:v>
                </c:pt>
                <c:pt idx="4">
                  <c:v>86.96810756122224</c:v>
                </c:pt>
                <c:pt idx="5">
                  <c:v>89.519541297810036</c:v>
                </c:pt>
                <c:pt idx="6">
                  <c:v>91.676747784773582</c:v>
                </c:pt>
                <c:pt idx="7">
                  <c:v>93.545405040814828</c:v>
                </c:pt>
                <c:pt idx="8">
                  <c:v>95.193677554805262</c:v>
                </c:pt>
                <c:pt idx="9">
                  <c:v>96.668107561222243</c:v>
                </c:pt>
                <c:pt idx="10">
                  <c:v>98.001891741596609</c:v>
                </c:pt>
                <c:pt idx="11">
                  <c:v>99.219541297810039</c:v>
                </c:pt>
                <c:pt idx="12">
                  <c:v>100.33967030678343</c:v>
                </c:pt>
                <c:pt idx="13">
                  <c:v>101.37674778477358</c:v>
                </c:pt>
                <c:pt idx="14">
                  <c:v>102.34224381821745</c:v>
                </c:pt>
                <c:pt idx="15">
                  <c:v>103.24540504081483</c:v>
                </c:pt>
                <c:pt idx="16">
                  <c:v>104.09379460094311</c:v>
                </c:pt>
                <c:pt idx="17">
                  <c:v>104.89367755480525</c:v>
                </c:pt>
                <c:pt idx="18">
                  <c:v>105.6503019212176</c:v>
                </c:pt>
                <c:pt idx="19">
                  <c:v>106.36810756122223</c:v>
                </c:pt>
                <c:pt idx="20">
                  <c:v>107.0508840417688</c:v>
                </c:pt>
                <c:pt idx="21">
                  <c:v>107.7018917415966</c:v>
                </c:pt>
                <c:pt idx="22">
                  <c:v>108.32395601456786</c:v>
                </c:pt>
                <c:pt idx="23">
                  <c:v>108.91954129781004</c:v>
                </c:pt>
                <c:pt idx="24">
                  <c:v>109.49081008162965</c:v>
                </c:pt>
                <c:pt idx="25">
                  <c:v>110.03967030678342</c:v>
                </c:pt>
                <c:pt idx="26">
                  <c:v>110.56781381180046</c:v>
                </c:pt>
                <c:pt idx="27">
                  <c:v>111.07674778477359</c:v>
                </c:pt>
                <c:pt idx="28">
                  <c:v>111.56782069355228</c:v>
                </c:pt>
                <c:pt idx="29">
                  <c:v>112.04224381821744</c:v>
                </c:pt>
                <c:pt idx="30">
                  <c:v>112.50110925156751</c:v>
                </c:pt>
                <c:pt idx="31">
                  <c:v>112.94540504081485</c:v>
                </c:pt>
                <c:pt idx="32">
                  <c:v>113.37602799859181</c:v>
                </c:pt>
                <c:pt idx="33">
                  <c:v>113.79379460094312</c:v>
                </c:pt>
                <c:pt idx="34">
                  <c:v>114.19945030518099</c:v>
                </c:pt>
                <c:pt idx="35">
                  <c:v>114.59367755480525</c:v>
                </c:pt>
                <c:pt idx="36">
                  <c:v>114.97710268741564</c:v>
                </c:pt>
                <c:pt idx="37">
                  <c:v>115.35030192121761</c:v>
                </c:pt>
                <c:pt idx="38">
                  <c:v>115.71380656377862</c:v>
                </c:pt>
                <c:pt idx="39">
                  <c:v>116.06810756122223</c:v>
                </c:pt>
                <c:pt idx="40">
                  <c:v>116.41365948561024</c:v>
                </c:pt>
                <c:pt idx="41">
                  <c:v>116.7508840417688</c:v>
                </c:pt>
                <c:pt idx="42">
                  <c:v>117.08017316142518</c:v>
                </c:pt>
                <c:pt idx="43">
                  <c:v>117.40189174159661</c:v>
                </c:pt>
                <c:pt idx="44">
                  <c:v>117.71638007521268</c:v>
                </c:pt>
                <c:pt idx="45">
                  <c:v>118.02395601456786</c:v>
                </c:pt>
                <c:pt idx="46">
                  <c:v>118.32491690208789</c:v>
                </c:pt>
                <c:pt idx="47">
                  <c:v>118.61954129781004</c:v>
                </c:pt>
                <c:pt idx="48">
                  <c:v>118.90809052873236</c:v>
                </c:pt>
                <c:pt idx="49">
                  <c:v>119.19081008162966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5D-42A0-8570-39E867BAC3F3}"/>
            </c:ext>
          </c:extLst>
        </c:ser>
        <c:ser>
          <c:idx val="3"/>
          <c:order val="3"/>
          <c:tx>
            <c:v>Delta Above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BinarySearch!$Z$23:$Z$66</c:f>
              <c:numCache>
                <c:formatCode>General</c:formatCode>
                <c:ptCount val="44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  <c:pt idx="13">
                  <c:v>2000</c:v>
                </c:pt>
                <c:pt idx="14">
                  <c:v>2100</c:v>
                </c:pt>
                <c:pt idx="15">
                  <c:v>2200</c:v>
                </c:pt>
                <c:pt idx="16">
                  <c:v>2300</c:v>
                </c:pt>
                <c:pt idx="17">
                  <c:v>2400</c:v>
                </c:pt>
                <c:pt idx="18">
                  <c:v>2500</c:v>
                </c:pt>
                <c:pt idx="19">
                  <c:v>2600</c:v>
                </c:pt>
                <c:pt idx="20">
                  <c:v>2700</c:v>
                </c:pt>
                <c:pt idx="21">
                  <c:v>2800</c:v>
                </c:pt>
                <c:pt idx="22">
                  <c:v>2900</c:v>
                </c:pt>
                <c:pt idx="23">
                  <c:v>3000</c:v>
                </c:pt>
                <c:pt idx="24">
                  <c:v>3100</c:v>
                </c:pt>
                <c:pt idx="25">
                  <c:v>3200</c:v>
                </c:pt>
                <c:pt idx="26">
                  <c:v>3300</c:v>
                </c:pt>
                <c:pt idx="27">
                  <c:v>3400</c:v>
                </c:pt>
                <c:pt idx="28">
                  <c:v>3500</c:v>
                </c:pt>
                <c:pt idx="29">
                  <c:v>3600</c:v>
                </c:pt>
                <c:pt idx="30">
                  <c:v>3700</c:v>
                </c:pt>
                <c:pt idx="31">
                  <c:v>3800</c:v>
                </c:pt>
                <c:pt idx="32">
                  <c:v>3900</c:v>
                </c:pt>
                <c:pt idx="33">
                  <c:v>4000</c:v>
                </c:pt>
                <c:pt idx="34">
                  <c:v>4100</c:v>
                </c:pt>
                <c:pt idx="35">
                  <c:v>4200</c:v>
                </c:pt>
                <c:pt idx="36">
                  <c:v>4300</c:v>
                </c:pt>
                <c:pt idx="37">
                  <c:v>4400</c:v>
                </c:pt>
                <c:pt idx="38">
                  <c:v>4500</c:v>
                </c:pt>
                <c:pt idx="39">
                  <c:v>4600</c:v>
                </c:pt>
                <c:pt idx="40">
                  <c:v>4700</c:v>
                </c:pt>
                <c:pt idx="41">
                  <c:v>4800</c:v>
                </c:pt>
                <c:pt idx="42">
                  <c:v>4900</c:v>
                </c:pt>
                <c:pt idx="43">
                  <c:v>5000</c:v>
                </c:pt>
              </c:numCache>
            </c:numRef>
          </c:xVal>
          <c:yVal>
            <c:numRef>
              <c:f>BinarySearch!$AF$23:$AF$66</c:f>
              <c:numCache>
                <c:formatCode>General</c:formatCode>
                <c:ptCount val="44"/>
                <c:pt idx="0">
                  <c:v>5.7798459188688867E-2</c:v>
                </c:pt>
                <c:pt idx="1">
                  <c:v>0.13788101808934528</c:v>
                </c:pt>
                <c:pt idx="2">
                  <c:v>0.20851884118891917</c:v>
                </c:pt>
                <c:pt idx="3">
                  <c:v>0.27170652713402887</c:v>
                </c:pt>
                <c:pt idx="4">
                  <c:v>0.32886674195687249</c:v>
                </c:pt>
                <c:pt idx="5">
                  <c:v>0.38104992963911855</c:v>
                </c:pt>
                <c:pt idx="6">
                  <c:v>0.42905380892059952</c:v>
                </c:pt>
                <c:pt idx="7">
                  <c:v>0.47349845918868994</c:v>
                </c:pt>
                <c:pt idx="8">
                  <c:v>0.51487543868380214</c:v>
                </c:pt>
                <c:pt idx="9">
                  <c:v>0.55358101808934634</c:v>
                </c:pt>
                <c:pt idx="10">
                  <c:v>0.58993932119710735</c:v>
                </c:pt>
                <c:pt idx="11">
                  <c:v>0.62421884118890603</c:v>
                </c:pt>
                <c:pt idx="12">
                  <c:v>0.65664448542784726</c:v>
                </c:pt>
                <c:pt idx="13">
                  <c:v>0.68740652713401573</c:v>
                </c:pt>
                <c:pt idx="14">
                  <c:v>0.71666737073847742</c:v>
                </c:pt>
                <c:pt idx="15">
                  <c:v>0.74456674195685935</c:v>
                </c:pt>
                <c:pt idx="16">
                  <c:v>0.77122572322222993</c:v>
                </c:pt>
                <c:pt idx="17">
                  <c:v>0.79674992963913382</c:v>
                </c:pt>
                <c:pt idx="18">
                  <c:v>0.82123203617869933</c:v>
                </c:pt>
                <c:pt idx="19">
                  <c:v>0.84475380892058638</c:v>
                </c:pt>
                <c:pt idx="20">
                  <c:v>0.86738775273869351</c:v>
                </c:pt>
                <c:pt idx="21">
                  <c:v>0.889198459188691</c:v>
                </c:pt>
                <c:pt idx="22">
                  <c:v>0.91024371776387625</c:v>
                </c:pt>
                <c:pt idx="23">
                  <c:v>0.93057543868380321</c:v>
                </c:pt>
                <c:pt idx="24">
                  <c:v>0.95024042431717248</c:v>
                </c:pt>
                <c:pt idx="25">
                  <c:v>0.96928101808934741</c:v>
                </c:pt>
                <c:pt idx="26">
                  <c:v>0.98773565350664683</c:v>
                </c:pt>
                <c:pt idx="27">
                  <c:v>1.0056393211971084</c:v>
                </c:pt>
                <c:pt idx="28">
                  <c:v>1.0230239682333604</c:v>
                </c:pt>
                <c:pt idx="29">
                  <c:v>1.0399188411889071</c:v>
                </c:pt>
                <c:pt idx="30">
                  <c:v>1.0563507821812976</c:v>
                </c:pt>
                <c:pt idx="31">
                  <c:v>1.0723444854278483</c:v>
                </c:pt>
                <c:pt idx="32">
                  <c:v>1.0879227204703739</c:v>
                </c:pt>
                <c:pt idx="33">
                  <c:v>1.1031065271340168</c:v>
                </c:pt>
                <c:pt idx="34">
                  <c:v>1.1179153864090807</c:v>
                </c:pt>
                <c:pt idx="35">
                  <c:v>1.1323673707384785</c:v>
                </c:pt>
                <c:pt idx="36">
                  <c:v>1.1464792766190044</c:v>
                </c:pt>
                <c:pt idx="37">
                  <c:v>1.1602667419568604</c:v>
                </c:pt>
                <c:pt idx="38">
                  <c:v>1.1737443502335907</c:v>
                </c:pt>
                <c:pt idx="39">
                  <c:v>1.1869257232222452</c:v>
                </c:pt>
                <c:pt idx="40">
                  <c:v>1.1998236037317298</c:v>
                </c:pt>
                <c:pt idx="41">
                  <c:v>1.2124499296391349</c:v>
                </c:pt>
                <c:pt idx="42">
                  <c:v>1.2248159002880357</c:v>
                </c:pt>
                <c:pt idx="43">
                  <c:v>1.2369320361787004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5D-42A0-8570-39E867BAC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54464"/>
        <c:axId val="367356032"/>
      </c:scatterChart>
      <c:valAx>
        <c:axId val="36735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N of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56032"/>
        <c:crosses val="autoZero"/>
        <c:crossBetween val="midCat"/>
      </c:valAx>
      <c:valAx>
        <c:axId val="3673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Operations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5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304799</xdr:colOff>
      <xdr:row>9</xdr:row>
      <xdr:rowOff>100011</xdr:rowOff>
    </xdr:from>
    <xdr:to>
      <xdr:col>37</xdr:col>
      <xdr:colOff>276224</xdr:colOff>
      <xdr:row>27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14</xdr:row>
      <xdr:rowOff>161925</xdr:rowOff>
    </xdr:from>
    <xdr:to>
      <xdr:col>19</xdr:col>
      <xdr:colOff>504825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7</xdr:row>
      <xdr:rowOff>80962</xdr:rowOff>
    </xdr:from>
    <xdr:to>
      <xdr:col>23</xdr:col>
      <xdr:colOff>133349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590550</xdr:colOff>
      <xdr:row>8</xdr:row>
      <xdr:rowOff>109537</xdr:rowOff>
    </xdr:from>
    <xdr:to>
      <xdr:col>42</xdr:col>
      <xdr:colOff>381000</xdr:colOff>
      <xdr:row>26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AB42"/>
  <sheetViews>
    <sheetView tabSelected="1" workbookViewId="0">
      <selection activeCell="O10" sqref="O10"/>
    </sheetView>
  </sheetViews>
  <sheetFormatPr defaultRowHeight="14.4" x14ac:dyDescent="0.3"/>
  <cols>
    <col min="3" max="3" width="23.88671875" bestFit="1" customWidth="1"/>
    <col min="8" max="8" width="11.44140625" bestFit="1" customWidth="1"/>
    <col min="10" max="10" width="11.44140625" bestFit="1" customWidth="1"/>
    <col min="21" max="21" width="19.44140625" bestFit="1" customWidth="1"/>
    <col min="24" max="24" width="10" bestFit="1" customWidth="1"/>
    <col min="26" max="26" width="14.109375" bestFit="1" customWidth="1"/>
    <col min="28" max="28" width="14.109375" bestFit="1" customWidth="1"/>
  </cols>
  <sheetData>
    <row r="4" spans="3:28" x14ac:dyDescent="0.3">
      <c r="C4" s="7" t="s">
        <v>0</v>
      </c>
    </row>
    <row r="5" spans="3:28" x14ac:dyDescent="0.3">
      <c r="Z5" s="1" t="s">
        <v>4</v>
      </c>
      <c r="AA5" s="3">
        <v>4.9523400000000003E-7</v>
      </c>
    </row>
    <row r="6" spans="3:28" x14ac:dyDescent="0.3">
      <c r="C6" t="s">
        <v>1</v>
      </c>
      <c r="H6" s="1" t="s">
        <v>4</v>
      </c>
      <c r="I6" s="1">
        <v>275.15800000000002</v>
      </c>
      <c r="U6" s="7" t="s">
        <v>8</v>
      </c>
      <c r="Z6" s="1" t="s">
        <v>5</v>
      </c>
      <c r="AA6" s="3">
        <v>2.65446E-9</v>
      </c>
    </row>
    <row r="7" spans="3:28" x14ac:dyDescent="0.3">
      <c r="H7" s="1" t="s">
        <v>5</v>
      </c>
      <c r="I7" s="1">
        <v>2.2277200000000001</v>
      </c>
    </row>
    <row r="8" spans="3:28" x14ac:dyDescent="0.3">
      <c r="C8" s="1" t="s">
        <v>2</v>
      </c>
      <c r="D8" s="1" t="s">
        <v>3</v>
      </c>
      <c r="E8" s="1"/>
      <c r="F8" s="1" t="s">
        <v>6</v>
      </c>
      <c r="U8" s="1" t="s">
        <v>2</v>
      </c>
      <c r="V8" s="1" t="s">
        <v>3</v>
      </c>
      <c r="W8" s="1"/>
      <c r="X8" s="1" t="s">
        <v>9</v>
      </c>
      <c r="Y8" s="1"/>
      <c r="Z8" s="1" t="s">
        <v>10</v>
      </c>
    </row>
    <row r="9" spans="3:28" x14ac:dyDescent="0.3">
      <c r="C9">
        <v>1</v>
      </c>
      <c r="D9">
        <v>100</v>
      </c>
      <c r="F9">
        <v>250</v>
      </c>
      <c r="U9">
        <v>1</v>
      </c>
      <c r="V9">
        <v>100</v>
      </c>
      <c r="X9">
        <f>600/1000000000</f>
        <v>5.9999999999999997E-7</v>
      </c>
      <c r="Z9" s="2">
        <f>$AA$5+$AA$6*V9</f>
        <v>7.6068000000000006E-7</v>
      </c>
    </row>
    <row r="10" spans="3:28" x14ac:dyDescent="0.3">
      <c r="C10">
        <v>1</v>
      </c>
      <c r="D10">
        <v>500</v>
      </c>
      <c r="F10">
        <v>1160</v>
      </c>
      <c r="U10">
        <v>1</v>
      </c>
      <c r="V10">
        <v>200</v>
      </c>
      <c r="X10">
        <f>900/1000000000</f>
        <v>8.9999999999999996E-7</v>
      </c>
      <c r="Z10" s="2">
        <f t="shared" ref="Z10:Z13" si="0">$AA$5+$AA$6*V10</f>
        <v>1.0261260000000001E-6</v>
      </c>
    </row>
    <row r="11" spans="3:28" x14ac:dyDescent="0.3">
      <c r="C11">
        <v>1</v>
      </c>
      <c r="D11">
        <v>1000</v>
      </c>
      <c r="F11">
        <v>2235</v>
      </c>
      <c r="U11">
        <v>1</v>
      </c>
      <c r="V11">
        <v>400</v>
      </c>
      <c r="X11">
        <f>1400/1000000000</f>
        <v>1.3999999999999999E-6</v>
      </c>
      <c r="Z11" s="2">
        <f t="shared" si="0"/>
        <v>1.5570179999999999E-6</v>
      </c>
    </row>
    <row r="12" spans="3:28" x14ac:dyDescent="0.3">
      <c r="C12">
        <v>1</v>
      </c>
      <c r="D12">
        <v>5000</v>
      </c>
      <c r="F12">
        <v>12822</v>
      </c>
      <c r="U12">
        <v>1</v>
      </c>
      <c r="V12">
        <v>800</v>
      </c>
      <c r="X12">
        <f>1600/1000000000</f>
        <v>1.5999999999999999E-6</v>
      </c>
      <c r="Z12" s="2">
        <f t="shared" si="0"/>
        <v>2.6188019999999999E-6</v>
      </c>
    </row>
    <row r="13" spans="3:28" x14ac:dyDescent="0.3">
      <c r="C13">
        <v>1</v>
      </c>
      <c r="D13">
        <v>10000</v>
      </c>
      <c r="F13">
        <v>21889</v>
      </c>
      <c r="U13">
        <v>1</v>
      </c>
      <c r="V13">
        <v>1600</v>
      </c>
      <c r="X13">
        <f>3800/1000000000</f>
        <v>3.8E-6</v>
      </c>
      <c r="Z13" s="2">
        <f t="shared" si="0"/>
        <v>4.7423700000000001E-6</v>
      </c>
    </row>
    <row r="14" spans="3:28" x14ac:dyDescent="0.3">
      <c r="U14">
        <v>1</v>
      </c>
      <c r="V14">
        <v>2600</v>
      </c>
      <c r="X14">
        <f>6200/1000000000</f>
        <v>6.1999999999999999E-6</v>
      </c>
      <c r="Z14" s="2">
        <f>$AA$5+$AA$6*V14</f>
        <v>7.3968300000000005E-6</v>
      </c>
    </row>
    <row r="15" spans="3:28" x14ac:dyDescent="0.3">
      <c r="V15" s="1" t="s">
        <v>3</v>
      </c>
      <c r="W15" s="1"/>
      <c r="X15" s="1" t="s">
        <v>10</v>
      </c>
      <c r="Y15" s="1"/>
      <c r="Z15" s="1" t="s">
        <v>11</v>
      </c>
      <c r="AB15" s="1" t="s">
        <v>12</v>
      </c>
    </row>
    <row r="16" spans="3:28" x14ac:dyDescent="0.3">
      <c r="C16" s="1" t="s">
        <v>2</v>
      </c>
      <c r="D16" s="1" t="s">
        <v>3</v>
      </c>
      <c r="E16" s="1"/>
      <c r="F16" s="1" t="s">
        <v>7</v>
      </c>
      <c r="G16" s="1"/>
      <c r="H16" s="1" t="s">
        <v>21</v>
      </c>
      <c r="I16" s="1"/>
      <c r="J16" s="1" t="s">
        <v>12</v>
      </c>
      <c r="V16">
        <v>100</v>
      </c>
      <c r="X16" s="2">
        <f>$AA$5+$AA$6*V16</f>
        <v>7.6068000000000006E-7</v>
      </c>
      <c r="Z16">
        <f>(0.000000003)*V16</f>
        <v>2.9999999999999999E-7</v>
      </c>
      <c r="AB16" s="2">
        <f>Z16-X16</f>
        <v>-4.6068000000000007E-7</v>
      </c>
    </row>
    <row r="17" spans="3:28" x14ac:dyDescent="0.3">
      <c r="C17">
        <v>1</v>
      </c>
      <c r="D17">
        <v>100</v>
      </c>
      <c r="F17">
        <f>($I$7*D17)+$I$6</f>
        <v>497.93000000000006</v>
      </c>
      <c r="H17">
        <f>2.4*D17</f>
        <v>240</v>
      </c>
      <c r="J17">
        <f>H17-F17</f>
        <v>-257.93000000000006</v>
      </c>
      <c r="V17">
        <v>200</v>
      </c>
      <c r="X17" s="2">
        <f t="shared" ref="X17:X31" si="1">$AA$5+$AA$6*V17</f>
        <v>1.0261260000000001E-6</v>
      </c>
      <c r="Z17">
        <f>(0.000000003)*V17</f>
        <v>5.9999999999999997E-7</v>
      </c>
      <c r="AB17" s="2">
        <f t="shared" ref="AB17:AB41" si="2">Z17-X17</f>
        <v>-4.2612600000000012E-7</v>
      </c>
    </row>
    <row r="18" spans="3:28" x14ac:dyDescent="0.3">
      <c r="C18">
        <v>1</v>
      </c>
      <c r="D18">
        <v>500</v>
      </c>
      <c r="F18">
        <f>$I$7*D18+$I$6</f>
        <v>1389.018</v>
      </c>
      <c r="H18">
        <f t="shared" ref="H18:H42" si="3">2.4*D18</f>
        <v>1200</v>
      </c>
      <c r="J18">
        <f t="shared" ref="J18:J42" si="4">H18-F18</f>
        <v>-189.01800000000003</v>
      </c>
      <c r="V18">
        <v>300</v>
      </c>
      <c r="X18" s="2">
        <f t="shared" si="1"/>
        <v>1.2915720000000001E-6</v>
      </c>
      <c r="Z18">
        <f t="shared" ref="Z18:Z31" si="5">(0.000000003)*V18</f>
        <v>8.9999999999999996E-7</v>
      </c>
      <c r="AB18" s="2">
        <f t="shared" si="2"/>
        <v>-3.9157200000000017E-7</v>
      </c>
    </row>
    <row r="19" spans="3:28" x14ac:dyDescent="0.3">
      <c r="C19">
        <v>1</v>
      </c>
      <c r="D19">
        <v>900</v>
      </c>
      <c r="F19">
        <f t="shared" ref="F19:F42" si="6">$I$7*D19+$I$6</f>
        <v>2280.1060000000002</v>
      </c>
      <c r="H19">
        <f t="shared" si="3"/>
        <v>2160</v>
      </c>
      <c r="J19">
        <f t="shared" si="4"/>
        <v>-120.10600000000022</v>
      </c>
      <c r="V19">
        <v>400</v>
      </c>
      <c r="X19" s="2">
        <f t="shared" si="1"/>
        <v>1.5570179999999999E-6</v>
      </c>
      <c r="Z19">
        <f t="shared" si="5"/>
        <v>1.1999999999999999E-6</v>
      </c>
      <c r="AB19" s="2">
        <f t="shared" si="2"/>
        <v>-3.57018E-7</v>
      </c>
    </row>
    <row r="20" spans="3:28" x14ac:dyDescent="0.3">
      <c r="C20">
        <v>1</v>
      </c>
      <c r="D20">
        <v>1300</v>
      </c>
      <c r="F20">
        <f t="shared" si="6"/>
        <v>3171.194</v>
      </c>
      <c r="H20">
        <f t="shared" si="3"/>
        <v>3120</v>
      </c>
      <c r="J20">
        <f t="shared" si="4"/>
        <v>-51.19399999999996</v>
      </c>
      <c r="V20">
        <v>500</v>
      </c>
      <c r="X20" s="2">
        <f t="shared" si="1"/>
        <v>1.822464E-6</v>
      </c>
      <c r="Z20">
        <f t="shared" si="5"/>
        <v>1.5E-6</v>
      </c>
      <c r="AB20" s="2">
        <f t="shared" si="2"/>
        <v>-3.2246399999999994E-7</v>
      </c>
    </row>
    <row r="21" spans="3:28" x14ac:dyDescent="0.3">
      <c r="C21">
        <v>1</v>
      </c>
      <c r="D21">
        <v>1700</v>
      </c>
      <c r="F21">
        <f t="shared" si="6"/>
        <v>4062.2820000000002</v>
      </c>
      <c r="H21">
        <f t="shared" si="3"/>
        <v>4080</v>
      </c>
      <c r="J21">
        <f t="shared" si="4"/>
        <v>17.717999999999847</v>
      </c>
      <c r="V21">
        <v>600</v>
      </c>
      <c r="X21" s="2">
        <f t="shared" si="1"/>
        <v>2.0879099999999998E-6</v>
      </c>
      <c r="Z21">
        <f t="shared" si="5"/>
        <v>1.7999999999999999E-6</v>
      </c>
      <c r="AB21" s="2">
        <f t="shared" si="2"/>
        <v>-2.8790999999999988E-7</v>
      </c>
    </row>
    <row r="22" spans="3:28" x14ac:dyDescent="0.3">
      <c r="C22">
        <v>1</v>
      </c>
      <c r="D22">
        <v>2100</v>
      </c>
      <c r="F22">
        <f>$I$7*D22+$I$6</f>
        <v>4953.3700000000008</v>
      </c>
      <c r="H22">
        <f t="shared" si="3"/>
        <v>5040</v>
      </c>
      <c r="J22">
        <f t="shared" si="4"/>
        <v>86.6299999999992</v>
      </c>
      <c r="V22">
        <v>700</v>
      </c>
      <c r="X22" s="2">
        <f t="shared" si="1"/>
        <v>2.3533559999999998E-6</v>
      </c>
      <c r="Z22">
        <f t="shared" si="5"/>
        <v>2.0999999999999998E-6</v>
      </c>
      <c r="AB22" s="2">
        <f t="shared" si="2"/>
        <v>-2.5335600000000004E-7</v>
      </c>
    </row>
    <row r="23" spans="3:28" x14ac:dyDescent="0.3">
      <c r="C23">
        <v>1</v>
      </c>
      <c r="D23">
        <v>2500</v>
      </c>
      <c r="F23">
        <f t="shared" si="6"/>
        <v>5844.4580000000005</v>
      </c>
      <c r="H23">
        <f t="shared" si="3"/>
        <v>6000</v>
      </c>
      <c r="J23">
        <f t="shared" si="4"/>
        <v>155.54199999999946</v>
      </c>
      <c r="V23">
        <v>800</v>
      </c>
      <c r="X23" s="2">
        <f t="shared" si="1"/>
        <v>2.6188019999999999E-6</v>
      </c>
      <c r="Z23">
        <f t="shared" si="5"/>
        <v>2.3999999999999999E-6</v>
      </c>
      <c r="AB23" s="2">
        <f t="shared" si="2"/>
        <v>-2.1880199999999998E-7</v>
      </c>
    </row>
    <row r="24" spans="3:28" x14ac:dyDescent="0.3">
      <c r="C24">
        <v>1</v>
      </c>
      <c r="D24">
        <v>2900</v>
      </c>
      <c r="F24">
        <f t="shared" si="6"/>
        <v>6735.5460000000012</v>
      </c>
      <c r="H24">
        <f t="shared" si="3"/>
        <v>6960</v>
      </c>
      <c r="J24">
        <f t="shared" si="4"/>
        <v>224.45399999999881</v>
      </c>
      <c r="V24">
        <v>900</v>
      </c>
      <c r="X24" s="2">
        <f t="shared" si="1"/>
        <v>2.8842479999999999E-6</v>
      </c>
      <c r="Z24">
        <f t="shared" si="5"/>
        <v>2.7E-6</v>
      </c>
      <c r="AB24" s="2">
        <f t="shared" si="2"/>
        <v>-1.8424799999999992E-7</v>
      </c>
    </row>
    <row r="25" spans="3:28" x14ac:dyDescent="0.3">
      <c r="C25">
        <v>1</v>
      </c>
      <c r="D25">
        <v>3300</v>
      </c>
      <c r="F25">
        <f t="shared" si="6"/>
        <v>7626.6340000000009</v>
      </c>
      <c r="H25">
        <f t="shared" si="3"/>
        <v>7920</v>
      </c>
      <c r="J25">
        <f t="shared" si="4"/>
        <v>293.36599999999908</v>
      </c>
      <c r="V25">
        <v>1000</v>
      </c>
      <c r="X25" s="2">
        <f t="shared" si="1"/>
        <v>3.1496939999999999E-6</v>
      </c>
      <c r="Z25">
        <f t="shared" si="5"/>
        <v>3.0000000000000001E-6</v>
      </c>
      <c r="AB25" s="2">
        <f t="shared" si="2"/>
        <v>-1.4969399999999986E-7</v>
      </c>
    </row>
    <row r="26" spans="3:28" x14ac:dyDescent="0.3">
      <c r="C26">
        <v>1</v>
      </c>
      <c r="D26">
        <v>3700</v>
      </c>
      <c r="F26">
        <f t="shared" si="6"/>
        <v>8517.7219999999998</v>
      </c>
      <c r="H26">
        <f t="shared" si="3"/>
        <v>8880</v>
      </c>
      <c r="J26">
        <f t="shared" si="4"/>
        <v>362.27800000000025</v>
      </c>
      <c r="V26">
        <v>1100</v>
      </c>
      <c r="X26" s="2">
        <f t="shared" si="1"/>
        <v>3.41514E-6</v>
      </c>
      <c r="Z26">
        <f t="shared" si="5"/>
        <v>3.3000000000000002E-6</v>
      </c>
      <c r="AB26" s="2">
        <f t="shared" si="2"/>
        <v>-1.151399999999998E-7</v>
      </c>
    </row>
    <row r="27" spans="3:28" x14ac:dyDescent="0.3">
      <c r="C27">
        <v>1</v>
      </c>
      <c r="D27">
        <v>4100</v>
      </c>
      <c r="F27">
        <f t="shared" si="6"/>
        <v>9408.81</v>
      </c>
      <c r="H27">
        <f t="shared" si="3"/>
        <v>9840</v>
      </c>
      <c r="J27">
        <f t="shared" si="4"/>
        <v>431.19000000000051</v>
      </c>
      <c r="V27">
        <v>1200</v>
      </c>
      <c r="X27" s="2">
        <f t="shared" si="1"/>
        <v>3.680586E-6</v>
      </c>
      <c r="Z27">
        <f t="shared" si="5"/>
        <v>3.5999999999999998E-6</v>
      </c>
      <c r="AB27" s="2">
        <f t="shared" si="2"/>
        <v>-8.0586000000000163E-8</v>
      </c>
    </row>
    <row r="28" spans="3:28" x14ac:dyDescent="0.3">
      <c r="C28">
        <v>1</v>
      </c>
      <c r="D28">
        <v>4500</v>
      </c>
      <c r="F28">
        <f t="shared" si="6"/>
        <v>10299.897999999999</v>
      </c>
      <c r="H28">
        <f t="shared" si="3"/>
        <v>10800</v>
      </c>
      <c r="J28">
        <f t="shared" si="4"/>
        <v>500.10200000000077</v>
      </c>
      <c r="V28">
        <v>1300</v>
      </c>
      <c r="X28" s="2">
        <f t="shared" si="1"/>
        <v>3.946032E-6</v>
      </c>
      <c r="Z28">
        <f t="shared" si="5"/>
        <v>3.8999999999999999E-6</v>
      </c>
      <c r="AB28" s="2">
        <f t="shared" si="2"/>
        <v>-4.6032000000000104E-8</v>
      </c>
    </row>
    <row r="29" spans="3:28" x14ac:dyDescent="0.3">
      <c r="C29">
        <v>1</v>
      </c>
      <c r="D29">
        <v>4900</v>
      </c>
      <c r="F29">
        <f t="shared" si="6"/>
        <v>11190.986000000001</v>
      </c>
      <c r="H29">
        <f t="shared" si="3"/>
        <v>11760</v>
      </c>
      <c r="J29">
        <f t="shared" si="4"/>
        <v>569.01399999999921</v>
      </c>
      <c r="V29">
        <v>1400</v>
      </c>
      <c r="X29" s="2">
        <f t="shared" si="1"/>
        <v>4.2114780000000001E-6</v>
      </c>
      <c r="Z29">
        <f t="shared" si="5"/>
        <v>4.1999999999999996E-6</v>
      </c>
      <c r="AB29" s="2">
        <f t="shared" si="2"/>
        <v>-1.1478000000000468E-8</v>
      </c>
    </row>
    <row r="30" spans="3:28" x14ac:dyDescent="0.3">
      <c r="C30">
        <v>1</v>
      </c>
      <c r="D30">
        <v>5300</v>
      </c>
      <c r="F30">
        <f t="shared" si="6"/>
        <v>12082.074000000001</v>
      </c>
      <c r="H30">
        <f t="shared" si="3"/>
        <v>12720</v>
      </c>
      <c r="J30">
        <f t="shared" si="4"/>
        <v>637.92599999999948</v>
      </c>
      <c r="V30">
        <v>1500</v>
      </c>
      <c r="X30" s="2">
        <f t="shared" si="1"/>
        <v>4.4769240000000001E-6</v>
      </c>
      <c r="Z30">
        <f t="shared" si="5"/>
        <v>4.5000000000000001E-6</v>
      </c>
      <c r="AB30" s="2">
        <f t="shared" si="2"/>
        <v>2.3076000000000014E-8</v>
      </c>
    </row>
    <row r="31" spans="3:28" x14ac:dyDescent="0.3">
      <c r="C31">
        <v>1</v>
      </c>
      <c r="D31">
        <v>5700</v>
      </c>
      <c r="F31">
        <f t="shared" si="6"/>
        <v>12973.162</v>
      </c>
      <c r="H31">
        <f t="shared" si="3"/>
        <v>13680</v>
      </c>
      <c r="J31">
        <f t="shared" si="4"/>
        <v>706.83799999999974</v>
      </c>
      <c r="V31">
        <v>1600</v>
      </c>
      <c r="X31" s="2">
        <f t="shared" si="1"/>
        <v>4.7423700000000001E-6</v>
      </c>
      <c r="Z31">
        <f t="shared" si="5"/>
        <v>4.7999999999999998E-6</v>
      </c>
      <c r="AB31" s="2">
        <f t="shared" si="2"/>
        <v>5.762999999999965E-8</v>
      </c>
    </row>
    <row r="32" spans="3:28" x14ac:dyDescent="0.3">
      <c r="C32">
        <v>1</v>
      </c>
      <c r="D32">
        <v>6100</v>
      </c>
      <c r="F32">
        <f t="shared" si="6"/>
        <v>13864.25</v>
      </c>
      <c r="H32">
        <f t="shared" si="3"/>
        <v>14640</v>
      </c>
      <c r="J32">
        <f t="shared" si="4"/>
        <v>775.75</v>
      </c>
      <c r="V32">
        <v>1700</v>
      </c>
      <c r="X32" s="2">
        <f>$AA$5+$AA$6*V32</f>
        <v>5.0078160000000002E-6</v>
      </c>
      <c r="Z32">
        <f>(0.000000003)*V32</f>
        <v>5.1000000000000003E-6</v>
      </c>
      <c r="AB32" s="2">
        <f t="shared" si="2"/>
        <v>9.2184000000000132E-8</v>
      </c>
    </row>
    <row r="33" spans="3:28" x14ac:dyDescent="0.3">
      <c r="C33">
        <v>1</v>
      </c>
      <c r="D33">
        <v>6500</v>
      </c>
      <c r="F33">
        <f t="shared" si="6"/>
        <v>14755.338</v>
      </c>
      <c r="H33">
        <f t="shared" si="3"/>
        <v>15600</v>
      </c>
      <c r="J33">
        <f t="shared" si="4"/>
        <v>844.66200000000026</v>
      </c>
      <c r="V33">
        <v>1800</v>
      </c>
      <c r="X33" s="2">
        <f t="shared" ref="X33:X37" si="7">$AA$5+$AA$6*V33</f>
        <v>5.2732620000000002E-6</v>
      </c>
      <c r="Z33">
        <f t="shared" ref="Z33:Z37" si="8">(0.000000003)*V33</f>
        <v>5.4E-6</v>
      </c>
      <c r="AB33" s="2">
        <f t="shared" si="2"/>
        <v>1.2673799999999977E-7</v>
      </c>
    </row>
    <row r="34" spans="3:28" x14ac:dyDescent="0.3">
      <c r="C34">
        <v>1</v>
      </c>
      <c r="D34">
        <v>6900</v>
      </c>
      <c r="F34">
        <f t="shared" si="6"/>
        <v>15646.426000000001</v>
      </c>
      <c r="H34">
        <f t="shared" si="3"/>
        <v>16560</v>
      </c>
      <c r="J34">
        <f t="shared" si="4"/>
        <v>913.5739999999987</v>
      </c>
      <c r="V34">
        <v>1900</v>
      </c>
      <c r="X34" s="2">
        <f t="shared" si="7"/>
        <v>5.5387080000000002E-6</v>
      </c>
      <c r="Z34">
        <f t="shared" si="8"/>
        <v>5.6999999999999996E-6</v>
      </c>
      <c r="AB34" s="2">
        <f t="shared" si="2"/>
        <v>1.612919999999994E-7</v>
      </c>
    </row>
    <row r="35" spans="3:28" x14ac:dyDescent="0.3">
      <c r="C35">
        <v>1</v>
      </c>
      <c r="D35">
        <v>7300</v>
      </c>
      <c r="F35">
        <f t="shared" si="6"/>
        <v>16537.514000000003</v>
      </c>
      <c r="H35">
        <f t="shared" si="3"/>
        <v>17520</v>
      </c>
      <c r="J35">
        <f t="shared" si="4"/>
        <v>982.48599999999715</v>
      </c>
      <c r="V35">
        <v>2000</v>
      </c>
      <c r="X35" s="2">
        <f t="shared" si="7"/>
        <v>5.8041540000000003E-6</v>
      </c>
      <c r="Z35">
        <f t="shared" si="8"/>
        <v>6.0000000000000002E-6</v>
      </c>
      <c r="AB35" s="2">
        <f t="shared" si="2"/>
        <v>1.9584599999999989E-7</v>
      </c>
    </row>
    <row r="36" spans="3:28" x14ac:dyDescent="0.3">
      <c r="C36">
        <v>1</v>
      </c>
      <c r="D36">
        <v>7700</v>
      </c>
      <c r="F36">
        <f t="shared" si="6"/>
        <v>17428.601999999999</v>
      </c>
      <c r="H36">
        <f t="shared" si="3"/>
        <v>18480</v>
      </c>
      <c r="J36">
        <f t="shared" si="4"/>
        <v>1051.398000000001</v>
      </c>
      <c r="V36">
        <v>2100</v>
      </c>
      <c r="X36" s="2">
        <f t="shared" si="7"/>
        <v>6.0696000000000003E-6</v>
      </c>
      <c r="Z36">
        <f t="shared" si="8"/>
        <v>6.2999999999999998E-6</v>
      </c>
      <c r="AB36" s="2">
        <f t="shared" si="2"/>
        <v>2.3039999999999952E-7</v>
      </c>
    </row>
    <row r="37" spans="3:28" x14ac:dyDescent="0.3">
      <c r="C37">
        <v>1</v>
      </c>
      <c r="D37">
        <v>8100</v>
      </c>
      <c r="F37">
        <f t="shared" si="6"/>
        <v>18319.690000000002</v>
      </c>
      <c r="H37">
        <f t="shared" si="3"/>
        <v>19440</v>
      </c>
      <c r="J37">
        <f t="shared" si="4"/>
        <v>1120.3099999999977</v>
      </c>
      <c r="V37">
        <v>2200</v>
      </c>
      <c r="X37" s="2">
        <f t="shared" si="7"/>
        <v>6.3350460000000003E-6</v>
      </c>
      <c r="Z37">
        <f t="shared" si="8"/>
        <v>6.6000000000000003E-6</v>
      </c>
      <c r="AB37" s="2">
        <f t="shared" si="2"/>
        <v>2.64954E-7</v>
      </c>
    </row>
    <row r="38" spans="3:28" x14ac:dyDescent="0.3">
      <c r="C38">
        <v>1</v>
      </c>
      <c r="D38">
        <v>8500</v>
      </c>
      <c r="F38">
        <f t="shared" si="6"/>
        <v>19210.778000000002</v>
      </c>
      <c r="H38">
        <f t="shared" si="3"/>
        <v>20400</v>
      </c>
      <c r="J38">
        <f t="shared" si="4"/>
        <v>1189.2219999999979</v>
      </c>
      <c r="V38">
        <v>2300</v>
      </c>
      <c r="X38" s="2">
        <f>$AA$5+$AA$6*V38</f>
        <v>6.6004920000000004E-6</v>
      </c>
      <c r="Z38">
        <f>(0.000000003)*V38</f>
        <v>6.9E-6</v>
      </c>
      <c r="AB38" s="2">
        <f t="shared" si="2"/>
        <v>2.9950799999999964E-7</v>
      </c>
    </row>
    <row r="39" spans="3:28" x14ac:dyDescent="0.3">
      <c r="C39">
        <v>1</v>
      </c>
      <c r="D39">
        <v>8900</v>
      </c>
      <c r="F39">
        <f t="shared" si="6"/>
        <v>20101.866000000002</v>
      </c>
      <c r="H39">
        <f t="shared" si="3"/>
        <v>21360</v>
      </c>
      <c r="J39">
        <f t="shared" si="4"/>
        <v>1258.1339999999982</v>
      </c>
      <c r="V39">
        <v>2400</v>
      </c>
      <c r="X39" s="2">
        <f t="shared" ref="X39:X41" si="9">$AA$5+$AA$6*V39</f>
        <v>6.8659380000000004E-6</v>
      </c>
      <c r="Z39">
        <f>(0.000000003)*V39</f>
        <v>7.1999999999999997E-6</v>
      </c>
      <c r="AB39" s="2">
        <f t="shared" si="2"/>
        <v>3.3406199999999928E-7</v>
      </c>
    </row>
    <row r="40" spans="3:28" x14ac:dyDescent="0.3">
      <c r="C40">
        <v>1</v>
      </c>
      <c r="D40">
        <v>9300</v>
      </c>
      <c r="F40">
        <f t="shared" si="6"/>
        <v>20992.954000000002</v>
      </c>
      <c r="H40">
        <f t="shared" si="3"/>
        <v>22320</v>
      </c>
      <c r="J40">
        <f t="shared" si="4"/>
        <v>1327.0459999999985</v>
      </c>
      <c r="V40">
        <v>2500</v>
      </c>
      <c r="X40" s="2">
        <f t="shared" si="9"/>
        <v>7.1313840000000004E-6</v>
      </c>
      <c r="Z40">
        <f t="shared" ref="Z40:Z41" si="10">(0.000000003)*V40</f>
        <v>7.5000000000000002E-6</v>
      </c>
      <c r="AB40" s="2">
        <f t="shared" si="2"/>
        <v>3.6861599999999976E-7</v>
      </c>
    </row>
    <row r="41" spans="3:28" x14ac:dyDescent="0.3">
      <c r="C41">
        <v>1</v>
      </c>
      <c r="D41">
        <v>9700</v>
      </c>
      <c r="F41">
        <f t="shared" si="6"/>
        <v>21884.042000000001</v>
      </c>
      <c r="H41">
        <f t="shared" si="3"/>
        <v>23280</v>
      </c>
      <c r="J41">
        <f t="shared" si="4"/>
        <v>1395.9579999999987</v>
      </c>
      <c r="V41">
        <v>2600</v>
      </c>
      <c r="X41" s="2">
        <f t="shared" si="9"/>
        <v>7.3968300000000005E-6</v>
      </c>
      <c r="Z41">
        <f t="shared" si="10"/>
        <v>7.7999999999999999E-6</v>
      </c>
      <c r="AB41" s="2">
        <f t="shared" si="2"/>
        <v>4.0316999999999939E-7</v>
      </c>
    </row>
    <row r="42" spans="3:28" x14ac:dyDescent="0.3">
      <c r="C42">
        <v>1</v>
      </c>
      <c r="D42">
        <v>10100</v>
      </c>
      <c r="F42">
        <f t="shared" si="6"/>
        <v>22775.13</v>
      </c>
      <c r="H42">
        <f t="shared" si="3"/>
        <v>24240</v>
      </c>
      <c r="J42">
        <f t="shared" si="4"/>
        <v>1464.869999999999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AF67"/>
  <sheetViews>
    <sheetView workbookViewId="0">
      <selection activeCell="L13" sqref="L13"/>
    </sheetView>
  </sheetViews>
  <sheetFormatPr defaultRowHeight="14.4" x14ac:dyDescent="0.3"/>
  <cols>
    <col min="4" max="4" width="14.88671875" bestFit="1" customWidth="1"/>
    <col min="6" max="6" width="23.44140625" bestFit="1" customWidth="1"/>
    <col min="7" max="7" width="10" bestFit="1" customWidth="1"/>
    <col min="8" max="8" width="12.33203125" bestFit="1" customWidth="1"/>
    <col min="10" max="10" width="15.88671875" bestFit="1" customWidth="1"/>
    <col min="12" max="12" width="13.109375" bestFit="1" customWidth="1"/>
    <col min="25" max="25" width="19.5546875" bestFit="1" customWidth="1"/>
    <col min="28" max="28" width="23.44140625" bestFit="1" customWidth="1"/>
    <col min="29" max="29" width="9" bestFit="1" customWidth="1"/>
    <col min="30" max="30" width="12" bestFit="1" customWidth="1"/>
    <col min="32" max="32" width="11.88671875" bestFit="1" customWidth="1"/>
  </cols>
  <sheetData>
    <row r="3" spans="4:32" x14ac:dyDescent="0.3">
      <c r="AE3" s="1" t="s">
        <v>4</v>
      </c>
      <c r="AF3" s="1">
        <v>3.87107</v>
      </c>
    </row>
    <row r="4" spans="4:32" x14ac:dyDescent="0.3">
      <c r="F4" t="s">
        <v>14</v>
      </c>
      <c r="J4" s="1" t="s">
        <v>4</v>
      </c>
      <c r="K4" s="3">
        <v>3.2008500000000002E-7</v>
      </c>
      <c r="Y4" s="6" t="s">
        <v>17</v>
      </c>
      <c r="AB4" t="s">
        <v>14</v>
      </c>
      <c r="AE4" s="1" t="s">
        <v>5</v>
      </c>
      <c r="AF4" s="1">
        <v>9.2843</v>
      </c>
    </row>
    <row r="5" spans="4:32" x14ac:dyDescent="0.3">
      <c r="D5" s="6" t="s">
        <v>13</v>
      </c>
      <c r="J5" s="1" t="s">
        <v>5</v>
      </c>
      <c r="K5" s="3">
        <v>1.4690700000000001E-7</v>
      </c>
    </row>
    <row r="6" spans="4:32" x14ac:dyDescent="0.3">
      <c r="Y6" s="4" t="s">
        <v>2</v>
      </c>
      <c r="Z6" s="4" t="s">
        <v>16</v>
      </c>
      <c r="AA6" s="4" t="s">
        <v>3</v>
      </c>
      <c r="AB6" s="4"/>
      <c r="AC6" s="4" t="s">
        <v>6</v>
      </c>
    </row>
    <row r="7" spans="4:32" x14ac:dyDescent="0.3">
      <c r="D7" s="4" t="s">
        <v>2</v>
      </c>
      <c r="E7" s="4" t="s">
        <v>16</v>
      </c>
      <c r="F7" s="4" t="s">
        <v>3</v>
      </c>
      <c r="G7" s="4"/>
      <c r="H7" s="4" t="s">
        <v>9</v>
      </c>
      <c r="I7" s="1"/>
      <c r="Y7">
        <v>1</v>
      </c>
      <c r="Z7">
        <f t="shared" ref="Z7:Z12" si="0">LOG(AA7,2)</f>
        <v>3.3219280948873626</v>
      </c>
      <c r="AA7">
        <v>10</v>
      </c>
      <c r="AC7">
        <v>28</v>
      </c>
    </row>
    <row r="8" spans="4:32" x14ac:dyDescent="0.3">
      <c r="D8">
        <v>1</v>
      </c>
      <c r="E8">
        <f t="shared" ref="E8:E12" si="1">LOG(F8,2)</f>
        <v>3.3219280948873626</v>
      </c>
      <c r="F8">
        <v>10</v>
      </c>
      <c r="H8">
        <f>900/1000000000</f>
        <v>8.9999999999999996E-7</v>
      </c>
      <c r="I8" s="2"/>
      <c r="Y8">
        <v>1</v>
      </c>
      <c r="Z8">
        <f t="shared" si="0"/>
        <v>5.6438561897747244</v>
      </c>
      <c r="AA8">
        <v>50</v>
      </c>
      <c r="AC8">
        <v>58</v>
      </c>
    </row>
    <row r="9" spans="4:32" x14ac:dyDescent="0.3">
      <c r="D9">
        <v>1</v>
      </c>
      <c r="E9">
        <f t="shared" si="1"/>
        <v>5.6438561897747244</v>
      </c>
      <c r="F9">
        <v>50</v>
      </c>
      <c r="H9">
        <f>1100/1000000000</f>
        <v>1.1000000000000001E-6</v>
      </c>
      <c r="I9" s="2"/>
      <c r="Y9">
        <v>1</v>
      </c>
      <c r="Z9">
        <f t="shared" si="0"/>
        <v>6.6438561897747253</v>
      </c>
      <c r="AA9">
        <v>100</v>
      </c>
      <c r="AC9">
        <v>68</v>
      </c>
    </row>
    <row r="10" spans="4:32" x14ac:dyDescent="0.3">
      <c r="D10">
        <v>1</v>
      </c>
      <c r="E10">
        <f>LOG(F10,2)</f>
        <v>6.6438561897747253</v>
      </c>
      <c r="F10">
        <v>100</v>
      </c>
      <c r="H10">
        <f>1300/1000000000</f>
        <v>1.3E-6</v>
      </c>
      <c r="I10" s="2"/>
      <c r="Y10">
        <v>1</v>
      </c>
      <c r="Z10">
        <f t="shared" si="0"/>
        <v>8.965784284662087</v>
      </c>
      <c r="AA10">
        <v>500</v>
      </c>
      <c r="AC10">
        <v>93</v>
      </c>
    </row>
    <row r="11" spans="4:32" x14ac:dyDescent="0.3">
      <c r="D11">
        <v>1</v>
      </c>
      <c r="E11">
        <f t="shared" si="1"/>
        <v>8.965784284662087</v>
      </c>
      <c r="F11">
        <v>500</v>
      </c>
      <c r="H11">
        <f>1400/1000000000</f>
        <v>1.3999999999999999E-6</v>
      </c>
      <c r="I11" s="2"/>
      <c r="Y11">
        <v>1</v>
      </c>
      <c r="Z11">
        <f t="shared" si="0"/>
        <v>9.965784284662087</v>
      </c>
      <c r="AA11">
        <v>1000</v>
      </c>
      <c r="AC11">
        <v>103</v>
      </c>
    </row>
    <row r="12" spans="4:32" x14ac:dyDescent="0.3">
      <c r="D12">
        <v>1</v>
      </c>
      <c r="E12">
        <f t="shared" si="1"/>
        <v>9.965784284662087</v>
      </c>
      <c r="F12">
        <v>1000</v>
      </c>
      <c r="H12">
        <f>1900/1000000000</f>
        <v>1.9E-6</v>
      </c>
      <c r="I12" s="2"/>
      <c r="Y12">
        <v>1</v>
      </c>
      <c r="Z12">
        <f t="shared" si="0"/>
        <v>12.287712379549451</v>
      </c>
      <c r="AA12">
        <v>5000</v>
      </c>
      <c r="AC12">
        <v>108</v>
      </c>
    </row>
    <row r="13" spans="4:32" x14ac:dyDescent="0.3">
      <c r="D13">
        <v>1</v>
      </c>
      <c r="E13">
        <f>LOG(F13,2)</f>
        <v>12.287712379549451</v>
      </c>
      <c r="F13">
        <v>5000</v>
      </c>
      <c r="H13">
        <f>2200/1000000000</f>
        <v>2.2000000000000001E-6</v>
      </c>
      <c r="I13" s="2"/>
    </row>
    <row r="14" spans="4:32" x14ac:dyDescent="0.3">
      <c r="I14" s="2"/>
    </row>
    <row r="16" spans="4:32" x14ac:dyDescent="0.3">
      <c r="Y16" s="4" t="s">
        <v>2</v>
      </c>
      <c r="Z16" s="4" t="s">
        <v>3</v>
      </c>
      <c r="AA16" s="4" t="s">
        <v>16</v>
      </c>
      <c r="AB16" s="4" t="s">
        <v>18</v>
      </c>
      <c r="AD16" s="4" t="s">
        <v>19</v>
      </c>
      <c r="AF16" s="4" t="s">
        <v>12</v>
      </c>
    </row>
    <row r="17" spans="4:32" x14ac:dyDescent="0.3">
      <c r="D17" s="4" t="s">
        <v>2</v>
      </c>
      <c r="E17" s="4" t="s">
        <v>3</v>
      </c>
      <c r="F17" s="4" t="s">
        <v>15</v>
      </c>
      <c r="H17" s="4" t="s">
        <v>10</v>
      </c>
      <c r="J17" s="4" t="s">
        <v>20</v>
      </c>
      <c r="L17" s="1" t="s">
        <v>12</v>
      </c>
      <c r="Y17">
        <v>1</v>
      </c>
      <c r="Z17">
        <v>100</v>
      </c>
      <c r="AA17">
        <f>LOG(Z17,2)</f>
        <v>6.6438561897747253</v>
      </c>
      <c r="AB17">
        <f>$AF$3*Y17+$AF$4*AA17</f>
        <v>65.554624022725477</v>
      </c>
      <c r="AD17">
        <f>9.7*AA17</f>
        <v>64.445405040814833</v>
      </c>
      <c r="AF17">
        <f>AD17-AB17</f>
        <v>-1.1092189819106437</v>
      </c>
    </row>
    <row r="18" spans="4:32" x14ac:dyDescent="0.3">
      <c r="D18">
        <v>1</v>
      </c>
      <c r="E18">
        <v>100</v>
      </c>
      <c r="F18">
        <f>LOG(E18,2)</f>
        <v>6.6438561897747253</v>
      </c>
      <c r="H18" s="5">
        <f>($K$5*F18)+($K$4*D18)</f>
        <v>1.2961139812712356E-6</v>
      </c>
      <c r="J18">
        <f>(0.00000018)*F18</f>
        <v>1.1958941141594504E-6</v>
      </c>
      <c r="L18" s="5">
        <f>J18-H18</f>
        <v>-1.0021986711178514E-7</v>
      </c>
      <c r="Y18">
        <v>1</v>
      </c>
      <c r="Z18">
        <v>200</v>
      </c>
      <c r="AA18">
        <f t="shared" ref="AA18:AA66" si="2">LOG(Z18,2)</f>
        <v>7.6438561897747244</v>
      </c>
      <c r="AB18">
        <f t="shared" ref="AB18:AB66" si="3">$AF$3*Y18+$AF$4*AA18</f>
        <v>74.838924022725479</v>
      </c>
      <c r="AD18">
        <f t="shared" ref="AD18:AD66" si="4">9.7*AA18</f>
        <v>74.145405040814822</v>
      </c>
      <c r="AF18">
        <f t="shared" ref="AF18:AF66" si="5">AD18-AB18</f>
        <v>-0.69351898191065686</v>
      </c>
    </row>
    <row r="19" spans="4:32" x14ac:dyDescent="0.3">
      <c r="D19">
        <v>1</v>
      </c>
      <c r="E19">
        <v>200</v>
      </c>
      <c r="F19">
        <f t="shared" ref="F19:F24" si="6">LOG(E19,2)</f>
        <v>7.6438561897747244</v>
      </c>
      <c r="H19" s="5">
        <f t="shared" ref="H19:H24" si="7">($K$5*F19)+($K$4*D19)</f>
        <v>1.4430209812712354E-6</v>
      </c>
      <c r="J19">
        <f t="shared" ref="J19:J67" si="8">(0.00000018)*F19</f>
        <v>1.3758941141594504E-6</v>
      </c>
      <c r="L19" s="5">
        <f t="shared" ref="L19:L67" si="9">J19-H19</f>
        <v>-6.712686711178496E-8</v>
      </c>
      <c r="Y19">
        <v>1</v>
      </c>
      <c r="Z19">
        <v>300</v>
      </c>
      <c r="AA19">
        <f t="shared" si="2"/>
        <v>8.2288186904958813</v>
      </c>
      <c r="AB19">
        <f t="shared" si="3"/>
        <v>80.269891368170917</v>
      </c>
      <c r="AD19">
        <f t="shared" si="4"/>
        <v>79.819541297810048</v>
      </c>
      <c r="AF19">
        <f t="shared" si="5"/>
        <v>-0.45035007036086938</v>
      </c>
    </row>
    <row r="20" spans="4:32" x14ac:dyDescent="0.3">
      <c r="D20">
        <v>1</v>
      </c>
      <c r="E20">
        <v>300</v>
      </c>
      <c r="F20">
        <f t="shared" si="6"/>
        <v>8.2288186904958813</v>
      </c>
      <c r="H20" s="5">
        <f t="shared" si="7"/>
        <v>1.5289560673646787E-6</v>
      </c>
      <c r="J20">
        <f t="shared" si="8"/>
        <v>1.4811873642892586E-6</v>
      </c>
      <c r="L20" s="5">
        <f t="shared" si="9"/>
        <v>-4.7768703075420095E-8</v>
      </c>
      <c r="Y20">
        <v>1</v>
      </c>
      <c r="Z20">
        <v>400</v>
      </c>
      <c r="AA20">
        <f t="shared" si="2"/>
        <v>8.6438561897747253</v>
      </c>
      <c r="AB20">
        <f t="shared" si="3"/>
        <v>84.123224022725481</v>
      </c>
      <c r="AD20">
        <f t="shared" si="4"/>
        <v>83.845405040814825</v>
      </c>
      <c r="AF20">
        <f t="shared" si="5"/>
        <v>-0.27781898191065579</v>
      </c>
    </row>
    <row r="21" spans="4:32" x14ac:dyDescent="0.3">
      <c r="D21">
        <v>1</v>
      </c>
      <c r="E21">
        <v>400</v>
      </c>
      <c r="F21">
        <f t="shared" si="6"/>
        <v>8.6438561897747253</v>
      </c>
      <c r="H21" s="5">
        <f t="shared" si="7"/>
        <v>1.5899279812712356E-6</v>
      </c>
      <c r="J21">
        <f t="shared" si="8"/>
        <v>1.5558941141594506E-6</v>
      </c>
      <c r="L21" s="5">
        <f t="shared" si="9"/>
        <v>-3.4033867111784996E-8</v>
      </c>
      <c r="Y21">
        <v>1</v>
      </c>
      <c r="Z21">
        <v>500</v>
      </c>
      <c r="AA21">
        <f t="shared" si="2"/>
        <v>8.965784284662087</v>
      </c>
      <c r="AB21">
        <f t="shared" si="3"/>
        <v>87.112101034088212</v>
      </c>
      <c r="AD21">
        <f t="shared" si="4"/>
        <v>86.96810756122224</v>
      </c>
      <c r="AF21">
        <f t="shared" si="5"/>
        <v>-0.14399347286597219</v>
      </c>
    </row>
    <row r="22" spans="4:32" x14ac:dyDescent="0.3">
      <c r="D22">
        <v>1</v>
      </c>
      <c r="E22">
        <v>500</v>
      </c>
      <c r="F22">
        <f t="shared" si="6"/>
        <v>8.965784284662087</v>
      </c>
      <c r="H22" s="5">
        <f>($K$5*F22)+($K$4*D22)</f>
        <v>1.6372214719068532E-6</v>
      </c>
      <c r="J22">
        <f t="shared" si="8"/>
        <v>1.6138411712391757E-6</v>
      </c>
      <c r="L22" s="5">
        <f t="shared" si="9"/>
        <v>-2.3380300667677497E-8</v>
      </c>
      <c r="Y22">
        <v>1</v>
      </c>
      <c r="Z22">
        <v>600</v>
      </c>
      <c r="AA22">
        <f t="shared" si="2"/>
        <v>9.2288186904958813</v>
      </c>
      <c r="AB22">
        <f t="shared" si="3"/>
        <v>89.554191368170919</v>
      </c>
      <c r="AD22">
        <f t="shared" si="4"/>
        <v>89.519541297810036</v>
      </c>
      <c r="AF22">
        <f t="shared" si="5"/>
        <v>-3.4650070360882523E-2</v>
      </c>
    </row>
    <row r="23" spans="4:32" x14ac:dyDescent="0.3">
      <c r="D23">
        <v>1</v>
      </c>
      <c r="E23">
        <v>600</v>
      </c>
      <c r="F23">
        <f t="shared" si="6"/>
        <v>9.2288186904958813</v>
      </c>
      <c r="H23" s="5">
        <f t="shared" si="7"/>
        <v>1.6758630673646785E-6</v>
      </c>
      <c r="J23">
        <f t="shared" si="8"/>
        <v>1.6611873642892586E-6</v>
      </c>
      <c r="L23" s="5">
        <f t="shared" si="9"/>
        <v>-1.4675703075419919E-8</v>
      </c>
      <c r="Y23">
        <v>1</v>
      </c>
      <c r="Z23">
        <v>700</v>
      </c>
      <c r="AA23">
        <f t="shared" si="2"/>
        <v>9.451211111832329</v>
      </c>
      <c r="AB23">
        <f t="shared" si="3"/>
        <v>91.618949325584893</v>
      </c>
      <c r="AD23">
        <f t="shared" si="4"/>
        <v>91.676747784773582</v>
      </c>
      <c r="AF23">
        <f t="shared" si="5"/>
        <v>5.7798459188688867E-2</v>
      </c>
    </row>
    <row r="24" spans="4:32" x14ac:dyDescent="0.3">
      <c r="D24">
        <v>1</v>
      </c>
      <c r="E24">
        <v>700</v>
      </c>
      <c r="F24">
        <f t="shared" si="6"/>
        <v>9.451211111832329</v>
      </c>
      <c r="H24" s="5">
        <f t="shared" si="7"/>
        <v>1.7085340708059522E-6</v>
      </c>
      <c r="J24">
        <f t="shared" si="8"/>
        <v>1.7012180001298192E-6</v>
      </c>
      <c r="L24" s="5">
        <f t="shared" si="9"/>
        <v>-7.3160706761330122E-9</v>
      </c>
      <c r="Y24">
        <v>1</v>
      </c>
      <c r="Z24">
        <v>800</v>
      </c>
      <c r="AA24">
        <f t="shared" si="2"/>
        <v>9.6438561897747253</v>
      </c>
      <c r="AB24">
        <f t="shared" si="3"/>
        <v>93.407524022725482</v>
      </c>
      <c r="AD24">
        <f t="shared" si="4"/>
        <v>93.545405040814828</v>
      </c>
      <c r="AF24">
        <f t="shared" si="5"/>
        <v>0.13788101808934528</v>
      </c>
    </row>
    <row r="25" spans="4:32" x14ac:dyDescent="0.3">
      <c r="D25">
        <v>1</v>
      </c>
      <c r="E25">
        <v>800</v>
      </c>
      <c r="F25">
        <f t="shared" ref="F25:F67" si="10">LOG(E25,2)</f>
        <v>9.6438561897747253</v>
      </c>
      <c r="H25" s="5">
        <f t="shared" ref="H25:H67" si="11">($K$5*F25)+($K$4*D25)</f>
        <v>1.7368349812712358E-6</v>
      </c>
      <c r="J25">
        <f t="shared" si="8"/>
        <v>1.7358941141594506E-6</v>
      </c>
      <c r="L25" s="5">
        <f t="shared" si="9"/>
        <v>-9.4086711178524315E-10</v>
      </c>
      <c r="Y25">
        <v>1</v>
      </c>
      <c r="Z25">
        <v>900</v>
      </c>
      <c r="AA25">
        <f t="shared" si="2"/>
        <v>9.8137811912170374</v>
      </c>
      <c r="AB25">
        <f t="shared" si="3"/>
        <v>94.985158713616343</v>
      </c>
      <c r="AD25">
        <f t="shared" si="4"/>
        <v>95.193677554805262</v>
      </c>
      <c r="AF25">
        <f t="shared" si="5"/>
        <v>0.20851884118891917</v>
      </c>
    </row>
    <row r="26" spans="4:32" x14ac:dyDescent="0.3">
      <c r="D26">
        <v>1</v>
      </c>
      <c r="E26">
        <v>900</v>
      </c>
      <c r="F26">
        <f t="shared" si="10"/>
        <v>9.8137811912170374</v>
      </c>
      <c r="H26" s="5">
        <f t="shared" si="11"/>
        <v>1.7617981534581214E-6</v>
      </c>
      <c r="J26">
        <f t="shared" si="8"/>
        <v>1.7664806144190667E-6</v>
      </c>
      <c r="L26" s="5">
        <f t="shared" si="9"/>
        <v>4.6824609609453687E-9</v>
      </c>
      <c r="Y26">
        <v>1</v>
      </c>
      <c r="Z26">
        <v>1000</v>
      </c>
      <c r="AA26">
        <f t="shared" si="2"/>
        <v>9.965784284662087</v>
      </c>
      <c r="AB26">
        <f t="shared" si="3"/>
        <v>96.396401034088214</v>
      </c>
      <c r="AD26">
        <f t="shared" si="4"/>
        <v>96.668107561222243</v>
      </c>
      <c r="AF26">
        <f t="shared" si="5"/>
        <v>0.27170652713402887</v>
      </c>
    </row>
    <row r="27" spans="4:32" x14ac:dyDescent="0.3">
      <c r="D27">
        <v>1</v>
      </c>
      <c r="E27">
        <v>1000</v>
      </c>
      <c r="F27">
        <f t="shared" si="10"/>
        <v>9.965784284662087</v>
      </c>
      <c r="H27" s="5">
        <f t="shared" si="11"/>
        <v>1.7841284719068534E-6</v>
      </c>
      <c r="J27">
        <f t="shared" si="8"/>
        <v>1.7938411712391757E-6</v>
      </c>
      <c r="L27" s="5">
        <f t="shared" si="9"/>
        <v>9.7126993323222553E-9</v>
      </c>
      <c r="Y27">
        <v>1</v>
      </c>
      <c r="Z27">
        <v>1100</v>
      </c>
      <c r="AA27">
        <f t="shared" si="2"/>
        <v>10.103287808412022</v>
      </c>
      <c r="AB27">
        <f t="shared" si="3"/>
        <v>97.673024999639736</v>
      </c>
      <c r="AD27">
        <f t="shared" si="4"/>
        <v>98.001891741596609</v>
      </c>
      <c r="AF27">
        <f t="shared" si="5"/>
        <v>0.32886674195687249</v>
      </c>
    </row>
    <row r="28" spans="4:32" x14ac:dyDescent="0.3">
      <c r="D28">
        <v>1</v>
      </c>
      <c r="E28">
        <v>1100</v>
      </c>
      <c r="F28">
        <f t="shared" si="10"/>
        <v>10.103287808412022</v>
      </c>
      <c r="H28" s="5">
        <f t="shared" si="11"/>
        <v>1.804328702070385E-6</v>
      </c>
      <c r="J28">
        <f t="shared" si="8"/>
        <v>1.8185918055141639E-6</v>
      </c>
      <c r="L28" s="5">
        <f>J28-H28</f>
        <v>1.4263103443778881E-8</v>
      </c>
      <c r="Y28">
        <v>1</v>
      </c>
      <c r="Z28">
        <v>1200</v>
      </c>
      <c r="AA28">
        <f t="shared" si="2"/>
        <v>10.228818690495881</v>
      </c>
      <c r="AB28">
        <f t="shared" si="3"/>
        <v>98.838491368170921</v>
      </c>
      <c r="AD28">
        <f t="shared" si="4"/>
        <v>99.219541297810039</v>
      </c>
      <c r="AF28">
        <f t="shared" si="5"/>
        <v>0.38104992963911855</v>
      </c>
    </row>
    <row r="29" spans="4:32" x14ac:dyDescent="0.3">
      <c r="D29">
        <v>1</v>
      </c>
      <c r="E29">
        <v>1200</v>
      </c>
      <c r="F29">
        <f t="shared" si="10"/>
        <v>10.228818690495881</v>
      </c>
      <c r="H29" s="5">
        <f t="shared" si="11"/>
        <v>1.8227700673646787E-6</v>
      </c>
      <c r="J29">
        <f t="shared" si="8"/>
        <v>1.8411873642892585E-6</v>
      </c>
      <c r="L29" s="5">
        <f t="shared" si="9"/>
        <v>1.8417296924579833E-8</v>
      </c>
      <c r="Y29">
        <v>1</v>
      </c>
      <c r="Z29">
        <v>1300</v>
      </c>
      <c r="AA29">
        <f t="shared" si="2"/>
        <v>10.344295907915818</v>
      </c>
      <c r="AB29">
        <f t="shared" si="3"/>
        <v>99.910616497862833</v>
      </c>
      <c r="AD29">
        <f t="shared" si="4"/>
        <v>100.33967030678343</v>
      </c>
      <c r="AF29">
        <f t="shared" si="5"/>
        <v>0.42905380892059952</v>
      </c>
    </row>
    <row r="30" spans="4:32" x14ac:dyDescent="0.3">
      <c r="D30">
        <v>1</v>
      </c>
      <c r="E30">
        <v>1300</v>
      </c>
      <c r="F30">
        <f t="shared" si="10"/>
        <v>10.344295907915818</v>
      </c>
      <c r="H30" s="5">
        <f t="shared" si="11"/>
        <v>1.8397344789441892E-6</v>
      </c>
      <c r="J30">
        <f t="shared" si="8"/>
        <v>1.8619732634248472E-6</v>
      </c>
      <c r="L30" s="5">
        <f t="shared" si="9"/>
        <v>2.2238784480658007E-8</v>
      </c>
      <c r="Y30">
        <v>1</v>
      </c>
      <c r="Z30">
        <v>1400</v>
      </c>
      <c r="AA30">
        <f t="shared" si="2"/>
        <v>10.451211111832329</v>
      </c>
      <c r="AB30">
        <f t="shared" si="3"/>
        <v>100.90324932558489</v>
      </c>
      <c r="AD30">
        <f t="shared" si="4"/>
        <v>101.37674778477358</v>
      </c>
      <c r="AF30">
        <f t="shared" si="5"/>
        <v>0.47349845918868994</v>
      </c>
    </row>
    <row r="31" spans="4:32" x14ac:dyDescent="0.3">
      <c r="D31">
        <v>1</v>
      </c>
      <c r="E31">
        <v>1400</v>
      </c>
      <c r="F31">
        <f t="shared" si="10"/>
        <v>10.451211111832329</v>
      </c>
      <c r="H31" s="5">
        <f t="shared" si="11"/>
        <v>1.855441070805952E-6</v>
      </c>
      <c r="J31">
        <f t="shared" si="8"/>
        <v>1.8812180001298192E-6</v>
      </c>
      <c r="L31" s="5">
        <f t="shared" si="9"/>
        <v>2.5776929323867164E-8</v>
      </c>
      <c r="Y31">
        <v>1</v>
      </c>
      <c r="Z31">
        <v>1500</v>
      </c>
      <c r="AA31">
        <f t="shared" si="2"/>
        <v>10.550746785383243</v>
      </c>
      <c r="AB31">
        <f t="shared" si="3"/>
        <v>101.82736837953365</v>
      </c>
      <c r="AD31">
        <f t="shared" si="4"/>
        <v>102.34224381821745</v>
      </c>
      <c r="AF31">
        <f t="shared" si="5"/>
        <v>0.51487543868380214</v>
      </c>
    </row>
    <row r="32" spans="4:32" x14ac:dyDescent="0.3">
      <c r="D32">
        <v>1</v>
      </c>
      <c r="E32">
        <v>1500</v>
      </c>
      <c r="F32">
        <f t="shared" si="10"/>
        <v>10.550746785383243</v>
      </c>
      <c r="H32" s="5">
        <f t="shared" si="11"/>
        <v>1.8700635580002963E-6</v>
      </c>
      <c r="J32">
        <f t="shared" si="8"/>
        <v>1.8991344213689836E-6</v>
      </c>
      <c r="L32" s="5">
        <f t="shared" si="9"/>
        <v>2.9070863368687332E-8</v>
      </c>
      <c r="Y32">
        <v>1</v>
      </c>
      <c r="Z32">
        <v>1600</v>
      </c>
      <c r="AA32">
        <f t="shared" si="2"/>
        <v>10.643856189774725</v>
      </c>
      <c r="AB32">
        <f t="shared" si="3"/>
        <v>102.69182402272548</v>
      </c>
      <c r="AD32">
        <f t="shared" si="4"/>
        <v>103.24540504081483</v>
      </c>
      <c r="AF32">
        <f t="shared" si="5"/>
        <v>0.55358101808934634</v>
      </c>
    </row>
    <row r="33" spans="4:32" x14ac:dyDescent="0.3">
      <c r="D33">
        <v>1</v>
      </c>
      <c r="E33">
        <v>1600</v>
      </c>
      <c r="F33">
        <f t="shared" si="10"/>
        <v>10.643856189774725</v>
      </c>
      <c r="H33" s="5">
        <f t="shared" si="11"/>
        <v>1.8837419812712356E-6</v>
      </c>
      <c r="J33">
        <f t="shared" si="8"/>
        <v>1.9158941141594503E-6</v>
      </c>
      <c r="L33" s="5">
        <f t="shared" si="9"/>
        <v>3.2152132888214721E-8</v>
      </c>
      <c r="Y33">
        <v>1</v>
      </c>
      <c r="Z33">
        <v>1700</v>
      </c>
      <c r="AA33">
        <f t="shared" si="2"/>
        <v>10.731319031025064</v>
      </c>
      <c r="AB33">
        <f t="shared" si="3"/>
        <v>103.50385527974601</v>
      </c>
      <c r="AD33">
        <f t="shared" si="4"/>
        <v>104.09379460094311</v>
      </c>
      <c r="AF33">
        <f t="shared" si="5"/>
        <v>0.58993932119710735</v>
      </c>
    </row>
    <row r="34" spans="4:32" x14ac:dyDescent="0.3">
      <c r="D34">
        <v>1</v>
      </c>
      <c r="E34">
        <v>1700</v>
      </c>
      <c r="F34">
        <f t="shared" si="10"/>
        <v>10.731319031025064</v>
      </c>
      <c r="H34" s="5">
        <f t="shared" si="11"/>
        <v>1.8965908848907993E-6</v>
      </c>
      <c r="J34">
        <f t="shared" si="8"/>
        <v>1.9316374255845116E-6</v>
      </c>
      <c r="L34" s="5">
        <f t="shared" si="9"/>
        <v>3.5046540693712289E-8</v>
      </c>
      <c r="Y34">
        <v>1</v>
      </c>
      <c r="Z34">
        <v>1800</v>
      </c>
      <c r="AA34">
        <f t="shared" si="2"/>
        <v>10.813781191217037</v>
      </c>
      <c r="AB34">
        <f t="shared" si="3"/>
        <v>104.26945871361634</v>
      </c>
      <c r="AD34">
        <f t="shared" si="4"/>
        <v>104.89367755480525</v>
      </c>
      <c r="AF34">
        <f t="shared" si="5"/>
        <v>0.62421884118890603</v>
      </c>
    </row>
    <row r="35" spans="4:32" x14ac:dyDescent="0.3">
      <c r="D35">
        <v>1</v>
      </c>
      <c r="E35">
        <v>1800</v>
      </c>
      <c r="F35">
        <f t="shared" si="10"/>
        <v>10.813781191217037</v>
      </c>
      <c r="H35" s="5">
        <f t="shared" si="11"/>
        <v>1.9087051534581216E-6</v>
      </c>
      <c r="J35">
        <f t="shared" si="8"/>
        <v>1.9464806144190667E-6</v>
      </c>
      <c r="L35" s="5">
        <f>J35-H35</f>
        <v>3.7775460960945121E-8</v>
      </c>
      <c r="Y35">
        <v>1</v>
      </c>
      <c r="Z35">
        <v>1900</v>
      </c>
      <c r="AA35">
        <f t="shared" si="2"/>
        <v>10.89178370321831</v>
      </c>
      <c r="AB35">
        <f t="shared" si="3"/>
        <v>104.99365743578976</v>
      </c>
      <c r="AD35">
        <f t="shared" si="4"/>
        <v>105.6503019212176</v>
      </c>
      <c r="AF35">
        <f t="shared" si="5"/>
        <v>0.65664448542784726</v>
      </c>
    </row>
    <row r="36" spans="4:32" x14ac:dyDescent="0.3">
      <c r="D36">
        <v>1</v>
      </c>
      <c r="E36">
        <v>1900</v>
      </c>
      <c r="F36">
        <f t="shared" si="10"/>
        <v>10.89178370321831</v>
      </c>
      <c r="H36" s="5">
        <f t="shared" si="11"/>
        <v>1.9201642684886925E-6</v>
      </c>
      <c r="J36">
        <f t="shared" si="8"/>
        <v>1.9605210665792957E-6</v>
      </c>
      <c r="L36" s="5">
        <f t="shared" si="9"/>
        <v>4.0356798090603148E-8</v>
      </c>
      <c r="Y36">
        <v>1</v>
      </c>
      <c r="Z36">
        <v>2000</v>
      </c>
      <c r="AA36">
        <f t="shared" si="2"/>
        <v>10.965784284662087</v>
      </c>
      <c r="AB36">
        <f t="shared" si="3"/>
        <v>105.68070103408822</v>
      </c>
      <c r="AD36">
        <f t="shared" si="4"/>
        <v>106.36810756122223</v>
      </c>
      <c r="AF36">
        <f t="shared" si="5"/>
        <v>0.68740652713401573</v>
      </c>
    </row>
    <row r="37" spans="4:32" x14ac:dyDescent="0.3">
      <c r="D37">
        <v>1</v>
      </c>
      <c r="E37">
        <v>2000</v>
      </c>
      <c r="F37">
        <f t="shared" si="10"/>
        <v>10.965784284662087</v>
      </c>
      <c r="H37" s="5">
        <f t="shared" si="11"/>
        <v>1.9310354719068532E-6</v>
      </c>
      <c r="J37">
        <f t="shared" si="8"/>
        <v>1.9738411712391754E-6</v>
      </c>
      <c r="L37" s="5">
        <f t="shared" si="9"/>
        <v>4.2805699332322219E-8</v>
      </c>
      <c r="Y37">
        <v>1</v>
      </c>
      <c r="Z37">
        <v>2100</v>
      </c>
      <c r="AA37">
        <f t="shared" si="2"/>
        <v>11.036173612553485</v>
      </c>
      <c r="AB37">
        <f t="shared" si="3"/>
        <v>106.33421667103032</v>
      </c>
      <c r="AD37">
        <f t="shared" si="4"/>
        <v>107.0508840417688</v>
      </c>
      <c r="AF37">
        <f t="shared" si="5"/>
        <v>0.71666737073847742</v>
      </c>
    </row>
    <row r="38" spans="4:32" x14ac:dyDescent="0.3">
      <c r="D38">
        <v>1</v>
      </c>
      <c r="E38">
        <v>2100</v>
      </c>
      <c r="F38">
        <f t="shared" si="10"/>
        <v>11.036173612553485</v>
      </c>
      <c r="H38" s="5">
        <f t="shared" si="11"/>
        <v>1.9413761568993949E-6</v>
      </c>
      <c r="J38">
        <f t="shared" si="8"/>
        <v>1.9865112502596274E-6</v>
      </c>
      <c r="L38" s="5">
        <f t="shared" si="9"/>
        <v>4.5135093360232452E-8</v>
      </c>
      <c r="Y38">
        <v>1</v>
      </c>
      <c r="Z38">
        <v>2200</v>
      </c>
      <c r="AA38">
        <f t="shared" si="2"/>
        <v>11.103287808412022</v>
      </c>
      <c r="AB38">
        <f t="shared" si="3"/>
        <v>106.95732499963974</v>
      </c>
      <c r="AD38">
        <f t="shared" si="4"/>
        <v>107.7018917415966</v>
      </c>
      <c r="AF38">
        <f t="shared" si="5"/>
        <v>0.74456674195685935</v>
      </c>
    </row>
    <row r="39" spans="4:32" x14ac:dyDescent="0.3">
      <c r="D39">
        <v>1</v>
      </c>
      <c r="E39">
        <v>2200</v>
      </c>
      <c r="F39">
        <f t="shared" si="10"/>
        <v>11.103287808412022</v>
      </c>
      <c r="H39" s="5">
        <f t="shared" si="11"/>
        <v>1.9512357020703848E-6</v>
      </c>
      <c r="J39">
        <f t="shared" si="8"/>
        <v>1.9985918055141639E-6</v>
      </c>
      <c r="L39" s="5">
        <f t="shared" si="9"/>
        <v>4.7356103443779057E-8</v>
      </c>
      <c r="Y39">
        <v>1</v>
      </c>
      <c r="Z39">
        <v>2300</v>
      </c>
      <c r="AA39">
        <f t="shared" si="2"/>
        <v>11.167418145831739</v>
      </c>
      <c r="AB39">
        <f t="shared" si="3"/>
        <v>107.55273029134563</v>
      </c>
      <c r="AD39">
        <f t="shared" si="4"/>
        <v>108.32395601456786</v>
      </c>
      <c r="AF39">
        <f t="shared" si="5"/>
        <v>0.77122572322222993</v>
      </c>
    </row>
    <row r="40" spans="4:32" x14ac:dyDescent="0.3">
      <c r="D40">
        <v>1</v>
      </c>
      <c r="E40">
        <v>2300</v>
      </c>
      <c r="F40">
        <f t="shared" si="10"/>
        <v>11.167418145831739</v>
      </c>
      <c r="H40" s="5">
        <f t="shared" si="11"/>
        <v>1.9606568975497036E-6</v>
      </c>
      <c r="J40">
        <f t="shared" si="8"/>
        <v>2.0101352662497132E-6</v>
      </c>
      <c r="L40" s="5">
        <f t="shared" si="9"/>
        <v>4.9478368700009627E-8</v>
      </c>
      <c r="Y40">
        <v>1</v>
      </c>
      <c r="Z40">
        <v>2400</v>
      </c>
      <c r="AA40">
        <f t="shared" si="2"/>
        <v>11.228818690495881</v>
      </c>
      <c r="AB40">
        <f t="shared" si="3"/>
        <v>108.12279136817091</v>
      </c>
      <c r="AD40">
        <f t="shared" si="4"/>
        <v>108.91954129781004</v>
      </c>
      <c r="AF40">
        <f t="shared" si="5"/>
        <v>0.79674992963913382</v>
      </c>
    </row>
    <row r="41" spans="4:32" x14ac:dyDescent="0.3">
      <c r="D41">
        <v>1</v>
      </c>
      <c r="E41">
        <v>2400</v>
      </c>
      <c r="F41">
        <f t="shared" si="10"/>
        <v>11.228818690495881</v>
      </c>
      <c r="H41" s="5">
        <f t="shared" si="11"/>
        <v>1.9696770673646785E-6</v>
      </c>
      <c r="J41">
        <f t="shared" si="8"/>
        <v>2.0211873642892585E-6</v>
      </c>
      <c r="L41" s="5">
        <f t="shared" si="9"/>
        <v>5.1510296924580009E-8</v>
      </c>
      <c r="Y41">
        <v>1</v>
      </c>
      <c r="Z41">
        <v>2500</v>
      </c>
      <c r="AA41">
        <f t="shared" si="2"/>
        <v>11.287712379549449</v>
      </c>
      <c r="AB41">
        <f t="shared" si="3"/>
        <v>108.66957804545095</v>
      </c>
      <c r="AD41">
        <f t="shared" si="4"/>
        <v>109.49081008162965</v>
      </c>
      <c r="AF41">
        <f t="shared" si="5"/>
        <v>0.82123203617869933</v>
      </c>
    </row>
    <row r="42" spans="4:32" x14ac:dyDescent="0.3">
      <c r="D42">
        <v>1</v>
      </c>
      <c r="E42">
        <v>2500</v>
      </c>
      <c r="F42">
        <f t="shared" si="10"/>
        <v>11.287712379549449</v>
      </c>
      <c r="H42" s="5">
        <f t="shared" si="11"/>
        <v>1.9783289625424708E-6</v>
      </c>
      <c r="J42">
        <f t="shared" si="8"/>
        <v>2.0317882283189005E-6</v>
      </c>
      <c r="L42" s="5">
        <f t="shared" si="9"/>
        <v>5.3459265776429718E-8</v>
      </c>
      <c r="Y42">
        <v>1</v>
      </c>
      <c r="Z42">
        <v>2600</v>
      </c>
      <c r="AA42">
        <f t="shared" si="2"/>
        <v>11.344295907915818</v>
      </c>
      <c r="AB42">
        <f t="shared" si="3"/>
        <v>109.19491649786283</v>
      </c>
      <c r="AD42">
        <f t="shared" si="4"/>
        <v>110.03967030678342</v>
      </c>
      <c r="AF42">
        <f t="shared" si="5"/>
        <v>0.84475380892058638</v>
      </c>
    </row>
    <row r="43" spans="4:32" x14ac:dyDescent="0.3">
      <c r="D43">
        <v>1</v>
      </c>
      <c r="E43">
        <v>2600</v>
      </c>
      <c r="F43">
        <f t="shared" si="10"/>
        <v>11.344295907915818</v>
      </c>
      <c r="H43" s="5">
        <f t="shared" si="11"/>
        <v>1.986641478944189E-6</v>
      </c>
      <c r="J43">
        <f t="shared" si="8"/>
        <v>2.0419732634248474E-6</v>
      </c>
      <c r="L43" s="5">
        <f t="shared" si="9"/>
        <v>5.5331784480658394E-8</v>
      </c>
      <c r="Y43">
        <v>1</v>
      </c>
      <c r="Z43">
        <v>2700</v>
      </c>
      <c r="AA43">
        <f t="shared" si="2"/>
        <v>11.398743691938193</v>
      </c>
      <c r="AB43">
        <f t="shared" si="3"/>
        <v>109.70042605906177</v>
      </c>
      <c r="AD43">
        <f t="shared" si="4"/>
        <v>110.56781381180046</v>
      </c>
      <c r="AF43">
        <f t="shared" si="5"/>
        <v>0.86738775273869351</v>
      </c>
    </row>
    <row r="44" spans="4:32" x14ac:dyDescent="0.3">
      <c r="D44">
        <v>1</v>
      </c>
      <c r="E44">
        <v>2700</v>
      </c>
      <c r="F44">
        <f t="shared" si="10"/>
        <v>11.398743691938193</v>
      </c>
      <c r="H44" s="5">
        <f t="shared" si="11"/>
        <v>1.9946402395515644E-6</v>
      </c>
      <c r="J44">
        <f t="shared" si="8"/>
        <v>2.0517738645488749E-6</v>
      </c>
      <c r="L44" s="5">
        <f>J44-H44</f>
        <v>5.7133624997310409E-8</v>
      </c>
      <c r="Y44">
        <v>1</v>
      </c>
      <c r="Z44">
        <v>2800</v>
      </c>
      <c r="AA44">
        <f t="shared" si="2"/>
        <v>11.451211111832329</v>
      </c>
      <c r="AB44">
        <f t="shared" si="3"/>
        <v>110.1875493255849</v>
      </c>
      <c r="AD44">
        <f t="shared" si="4"/>
        <v>111.07674778477359</v>
      </c>
      <c r="AF44">
        <f t="shared" si="5"/>
        <v>0.889198459188691</v>
      </c>
    </row>
    <row r="45" spans="4:32" x14ac:dyDescent="0.3">
      <c r="D45">
        <v>1</v>
      </c>
      <c r="E45">
        <v>2800</v>
      </c>
      <c r="F45">
        <f t="shared" si="10"/>
        <v>11.451211111832329</v>
      </c>
      <c r="H45" s="5">
        <f t="shared" si="11"/>
        <v>2.0023480708059522E-6</v>
      </c>
      <c r="J45">
        <f t="shared" si="8"/>
        <v>2.0612180001298192E-6</v>
      </c>
      <c r="L45" s="5">
        <f t="shared" si="9"/>
        <v>5.8869929323866916E-8</v>
      </c>
      <c r="Y45">
        <v>1</v>
      </c>
      <c r="Z45">
        <v>2900</v>
      </c>
      <c r="AA45">
        <f t="shared" si="2"/>
        <v>11.501837184902298</v>
      </c>
      <c r="AB45">
        <f t="shared" si="3"/>
        <v>110.6575769757884</v>
      </c>
      <c r="AD45">
        <f t="shared" si="4"/>
        <v>111.56782069355228</v>
      </c>
      <c r="AF45">
        <f t="shared" si="5"/>
        <v>0.91024371776387625</v>
      </c>
    </row>
    <row r="46" spans="4:32" x14ac:dyDescent="0.3">
      <c r="D46">
        <v>1</v>
      </c>
      <c r="E46">
        <v>2900</v>
      </c>
      <c r="F46">
        <f t="shared" si="10"/>
        <v>11.501837184902298</v>
      </c>
      <c r="H46" s="5">
        <f t="shared" si="11"/>
        <v>2.009785395322442E-6</v>
      </c>
      <c r="J46">
        <f t="shared" si="8"/>
        <v>2.0703306932824137E-6</v>
      </c>
      <c r="L46" s="5">
        <f t="shared" si="9"/>
        <v>6.0545297959971644E-8</v>
      </c>
      <c r="Y46">
        <v>1</v>
      </c>
      <c r="Z46">
        <v>3000</v>
      </c>
      <c r="AA46">
        <f t="shared" si="2"/>
        <v>11.550746785383243</v>
      </c>
      <c r="AB46">
        <f t="shared" si="3"/>
        <v>111.11166837953364</v>
      </c>
      <c r="AD46">
        <f t="shared" si="4"/>
        <v>112.04224381821744</v>
      </c>
      <c r="AF46">
        <f t="shared" si="5"/>
        <v>0.93057543868380321</v>
      </c>
    </row>
    <row r="47" spans="4:32" x14ac:dyDescent="0.3">
      <c r="D47">
        <v>1</v>
      </c>
      <c r="E47">
        <v>3000</v>
      </c>
      <c r="F47">
        <f t="shared" si="10"/>
        <v>11.550746785383243</v>
      </c>
      <c r="H47" s="5">
        <f t="shared" si="11"/>
        <v>2.0169705580002961E-6</v>
      </c>
      <c r="J47">
        <f t="shared" si="8"/>
        <v>2.0791344213689836E-6</v>
      </c>
      <c r="L47" s="5">
        <f t="shared" si="9"/>
        <v>6.2163863368687508E-8</v>
      </c>
      <c r="Y47">
        <v>1</v>
      </c>
      <c r="Z47">
        <v>3100</v>
      </c>
      <c r="AA47">
        <f t="shared" si="2"/>
        <v>11.5980525001616</v>
      </c>
      <c r="AB47">
        <f t="shared" si="3"/>
        <v>111.55086882725034</v>
      </c>
      <c r="AD47">
        <f t="shared" si="4"/>
        <v>112.50110925156751</v>
      </c>
      <c r="AF47">
        <f t="shared" si="5"/>
        <v>0.95024042431717248</v>
      </c>
    </row>
    <row r="48" spans="4:32" x14ac:dyDescent="0.3">
      <c r="D48">
        <v>1</v>
      </c>
      <c r="E48">
        <v>3100</v>
      </c>
      <c r="F48">
        <f t="shared" si="10"/>
        <v>11.5980525001616</v>
      </c>
      <c r="H48" s="5">
        <f t="shared" si="11"/>
        <v>2.0239200986412404E-6</v>
      </c>
      <c r="J48">
        <f t="shared" si="8"/>
        <v>2.0876494500290881E-6</v>
      </c>
      <c r="L48" s="5">
        <f t="shared" si="9"/>
        <v>6.3729351387847682E-8</v>
      </c>
      <c r="Y48">
        <v>1</v>
      </c>
      <c r="Z48">
        <v>3200</v>
      </c>
      <c r="AA48">
        <f t="shared" si="2"/>
        <v>11.643856189774727</v>
      </c>
      <c r="AB48">
        <f t="shared" si="3"/>
        <v>111.9761240227255</v>
      </c>
      <c r="AD48">
        <f t="shared" si="4"/>
        <v>112.94540504081485</v>
      </c>
      <c r="AF48">
        <f t="shared" si="5"/>
        <v>0.96928101808934741</v>
      </c>
    </row>
    <row r="49" spans="4:32" x14ac:dyDescent="0.3">
      <c r="D49">
        <v>1</v>
      </c>
      <c r="E49">
        <v>3200</v>
      </c>
      <c r="F49">
        <f t="shared" si="10"/>
        <v>11.643856189774727</v>
      </c>
      <c r="H49" s="5">
        <f t="shared" si="11"/>
        <v>2.0306489812712358E-6</v>
      </c>
      <c r="J49">
        <f t="shared" si="8"/>
        <v>2.0958941141594507E-6</v>
      </c>
      <c r="L49" s="5">
        <f t="shared" si="9"/>
        <v>6.5245132888214897E-8</v>
      </c>
      <c r="Y49">
        <v>1</v>
      </c>
      <c r="Z49">
        <v>3300</v>
      </c>
      <c r="AA49">
        <f t="shared" si="2"/>
        <v>11.688250309133178</v>
      </c>
      <c r="AB49">
        <f t="shared" si="3"/>
        <v>112.38829234508516</v>
      </c>
      <c r="AD49">
        <f t="shared" si="4"/>
        <v>113.37602799859181</v>
      </c>
      <c r="AF49">
        <f t="shared" si="5"/>
        <v>0.98773565350664683</v>
      </c>
    </row>
    <row r="50" spans="4:32" x14ac:dyDescent="0.3">
      <c r="D50">
        <v>1</v>
      </c>
      <c r="E50">
        <v>3300</v>
      </c>
      <c r="F50">
        <f t="shared" si="10"/>
        <v>11.688250309133178</v>
      </c>
      <c r="H50" s="5">
        <f t="shared" si="11"/>
        <v>2.0371707881638277E-6</v>
      </c>
      <c r="J50">
        <f t="shared" si="8"/>
        <v>2.103885055643972E-6</v>
      </c>
      <c r="L50" s="5">
        <f t="shared" si="9"/>
        <v>6.6714267480144345E-8</v>
      </c>
      <c r="Y50">
        <v>1</v>
      </c>
      <c r="Z50">
        <v>3400</v>
      </c>
      <c r="AA50">
        <f t="shared" si="2"/>
        <v>11.731319031025064</v>
      </c>
      <c r="AB50">
        <f t="shared" si="3"/>
        <v>112.78815527974601</v>
      </c>
      <c r="AD50">
        <f t="shared" si="4"/>
        <v>113.79379460094312</v>
      </c>
      <c r="AF50">
        <f t="shared" si="5"/>
        <v>1.0056393211971084</v>
      </c>
    </row>
    <row r="51" spans="4:32" x14ac:dyDescent="0.3">
      <c r="D51">
        <v>1</v>
      </c>
      <c r="E51">
        <v>3400</v>
      </c>
      <c r="F51">
        <f t="shared" si="10"/>
        <v>11.731319031025064</v>
      </c>
      <c r="H51" s="5">
        <f t="shared" si="11"/>
        <v>2.0434978848907991E-6</v>
      </c>
      <c r="J51">
        <f t="shared" si="8"/>
        <v>2.1116374255845116E-6</v>
      </c>
      <c r="L51" s="5">
        <f t="shared" si="9"/>
        <v>6.8139540693712465E-8</v>
      </c>
      <c r="Y51">
        <v>1</v>
      </c>
      <c r="Z51">
        <v>3500</v>
      </c>
      <c r="AA51">
        <f t="shared" si="2"/>
        <v>11.773139206719691</v>
      </c>
      <c r="AB51">
        <f t="shared" si="3"/>
        <v>113.17642633694763</v>
      </c>
      <c r="AD51">
        <f t="shared" si="4"/>
        <v>114.19945030518099</v>
      </c>
      <c r="AF51">
        <f t="shared" si="5"/>
        <v>1.0230239682333604</v>
      </c>
    </row>
    <row r="52" spans="4:32" x14ac:dyDescent="0.3">
      <c r="D52">
        <v>1</v>
      </c>
      <c r="E52">
        <v>3500</v>
      </c>
      <c r="F52">
        <f t="shared" si="10"/>
        <v>11.773139206719691</v>
      </c>
      <c r="H52" s="5">
        <f t="shared" si="11"/>
        <v>2.0496415614415698E-6</v>
      </c>
      <c r="J52">
        <f t="shared" si="8"/>
        <v>2.1191650572095443E-6</v>
      </c>
      <c r="L52" s="5">
        <f t="shared" si="9"/>
        <v>6.9523495767974415E-8</v>
      </c>
      <c r="Y52">
        <v>1</v>
      </c>
      <c r="Z52">
        <v>3600</v>
      </c>
      <c r="AA52">
        <f t="shared" si="2"/>
        <v>11.813781191217037</v>
      </c>
      <c r="AB52">
        <f t="shared" si="3"/>
        <v>113.55375871361635</v>
      </c>
      <c r="AD52">
        <f t="shared" si="4"/>
        <v>114.59367755480525</v>
      </c>
      <c r="AF52">
        <f t="shared" si="5"/>
        <v>1.0399188411889071</v>
      </c>
    </row>
    <row r="53" spans="4:32" x14ac:dyDescent="0.3">
      <c r="D53">
        <v>1</v>
      </c>
      <c r="E53">
        <v>3600</v>
      </c>
      <c r="F53">
        <f t="shared" si="10"/>
        <v>11.813781191217037</v>
      </c>
      <c r="H53" s="5">
        <f t="shared" si="11"/>
        <v>2.0556121534581214E-6</v>
      </c>
      <c r="J53">
        <f t="shared" si="8"/>
        <v>2.1264806144190667E-6</v>
      </c>
      <c r="L53" s="5">
        <f t="shared" si="9"/>
        <v>7.0868460960945297E-8</v>
      </c>
      <c r="Y53">
        <v>1</v>
      </c>
      <c r="Z53">
        <v>3700</v>
      </c>
      <c r="AA53">
        <f t="shared" si="2"/>
        <v>11.853309555403674</v>
      </c>
      <c r="AB53">
        <f t="shared" si="3"/>
        <v>113.92075190523434</v>
      </c>
      <c r="AD53">
        <f t="shared" si="4"/>
        <v>114.97710268741564</v>
      </c>
      <c r="AF53">
        <f t="shared" si="5"/>
        <v>1.0563507821812976</v>
      </c>
    </row>
    <row r="54" spans="4:32" x14ac:dyDescent="0.3">
      <c r="D54">
        <v>1</v>
      </c>
      <c r="E54">
        <v>3700</v>
      </c>
      <c r="F54">
        <f t="shared" si="10"/>
        <v>11.853309555403674</v>
      </c>
      <c r="H54" s="5">
        <f t="shared" si="11"/>
        <v>2.0614191468556876E-6</v>
      </c>
      <c r="J54">
        <f t="shared" si="8"/>
        <v>2.1335957199726615E-6</v>
      </c>
      <c r="L54" s="5">
        <f>J54-H54</f>
        <v>7.2176573116973938E-8</v>
      </c>
      <c r="Y54">
        <v>1</v>
      </c>
      <c r="Z54">
        <v>3800</v>
      </c>
      <c r="AA54">
        <f t="shared" si="2"/>
        <v>11.89178370321831</v>
      </c>
      <c r="AB54">
        <f t="shared" si="3"/>
        <v>114.27795743578976</v>
      </c>
      <c r="AD54">
        <f t="shared" si="4"/>
        <v>115.35030192121761</v>
      </c>
      <c r="AF54">
        <f t="shared" si="5"/>
        <v>1.0723444854278483</v>
      </c>
    </row>
    <row r="55" spans="4:32" x14ac:dyDescent="0.3">
      <c r="D55">
        <v>1</v>
      </c>
      <c r="E55">
        <v>3800</v>
      </c>
      <c r="F55">
        <f t="shared" si="10"/>
        <v>11.89178370321831</v>
      </c>
      <c r="H55" s="5">
        <f t="shared" si="11"/>
        <v>2.0670712684886923E-6</v>
      </c>
      <c r="J55">
        <f t="shared" si="8"/>
        <v>2.1405210665792961E-6</v>
      </c>
      <c r="L55" s="5">
        <f t="shared" si="9"/>
        <v>7.3449798090603747E-8</v>
      </c>
      <c r="Y55">
        <v>1</v>
      </c>
      <c r="Z55">
        <v>3900</v>
      </c>
      <c r="AA55">
        <f t="shared" si="2"/>
        <v>11.929258408636972</v>
      </c>
      <c r="AB55">
        <f t="shared" si="3"/>
        <v>114.62588384330824</v>
      </c>
      <c r="AD55">
        <f t="shared" si="4"/>
        <v>115.71380656377862</v>
      </c>
      <c r="AF55">
        <f t="shared" si="5"/>
        <v>1.0879227204703739</v>
      </c>
    </row>
    <row r="56" spans="4:32" x14ac:dyDescent="0.3">
      <c r="D56">
        <v>1</v>
      </c>
      <c r="E56">
        <v>3900</v>
      </c>
      <c r="F56">
        <f t="shared" si="10"/>
        <v>11.929258408636972</v>
      </c>
      <c r="H56" s="5">
        <f t="shared" si="11"/>
        <v>2.0725765650376318E-6</v>
      </c>
      <c r="J56">
        <f t="shared" si="8"/>
        <v>2.1472665135546551E-6</v>
      </c>
      <c r="L56" s="5">
        <f t="shared" si="9"/>
        <v>7.4689948517023259E-8</v>
      </c>
      <c r="Y56">
        <v>1</v>
      </c>
      <c r="Z56">
        <v>4000</v>
      </c>
      <c r="AA56">
        <f t="shared" si="2"/>
        <v>11.965784284662087</v>
      </c>
      <c r="AB56">
        <f t="shared" si="3"/>
        <v>114.96500103408822</v>
      </c>
      <c r="AD56">
        <f t="shared" si="4"/>
        <v>116.06810756122223</v>
      </c>
      <c r="AF56">
        <f t="shared" si="5"/>
        <v>1.1031065271340168</v>
      </c>
    </row>
    <row r="57" spans="4:32" x14ac:dyDescent="0.3">
      <c r="D57">
        <v>1</v>
      </c>
      <c r="E57">
        <v>4000</v>
      </c>
      <c r="F57">
        <f t="shared" si="10"/>
        <v>11.965784284662087</v>
      </c>
      <c r="H57" s="5">
        <f t="shared" si="11"/>
        <v>2.0779424719068534E-6</v>
      </c>
      <c r="J57">
        <f t="shared" si="8"/>
        <v>2.1538411712391758E-6</v>
      </c>
      <c r="L57" s="5">
        <f t="shared" si="9"/>
        <v>7.5898699332322395E-8</v>
      </c>
      <c r="Y57">
        <v>1</v>
      </c>
      <c r="Z57">
        <v>4100</v>
      </c>
      <c r="AA57">
        <f t="shared" si="2"/>
        <v>12.001408194392809</v>
      </c>
      <c r="AB57">
        <f t="shared" si="3"/>
        <v>115.29574409920116</v>
      </c>
      <c r="AD57">
        <f t="shared" si="4"/>
        <v>116.41365948561024</v>
      </c>
      <c r="AF57">
        <f t="shared" si="5"/>
        <v>1.1179153864090807</v>
      </c>
    </row>
    <row r="58" spans="4:32" x14ac:dyDescent="0.3">
      <c r="D58">
        <v>1</v>
      </c>
      <c r="E58">
        <v>4100</v>
      </c>
      <c r="F58">
        <f t="shared" si="10"/>
        <v>12.001408194392809</v>
      </c>
      <c r="H58" s="5">
        <f t="shared" si="11"/>
        <v>2.0831758736136646E-6</v>
      </c>
      <c r="J58">
        <f t="shared" si="8"/>
        <v>2.1602534749907057E-6</v>
      </c>
      <c r="L58" s="5">
        <f t="shared" si="9"/>
        <v>7.7077601377041078E-8</v>
      </c>
      <c r="Y58">
        <v>1</v>
      </c>
      <c r="Z58">
        <v>4200</v>
      </c>
      <c r="AA58">
        <f t="shared" si="2"/>
        <v>12.036173612553485</v>
      </c>
      <c r="AB58">
        <f t="shared" si="3"/>
        <v>115.61851667103032</v>
      </c>
      <c r="AD58">
        <f t="shared" si="4"/>
        <v>116.7508840417688</v>
      </c>
      <c r="AF58">
        <f t="shared" si="5"/>
        <v>1.1323673707384785</v>
      </c>
    </row>
    <row r="59" spans="4:32" x14ac:dyDescent="0.3">
      <c r="D59">
        <v>1</v>
      </c>
      <c r="E59">
        <v>4200</v>
      </c>
      <c r="F59">
        <f t="shared" si="10"/>
        <v>12.036173612553485</v>
      </c>
      <c r="H59" s="5">
        <f t="shared" si="11"/>
        <v>2.0882831568993951E-6</v>
      </c>
      <c r="J59">
        <f t="shared" si="8"/>
        <v>2.1665112502596273E-6</v>
      </c>
      <c r="L59" s="5">
        <f>J59-H59</f>
        <v>7.8228093360232204E-8</v>
      </c>
      <c r="Y59">
        <v>1</v>
      </c>
      <c r="Z59">
        <v>4300</v>
      </c>
      <c r="AA59">
        <f t="shared" si="2"/>
        <v>12.070120944476823</v>
      </c>
      <c r="AB59">
        <f t="shared" si="3"/>
        <v>115.93369388480617</v>
      </c>
      <c r="AD59">
        <f t="shared" si="4"/>
        <v>117.08017316142518</v>
      </c>
      <c r="AF59">
        <f t="shared" si="5"/>
        <v>1.1464792766190044</v>
      </c>
    </row>
    <row r="60" spans="4:32" x14ac:dyDescent="0.3">
      <c r="D60">
        <v>1</v>
      </c>
      <c r="E60">
        <v>4300</v>
      </c>
      <c r="F60">
        <f t="shared" si="10"/>
        <v>12.070120944476823</v>
      </c>
      <c r="H60" s="5">
        <f t="shared" si="11"/>
        <v>2.093270257590257E-6</v>
      </c>
      <c r="J60">
        <f t="shared" si="8"/>
        <v>2.1726217700058282E-6</v>
      </c>
      <c r="L60" s="5">
        <f t="shared" si="9"/>
        <v>7.935151241557121E-8</v>
      </c>
      <c r="Y60">
        <v>1</v>
      </c>
      <c r="Z60">
        <v>4400</v>
      </c>
      <c r="AA60">
        <f t="shared" si="2"/>
        <v>12.103287808412023</v>
      </c>
      <c r="AB60">
        <f t="shared" si="3"/>
        <v>116.24162499963975</v>
      </c>
      <c r="AD60">
        <f t="shared" si="4"/>
        <v>117.40189174159661</v>
      </c>
      <c r="AF60">
        <f t="shared" si="5"/>
        <v>1.1602667419568604</v>
      </c>
    </row>
    <row r="61" spans="4:32" x14ac:dyDescent="0.3">
      <c r="D61">
        <v>1</v>
      </c>
      <c r="E61">
        <v>4400</v>
      </c>
      <c r="F61">
        <f t="shared" si="10"/>
        <v>12.103287808412023</v>
      </c>
      <c r="H61" s="5">
        <f t="shared" si="11"/>
        <v>2.098142702070385E-6</v>
      </c>
      <c r="J61">
        <f t="shared" si="8"/>
        <v>2.1785918055141643E-6</v>
      </c>
      <c r="L61" s="5">
        <f t="shared" si="9"/>
        <v>8.0449103443779233E-8</v>
      </c>
      <c r="Y61">
        <v>1</v>
      </c>
      <c r="Z61">
        <v>4500</v>
      </c>
      <c r="AA61">
        <f t="shared" si="2"/>
        <v>12.135709286104401</v>
      </c>
      <c r="AB61">
        <f t="shared" si="3"/>
        <v>116.54263572497909</v>
      </c>
      <c r="AD61">
        <f t="shared" si="4"/>
        <v>117.71638007521268</v>
      </c>
      <c r="AF61">
        <f t="shared" si="5"/>
        <v>1.1737443502335907</v>
      </c>
    </row>
    <row r="62" spans="4:32" x14ac:dyDescent="0.3">
      <c r="D62">
        <v>1</v>
      </c>
      <c r="E62">
        <v>4500</v>
      </c>
      <c r="F62">
        <f t="shared" si="10"/>
        <v>12.135709286104401</v>
      </c>
      <c r="H62" s="5">
        <f t="shared" si="11"/>
        <v>2.1029056440937394E-6</v>
      </c>
      <c r="J62">
        <f t="shared" si="8"/>
        <v>2.1844276714987922E-6</v>
      </c>
      <c r="L62" s="5">
        <f t="shared" si="9"/>
        <v>8.1522027405052796E-8</v>
      </c>
      <c r="Y62">
        <v>1</v>
      </c>
      <c r="Z62">
        <v>4600</v>
      </c>
      <c r="AA62">
        <f t="shared" si="2"/>
        <v>12.167418145831739</v>
      </c>
      <c r="AB62">
        <f t="shared" si="3"/>
        <v>116.83703029134561</v>
      </c>
      <c r="AD62">
        <f t="shared" si="4"/>
        <v>118.02395601456786</v>
      </c>
      <c r="AF62">
        <f t="shared" si="5"/>
        <v>1.1869257232222452</v>
      </c>
    </row>
    <row r="63" spans="4:32" x14ac:dyDescent="0.3">
      <c r="D63">
        <v>1</v>
      </c>
      <c r="E63">
        <v>4600</v>
      </c>
      <c r="F63">
        <f t="shared" si="10"/>
        <v>12.167418145831739</v>
      </c>
      <c r="H63" s="5">
        <f t="shared" si="11"/>
        <v>2.1075638975497034E-6</v>
      </c>
      <c r="J63">
        <f t="shared" si="8"/>
        <v>2.1901352662497132E-6</v>
      </c>
      <c r="L63" s="5">
        <f t="shared" si="9"/>
        <v>8.2571368700009803E-8</v>
      </c>
      <c r="Y63">
        <v>1</v>
      </c>
      <c r="Z63">
        <v>4700</v>
      </c>
      <c r="AA63">
        <f t="shared" si="2"/>
        <v>12.198445041452361</v>
      </c>
      <c r="AB63">
        <f t="shared" si="3"/>
        <v>117.12509329835616</v>
      </c>
      <c r="AD63">
        <f t="shared" si="4"/>
        <v>118.32491690208789</v>
      </c>
      <c r="AF63">
        <f t="shared" si="5"/>
        <v>1.1998236037317298</v>
      </c>
    </row>
    <row r="64" spans="4:32" x14ac:dyDescent="0.3">
      <c r="D64">
        <v>1</v>
      </c>
      <c r="E64">
        <v>4700</v>
      </c>
      <c r="F64">
        <f t="shared" si="10"/>
        <v>12.198445041452361</v>
      </c>
      <c r="H64" s="5">
        <f t="shared" si="11"/>
        <v>2.1121219657046421E-6</v>
      </c>
      <c r="J64">
        <f t="shared" si="8"/>
        <v>2.1957201074614248E-6</v>
      </c>
      <c r="L64" s="5">
        <f t="shared" si="9"/>
        <v>8.3598141756782712E-8</v>
      </c>
      <c r="Y64">
        <v>1</v>
      </c>
      <c r="Z64">
        <v>4800</v>
      </c>
      <c r="AA64">
        <f t="shared" si="2"/>
        <v>12.228818690495881</v>
      </c>
      <c r="AB64">
        <f t="shared" si="3"/>
        <v>117.40709136817091</v>
      </c>
      <c r="AD64">
        <f t="shared" si="4"/>
        <v>118.61954129781004</v>
      </c>
      <c r="AF64">
        <f t="shared" si="5"/>
        <v>1.2124499296391349</v>
      </c>
    </row>
    <row r="65" spans="4:32" x14ac:dyDescent="0.3">
      <c r="D65">
        <v>1</v>
      </c>
      <c r="E65">
        <v>4800</v>
      </c>
      <c r="F65">
        <f t="shared" si="10"/>
        <v>12.228818690495881</v>
      </c>
      <c r="H65" s="5">
        <f t="shared" si="11"/>
        <v>2.1165840673646787E-6</v>
      </c>
      <c r="J65">
        <f t="shared" si="8"/>
        <v>2.2011873642892585E-6</v>
      </c>
      <c r="L65" s="5">
        <f t="shared" si="9"/>
        <v>8.4603296924579762E-8</v>
      </c>
      <c r="Y65">
        <v>1</v>
      </c>
      <c r="Z65">
        <v>4900</v>
      </c>
      <c r="AA65">
        <f t="shared" si="2"/>
        <v>12.258566033889934</v>
      </c>
      <c r="AB65">
        <f t="shared" si="3"/>
        <v>117.68327462844432</v>
      </c>
      <c r="AD65">
        <f t="shared" si="4"/>
        <v>118.90809052873236</v>
      </c>
      <c r="AF65">
        <f t="shared" si="5"/>
        <v>1.2248159002880357</v>
      </c>
    </row>
    <row r="66" spans="4:32" x14ac:dyDescent="0.3">
      <c r="D66">
        <v>1</v>
      </c>
      <c r="E66">
        <v>4900</v>
      </c>
      <c r="F66">
        <f t="shared" si="10"/>
        <v>12.258566033889934</v>
      </c>
      <c r="H66" s="5">
        <f t="shared" si="11"/>
        <v>2.1209541603406689E-6</v>
      </c>
      <c r="J66">
        <f t="shared" si="8"/>
        <v>2.206541886100188E-6</v>
      </c>
      <c r="L66" s="5">
        <f t="shared" si="9"/>
        <v>8.5587725759519111E-8</v>
      </c>
      <c r="Y66">
        <v>1</v>
      </c>
      <c r="Z66">
        <v>5000</v>
      </c>
      <c r="AA66">
        <f t="shared" si="2"/>
        <v>12.287712379549451</v>
      </c>
      <c r="AB66">
        <f t="shared" si="3"/>
        <v>117.95387804545096</v>
      </c>
      <c r="AD66">
        <f t="shared" si="4"/>
        <v>119.19081008162966</v>
      </c>
      <c r="AF66">
        <f t="shared" si="5"/>
        <v>1.2369320361787004</v>
      </c>
    </row>
    <row r="67" spans="4:32" x14ac:dyDescent="0.3">
      <c r="D67">
        <v>1</v>
      </c>
      <c r="E67">
        <v>5000</v>
      </c>
      <c r="F67">
        <f t="shared" si="10"/>
        <v>12.287712379549451</v>
      </c>
      <c r="H67" s="5">
        <f t="shared" si="11"/>
        <v>2.125235962542471E-6</v>
      </c>
      <c r="J67">
        <f t="shared" si="8"/>
        <v>2.2117882283189009E-6</v>
      </c>
      <c r="L67" s="5">
        <f t="shared" si="9"/>
        <v>8.6552265776429894E-8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LinearSearch</vt:lpstr>
      <vt:lpstr>BinarySearch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</dc:creator>
  <cp:lastModifiedBy>Attila Koksal</cp:lastModifiedBy>
  <dcterms:created xsi:type="dcterms:W3CDTF">2022-05-15T00:41:51Z</dcterms:created>
  <dcterms:modified xsi:type="dcterms:W3CDTF">2022-05-21T06:31:54Z</dcterms:modified>
</cp:coreProperties>
</file>