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e98a767685f68f6f/Desktop/CS17C/KoksalAttila_CIS17C_43484/Class/MidtermProblems/Question2/"/>
    </mc:Choice>
  </mc:AlternateContent>
  <xr:revisionPtr revIDLastSave="8" documentId="8_{1CC5DF93-0AA0-45C1-A022-39534139CC64}" xr6:coauthVersionLast="47" xr6:coauthVersionMax="47" xr10:uidLastSave="{3E103847-8A82-4896-8074-D10DB2EB5350}"/>
  <bookViews>
    <workbookView xWindow="-108" yWindow="-108" windowWidth="23256" windowHeight="12576" xr2:uid="{00000000-000D-0000-FFFF-FFFF00000000}"/>
  </bookViews>
  <sheets>
    <sheet name="Bubble Sort" sheetId="1" r:id="rId1"/>
    <sheet name="Selection 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" l="1"/>
  <c r="I31" i="2"/>
  <c r="I33" i="2"/>
  <c r="I38" i="2"/>
  <c r="I40" i="2"/>
  <c r="I42" i="2"/>
  <c r="I44" i="2"/>
  <c r="I47" i="2"/>
  <c r="I52" i="2"/>
  <c r="I53" i="2"/>
  <c r="I54" i="2"/>
  <c r="I56" i="2"/>
  <c r="I58" i="2"/>
  <c r="I64" i="2"/>
  <c r="I65" i="2"/>
  <c r="I68" i="2"/>
  <c r="I69" i="2"/>
  <c r="I70" i="2"/>
  <c r="I21" i="2"/>
  <c r="I23" i="2"/>
  <c r="E27" i="2"/>
  <c r="G27" i="2" s="1"/>
  <c r="E28" i="2"/>
  <c r="G28" i="2" s="1"/>
  <c r="E29" i="2"/>
  <c r="G29" i="2" s="1"/>
  <c r="E30" i="2"/>
  <c r="G30" i="2" s="1"/>
  <c r="E31" i="2"/>
  <c r="G31" i="2" s="1"/>
  <c r="E32" i="2"/>
  <c r="G32" i="2" s="1"/>
  <c r="E33" i="2"/>
  <c r="G33" i="2" s="1"/>
  <c r="E34" i="2"/>
  <c r="G34" i="2" s="1"/>
  <c r="E35" i="2"/>
  <c r="G35" i="2" s="1"/>
  <c r="E36" i="2"/>
  <c r="G36" i="2" s="1"/>
  <c r="E37" i="2"/>
  <c r="G37" i="2" s="1"/>
  <c r="E38" i="2"/>
  <c r="G38" i="2" s="1"/>
  <c r="E39" i="2"/>
  <c r="G39" i="2" s="1"/>
  <c r="E40" i="2"/>
  <c r="G40" i="2" s="1"/>
  <c r="E41" i="2"/>
  <c r="G41" i="2" s="1"/>
  <c r="E42" i="2"/>
  <c r="G42" i="2" s="1"/>
  <c r="E43" i="2"/>
  <c r="G43" i="2" s="1"/>
  <c r="E44" i="2"/>
  <c r="G44" i="2"/>
  <c r="K44" i="2" s="1"/>
  <c r="E45" i="2"/>
  <c r="I45" i="2" s="1"/>
  <c r="E46" i="2"/>
  <c r="G46" i="2" s="1"/>
  <c r="E47" i="2"/>
  <c r="G47" i="2" s="1"/>
  <c r="E48" i="2"/>
  <c r="G48" i="2" s="1"/>
  <c r="E49" i="2"/>
  <c r="G49" i="2" s="1"/>
  <c r="E50" i="2"/>
  <c r="G50" i="2" s="1"/>
  <c r="E51" i="2"/>
  <c r="G51" i="2" s="1"/>
  <c r="E52" i="2"/>
  <c r="G52" i="2" s="1"/>
  <c r="E53" i="2"/>
  <c r="G53" i="2" s="1"/>
  <c r="E54" i="2"/>
  <c r="G54" i="2" s="1"/>
  <c r="E55" i="2"/>
  <c r="G55" i="2" s="1"/>
  <c r="E56" i="2"/>
  <c r="G56" i="2" s="1"/>
  <c r="E57" i="2"/>
  <c r="G57" i="2" s="1"/>
  <c r="E58" i="2"/>
  <c r="G58" i="2" s="1"/>
  <c r="E59" i="2"/>
  <c r="I59" i="2" s="1"/>
  <c r="G59" i="2"/>
  <c r="E60" i="2"/>
  <c r="I60" i="2" s="1"/>
  <c r="G60" i="2"/>
  <c r="E61" i="2"/>
  <c r="I61" i="2" s="1"/>
  <c r="G61" i="2"/>
  <c r="E62" i="2"/>
  <c r="G62" i="2" s="1"/>
  <c r="E63" i="2"/>
  <c r="I63" i="2" s="1"/>
  <c r="G63" i="2"/>
  <c r="E64" i="2"/>
  <c r="G64" i="2" s="1"/>
  <c r="E65" i="2"/>
  <c r="G65" i="2" s="1"/>
  <c r="E66" i="2"/>
  <c r="G66" i="2" s="1"/>
  <c r="E67" i="2"/>
  <c r="G67" i="2" s="1"/>
  <c r="E68" i="2"/>
  <c r="G68" i="2" s="1"/>
  <c r="E69" i="2"/>
  <c r="G69" i="2" s="1"/>
  <c r="E70" i="2"/>
  <c r="G70" i="2" s="1"/>
  <c r="G7" i="2"/>
  <c r="G12" i="2"/>
  <c r="G11" i="2"/>
  <c r="G9" i="2"/>
  <c r="G10" i="2"/>
  <c r="G8" i="2"/>
  <c r="W17" i="2"/>
  <c r="W18" i="2"/>
  <c r="W20" i="2"/>
  <c r="W28" i="2"/>
  <c r="W30" i="2"/>
  <c r="W31" i="2"/>
  <c r="W35" i="2"/>
  <c r="W36" i="2"/>
  <c r="W38" i="2"/>
  <c r="W40" i="2"/>
  <c r="W44" i="2"/>
  <c r="W45" i="2"/>
  <c r="Y45" i="2" s="1"/>
  <c r="W49" i="2"/>
  <c r="W50" i="2"/>
  <c r="W51" i="2"/>
  <c r="W52" i="2"/>
  <c r="W54" i="2"/>
  <c r="W66" i="2"/>
  <c r="Y66" i="2" s="1"/>
  <c r="W67" i="2"/>
  <c r="W68" i="2"/>
  <c r="U20" i="2"/>
  <c r="U25" i="2"/>
  <c r="U27" i="2"/>
  <c r="U30" i="2"/>
  <c r="U31" i="2"/>
  <c r="U32" i="2"/>
  <c r="U40" i="2"/>
  <c r="U41" i="2"/>
  <c r="U46" i="2"/>
  <c r="U52" i="2"/>
  <c r="U54" i="2"/>
  <c r="U57" i="2"/>
  <c r="U59" i="2"/>
  <c r="U64" i="2"/>
  <c r="U66" i="2"/>
  <c r="U68" i="2"/>
  <c r="S25" i="2"/>
  <c r="S26" i="2"/>
  <c r="W26" i="2" s="1"/>
  <c r="S27" i="2"/>
  <c r="W27" i="2" s="1"/>
  <c r="S28" i="2"/>
  <c r="U28" i="2" s="1"/>
  <c r="S29" i="2"/>
  <c r="W29" i="2" s="1"/>
  <c r="S30" i="2"/>
  <c r="S31" i="2"/>
  <c r="S32" i="2"/>
  <c r="W32" i="2" s="1"/>
  <c r="S33" i="2"/>
  <c r="U33" i="2" s="1"/>
  <c r="S34" i="2"/>
  <c r="U34" i="2" s="1"/>
  <c r="S35" i="2"/>
  <c r="U35" i="2" s="1"/>
  <c r="S36" i="2"/>
  <c r="U36" i="2" s="1"/>
  <c r="S37" i="2"/>
  <c r="W37" i="2" s="1"/>
  <c r="S38" i="2"/>
  <c r="U38" i="2" s="1"/>
  <c r="S39" i="2"/>
  <c r="W39" i="2" s="1"/>
  <c r="S40" i="2"/>
  <c r="S41" i="2"/>
  <c r="W41" i="2" s="1"/>
  <c r="Y41" i="2" s="1"/>
  <c r="S42" i="2"/>
  <c r="W42" i="2" s="1"/>
  <c r="S43" i="2"/>
  <c r="W43" i="2" s="1"/>
  <c r="S44" i="2"/>
  <c r="U44" i="2" s="1"/>
  <c r="S45" i="2"/>
  <c r="U45" i="2" s="1"/>
  <c r="S46" i="2"/>
  <c r="W46" i="2" s="1"/>
  <c r="S47" i="2"/>
  <c r="W47" i="2" s="1"/>
  <c r="S48" i="2"/>
  <c r="U48" i="2" s="1"/>
  <c r="S49" i="2"/>
  <c r="U49" i="2" s="1"/>
  <c r="S50" i="2"/>
  <c r="U50" i="2" s="1"/>
  <c r="S51" i="2"/>
  <c r="U51" i="2" s="1"/>
  <c r="S52" i="2"/>
  <c r="S53" i="2"/>
  <c r="W53" i="2" s="1"/>
  <c r="S54" i="2"/>
  <c r="S55" i="2"/>
  <c r="W55" i="2" s="1"/>
  <c r="S56" i="2"/>
  <c r="U56" i="2" s="1"/>
  <c r="S57" i="2"/>
  <c r="W57" i="2" s="1"/>
  <c r="S58" i="2"/>
  <c r="W58" i="2" s="1"/>
  <c r="S59" i="2"/>
  <c r="W59" i="2" s="1"/>
  <c r="S60" i="2"/>
  <c r="W60" i="2" s="1"/>
  <c r="S61" i="2"/>
  <c r="W61" i="2" s="1"/>
  <c r="S62" i="2"/>
  <c r="U62" i="2" s="1"/>
  <c r="S63" i="2"/>
  <c r="U63" i="2" s="1"/>
  <c r="S64" i="2"/>
  <c r="W64" i="2" s="1"/>
  <c r="S65" i="2"/>
  <c r="U65" i="2" s="1"/>
  <c r="S66" i="2"/>
  <c r="S67" i="2"/>
  <c r="U67" i="2" s="1"/>
  <c r="S68" i="2"/>
  <c r="S69" i="2"/>
  <c r="W69" i="2" s="1"/>
  <c r="W16" i="1"/>
  <c r="W17" i="1"/>
  <c r="W21" i="1"/>
  <c r="W22" i="1"/>
  <c r="W23" i="1"/>
  <c r="W24" i="1"/>
  <c r="W26" i="1"/>
  <c r="W28" i="1"/>
  <c r="W35" i="1"/>
  <c r="W37" i="1"/>
  <c r="W38" i="1"/>
  <c r="W39" i="1"/>
  <c r="W40" i="1"/>
  <c r="W42" i="1"/>
  <c r="W44" i="1"/>
  <c r="Y44" i="1" s="1"/>
  <c r="W51" i="1"/>
  <c r="W53" i="1"/>
  <c r="W54" i="1"/>
  <c r="W55" i="1"/>
  <c r="Y55" i="1" s="1"/>
  <c r="W56" i="1"/>
  <c r="Y56" i="1" s="1"/>
  <c r="W58" i="1"/>
  <c r="W60" i="1"/>
  <c r="W67" i="1"/>
  <c r="Y67" i="1" s="1"/>
  <c r="U16" i="1"/>
  <c r="Y16" i="1" s="1"/>
  <c r="S15" i="1"/>
  <c r="U15" i="1" s="1"/>
  <c r="S16" i="1"/>
  <c r="U67" i="1"/>
  <c r="U18" i="1"/>
  <c r="U21" i="1"/>
  <c r="U22" i="1"/>
  <c r="U23" i="1"/>
  <c r="U25" i="1"/>
  <c r="U37" i="1"/>
  <c r="U38" i="1"/>
  <c r="U39" i="1"/>
  <c r="Y39" i="1" s="1"/>
  <c r="U41" i="1"/>
  <c r="U53" i="1"/>
  <c r="U54" i="1"/>
  <c r="U55" i="1"/>
  <c r="U57" i="1"/>
  <c r="S67" i="1"/>
  <c r="S25" i="1"/>
  <c r="W25" i="1" s="1"/>
  <c r="Y25" i="1" s="1"/>
  <c r="S26" i="1"/>
  <c r="U26" i="1" s="1"/>
  <c r="S27" i="1"/>
  <c r="W27" i="1" s="1"/>
  <c r="S28" i="1"/>
  <c r="U28" i="1" s="1"/>
  <c r="S29" i="1"/>
  <c r="W29" i="1" s="1"/>
  <c r="S30" i="1"/>
  <c r="W30" i="1" s="1"/>
  <c r="S31" i="1"/>
  <c r="W31" i="1" s="1"/>
  <c r="S32" i="1"/>
  <c r="U32" i="1" s="1"/>
  <c r="S33" i="1"/>
  <c r="W33" i="1" s="1"/>
  <c r="S34" i="1"/>
  <c r="U34" i="1" s="1"/>
  <c r="S35" i="1"/>
  <c r="U35" i="1" s="1"/>
  <c r="S36" i="1"/>
  <c r="W36" i="1" s="1"/>
  <c r="S37" i="1"/>
  <c r="S38" i="1"/>
  <c r="S39" i="1"/>
  <c r="S40" i="1"/>
  <c r="U40" i="1" s="1"/>
  <c r="Y40" i="1" s="1"/>
  <c r="S41" i="1"/>
  <c r="W41" i="1" s="1"/>
  <c r="Y41" i="1" s="1"/>
  <c r="S42" i="1"/>
  <c r="U42" i="1" s="1"/>
  <c r="S43" i="1"/>
  <c r="W43" i="1" s="1"/>
  <c r="S44" i="1"/>
  <c r="U44" i="1" s="1"/>
  <c r="S45" i="1"/>
  <c r="W45" i="1" s="1"/>
  <c r="S46" i="1"/>
  <c r="W46" i="1" s="1"/>
  <c r="S47" i="1"/>
  <c r="U47" i="1" s="1"/>
  <c r="S48" i="1"/>
  <c r="W48" i="1" s="1"/>
  <c r="S49" i="1"/>
  <c r="W49" i="1" s="1"/>
  <c r="S50" i="1"/>
  <c r="U50" i="1" s="1"/>
  <c r="S51" i="1"/>
  <c r="U51" i="1" s="1"/>
  <c r="S52" i="1"/>
  <c r="W52" i="1" s="1"/>
  <c r="S53" i="1"/>
  <c r="S54" i="1"/>
  <c r="S55" i="1"/>
  <c r="S56" i="1"/>
  <c r="U56" i="1" s="1"/>
  <c r="S57" i="1"/>
  <c r="W57" i="1" s="1"/>
  <c r="Y57" i="1" s="1"/>
  <c r="S58" i="1"/>
  <c r="U58" i="1" s="1"/>
  <c r="S59" i="1"/>
  <c r="W59" i="1" s="1"/>
  <c r="S60" i="1"/>
  <c r="U60" i="1" s="1"/>
  <c r="S61" i="1"/>
  <c r="W61" i="1" s="1"/>
  <c r="S62" i="1"/>
  <c r="W62" i="1" s="1"/>
  <c r="S63" i="1"/>
  <c r="U63" i="1" s="1"/>
  <c r="S64" i="1"/>
  <c r="W64" i="1" s="1"/>
  <c r="S65" i="1"/>
  <c r="W65" i="1" s="1"/>
  <c r="S66" i="1"/>
  <c r="U66" i="1" s="1"/>
  <c r="I19" i="1"/>
  <c r="I25" i="1"/>
  <c r="I26" i="1"/>
  <c r="I28" i="1"/>
  <c r="I30" i="1"/>
  <c r="I31" i="1"/>
  <c r="I32" i="1"/>
  <c r="I33" i="1"/>
  <c r="I35" i="1"/>
  <c r="I37" i="1"/>
  <c r="E37" i="1"/>
  <c r="G37" i="1" s="1"/>
  <c r="E38" i="1"/>
  <c r="G38" i="1" s="1"/>
  <c r="G18" i="1"/>
  <c r="G26" i="1"/>
  <c r="G19" i="1"/>
  <c r="G7" i="1"/>
  <c r="G10" i="1"/>
  <c r="G9" i="1"/>
  <c r="G8" i="1"/>
  <c r="G12" i="1"/>
  <c r="G11" i="1"/>
  <c r="G13" i="1"/>
  <c r="E13" i="1"/>
  <c r="E17" i="1"/>
  <c r="G17" i="1" s="1"/>
  <c r="E18" i="1"/>
  <c r="I18" i="1" s="1"/>
  <c r="E27" i="1"/>
  <c r="I27" i="1" s="1"/>
  <c r="E28" i="1"/>
  <c r="G28" i="1" s="1"/>
  <c r="E29" i="1"/>
  <c r="I29" i="1" s="1"/>
  <c r="E30" i="1"/>
  <c r="E31" i="1"/>
  <c r="E32" i="1"/>
  <c r="G32" i="1" s="1"/>
  <c r="E33" i="1"/>
  <c r="G33" i="1" s="1"/>
  <c r="E34" i="1"/>
  <c r="I34" i="1" s="1"/>
  <c r="E35" i="1"/>
  <c r="E36" i="1"/>
  <c r="G36" i="1" s="1"/>
  <c r="E26" i="1"/>
  <c r="E25" i="1"/>
  <c r="G25" i="1" s="1"/>
  <c r="S24" i="1"/>
  <c r="U24" i="1" s="1"/>
  <c r="E24" i="1"/>
  <c r="G24" i="1" s="1"/>
  <c r="S23" i="1"/>
  <c r="E23" i="1"/>
  <c r="I23" i="1" s="1"/>
  <c r="S22" i="1"/>
  <c r="E22" i="1"/>
  <c r="G22" i="1" s="1"/>
  <c r="S21" i="1"/>
  <c r="E21" i="1"/>
  <c r="I21" i="1" s="1"/>
  <c r="S20" i="1"/>
  <c r="W20" i="1" s="1"/>
  <c r="E20" i="1"/>
  <c r="G20" i="1" s="1"/>
  <c r="S19" i="1"/>
  <c r="W19" i="1" s="1"/>
  <c r="E19" i="1"/>
  <c r="S18" i="1"/>
  <c r="W18" i="1" s="1"/>
  <c r="S17" i="1"/>
  <c r="U17" i="1" s="1"/>
  <c r="S13" i="1"/>
  <c r="S12" i="1"/>
  <c r="E12" i="1"/>
  <c r="S11" i="1"/>
  <c r="E11" i="1"/>
  <c r="S10" i="1"/>
  <c r="E10" i="1"/>
  <c r="S9" i="1"/>
  <c r="E9" i="1"/>
  <c r="S8" i="1"/>
  <c r="E8" i="1"/>
  <c r="S7" i="1"/>
  <c r="E7" i="1"/>
  <c r="S17" i="2"/>
  <c r="S24" i="2"/>
  <c r="W24" i="2" s="1"/>
  <c r="S23" i="2"/>
  <c r="W23" i="2" s="1"/>
  <c r="S22" i="2"/>
  <c r="W22" i="2" s="1"/>
  <c r="S21" i="2"/>
  <c r="W21" i="2" s="1"/>
  <c r="S20" i="2"/>
  <c r="S19" i="2"/>
  <c r="U19" i="2" s="1"/>
  <c r="S18" i="2"/>
  <c r="U18" i="2" s="1"/>
  <c r="G20" i="2"/>
  <c r="G23" i="2"/>
  <c r="K23" i="2" s="1"/>
  <c r="E26" i="2"/>
  <c r="G26" i="2" s="1"/>
  <c r="E25" i="2"/>
  <c r="I25" i="2" s="1"/>
  <c r="E24" i="2"/>
  <c r="I24" i="2" s="1"/>
  <c r="E23" i="2"/>
  <c r="E22" i="2"/>
  <c r="I22" i="2" s="1"/>
  <c r="E21" i="2"/>
  <c r="G21" i="2" s="1"/>
  <c r="E20" i="2"/>
  <c r="I20" i="2" s="1"/>
  <c r="E19" i="2"/>
  <c r="S7" i="2"/>
  <c r="S13" i="2"/>
  <c r="S12" i="2"/>
  <c r="S11" i="2"/>
  <c r="S10" i="2"/>
  <c r="S9" i="2"/>
  <c r="S8" i="2"/>
  <c r="E8" i="2"/>
  <c r="E9" i="2"/>
  <c r="E10" i="2"/>
  <c r="E11" i="2"/>
  <c r="E12" i="2"/>
  <c r="E7" i="2"/>
  <c r="Y65" i="1" l="1"/>
  <c r="Y33" i="1"/>
  <c r="Y51" i="2"/>
  <c r="Y60" i="1"/>
  <c r="Y24" i="1"/>
  <c r="Y52" i="1"/>
  <c r="U47" i="2"/>
  <c r="K49" i="2"/>
  <c r="K35" i="2"/>
  <c r="I36" i="2"/>
  <c r="G25" i="2"/>
  <c r="G21" i="1"/>
  <c r="U52" i="1"/>
  <c r="U36" i="1"/>
  <c r="Y36" i="1" s="1"/>
  <c r="U20" i="1"/>
  <c r="Y20" i="1" s="1"/>
  <c r="U61" i="2"/>
  <c r="Y61" i="2" s="1"/>
  <c r="U29" i="2"/>
  <c r="Y29" i="2" s="1"/>
  <c r="W65" i="2"/>
  <c r="Y65" i="2" s="1"/>
  <c r="W33" i="2"/>
  <c r="I67" i="2"/>
  <c r="I51" i="2"/>
  <c r="I35" i="2"/>
  <c r="G24" i="2"/>
  <c r="K24" i="2" s="1"/>
  <c r="G27" i="1"/>
  <c r="U19" i="1"/>
  <c r="Y19" i="1" s="1"/>
  <c r="W15" i="1"/>
  <c r="Y15" i="1" s="1"/>
  <c r="U60" i="2"/>
  <c r="W48" i="2"/>
  <c r="Y48" i="2" s="1"/>
  <c r="I66" i="2"/>
  <c r="I50" i="2"/>
  <c r="K50" i="2" s="1"/>
  <c r="I34" i="2"/>
  <c r="K34" i="2" s="1"/>
  <c r="W63" i="2"/>
  <c r="Y63" i="2" s="1"/>
  <c r="Y31" i="2"/>
  <c r="I49" i="2"/>
  <c r="G22" i="2"/>
  <c r="G23" i="1"/>
  <c r="U65" i="1"/>
  <c r="U49" i="1"/>
  <c r="Y49" i="1" s="1"/>
  <c r="U33" i="1"/>
  <c r="W66" i="1"/>
  <c r="Y66" i="1" s="1"/>
  <c r="W50" i="1"/>
  <c r="W34" i="1"/>
  <c r="U58" i="2"/>
  <c r="U42" i="2"/>
  <c r="U26" i="2"/>
  <c r="Y26" i="2" s="1"/>
  <c r="W62" i="2"/>
  <c r="Y62" i="2" s="1"/>
  <c r="G45" i="2"/>
  <c r="K45" i="2" s="1"/>
  <c r="I48" i="2"/>
  <c r="I32" i="2"/>
  <c r="K32" i="2" s="1"/>
  <c r="I37" i="2"/>
  <c r="U43" i="2"/>
  <c r="K63" i="2"/>
  <c r="U48" i="1"/>
  <c r="Y48" i="1" s="1"/>
  <c r="U31" i="1"/>
  <c r="Y31" i="1" s="1"/>
  <c r="W32" i="1"/>
  <c r="I62" i="2"/>
  <c r="I24" i="1"/>
  <c r="U62" i="1"/>
  <c r="Y62" i="1" s="1"/>
  <c r="U46" i="1"/>
  <c r="Y46" i="1" s="1"/>
  <c r="U30" i="1"/>
  <c r="Y30" i="1" s="1"/>
  <c r="W63" i="1"/>
  <c r="Y63" i="1" s="1"/>
  <c r="W47" i="1"/>
  <c r="Y47" i="1" s="1"/>
  <c r="Y40" i="2"/>
  <c r="U55" i="2"/>
  <c r="Y55" i="2" s="1"/>
  <c r="U39" i="2"/>
  <c r="Y39" i="2" s="1"/>
  <c r="U23" i="2"/>
  <c r="K58" i="2"/>
  <c r="K28" i="2"/>
  <c r="I29" i="2"/>
  <c r="K37" i="2"/>
  <c r="K60" i="2"/>
  <c r="U64" i="1"/>
  <c r="Y64" i="1" s="1"/>
  <c r="U24" i="2"/>
  <c r="Y24" i="2" s="1"/>
  <c r="K29" i="2"/>
  <c r="I46" i="2"/>
  <c r="K46" i="2" s="1"/>
  <c r="I17" i="1"/>
  <c r="K17" i="1" s="1"/>
  <c r="U61" i="1"/>
  <c r="Y61" i="1" s="1"/>
  <c r="U45" i="1"/>
  <c r="Y45" i="1" s="1"/>
  <c r="U29" i="1"/>
  <c r="Y29" i="1" s="1"/>
  <c r="U22" i="2"/>
  <c r="K69" i="2"/>
  <c r="K43" i="2"/>
  <c r="I30" i="2"/>
  <c r="K30" i="2" s="1"/>
  <c r="I38" i="1"/>
  <c r="I22" i="1"/>
  <c r="U69" i="2"/>
  <c r="Y69" i="2" s="1"/>
  <c r="U53" i="2"/>
  <c r="Y53" i="2" s="1"/>
  <c r="U37" i="2"/>
  <c r="Y37" i="2" s="1"/>
  <c r="U21" i="2"/>
  <c r="Y21" i="2" s="1"/>
  <c r="W25" i="2"/>
  <c r="Y25" i="2" s="1"/>
  <c r="K68" i="2"/>
  <c r="G19" i="2"/>
  <c r="I43" i="2"/>
  <c r="I27" i="2"/>
  <c r="K27" i="2" s="1"/>
  <c r="K51" i="2"/>
  <c r="Y54" i="1"/>
  <c r="W34" i="2"/>
  <c r="Y34" i="2" s="1"/>
  <c r="K20" i="2"/>
  <c r="U59" i="1"/>
  <c r="U43" i="1"/>
  <c r="U27" i="1"/>
  <c r="Y28" i="1"/>
  <c r="W56" i="2"/>
  <c r="Y56" i="2" s="1"/>
  <c r="I26" i="2"/>
  <c r="K26" i="2" s="1"/>
  <c r="K21" i="2"/>
  <c r="I36" i="1"/>
  <c r="K36" i="1" s="1"/>
  <c r="I20" i="1"/>
  <c r="K66" i="2"/>
  <c r="K40" i="2"/>
  <c r="I57" i="2"/>
  <c r="K57" i="2" s="1"/>
  <c r="I41" i="2"/>
  <c r="K36" i="2"/>
  <c r="Y38" i="1"/>
  <c r="K53" i="2"/>
  <c r="K52" i="2"/>
  <c r="I55" i="2"/>
  <c r="K55" i="2" s="1"/>
  <c r="I39" i="2"/>
  <c r="K39" i="2" s="1"/>
  <c r="I19" i="2"/>
  <c r="K19" i="2" s="1"/>
  <c r="K62" i="2"/>
  <c r="K61" i="2"/>
  <c r="K56" i="2"/>
  <c r="K48" i="2"/>
  <c r="K47" i="2"/>
  <c r="K54" i="2"/>
  <c r="K31" i="2"/>
  <c r="K70" i="2"/>
  <c r="K25" i="2"/>
  <c r="K42" i="2"/>
  <c r="K67" i="2"/>
  <c r="K41" i="2"/>
  <c r="K33" i="2"/>
  <c r="K22" i="2"/>
  <c r="K65" i="2"/>
  <c r="K64" i="2"/>
  <c r="K59" i="2"/>
  <c r="K38" i="2"/>
  <c r="W19" i="2"/>
  <c r="Y19" i="2" s="1"/>
  <c r="Y47" i="2"/>
  <c r="Y30" i="2"/>
  <c r="Y36" i="2"/>
  <c r="Y68" i="2"/>
  <c r="Y67" i="2"/>
  <c r="Y59" i="2"/>
  <c r="Y43" i="2"/>
  <c r="Y35" i="2"/>
  <c r="Y58" i="2"/>
  <c r="Y50" i="2"/>
  <c r="Y42" i="2"/>
  <c r="Y22" i="2"/>
  <c r="Y57" i="2"/>
  <c r="Y49" i="2"/>
  <c r="U17" i="2"/>
  <c r="Y17" i="2" s="1"/>
  <c r="Y54" i="2"/>
  <c r="Y60" i="2"/>
  <c r="Y46" i="2"/>
  <c r="Y52" i="2"/>
  <c r="Y44" i="2"/>
  <c r="Y38" i="2"/>
  <c r="Y28" i="2"/>
  <c r="Y27" i="2"/>
  <c r="Y64" i="2"/>
  <c r="Y33" i="2"/>
  <c r="Y32" i="2"/>
  <c r="Y32" i="1"/>
  <c r="Y23" i="1"/>
  <c r="Y53" i="1"/>
  <c r="Y37" i="1"/>
  <c r="Y59" i="1"/>
  <c r="Y51" i="1"/>
  <c r="Y43" i="1"/>
  <c r="Y35" i="1"/>
  <c r="Y27" i="1"/>
  <c r="Y58" i="1"/>
  <c r="Y50" i="1"/>
  <c r="Y42" i="1"/>
  <c r="Y34" i="1"/>
  <c r="Y26" i="1"/>
  <c r="Y17" i="1"/>
  <c r="Y21" i="1"/>
  <c r="K38" i="1"/>
  <c r="K37" i="1"/>
  <c r="K32" i="1"/>
  <c r="G31" i="1"/>
  <c r="K31" i="1" s="1"/>
  <c r="G30" i="1"/>
  <c r="K30" i="1" s="1"/>
  <c r="G29" i="1"/>
  <c r="K29" i="1" s="1"/>
  <c r="K20" i="1"/>
  <c r="K19" i="1"/>
  <c r="K18" i="1"/>
  <c r="K33" i="1"/>
  <c r="G34" i="1"/>
  <c r="K34" i="1" s="1"/>
  <c r="G35" i="1"/>
  <c r="K35" i="1" s="1"/>
  <c r="K27" i="1"/>
  <c r="K22" i="1"/>
  <c r="K24" i="1"/>
  <c r="K21" i="1"/>
  <c r="K26" i="1"/>
  <c r="K28" i="1"/>
  <c r="K25" i="1"/>
  <c r="Y18" i="1"/>
  <c r="Y22" i="1"/>
  <c r="Y18" i="2"/>
  <c r="Y20" i="2"/>
  <c r="Y23" i="2"/>
  <c r="K23" i="1" l="1"/>
</calcChain>
</file>

<file path=xl/sharedStrings.xml><?xml version="1.0" encoding="utf-8"?>
<sst xmlns="http://schemas.openxmlformats.org/spreadsheetml/2006/main" count="60" uniqueCount="19">
  <si>
    <t>Timing Analysis</t>
  </si>
  <si>
    <t>R^0</t>
  </si>
  <si>
    <t>R^1</t>
  </si>
  <si>
    <t>R^2</t>
  </si>
  <si>
    <t>T(n) = C0*R^0 + C1*R^1+ C2*R^2</t>
  </si>
  <si>
    <t>T(n) data</t>
  </si>
  <si>
    <t>Operational Analysis</t>
  </si>
  <si>
    <t>T(n) fit</t>
  </si>
  <si>
    <t>C0</t>
  </si>
  <si>
    <t>C1</t>
  </si>
  <si>
    <t>C2</t>
  </si>
  <si>
    <t>Delta Above</t>
  </si>
  <si>
    <t>F(n) fit</t>
  </si>
  <si>
    <t>F(n) data</t>
  </si>
  <si>
    <t>F(n) = C0*R^0 + C1*R^1+ C2*R^2</t>
  </si>
  <si>
    <t>G(n) C2 = 2E-08</t>
  </si>
  <si>
    <t xml:space="preserve">G(n) C2 = 9.8 </t>
  </si>
  <si>
    <t xml:space="preserve">G(n) C2 = 2.1 </t>
  </si>
  <si>
    <t>G(n) C2 = 1.7E-09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</si>
</sst>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 Timing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T(n)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Sort'!$D$7:$D$13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'Bubble Sort'!$G$7:$G$13</c:f>
              <c:numCache>
                <c:formatCode>General</c:formatCode>
                <c:ptCount val="7"/>
                <c:pt idx="0">
                  <c:v>5.9999999999999997E-7</c:v>
                </c:pt>
                <c:pt idx="1">
                  <c:v>1.5E-6</c:v>
                </c:pt>
                <c:pt idx="2">
                  <c:v>5.0000000000000004E-6</c:v>
                </c:pt>
                <c:pt idx="3">
                  <c:v>3.1999999999999999E-5</c:v>
                </c:pt>
                <c:pt idx="4">
                  <c:v>9.1000000000000003E-5</c:v>
                </c:pt>
                <c:pt idx="5">
                  <c:v>8.6899999999999998E-4</c:v>
                </c:pt>
                <c:pt idx="6">
                  <c:v>1.1679999999999999E-2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D8-47ED-890D-5AAEA573642B}"/>
            </c:ext>
          </c:extLst>
        </c:ser>
        <c:ser>
          <c:idx val="1"/>
          <c:order val="1"/>
          <c:tx>
            <c:v>T(n) fit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Sort'!$D$17:$D$38</c:f>
              <c:numCache>
                <c:formatCode>General</c:formatCode>
                <c:ptCount val="2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</c:numCache>
            </c:numRef>
          </c:xVal>
          <c:yVal>
            <c:numRef>
              <c:f>'Bubble Sort'!$G$17:$G$38</c:f>
              <c:numCache>
                <c:formatCode>0.00E+00</c:formatCode>
                <c:ptCount val="22"/>
                <c:pt idx="0">
                  <c:v>2.0431563039999999E-4</c:v>
                </c:pt>
                <c:pt idx="1">
                  <c:v>1.1267652639999998E-4</c:v>
                </c:pt>
                <c:pt idx="2">
                  <c:v>-1.9794481760000002E-4</c:v>
                </c:pt>
                <c:pt idx="3">
                  <c:v>-3.7217900000000004E-4</c:v>
                </c:pt>
                <c:pt idx="4">
                  <c:v>-5.3065675000000016E-4</c:v>
                </c:pt>
                <c:pt idx="5">
                  <c:v>-5.9202500000000026E-4</c:v>
                </c:pt>
                <c:pt idx="6">
                  <c:v>-5.5628375000000012E-4</c:v>
                </c:pt>
                <c:pt idx="7">
                  <c:v>-4.234330000000004E-4</c:v>
                </c:pt>
                <c:pt idx="8">
                  <c:v>-1.9347275000000013E-4</c:v>
                </c:pt>
                <c:pt idx="9">
                  <c:v>1.3359699999999962E-4</c:v>
                </c:pt>
                <c:pt idx="10">
                  <c:v>5.5777625000000015E-4</c:v>
                </c:pt>
                <c:pt idx="11">
                  <c:v>1.0790650000000001E-3</c:v>
                </c:pt>
                <c:pt idx="12">
                  <c:v>1.6974632500000005E-3</c:v>
                </c:pt>
                <c:pt idx="13">
                  <c:v>2.4129709999999999E-3</c:v>
                </c:pt>
                <c:pt idx="14">
                  <c:v>3.2255882499999996E-3</c:v>
                </c:pt>
                <c:pt idx="15">
                  <c:v>4.1353150000000005E-3</c:v>
                </c:pt>
                <c:pt idx="16">
                  <c:v>5.1421512500000009E-3</c:v>
                </c:pt>
                <c:pt idx="17">
                  <c:v>6.2460969999999999E-3</c:v>
                </c:pt>
                <c:pt idx="18">
                  <c:v>7.447152250000001E-3</c:v>
                </c:pt>
                <c:pt idx="19">
                  <c:v>8.7453170000000024E-3</c:v>
                </c:pt>
                <c:pt idx="20">
                  <c:v>1.0140591250000001E-2</c:v>
                </c:pt>
                <c:pt idx="21">
                  <c:v>1.1632975000000002E-2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D8-47ED-890D-5AAEA573642B}"/>
            </c:ext>
          </c:extLst>
        </c:ser>
        <c:ser>
          <c:idx val="2"/>
          <c:order val="2"/>
          <c:tx>
            <c:v>G(n)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'Bubble Sort'!$D$17:$D$38</c:f>
              <c:numCache>
                <c:formatCode>General</c:formatCode>
                <c:ptCount val="22"/>
                <c:pt idx="0">
                  <c:v>4</c:v>
                </c:pt>
                <c:pt idx="1">
                  <c:v>16</c:v>
                </c:pt>
                <c:pt idx="2">
                  <c:v>64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  <c:pt idx="10">
                  <c:v>450</c:v>
                </c:pt>
                <c:pt idx="11">
                  <c:v>500</c:v>
                </c:pt>
                <c:pt idx="12">
                  <c:v>550</c:v>
                </c:pt>
                <c:pt idx="13">
                  <c:v>600</c:v>
                </c:pt>
                <c:pt idx="14">
                  <c:v>650</c:v>
                </c:pt>
                <c:pt idx="15">
                  <c:v>700</c:v>
                </c:pt>
                <c:pt idx="16">
                  <c:v>750</c:v>
                </c:pt>
                <c:pt idx="17">
                  <c:v>800</c:v>
                </c:pt>
                <c:pt idx="18">
                  <c:v>850</c:v>
                </c:pt>
                <c:pt idx="19">
                  <c:v>900</c:v>
                </c:pt>
                <c:pt idx="20">
                  <c:v>950</c:v>
                </c:pt>
                <c:pt idx="21">
                  <c:v>1000</c:v>
                </c:pt>
              </c:numCache>
            </c:numRef>
          </c:xVal>
          <c:yVal>
            <c:numRef>
              <c:f>'Bubble Sort'!$I$17:$I$38</c:f>
              <c:numCache>
                <c:formatCode>General</c:formatCode>
                <c:ptCount val="22"/>
                <c:pt idx="0">
                  <c:v>3.2000000000000001E-7</c:v>
                </c:pt>
                <c:pt idx="1">
                  <c:v>5.1200000000000001E-6</c:v>
                </c:pt>
                <c:pt idx="2">
                  <c:v>8.1920000000000002E-5</c:v>
                </c:pt>
                <c:pt idx="3">
                  <c:v>2.0000000000000001E-4</c:v>
                </c:pt>
                <c:pt idx="4">
                  <c:v>4.4999999999999999E-4</c:v>
                </c:pt>
                <c:pt idx="5">
                  <c:v>8.0000000000000004E-4</c:v>
                </c:pt>
                <c:pt idx="6">
                  <c:v>1.25E-3</c:v>
                </c:pt>
                <c:pt idx="7">
                  <c:v>1.8E-3</c:v>
                </c:pt>
                <c:pt idx="8">
                  <c:v>2.4499999999999999E-3</c:v>
                </c:pt>
                <c:pt idx="9">
                  <c:v>3.2000000000000002E-3</c:v>
                </c:pt>
                <c:pt idx="10">
                  <c:v>4.0499999999999998E-3</c:v>
                </c:pt>
                <c:pt idx="11">
                  <c:v>5.0000000000000001E-3</c:v>
                </c:pt>
                <c:pt idx="12">
                  <c:v>6.0499999999999998E-3</c:v>
                </c:pt>
                <c:pt idx="13">
                  <c:v>7.1999999999999998E-3</c:v>
                </c:pt>
                <c:pt idx="14">
                  <c:v>8.4500000000000009E-3</c:v>
                </c:pt>
                <c:pt idx="15">
                  <c:v>9.7999999999999997E-3</c:v>
                </c:pt>
                <c:pt idx="16">
                  <c:v>1.125E-2</c:v>
                </c:pt>
                <c:pt idx="17">
                  <c:v>1.2800000000000001E-2</c:v>
                </c:pt>
                <c:pt idx="18">
                  <c:v>1.4450000000000001E-2</c:v>
                </c:pt>
                <c:pt idx="19">
                  <c:v>1.6199999999999999E-2</c:v>
                </c:pt>
                <c:pt idx="20">
                  <c:v>1.805E-2</c:v>
                </c:pt>
                <c:pt idx="21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D8-47ED-890D-5AAEA573642B}"/>
            </c:ext>
          </c:extLst>
        </c:ser>
        <c:ser>
          <c:idx val="3"/>
          <c:order val="3"/>
          <c:tx>
            <c:strRef>
              <c:f>'Bubble Sort'!$K$15</c:f>
              <c:strCache>
                <c:ptCount val="1"/>
                <c:pt idx="0">
                  <c:v>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'Bubble Sort'!$D$19:$D$38</c:f>
              <c:numCache>
                <c:formatCode>General</c:formatCode>
                <c:ptCount val="20"/>
                <c:pt idx="0">
                  <c:v>64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'Bubble Sort'!$K$19:$K$38</c:f>
              <c:numCache>
                <c:formatCode>0.00E+00</c:formatCode>
                <c:ptCount val="20"/>
                <c:pt idx="0" formatCode="General">
                  <c:v>2.7986481760000002E-4</c:v>
                </c:pt>
                <c:pt idx="1">
                  <c:v>5.7217900000000003E-4</c:v>
                </c:pt>
                <c:pt idx="2" formatCode="General">
                  <c:v>9.8065675000000014E-4</c:v>
                </c:pt>
                <c:pt idx="3" formatCode="General">
                  <c:v>1.3920250000000003E-3</c:v>
                </c:pt>
                <c:pt idx="4" formatCode="General">
                  <c:v>1.8062837500000001E-3</c:v>
                </c:pt>
                <c:pt idx="5" formatCode="General">
                  <c:v>2.2234330000000004E-3</c:v>
                </c:pt>
                <c:pt idx="6" formatCode="General">
                  <c:v>2.64347275E-3</c:v>
                </c:pt>
                <c:pt idx="7" formatCode="General">
                  <c:v>3.0664030000000005E-3</c:v>
                </c:pt>
                <c:pt idx="8" formatCode="General">
                  <c:v>3.4922237499999996E-3</c:v>
                </c:pt>
                <c:pt idx="9" formatCode="General">
                  <c:v>3.9209350000000004E-3</c:v>
                </c:pt>
                <c:pt idx="10" formatCode="General">
                  <c:v>4.3525367499999993E-3</c:v>
                </c:pt>
                <c:pt idx="11" formatCode="General">
                  <c:v>4.7870289999999999E-3</c:v>
                </c:pt>
                <c:pt idx="12" formatCode="General">
                  <c:v>5.2244117500000013E-3</c:v>
                </c:pt>
                <c:pt idx="13" formatCode="General">
                  <c:v>5.6646849999999992E-3</c:v>
                </c:pt>
                <c:pt idx="14" formatCode="General">
                  <c:v>6.1078487499999987E-3</c:v>
                </c:pt>
                <c:pt idx="15" formatCode="General">
                  <c:v>6.5539030000000007E-3</c:v>
                </c:pt>
                <c:pt idx="16" formatCode="General">
                  <c:v>7.00284775E-3</c:v>
                </c:pt>
                <c:pt idx="17" formatCode="General">
                  <c:v>7.4546829999999967E-3</c:v>
                </c:pt>
                <c:pt idx="18" formatCode="General">
                  <c:v>7.9094087499999993E-3</c:v>
                </c:pt>
                <c:pt idx="19" formatCode="General">
                  <c:v>8.3670249999999984E-3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D8-47ED-890D-5AAEA5736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900840"/>
        <c:axId val="332901232"/>
      </c:scatterChart>
      <c:valAx>
        <c:axId val="33290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01232"/>
        <c:crosses val="autoZero"/>
        <c:crossBetween val="midCat"/>
      </c:valAx>
      <c:valAx>
        <c:axId val="33290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in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90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Bubble Sort Op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'Bubble Sort'!$U$6</c:f>
              <c:strCache>
                <c:ptCount val="1"/>
                <c:pt idx="0">
                  <c:v>F(n)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Sort'!$R$7:$R$13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'Bubble Sort'!$U$7:$U$13</c:f>
              <c:numCache>
                <c:formatCode>General</c:formatCode>
                <c:ptCount val="7"/>
                <c:pt idx="0">
                  <c:v>19135</c:v>
                </c:pt>
                <c:pt idx="1">
                  <c:v>88845</c:v>
                </c:pt>
                <c:pt idx="2">
                  <c:v>554497</c:v>
                </c:pt>
                <c:pt idx="3">
                  <c:v>2297465</c:v>
                </c:pt>
                <c:pt idx="4">
                  <c:v>9213235</c:v>
                </c:pt>
                <c:pt idx="5">
                  <c:v>59085635</c:v>
                </c:pt>
                <c:pt idx="6">
                  <c:v>238008570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A6-4614-885C-FBAF14A50E5A}"/>
            </c:ext>
          </c:extLst>
        </c:ser>
        <c:ser>
          <c:idx val="1"/>
          <c:order val="1"/>
          <c:tx>
            <c:strRef>
              <c:f>'Bubble Sort'!$U$14</c:f>
              <c:strCache>
                <c:ptCount val="1"/>
                <c:pt idx="0">
                  <c:v>F(n)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'Bubble Sort'!$R$15:$R$67</c:f>
              <c:numCache>
                <c:formatCode>General</c:formatCode>
                <c:ptCount val="53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'Bubble Sort'!$U$15:$U$67</c:f>
              <c:numCache>
                <c:formatCode>General</c:formatCode>
                <c:ptCount val="53"/>
                <c:pt idx="0">
                  <c:v>31333.947500000002</c:v>
                </c:pt>
                <c:pt idx="1">
                  <c:v>29827.987500000003</c:v>
                </c:pt>
                <c:pt idx="2">
                  <c:v>38736.200000000004</c:v>
                </c:pt>
                <c:pt idx="3">
                  <c:v>92521.5</c:v>
                </c:pt>
                <c:pt idx="4">
                  <c:v>343967.60000000003</c:v>
                </c:pt>
                <c:pt idx="5">
                  <c:v>787247.7</c:v>
                </c:pt>
                <c:pt idx="6">
                  <c:v>1422361.8</c:v>
                </c:pt>
                <c:pt idx="7">
                  <c:v>2249309.9</c:v>
                </c:pt>
                <c:pt idx="8">
                  <c:v>3268092</c:v>
                </c:pt>
                <c:pt idx="9">
                  <c:v>4478708.0999999996</c:v>
                </c:pt>
                <c:pt idx="10">
                  <c:v>5881158.2000000002</c:v>
                </c:pt>
                <c:pt idx="11">
                  <c:v>7475442.2999999998</c:v>
                </c:pt>
                <c:pt idx="12">
                  <c:v>9261560.4000000004</c:v>
                </c:pt>
                <c:pt idx="13">
                  <c:v>11239512.5</c:v>
                </c:pt>
                <c:pt idx="14">
                  <c:v>13409298.6</c:v>
                </c:pt>
                <c:pt idx="15">
                  <c:v>15770918.699999997</c:v>
                </c:pt>
                <c:pt idx="16">
                  <c:v>18324372.800000001</c:v>
                </c:pt>
                <c:pt idx="17">
                  <c:v>21069660.899999999</c:v>
                </c:pt>
                <c:pt idx="18">
                  <c:v>24006783</c:v>
                </c:pt>
                <c:pt idx="19">
                  <c:v>27135739.100000001</c:v>
                </c:pt>
                <c:pt idx="20">
                  <c:v>30456529.199999999</c:v>
                </c:pt>
                <c:pt idx="21">
                  <c:v>33969153.299999997</c:v>
                </c:pt>
                <c:pt idx="22">
                  <c:v>37673611.399999999</c:v>
                </c:pt>
                <c:pt idx="23">
                  <c:v>41569903.5</c:v>
                </c:pt>
                <c:pt idx="24">
                  <c:v>45658029.600000001</c:v>
                </c:pt>
                <c:pt idx="25">
                  <c:v>49937989.700000003</c:v>
                </c:pt>
                <c:pt idx="26">
                  <c:v>54409783.799999997</c:v>
                </c:pt>
                <c:pt idx="27">
                  <c:v>59073411.899999999</c:v>
                </c:pt>
                <c:pt idx="28">
                  <c:v>63928873.999999993</c:v>
                </c:pt>
                <c:pt idx="29">
                  <c:v>68976170.099999994</c:v>
                </c:pt>
                <c:pt idx="30">
                  <c:v>74215300.200000003</c:v>
                </c:pt>
                <c:pt idx="31">
                  <c:v>79646264.299999997</c:v>
                </c:pt>
                <c:pt idx="32">
                  <c:v>85269062.400000006</c:v>
                </c:pt>
                <c:pt idx="33">
                  <c:v>91083694.5</c:v>
                </c:pt>
                <c:pt idx="34">
                  <c:v>97090160.599999994</c:v>
                </c:pt>
                <c:pt idx="35">
                  <c:v>103288460.7</c:v>
                </c:pt>
                <c:pt idx="36">
                  <c:v>109678594.8</c:v>
                </c:pt>
                <c:pt idx="37">
                  <c:v>116260562.90000001</c:v>
                </c:pt>
                <c:pt idx="38">
                  <c:v>123034365</c:v>
                </c:pt>
                <c:pt idx="39">
                  <c:v>130000001.09999998</c:v>
                </c:pt>
                <c:pt idx="40">
                  <c:v>137157471.19999999</c:v>
                </c:pt>
                <c:pt idx="41">
                  <c:v>144506775.30000001</c:v>
                </c:pt>
                <c:pt idx="42">
                  <c:v>152047913.40000001</c:v>
                </c:pt>
                <c:pt idx="43">
                  <c:v>159780885.5</c:v>
                </c:pt>
                <c:pt idx="44">
                  <c:v>167705691.59999999</c:v>
                </c:pt>
                <c:pt idx="45">
                  <c:v>175822331.69999999</c:v>
                </c:pt>
                <c:pt idx="46">
                  <c:v>184130805.80000001</c:v>
                </c:pt>
                <c:pt idx="47">
                  <c:v>192631113.90000001</c:v>
                </c:pt>
                <c:pt idx="48">
                  <c:v>201323256</c:v>
                </c:pt>
                <c:pt idx="49">
                  <c:v>210207232.09999999</c:v>
                </c:pt>
                <c:pt idx="50">
                  <c:v>219283042.19999999</c:v>
                </c:pt>
                <c:pt idx="51">
                  <c:v>228550686.30000001</c:v>
                </c:pt>
                <c:pt idx="52">
                  <c:v>238010164.40000001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A6-4614-885C-FBAF14A50E5A}"/>
            </c:ext>
          </c:extLst>
        </c:ser>
        <c:ser>
          <c:idx val="2"/>
          <c:order val="2"/>
          <c:tx>
            <c:strRef>
              <c:f>'Bubble Sort'!$W$14</c:f>
              <c:strCache>
                <c:ptCount val="1"/>
                <c:pt idx="0">
                  <c:v>G(n) C2 = 9.8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'Bubble Sort'!$R$15:$R$67</c:f>
              <c:numCache>
                <c:formatCode>General</c:formatCode>
                <c:ptCount val="53"/>
                <c:pt idx="0">
                  <c:v>5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'Bubble Sort'!$W$15:$W$67</c:f>
              <c:numCache>
                <c:formatCode>General</c:formatCode>
                <c:ptCount val="53"/>
                <c:pt idx="0">
                  <c:v>245.00000000000003</c:v>
                </c:pt>
                <c:pt idx="1">
                  <c:v>6125</c:v>
                </c:pt>
                <c:pt idx="2">
                  <c:v>24500</c:v>
                </c:pt>
                <c:pt idx="3">
                  <c:v>98000</c:v>
                </c:pt>
                <c:pt idx="4">
                  <c:v>392000</c:v>
                </c:pt>
                <c:pt idx="5">
                  <c:v>882000.00000000012</c:v>
                </c:pt>
                <c:pt idx="6">
                  <c:v>1568000</c:v>
                </c:pt>
                <c:pt idx="7">
                  <c:v>2450000</c:v>
                </c:pt>
                <c:pt idx="8">
                  <c:v>3528000.0000000005</c:v>
                </c:pt>
                <c:pt idx="9">
                  <c:v>4802000</c:v>
                </c:pt>
                <c:pt idx="10">
                  <c:v>6272000</c:v>
                </c:pt>
                <c:pt idx="11">
                  <c:v>7938000.0000000009</c:v>
                </c:pt>
                <c:pt idx="12">
                  <c:v>9800000</c:v>
                </c:pt>
                <c:pt idx="13">
                  <c:v>11858000</c:v>
                </c:pt>
                <c:pt idx="14">
                  <c:v>14112000.000000002</c:v>
                </c:pt>
                <c:pt idx="15">
                  <c:v>16562000.000000002</c:v>
                </c:pt>
                <c:pt idx="16">
                  <c:v>19208000</c:v>
                </c:pt>
                <c:pt idx="17">
                  <c:v>22050000</c:v>
                </c:pt>
                <c:pt idx="18">
                  <c:v>25088000</c:v>
                </c:pt>
                <c:pt idx="19">
                  <c:v>28322000.000000004</c:v>
                </c:pt>
                <c:pt idx="20">
                  <c:v>31752000.000000004</c:v>
                </c:pt>
                <c:pt idx="21">
                  <c:v>35378000</c:v>
                </c:pt>
                <c:pt idx="22">
                  <c:v>39200000</c:v>
                </c:pt>
                <c:pt idx="23">
                  <c:v>43218000</c:v>
                </c:pt>
                <c:pt idx="24">
                  <c:v>47432000</c:v>
                </c:pt>
                <c:pt idx="25">
                  <c:v>51842000.000000007</c:v>
                </c:pt>
                <c:pt idx="26">
                  <c:v>56448000.000000007</c:v>
                </c:pt>
                <c:pt idx="27">
                  <c:v>61250000.000000007</c:v>
                </c:pt>
                <c:pt idx="28">
                  <c:v>66248000.000000007</c:v>
                </c:pt>
                <c:pt idx="29">
                  <c:v>71442000</c:v>
                </c:pt>
                <c:pt idx="30">
                  <c:v>76832000</c:v>
                </c:pt>
                <c:pt idx="31">
                  <c:v>82418000</c:v>
                </c:pt>
                <c:pt idx="32">
                  <c:v>88200000</c:v>
                </c:pt>
                <c:pt idx="33">
                  <c:v>94178000</c:v>
                </c:pt>
                <c:pt idx="34">
                  <c:v>100352000</c:v>
                </c:pt>
                <c:pt idx="35">
                  <c:v>106722000.00000001</c:v>
                </c:pt>
                <c:pt idx="36">
                  <c:v>113288000.00000001</c:v>
                </c:pt>
                <c:pt idx="37">
                  <c:v>120050000.00000001</c:v>
                </c:pt>
                <c:pt idx="38">
                  <c:v>127008000.00000001</c:v>
                </c:pt>
                <c:pt idx="39">
                  <c:v>134162000.00000001</c:v>
                </c:pt>
                <c:pt idx="40">
                  <c:v>141512000</c:v>
                </c:pt>
                <c:pt idx="41">
                  <c:v>149058000</c:v>
                </c:pt>
                <c:pt idx="42">
                  <c:v>156800000</c:v>
                </c:pt>
                <c:pt idx="43">
                  <c:v>164738000</c:v>
                </c:pt>
                <c:pt idx="44">
                  <c:v>172872000</c:v>
                </c:pt>
                <c:pt idx="45">
                  <c:v>181202000</c:v>
                </c:pt>
                <c:pt idx="46">
                  <c:v>189728000</c:v>
                </c:pt>
                <c:pt idx="47">
                  <c:v>198450000</c:v>
                </c:pt>
                <c:pt idx="48">
                  <c:v>207368000.00000003</c:v>
                </c:pt>
                <c:pt idx="49">
                  <c:v>216482000.00000003</c:v>
                </c:pt>
                <c:pt idx="50">
                  <c:v>225792000.00000003</c:v>
                </c:pt>
                <c:pt idx="51">
                  <c:v>235298000.00000003</c:v>
                </c:pt>
                <c:pt idx="52">
                  <c:v>245000000.00000003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1A6-4614-885C-FBAF14A50E5A}"/>
            </c:ext>
          </c:extLst>
        </c:ser>
        <c:ser>
          <c:idx val="3"/>
          <c:order val="3"/>
          <c:tx>
            <c:strRef>
              <c:f>'Bubble Sort'!$Y$14</c:f>
              <c:strCache>
                <c:ptCount val="1"/>
                <c:pt idx="0">
                  <c:v>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'Bubble Sort'!$R$18:$R$67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xVal>
          <c:yVal>
            <c:numRef>
              <c:f>'Bubble Sort'!$Y$18:$Y$67</c:f>
              <c:numCache>
                <c:formatCode>General</c:formatCode>
                <c:ptCount val="50"/>
                <c:pt idx="0">
                  <c:v>5478.5</c:v>
                </c:pt>
                <c:pt idx="1">
                  <c:v>48032.399999999965</c:v>
                </c:pt>
                <c:pt idx="2">
                  <c:v>94752.300000000163</c:v>
                </c:pt>
                <c:pt idx="3">
                  <c:v>145638.19999999995</c:v>
                </c:pt>
                <c:pt idx="4">
                  <c:v>200690.10000000009</c:v>
                </c:pt>
                <c:pt idx="5">
                  <c:v>259908.00000000047</c:v>
                </c:pt>
                <c:pt idx="6">
                  <c:v>323291.90000000037</c:v>
                </c:pt>
                <c:pt idx="7">
                  <c:v>390841.79999999981</c:v>
                </c:pt>
                <c:pt idx="8">
                  <c:v>462557.70000000112</c:v>
                </c:pt>
                <c:pt idx="9">
                  <c:v>538439.59999999963</c:v>
                </c:pt>
                <c:pt idx="10">
                  <c:v>618487.5</c:v>
                </c:pt>
                <c:pt idx="11">
                  <c:v>702701.40000000224</c:v>
                </c:pt>
                <c:pt idx="12">
                  <c:v>791081.30000000447</c:v>
                </c:pt>
                <c:pt idx="13">
                  <c:v>883627.19999999925</c:v>
                </c:pt>
                <c:pt idx="14">
                  <c:v>980339.10000000149</c:v>
                </c:pt>
                <c:pt idx="15">
                  <c:v>1081217</c:v>
                </c:pt>
                <c:pt idx="16">
                  <c:v>1186260.9000000022</c:v>
                </c:pt>
                <c:pt idx="17">
                  <c:v>1295470.8000000045</c:v>
                </c:pt>
                <c:pt idx="18">
                  <c:v>1408846.700000003</c:v>
                </c:pt>
                <c:pt idx="19">
                  <c:v>1526388.6000000015</c:v>
                </c:pt>
                <c:pt idx="20">
                  <c:v>1648096.5</c:v>
                </c:pt>
                <c:pt idx="21">
                  <c:v>1773970.3999999985</c:v>
                </c:pt>
                <c:pt idx="22">
                  <c:v>1904010.3000000045</c:v>
                </c:pt>
                <c:pt idx="23">
                  <c:v>2038216.2000000104</c:v>
                </c:pt>
                <c:pt idx="24">
                  <c:v>2176588.1000000089</c:v>
                </c:pt>
                <c:pt idx="25">
                  <c:v>2319126.0000000149</c:v>
                </c:pt>
                <c:pt idx="26">
                  <c:v>2465829.900000006</c:v>
                </c:pt>
                <c:pt idx="27">
                  <c:v>2616699.799999997</c:v>
                </c:pt>
                <c:pt idx="28">
                  <c:v>2771735.700000003</c:v>
                </c:pt>
                <c:pt idx="29">
                  <c:v>2930937.599999994</c:v>
                </c:pt>
                <c:pt idx="30">
                  <c:v>3094305.5</c:v>
                </c:pt>
                <c:pt idx="31">
                  <c:v>3261839.400000006</c:v>
                </c:pt>
                <c:pt idx="32">
                  <c:v>3433539.3000000119</c:v>
                </c:pt>
                <c:pt idx="33">
                  <c:v>3609405.2000000179</c:v>
                </c:pt>
                <c:pt idx="34">
                  <c:v>3789437.1000000089</c:v>
                </c:pt>
                <c:pt idx="35">
                  <c:v>3973635.0000000149</c:v>
                </c:pt>
                <c:pt idx="36">
                  <c:v>4161998.9000000358</c:v>
                </c:pt>
                <c:pt idx="37">
                  <c:v>4354528.8000000119</c:v>
                </c:pt>
                <c:pt idx="38">
                  <c:v>4551224.6999999881</c:v>
                </c:pt>
                <c:pt idx="39">
                  <c:v>4752086.599999994</c:v>
                </c:pt>
                <c:pt idx="40">
                  <c:v>4957114.5</c:v>
                </c:pt>
                <c:pt idx="41">
                  <c:v>5166308.400000006</c:v>
                </c:pt>
                <c:pt idx="42">
                  <c:v>5379668.3000000119</c:v>
                </c:pt>
                <c:pt idx="43">
                  <c:v>5597194.1999999881</c:v>
                </c:pt>
                <c:pt idx="44">
                  <c:v>5818886.099999994</c:v>
                </c:pt>
                <c:pt idx="45">
                  <c:v>6044744.0000000298</c:v>
                </c:pt>
                <c:pt idx="46">
                  <c:v>6274767.9000000358</c:v>
                </c:pt>
                <c:pt idx="47">
                  <c:v>6508957.8000000417</c:v>
                </c:pt>
                <c:pt idx="48">
                  <c:v>6747313.7000000179</c:v>
                </c:pt>
                <c:pt idx="49">
                  <c:v>6989835.6000000238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1A6-4614-885C-FBAF14A50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79328"/>
        <c:axId val="409579720"/>
      </c:scatterChart>
      <c:valAx>
        <c:axId val="40957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720"/>
        <c:crosses val="autoZero"/>
        <c:crossBetween val="midCat"/>
      </c:valAx>
      <c:valAx>
        <c:axId val="40957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7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Timing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'Selection Sort'!$G$6</c:f>
              <c:strCache>
                <c:ptCount val="1"/>
                <c:pt idx="0">
                  <c:v>T(n)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Sort'!$D$7:$D$12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</c:numCache>
            </c:numRef>
          </c:xVal>
          <c:yVal>
            <c:numRef>
              <c:f>'Selection Sort'!$G$7:$G$12</c:f>
              <c:numCache>
                <c:formatCode>General</c:formatCode>
                <c:ptCount val="6"/>
                <c:pt idx="0">
                  <c:v>5.2000000000000002E-6</c:v>
                </c:pt>
                <c:pt idx="1">
                  <c:v>1.5999999999999999E-5</c:v>
                </c:pt>
                <c:pt idx="2">
                  <c:v>9.7E-5</c:v>
                </c:pt>
                <c:pt idx="3">
                  <c:v>3.6000000000000002E-4</c:v>
                </c:pt>
                <c:pt idx="4">
                  <c:v>1.374E-3</c:v>
                </c:pt>
                <c:pt idx="5">
                  <c:v>3.7048999999999999E-2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BA-433C-84C3-E33718092D74}"/>
            </c:ext>
          </c:extLst>
        </c:ser>
        <c:ser>
          <c:idx val="1"/>
          <c:order val="1"/>
          <c:tx>
            <c:strRef>
              <c:f>'Selection Sort'!$G$18</c:f>
              <c:strCache>
                <c:ptCount val="1"/>
                <c:pt idx="0">
                  <c:v>T(n)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 Sort'!$D$19:$D$70</c:f>
              <c:numCache>
                <c:formatCode>General</c:formatCode>
                <c:ptCount val="5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</c:numCache>
            </c:numRef>
          </c:xVal>
          <c:yVal>
            <c:numRef>
              <c:f>'Selection Sort'!$G$19:$G$70</c:f>
              <c:numCache>
                <c:formatCode>General</c:formatCode>
                <c:ptCount val="52"/>
                <c:pt idx="0" formatCode="0.00E+00">
                  <c:v>2.1605118749999997E-5</c:v>
                </c:pt>
                <c:pt idx="1">
                  <c:v>2.0908525E-5</c:v>
                </c:pt>
                <c:pt idx="2">
                  <c:v>2.5174799999999998E-5</c:v>
                </c:pt>
                <c:pt idx="3">
                  <c:v>5.6345199999999997E-5</c:v>
                </c:pt>
                <c:pt idx="4">
                  <c:v>1.1769939999999999E-4</c:v>
                </c:pt>
                <c:pt idx="5">
                  <c:v>2.092374E-4</c:v>
                </c:pt>
                <c:pt idx="6">
                  <c:v>3.3095920000000004E-4</c:v>
                </c:pt>
                <c:pt idx="7">
                  <c:v>4.8286479999999995E-4</c:v>
                </c:pt>
                <c:pt idx="8">
                  <c:v>6.649542E-4</c:v>
                </c:pt>
                <c:pt idx="9">
                  <c:v>8.7722739999999998E-4</c:v>
                </c:pt>
                <c:pt idx="10">
                  <c:v>1.1196844000000001E-3</c:v>
                </c:pt>
                <c:pt idx="11">
                  <c:v>1.3923252000000001E-3</c:v>
                </c:pt>
                <c:pt idx="12">
                  <c:v>1.6951498E-3</c:v>
                </c:pt>
                <c:pt idx="13">
                  <c:v>2.0281582E-3</c:v>
                </c:pt>
                <c:pt idx="14">
                  <c:v>2.3913504000000001E-3</c:v>
                </c:pt>
                <c:pt idx="15">
                  <c:v>2.7847264000000001E-3</c:v>
                </c:pt>
                <c:pt idx="16">
                  <c:v>3.2082861999999999E-3</c:v>
                </c:pt>
                <c:pt idx="17">
                  <c:v>3.6620298000000001E-3</c:v>
                </c:pt>
                <c:pt idx="18">
                  <c:v>4.1459571999999997E-3</c:v>
                </c:pt>
                <c:pt idx="19">
                  <c:v>4.6600684E-3</c:v>
                </c:pt>
                <c:pt idx="20">
                  <c:v>5.2043634000000002E-3</c:v>
                </c:pt>
                <c:pt idx="21">
                  <c:v>5.7788422000000002E-3</c:v>
                </c:pt>
                <c:pt idx="22">
                  <c:v>6.3835048000000002E-3</c:v>
                </c:pt>
                <c:pt idx="23">
                  <c:v>7.0183512E-3</c:v>
                </c:pt>
                <c:pt idx="24">
                  <c:v>7.6833814000000005E-3</c:v>
                </c:pt>
                <c:pt idx="25">
                  <c:v>8.3785953999999992E-3</c:v>
                </c:pt>
                <c:pt idx="26">
                  <c:v>9.1039932000000004E-3</c:v>
                </c:pt>
                <c:pt idx="27">
                  <c:v>9.8595747999999997E-3</c:v>
                </c:pt>
                <c:pt idx="28">
                  <c:v>1.0645340200000001E-2</c:v>
                </c:pt>
                <c:pt idx="29">
                  <c:v>1.14612894E-2</c:v>
                </c:pt>
                <c:pt idx="30">
                  <c:v>1.23074224E-2</c:v>
                </c:pt>
                <c:pt idx="31">
                  <c:v>1.3183739199999999E-2</c:v>
                </c:pt>
                <c:pt idx="32">
                  <c:v>1.4090239800000001E-2</c:v>
                </c:pt>
                <c:pt idx="33">
                  <c:v>1.50269242E-2</c:v>
                </c:pt>
                <c:pt idx="34">
                  <c:v>1.5993792399999998E-2</c:v>
                </c:pt>
                <c:pt idx="35">
                  <c:v>1.69908444E-2</c:v>
                </c:pt>
                <c:pt idx="36">
                  <c:v>1.8018080200000001E-2</c:v>
                </c:pt>
                <c:pt idx="37">
                  <c:v>1.90754998E-2</c:v>
                </c:pt>
                <c:pt idx="38">
                  <c:v>2.0163103199999997E-2</c:v>
                </c:pt>
                <c:pt idx="39">
                  <c:v>2.1280890400000002E-2</c:v>
                </c:pt>
                <c:pt idx="40">
                  <c:v>2.24288614E-2</c:v>
                </c:pt>
                <c:pt idx="41">
                  <c:v>2.3607016200000001E-2</c:v>
                </c:pt>
                <c:pt idx="42">
                  <c:v>2.4815354800000002E-2</c:v>
                </c:pt>
                <c:pt idx="43">
                  <c:v>2.6053877200000002E-2</c:v>
                </c:pt>
                <c:pt idx="44">
                  <c:v>2.7322583399999999E-2</c:v>
                </c:pt>
                <c:pt idx="45">
                  <c:v>2.86214734E-2</c:v>
                </c:pt>
                <c:pt idx="46">
                  <c:v>2.9950547200000004E-2</c:v>
                </c:pt>
                <c:pt idx="47">
                  <c:v>3.13098048E-2</c:v>
                </c:pt>
                <c:pt idx="48">
                  <c:v>3.2699246200000004E-2</c:v>
                </c:pt>
                <c:pt idx="49">
                  <c:v>3.41188714E-2</c:v>
                </c:pt>
                <c:pt idx="50">
                  <c:v>3.5568680399999997E-2</c:v>
                </c:pt>
                <c:pt idx="51">
                  <c:v>3.70486732E-2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BA-433C-84C3-E33718092D74}"/>
            </c:ext>
          </c:extLst>
        </c:ser>
        <c:ser>
          <c:idx val="2"/>
          <c:order val="2"/>
          <c:tx>
            <c:strRef>
              <c:f>'Selection Sort'!$I$18</c:f>
              <c:strCache>
                <c:ptCount val="1"/>
                <c:pt idx="0">
                  <c:v>G(n) C2 = 1.7E-09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'Selection Sort'!$D$19:$D$70</c:f>
              <c:numCache>
                <c:formatCode>General</c:formatCode>
                <c:ptCount val="52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1700</c:v>
                </c:pt>
                <c:pt idx="19">
                  <c:v>1800</c:v>
                </c:pt>
                <c:pt idx="20">
                  <c:v>1900</c:v>
                </c:pt>
                <c:pt idx="21">
                  <c:v>2000</c:v>
                </c:pt>
                <c:pt idx="22">
                  <c:v>2100</c:v>
                </c:pt>
                <c:pt idx="23">
                  <c:v>2200</c:v>
                </c:pt>
                <c:pt idx="24">
                  <c:v>2300</c:v>
                </c:pt>
                <c:pt idx="25">
                  <c:v>2400</c:v>
                </c:pt>
                <c:pt idx="26">
                  <c:v>2500</c:v>
                </c:pt>
                <c:pt idx="27">
                  <c:v>2600</c:v>
                </c:pt>
                <c:pt idx="28">
                  <c:v>2700</c:v>
                </c:pt>
                <c:pt idx="29">
                  <c:v>2800</c:v>
                </c:pt>
                <c:pt idx="30">
                  <c:v>2900</c:v>
                </c:pt>
                <c:pt idx="31">
                  <c:v>3000</c:v>
                </c:pt>
                <c:pt idx="32">
                  <c:v>3100</c:v>
                </c:pt>
                <c:pt idx="33">
                  <c:v>3200</c:v>
                </c:pt>
                <c:pt idx="34">
                  <c:v>3300</c:v>
                </c:pt>
                <c:pt idx="35">
                  <c:v>3400</c:v>
                </c:pt>
                <c:pt idx="36">
                  <c:v>3500</c:v>
                </c:pt>
                <c:pt idx="37">
                  <c:v>3600</c:v>
                </c:pt>
                <c:pt idx="38">
                  <c:v>3700</c:v>
                </c:pt>
                <c:pt idx="39">
                  <c:v>3800</c:v>
                </c:pt>
                <c:pt idx="40">
                  <c:v>3900</c:v>
                </c:pt>
                <c:pt idx="41">
                  <c:v>4000</c:v>
                </c:pt>
                <c:pt idx="42">
                  <c:v>4100</c:v>
                </c:pt>
                <c:pt idx="43">
                  <c:v>4200</c:v>
                </c:pt>
                <c:pt idx="44">
                  <c:v>4300</c:v>
                </c:pt>
                <c:pt idx="45">
                  <c:v>4400</c:v>
                </c:pt>
                <c:pt idx="46">
                  <c:v>4500</c:v>
                </c:pt>
                <c:pt idx="47">
                  <c:v>4600</c:v>
                </c:pt>
                <c:pt idx="48">
                  <c:v>4700</c:v>
                </c:pt>
                <c:pt idx="49">
                  <c:v>4800</c:v>
                </c:pt>
                <c:pt idx="50">
                  <c:v>4900</c:v>
                </c:pt>
                <c:pt idx="51">
                  <c:v>5000</c:v>
                </c:pt>
              </c:numCache>
            </c:numRef>
          </c:xVal>
          <c:yVal>
            <c:numRef>
              <c:f>'Selection Sort'!$I$19:$I$70</c:f>
              <c:numCache>
                <c:formatCode>General</c:formatCode>
                <c:ptCount val="52"/>
                <c:pt idx="0">
                  <c:v>1.0625E-6</c:v>
                </c:pt>
                <c:pt idx="1">
                  <c:v>4.25E-6</c:v>
                </c:pt>
                <c:pt idx="2">
                  <c:v>1.7E-5</c:v>
                </c:pt>
                <c:pt idx="3">
                  <c:v>6.7999999999999999E-5</c:v>
                </c:pt>
                <c:pt idx="4">
                  <c:v>1.5300000000000001E-4</c:v>
                </c:pt>
                <c:pt idx="5">
                  <c:v>2.72E-4</c:v>
                </c:pt>
                <c:pt idx="6">
                  <c:v>4.2499999999999998E-4</c:v>
                </c:pt>
                <c:pt idx="7">
                  <c:v>6.1200000000000002E-4</c:v>
                </c:pt>
                <c:pt idx="8">
                  <c:v>8.3299999999999997E-4</c:v>
                </c:pt>
                <c:pt idx="9">
                  <c:v>1.088E-3</c:v>
                </c:pt>
                <c:pt idx="10">
                  <c:v>1.377E-3</c:v>
                </c:pt>
                <c:pt idx="11">
                  <c:v>1.6999999999999999E-3</c:v>
                </c:pt>
                <c:pt idx="12">
                  <c:v>2.0569999999999998E-3</c:v>
                </c:pt>
                <c:pt idx="13">
                  <c:v>2.4480000000000001E-3</c:v>
                </c:pt>
                <c:pt idx="14">
                  <c:v>2.8729999999999997E-3</c:v>
                </c:pt>
                <c:pt idx="15">
                  <c:v>3.3319999999999999E-3</c:v>
                </c:pt>
                <c:pt idx="16">
                  <c:v>3.8249999999999998E-3</c:v>
                </c:pt>
                <c:pt idx="17">
                  <c:v>4.352E-3</c:v>
                </c:pt>
                <c:pt idx="18">
                  <c:v>4.9129999999999998E-3</c:v>
                </c:pt>
                <c:pt idx="19">
                  <c:v>5.5079999999999999E-3</c:v>
                </c:pt>
                <c:pt idx="20">
                  <c:v>6.1370000000000001E-3</c:v>
                </c:pt>
                <c:pt idx="21">
                  <c:v>6.7999999999999996E-3</c:v>
                </c:pt>
                <c:pt idx="22">
                  <c:v>7.4969999999999993E-3</c:v>
                </c:pt>
                <c:pt idx="23">
                  <c:v>8.2279999999999992E-3</c:v>
                </c:pt>
                <c:pt idx="24">
                  <c:v>8.9929999999999993E-3</c:v>
                </c:pt>
                <c:pt idx="25">
                  <c:v>9.7920000000000004E-3</c:v>
                </c:pt>
                <c:pt idx="26">
                  <c:v>1.0624999999999999E-2</c:v>
                </c:pt>
                <c:pt idx="27">
                  <c:v>1.1491999999999999E-2</c:v>
                </c:pt>
                <c:pt idx="28">
                  <c:v>1.2393E-2</c:v>
                </c:pt>
                <c:pt idx="29">
                  <c:v>1.3328E-2</c:v>
                </c:pt>
                <c:pt idx="30">
                  <c:v>1.4296999999999999E-2</c:v>
                </c:pt>
                <c:pt idx="31">
                  <c:v>1.5299999999999999E-2</c:v>
                </c:pt>
                <c:pt idx="32">
                  <c:v>1.6337000000000001E-2</c:v>
                </c:pt>
                <c:pt idx="33">
                  <c:v>1.7408E-2</c:v>
                </c:pt>
                <c:pt idx="34">
                  <c:v>1.8512999999999998E-2</c:v>
                </c:pt>
                <c:pt idx="35">
                  <c:v>1.9651999999999999E-2</c:v>
                </c:pt>
                <c:pt idx="36">
                  <c:v>2.0825E-2</c:v>
                </c:pt>
                <c:pt idx="37">
                  <c:v>2.2032E-2</c:v>
                </c:pt>
                <c:pt idx="38">
                  <c:v>2.3272999999999999E-2</c:v>
                </c:pt>
                <c:pt idx="39">
                  <c:v>2.4548E-2</c:v>
                </c:pt>
                <c:pt idx="40">
                  <c:v>2.5856999999999998E-2</c:v>
                </c:pt>
                <c:pt idx="41">
                  <c:v>2.7199999999999998E-2</c:v>
                </c:pt>
                <c:pt idx="42">
                  <c:v>2.8576999999999998E-2</c:v>
                </c:pt>
                <c:pt idx="43">
                  <c:v>2.9987999999999997E-2</c:v>
                </c:pt>
                <c:pt idx="44">
                  <c:v>3.1432999999999996E-2</c:v>
                </c:pt>
                <c:pt idx="45">
                  <c:v>3.2911999999999997E-2</c:v>
                </c:pt>
                <c:pt idx="46">
                  <c:v>3.4424999999999997E-2</c:v>
                </c:pt>
                <c:pt idx="47">
                  <c:v>3.5971999999999997E-2</c:v>
                </c:pt>
                <c:pt idx="48">
                  <c:v>3.7552999999999996E-2</c:v>
                </c:pt>
                <c:pt idx="49">
                  <c:v>3.9168000000000001E-2</c:v>
                </c:pt>
                <c:pt idx="50">
                  <c:v>4.0816999999999999E-2</c:v>
                </c:pt>
                <c:pt idx="51">
                  <c:v>4.2499999999999996E-2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BA-433C-84C3-E33718092D74}"/>
            </c:ext>
          </c:extLst>
        </c:ser>
        <c:ser>
          <c:idx val="3"/>
          <c:order val="3"/>
          <c:tx>
            <c:strRef>
              <c:f>'Selection Sort'!$K$18</c:f>
              <c:strCache>
                <c:ptCount val="1"/>
                <c:pt idx="0">
                  <c:v>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'Selection Sort'!$D$22:$D$70</c:f>
              <c:numCache>
                <c:formatCode>General</c:formatCode>
                <c:ptCount val="49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  <c:pt idx="38">
                  <c:v>4000</c:v>
                </c:pt>
                <c:pt idx="39">
                  <c:v>4100</c:v>
                </c:pt>
                <c:pt idx="40">
                  <c:v>4200</c:v>
                </c:pt>
                <c:pt idx="41">
                  <c:v>4300</c:v>
                </c:pt>
                <c:pt idx="42">
                  <c:v>4400</c:v>
                </c:pt>
                <c:pt idx="43">
                  <c:v>4500</c:v>
                </c:pt>
                <c:pt idx="44">
                  <c:v>4600</c:v>
                </c:pt>
                <c:pt idx="45">
                  <c:v>4700</c:v>
                </c:pt>
                <c:pt idx="46">
                  <c:v>4800</c:v>
                </c:pt>
                <c:pt idx="47">
                  <c:v>4900</c:v>
                </c:pt>
                <c:pt idx="48">
                  <c:v>5000</c:v>
                </c:pt>
              </c:numCache>
            </c:numRef>
          </c:xVal>
          <c:yVal>
            <c:numRef>
              <c:f>'Selection Sort'!$K$22:$K$70</c:f>
              <c:numCache>
                <c:formatCode>General</c:formatCode>
                <c:ptCount val="49"/>
                <c:pt idx="0">
                  <c:v>1.1654800000000002E-5</c:v>
                </c:pt>
                <c:pt idx="1">
                  <c:v>3.5300600000000019E-5</c:v>
                </c:pt>
                <c:pt idx="2">
                  <c:v>6.2762599999999994E-5</c:v>
                </c:pt>
                <c:pt idx="3">
                  <c:v>9.4040799999999935E-5</c:v>
                </c:pt>
                <c:pt idx="4">
                  <c:v>1.2913520000000007E-4</c:v>
                </c:pt>
                <c:pt idx="5">
                  <c:v>1.6804579999999997E-4</c:v>
                </c:pt>
                <c:pt idx="6">
                  <c:v>2.1077260000000001E-4</c:v>
                </c:pt>
                <c:pt idx="7">
                  <c:v>2.5731559999999992E-4</c:v>
                </c:pt>
                <c:pt idx="8">
                  <c:v>3.0767479999999981E-4</c:v>
                </c:pt>
                <c:pt idx="9">
                  <c:v>3.6185019999999978E-4</c:v>
                </c:pt>
                <c:pt idx="10">
                  <c:v>4.1984180000000006E-4</c:v>
                </c:pt>
                <c:pt idx="11">
                  <c:v>4.8164959999999956E-4</c:v>
                </c:pt>
                <c:pt idx="12">
                  <c:v>5.472735999999998E-4</c:v>
                </c:pt>
                <c:pt idx="13">
                  <c:v>6.1671379999999991E-4</c:v>
                </c:pt>
                <c:pt idx="14">
                  <c:v>6.8997019999999989E-4</c:v>
                </c:pt>
                <c:pt idx="15">
                  <c:v>7.6704280000000017E-4</c:v>
                </c:pt>
                <c:pt idx="16">
                  <c:v>8.4793159999999989E-4</c:v>
                </c:pt>
                <c:pt idx="17">
                  <c:v>9.3263659999999991E-4</c:v>
                </c:pt>
                <c:pt idx="18">
                  <c:v>1.0211577999999994E-3</c:v>
                </c:pt>
                <c:pt idx="19">
                  <c:v>1.1134951999999991E-3</c:v>
                </c:pt>
                <c:pt idx="20">
                  <c:v>1.2096487999999992E-3</c:v>
                </c:pt>
                <c:pt idx="21">
                  <c:v>1.3096185999999987E-3</c:v>
                </c:pt>
                <c:pt idx="22">
                  <c:v>1.4134046000000011E-3</c:v>
                </c:pt>
                <c:pt idx="23">
                  <c:v>1.5210067999999986E-3</c:v>
                </c:pt>
                <c:pt idx="24">
                  <c:v>1.632425199999999E-3</c:v>
                </c:pt>
                <c:pt idx="25">
                  <c:v>1.7476597999999989E-3</c:v>
                </c:pt>
                <c:pt idx="26">
                  <c:v>1.8667105999999999E-3</c:v>
                </c:pt>
                <c:pt idx="27">
                  <c:v>1.9895775999999987E-3</c:v>
                </c:pt>
                <c:pt idx="28">
                  <c:v>2.1162608000000003E-3</c:v>
                </c:pt>
                <c:pt idx="29">
                  <c:v>2.2467601999999996E-3</c:v>
                </c:pt>
                <c:pt idx="30">
                  <c:v>2.3810758000000001E-3</c:v>
                </c:pt>
                <c:pt idx="31">
                  <c:v>2.5192076000000001E-3</c:v>
                </c:pt>
                <c:pt idx="32">
                  <c:v>2.6611555999999995E-3</c:v>
                </c:pt>
                <c:pt idx="33">
                  <c:v>2.8069197999999983E-3</c:v>
                </c:pt>
                <c:pt idx="34">
                  <c:v>2.9565002E-3</c:v>
                </c:pt>
                <c:pt idx="35">
                  <c:v>3.1098968000000012E-3</c:v>
                </c:pt>
                <c:pt idx="36">
                  <c:v>3.2671095999999983E-3</c:v>
                </c:pt>
                <c:pt idx="37">
                  <c:v>3.4281385999999983E-3</c:v>
                </c:pt>
                <c:pt idx="38">
                  <c:v>3.5929837999999978E-3</c:v>
                </c:pt>
                <c:pt idx="39">
                  <c:v>3.7616451999999967E-3</c:v>
                </c:pt>
                <c:pt idx="40">
                  <c:v>3.934122799999995E-3</c:v>
                </c:pt>
                <c:pt idx="41">
                  <c:v>4.1104165999999963E-3</c:v>
                </c:pt>
                <c:pt idx="42">
                  <c:v>4.290526599999997E-3</c:v>
                </c:pt>
                <c:pt idx="43">
                  <c:v>4.4744527999999936E-3</c:v>
                </c:pt>
                <c:pt idx="44">
                  <c:v>4.6621951999999967E-3</c:v>
                </c:pt>
                <c:pt idx="45">
                  <c:v>4.8537537999999922E-3</c:v>
                </c:pt>
                <c:pt idx="46">
                  <c:v>5.049128600000001E-3</c:v>
                </c:pt>
                <c:pt idx="47">
                  <c:v>5.2483196000000024E-3</c:v>
                </c:pt>
                <c:pt idx="48">
                  <c:v>5.4513267999999962E-3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BA-433C-84C3-E3371809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529680"/>
        <c:axId val="335529288"/>
      </c:scatterChart>
      <c:valAx>
        <c:axId val="3355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9288"/>
        <c:crosses val="autoZero"/>
        <c:crossBetween val="midCat"/>
      </c:valAx>
      <c:valAx>
        <c:axId val="33552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Complexity in Secs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529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Op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'Selection Sort'!$U$6</c:f>
              <c:strCache>
                <c:ptCount val="1"/>
                <c:pt idx="0">
                  <c:v>F(n) data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'Selection Sort'!$R$7:$R$13</c:f>
              <c:numCache>
                <c:formatCode>General</c:formatCode>
                <c:ptCount val="7"/>
                <c:pt idx="0">
                  <c:v>50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2500</c:v>
                </c:pt>
                <c:pt idx="6">
                  <c:v>5000</c:v>
                </c:pt>
              </c:numCache>
            </c:numRef>
          </c:xVal>
          <c:yVal>
            <c:numRef>
              <c:f>'Selection Sort'!$U$7:$U$13</c:f>
              <c:numCache>
                <c:formatCode>General</c:formatCode>
                <c:ptCount val="7"/>
                <c:pt idx="0">
                  <c:v>5889</c:v>
                </c:pt>
                <c:pt idx="1">
                  <c:v>22000</c:v>
                </c:pt>
                <c:pt idx="2">
                  <c:v>130537</c:v>
                </c:pt>
                <c:pt idx="3">
                  <c:v>512370</c:v>
                </c:pt>
                <c:pt idx="4">
                  <c:v>2026108</c:v>
                </c:pt>
                <c:pt idx="5">
                  <c:v>12575422</c:v>
                </c:pt>
                <c:pt idx="6">
                  <c:v>50158557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D7-4208-A3D0-1B07A60460D9}"/>
            </c:ext>
          </c:extLst>
        </c:ser>
        <c:ser>
          <c:idx val="1"/>
          <c:order val="1"/>
          <c:tx>
            <c:strRef>
              <c:f>'Selection Sort'!$U$16</c:f>
              <c:strCache>
                <c:ptCount val="1"/>
                <c:pt idx="0">
                  <c:v>F(n)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'Selection Sort'!$R$17:$R$69</c:f>
              <c:numCache>
                <c:formatCode>General</c:formatCode>
                <c:ptCount val="53"/>
                <c:pt idx="0">
                  <c:v>10</c:v>
                </c:pt>
                <c:pt idx="1">
                  <c:v>25</c:v>
                </c:pt>
                <c:pt idx="2">
                  <c:v>90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'Selection Sort'!$U$17:$U$69</c:f>
              <c:numCache>
                <c:formatCode>General</c:formatCode>
                <c:ptCount val="53"/>
                <c:pt idx="0">
                  <c:v>-929.04799999999989</c:v>
                </c:pt>
                <c:pt idx="1">
                  <c:v>547.95999999999981</c:v>
                </c:pt>
                <c:pt idx="2">
                  <c:v>17352.072</c:v>
                </c:pt>
                <c:pt idx="3">
                  <c:v>21437.859999999997</c:v>
                </c:pt>
                <c:pt idx="4">
                  <c:v>84303.659999999989</c:v>
                </c:pt>
                <c:pt idx="5">
                  <c:v>187183.86</c:v>
                </c:pt>
                <c:pt idx="6">
                  <c:v>330078.45999999996</c:v>
                </c:pt>
                <c:pt idx="7">
                  <c:v>512987.45999999996</c:v>
                </c:pt>
                <c:pt idx="8">
                  <c:v>735910.86</c:v>
                </c:pt>
                <c:pt idx="9">
                  <c:v>998848.65999999992</c:v>
                </c:pt>
                <c:pt idx="10">
                  <c:v>1301800.8599999999</c:v>
                </c:pt>
                <c:pt idx="11">
                  <c:v>1644767.46</c:v>
                </c:pt>
                <c:pt idx="12">
                  <c:v>2027748.4599999997</c:v>
                </c:pt>
                <c:pt idx="13">
                  <c:v>2450743.86</c:v>
                </c:pt>
                <c:pt idx="14">
                  <c:v>2913753.6599999997</c:v>
                </c:pt>
                <c:pt idx="15">
                  <c:v>3416777.86</c:v>
                </c:pt>
                <c:pt idx="16">
                  <c:v>3959816.4599999995</c:v>
                </c:pt>
                <c:pt idx="17">
                  <c:v>4542869.46</c:v>
                </c:pt>
                <c:pt idx="18">
                  <c:v>5165936.8599999994</c:v>
                </c:pt>
                <c:pt idx="19">
                  <c:v>5829018.6600000001</c:v>
                </c:pt>
                <c:pt idx="20">
                  <c:v>6532114.8599999994</c:v>
                </c:pt>
                <c:pt idx="21">
                  <c:v>7275225.459999999</c:v>
                </c:pt>
                <c:pt idx="22">
                  <c:v>8058350.459999999</c:v>
                </c:pt>
                <c:pt idx="23">
                  <c:v>8881489.8599999994</c:v>
                </c:pt>
                <c:pt idx="24">
                  <c:v>9744643.6599999983</c:v>
                </c:pt>
                <c:pt idx="25">
                  <c:v>10647811.859999999</c:v>
                </c:pt>
                <c:pt idx="26">
                  <c:v>11590994.459999999</c:v>
                </c:pt>
                <c:pt idx="27">
                  <c:v>12574191.459999999</c:v>
                </c:pt>
                <c:pt idx="28">
                  <c:v>13597402.859999999</c:v>
                </c:pt>
                <c:pt idx="29">
                  <c:v>14660628.659999998</c:v>
                </c:pt>
                <c:pt idx="30">
                  <c:v>15763868.859999999</c:v>
                </c:pt>
                <c:pt idx="31">
                  <c:v>16907123.460000001</c:v>
                </c:pt>
                <c:pt idx="32">
                  <c:v>18090392.460000001</c:v>
                </c:pt>
                <c:pt idx="33">
                  <c:v>19313675.859999999</c:v>
                </c:pt>
                <c:pt idx="34">
                  <c:v>20576973.659999996</c:v>
                </c:pt>
                <c:pt idx="35">
                  <c:v>21880285.859999996</c:v>
                </c:pt>
                <c:pt idx="36">
                  <c:v>23223612.460000001</c:v>
                </c:pt>
                <c:pt idx="37">
                  <c:v>24606953.459999997</c:v>
                </c:pt>
                <c:pt idx="38">
                  <c:v>26030308.859999999</c:v>
                </c:pt>
                <c:pt idx="39">
                  <c:v>27493678.659999996</c:v>
                </c:pt>
                <c:pt idx="40">
                  <c:v>28997062.859999996</c:v>
                </c:pt>
                <c:pt idx="41">
                  <c:v>30540461.460000001</c:v>
                </c:pt>
                <c:pt idx="42">
                  <c:v>32123874.459999997</c:v>
                </c:pt>
                <c:pt idx="43">
                  <c:v>33747301.859999992</c:v>
                </c:pt>
                <c:pt idx="44">
                  <c:v>35410743.659999996</c:v>
                </c:pt>
                <c:pt idx="45">
                  <c:v>37114199.859999999</c:v>
                </c:pt>
                <c:pt idx="46">
                  <c:v>38857670.459999993</c:v>
                </c:pt>
                <c:pt idx="47">
                  <c:v>40641155.460000001</c:v>
                </c:pt>
                <c:pt idx="48">
                  <c:v>42464654.859999992</c:v>
                </c:pt>
                <c:pt idx="49">
                  <c:v>44328168.659999996</c:v>
                </c:pt>
                <c:pt idx="50">
                  <c:v>46231696.859999999</c:v>
                </c:pt>
                <c:pt idx="51">
                  <c:v>48175239.459999993</c:v>
                </c:pt>
                <c:pt idx="52">
                  <c:v>50158796.459999993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D7-4208-A3D0-1B07A60460D9}"/>
            </c:ext>
          </c:extLst>
        </c:ser>
        <c:ser>
          <c:idx val="2"/>
          <c:order val="2"/>
          <c:tx>
            <c:strRef>
              <c:f>'Selection Sort'!$W$16</c:f>
              <c:strCache>
                <c:ptCount val="1"/>
                <c:pt idx="0">
                  <c:v>G(n) C2 = 2.1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'Selection Sort'!$R$17:$R$69</c:f>
              <c:numCache>
                <c:formatCode>General</c:formatCode>
                <c:ptCount val="53"/>
                <c:pt idx="0">
                  <c:v>10</c:v>
                </c:pt>
                <c:pt idx="1">
                  <c:v>25</c:v>
                </c:pt>
                <c:pt idx="2">
                  <c:v>90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  <c:pt idx="33">
                  <c:v>3100</c:v>
                </c:pt>
                <c:pt idx="34">
                  <c:v>3200</c:v>
                </c:pt>
                <c:pt idx="35">
                  <c:v>3300</c:v>
                </c:pt>
                <c:pt idx="36">
                  <c:v>3400</c:v>
                </c:pt>
                <c:pt idx="37">
                  <c:v>3500</c:v>
                </c:pt>
                <c:pt idx="38">
                  <c:v>3600</c:v>
                </c:pt>
                <c:pt idx="39">
                  <c:v>3700</c:v>
                </c:pt>
                <c:pt idx="40">
                  <c:v>3800</c:v>
                </c:pt>
                <c:pt idx="41">
                  <c:v>3900</c:v>
                </c:pt>
                <c:pt idx="42">
                  <c:v>4000</c:v>
                </c:pt>
                <c:pt idx="43">
                  <c:v>4100</c:v>
                </c:pt>
                <c:pt idx="44">
                  <c:v>4200</c:v>
                </c:pt>
                <c:pt idx="45">
                  <c:v>4300</c:v>
                </c:pt>
                <c:pt idx="46">
                  <c:v>4400</c:v>
                </c:pt>
                <c:pt idx="47">
                  <c:v>4500</c:v>
                </c:pt>
                <c:pt idx="48">
                  <c:v>4600</c:v>
                </c:pt>
                <c:pt idx="49">
                  <c:v>4700</c:v>
                </c:pt>
                <c:pt idx="50">
                  <c:v>4800</c:v>
                </c:pt>
                <c:pt idx="51">
                  <c:v>4900</c:v>
                </c:pt>
                <c:pt idx="52">
                  <c:v>5000</c:v>
                </c:pt>
              </c:numCache>
            </c:numRef>
          </c:xVal>
          <c:yVal>
            <c:numRef>
              <c:f>'Selection Sort'!$W$17:$W$69</c:f>
              <c:numCache>
                <c:formatCode>General</c:formatCode>
                <c:ptCount val="53"/>
                <c:pt idx="0">
                  <c:v>210</c:v>
                </c:pt>
                <c:pt idx="1">
                  <c:v>1312.5</c:v>
                </c:pt>
                <c:pt idx="2">
                  <c:v>17010</c:v>
                </c:pt>
                <c:pt idx="3">
                  <c:v>21000</c:v>
                </c:pt>
                <c:pt idx="4">
                  <c:v>84000</c:v>
                </c:pt>
                <c:pt idx="5">
                  <c:v>189000</c:v>
                </c:pt>
                <c:pt idx="6">
                  <c:v>336000</c:v>
                </c:pt>
                <c:pt idx="7">
                  <c:v>525000</c:v>
                </c:pt>
                <c:pt idx="8">
                  <c:v>756000</c:v>
                </c:pt>
                <c:pt idx="9">
                  <c:v>1029000</c:v>
                </c:pt>
                <c:pt idx="10">
                  <c:v>1344000</c:v>
                </c:pt>
                <c:pt idx="11">
                  <c:v>1701000</c:v>
                </c:pt>
                <c:pt idx="12">
                  <c:v>2100000</c:v>
                </c:pt>
                <c:pt idx="13">
                  <c:v>2541000</c:v>
                </c:pt>
                <c:pt idx="14">
                  <c:v>3024000</c:v>
                </c:pt>
                <c:pt idx="15">
                  <c:v>3549000</c:v>
                </c:pt>
                <c:pt idx="16">
                  <c:v>4116000</c:v>
                </c:pt>
                <c:pt idx="17">
                  <c:v>4725000</c:v>
                </c:pt>
                <c:pt idx="18">
                  <c:v>5376000</c:v>
                </c:pt>
                <c:pt idx="19">
                  <c:v>6069000</c:v>
                </c:pt>
                <c:pt idx="20">
                  <c:v>6804000</c:v>
                </c:pt>
                <c:pt idx="21">
                  <c:v>7581000</c:v>
                </c:pt>
                <c:pt idx="22">
                  <c:v>8400000</c:v>
                </c:pt>
                <c:pt idx="23">
                  <c:v>9261000</c:v>
                </c:pt>
                <c:pt idx="24">
                  <c:v>10164000</c:v>
                </c:pt>
                <c:pt idx="25">
                  <c:v>11109000</c:v>
                </c:pt>
                <c:pt idx="26">
                  <c:v>12096000</c:v>
                </c:pt>
                <c:pt idx="27">
                  <c:v>13125000</c:v>
                </c:pt>
                <c:pt idx="28">
                  <c:v>14196000</c:v>
                </c:pt>
                <c:pt idx="29">
                  <c:v>15309000</c:v>
                </c:pt>
                <c:pt idx="30">
                  <c:v>16464000</c:v>
                </c:pt>
                <c:pt idx="31">
                  <c:v>17661000</c:v>
                </c:pt>
                <c:pt idx="32">
                  <c:v>18900000</c:v>
                </c:pt>
                <c:pt idx="33">
                  <c:v>20181000</c:v>
                </c:pt>
                <c:pt idx="34">
                  <c:v>21504000</c:v>
                </c:pt>
                <c:pt idx="35">
                  <c:v>22869000</c:v>
                </c:pt>
                <c:pt idx="36">
                  <c:v>24276000</c:v>
                </c:pt>
                <c:pt idx="37">
                  <c:v>25725000</c:v>
                </c:pt>
                <c:pt idx="38">
                  <c:v>27216000</c:v>
                </c:pt>
                <c:pt idx="39">
                  <c:v>28749000</c:v>
                </c:pt>
                <c:pt idx="40">
                  <c:v>30324000</c:v>
                </c:pt>
                <c:pt idx="41">
                  <c:v>31941000</c:v>
                </c:pt>
                <c:pt idx="42">
                  <c:v>33600000</c:v>
                </c:pt>
                <c:pt idx="43">
                  <c:v>35301000</c:v>
                </c:pt>
                <c:pt idx="44">
                  <c:v>37044000</c:v>
                </c:pt>
                <c:pt idx="45">
                  <c:v>38829000</c:v>
                </c:pt>
                <c:pt idx="46">
                  <c:v>40656000</c:v>
                </c:pt>
                <c:pt idx="47">
                  <c:v>42525000</c:v>
                </c:pt>
                <c:pt idx="48">
                  <c:v>44436000</c:v>
                </c:pt>
                <c:pt idx="49">
                  <c:v>46389000</c:v>
                </c:pt>
                <c:pt idx="50">
                  <c:v>48384000</c:v>
                </c:pt>
                <c:pt idx="51">
                  <c:v>50421000</c:v>
                </c:pt>
                <c:pt idx="52">
                  <c:v>52500000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D7-4208-A3D0-1B07A60460D9}"/>
            </c:ext>
          </c:extLst>
        </c:ser>
        <c:ser>
          <c:idx val="3"/>
          <c:order val="3"/>
          <c:tx>
            <c:strRef>
              <c:f>'Selection Sort'!$Y$16</c:f>
              <c:strCache>
                <c:ptCount val="1"/>
                <c:pt idx="0">
                  <c:v>Delta Above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'Selection Sort'!$R$22:$R$69</c:f>
              <c:numCache>
                <c:formatCode>General</c:formatCode>
                <c:ptCount val="48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  <c:pt idx="4">
                  <c:v>700</c:v>
                </c:pt>
                <c:pt idx="5">
                  <c:v>800</c:v>
                </c:pt>
                <c:pt idx="6">
                  <c:v>900</c:v>
                </c:pt>
                <c:pt idx="7">
                  <c:v>1000</c:v>
                </c:pt>
                <c:pt idx="8">
                  <c:v>1100</c:v>
                </c:pt>
                <c:pt idx="9">
                  <c:v>1200</c:v>
                </c:pt>
                <c:pt idx="10">
                  <c:v>1300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1700</c:v>
                </c:pt>
                <c:pt idx="15">
                  <c:v>1800</c:v>
                </c:pt>
                <c:pt idx="16">
                  <c:v>1900</c:v>
                </c:pt>
                <c:pt idx="17">
                  <c:v>2000</c:v>
                </c:pt>
                <c:pt idx="18">
                  <c:v>2100</c:v>
                </c:pt>
                <c:pt idx="19">
                  <c:v>2200</c:v>
                </c:pt>
                <c:pt idx="20">
                  <c:v>2300</c:v>
                </c:pt>
                <c:pt idx="21">
                  <c:v>2400</c:v>
                </c:pt>
                <c:pt idx="22">
                  <c:v>2500</c:v>
                </c:pt>
                <c:pt idx="23">
                  <c:v>2600</c:v>
                </c:pt>
                <c:pt idx="24">
                  <c:v>2700</c:v>
                </c:pt>
                <c:pt idx="25">
                  <c:v>2800</c:v>
                </c:pt>
                <c:pt idx="26">
                  <c:v>2900</c:v>
                </c:pt>
                <c:pt idx="27">
                  <c:v>3000</c:v>
                </c:pt>
                <c:pt idx="28">
                  <c:v>3100</c:v>
                </c:pt>
                <c:pt idx="29">
                  <c:v>3200</c:v>
                </c:pt>
                <c:pt idx="30">
                  <c:v>3300</c:v>
                </c:pt>
                <c:pt idx="31">
                  <c:v>3400</c:v>
                </c:pt>
                <c:pt idx="32">
                  <c:v>3500</c:v>
                </c:pt>
                <c:pt idx="33">
                  <c:v>3600</c:v>
                </c:pt>
                <c:pt idx="34">
                  <c:v>3700</c:v>
                </c:pt>
                <c:pt idx="35">
                  <c:v>3800</c:v>
                </c:pt>
                <c:pt idx="36">
                  <c:v>3900</c:v>
                </c:pt>
                <c:pt idx="37">
                  <c:v>4000</c:v>
                </c:pt>
                <c:pt idx="38">
                  <c:v>4100</c:v>
                </c:pt>
                <c:pt idx="39">
                  <c:v>4200</c:v>
                </c:pt>
                <c:pt idx="40">
                  <c:v>4300</c:v>
                </c:pt>
                <c:pt idx="41">
                  <c:v>4400</c:v>
                </c:pt>
                <c:pt idx="42">
                  <c:v>4500</c:v>
                </c:pt>
                <c:pt idx="43">
                  <c:v>4600</c:v>
                </c:pt>
                <c:pt idx="44">
                  <c:v>4700</c:v>
                </c:pt>
                <c:pt idx="45">
                  <c:v>4800</c:v>
                </c:pt>
                <c:pt idx="46">
                  <c:v>4900</c:v>
                </c:pt>
                <c:pt idx="47">
                  <c:v>5000</c:v>
                </c:pt>
              </c:numCache>
            </c:numRef>
          </c:xVal>
          <c:yVal>
            <c:numRef>
              <c:f>'Selection Sort'!$Y$22:$Y$69</c:f>
              <c:numCache>
                <c:formatCode>General</c:formatCode>
                <c:ptCount val="48"/>
                <c:pt idx="0">
                  <c:v>1816.140000000014</c:v>
                </c:pt>
                <c:pt idx="1">
                  <c:v>5921.5400000000373</c:v>
                </c:pt>
                <c:pt idx="2">
                  <c:v>12012.540000000037</c:v>
                </c:pt>
                <c:pt idx="3">
                  <c:v>20089.140000000014</c:v>
                </c:pt>
                <c:pt idx="4">
                  <c:v>30151.340000000084</c:v>
                </c:pt>
                <c:pt idx="5">
                  <c:v>42199.14000000013</c:v>
                </c:pt>
                <c:pt idx="6">
                  <c:v>56232.540000000037</c:v>
                </c:pt>
                <c:pt idx="7">
                  <c:v>72251.54000000027</c:v>
                </c:pt>
                <c:pt idx="8">
                  <c:v>90256.14000000013</c:v>
                </c:pt>
                <c:pt idx="9">
                  <c:v>110246.34000000032</c:v>
                </c:pt>
                <c:pt idx="10">
                  <c:v>132222.14000000013</c:v>
                </c:pt>
                <c:pt idx="11">
                  <c:v>156183.5400000005</c:v>
                </c:pt>
                <c:pt idx="12">
                  <c:v>182130.54000000004</c:v>
                </c:pt>
                <c:pt idx="13">
                  <c:v>210063.1400000006</c:v>
                </c:pt>
                <c:pt idx="14">
                  <c:v>239981.33999999985</c:v>
                </c:pt>
                <c:pt idx="15">
                  <c:v>271885.1400000006</c:v>
                </c:pt>
                <c:pt idx="16">
                  <c:v>305774.54000000097</c:v>
                </c:pt>
                <c:pt idx="17">
                  <c:v>341649.54000000097</c:v>
                </c:pt>
                <c:pt idx="18">
                  <c:v>379510.1400000006</c:v>
                </c:pt>
                <c:pt idx="19">
                  <c:v>419356.34000000171</c:v>
                </c:pt>
                <c:pt idx="20">
                  <c:v>461188.1400000006</c:v>
                </c:pt>
                <c:pt idx="21">
                  <c:v>505005.54000000097</c:v>
                </c:pt>
                <c:pt idx="22">
                  <c:v>550808.54000000097</c:v>
                </c:pt>
                <c:pt idx="23">
                  <c:v>598597.1400000006</c:v>
                </c:pt>
                <c:pt idx="24">
                  <c:v>648371.34000000171</c:v>
                </c:pt>
                <c:pt idx="25">
                  <c:v>700131.1400000006</c:v>
                </c:pt>
                <c:pt idx="26">
                  <c:v>753876.53999999911</c:v>
                </c:pt>
                <c:pt idx="27">
                  <c:v>809607.53999999911</c:v>
                </c:pt>
                <c:pt idx="28">
                  <c:v>867324.1400000006</c:v>
                </c:pt>
                <c:pt idx="29">
                  <c:v>927026.34000000358</c:v>
                </c:pt>
                <c:pt idx="30">
                  <c:v>988714.14000000432</c:v>
                </c:pt>
                <c:pt idx="31">
                  <c:v>1052387.5399999991</c:v>
                </c:pt>
                <c:pt idx="32">
                  <c:v>1118046.5400000028</c:v>
                </c:pt>
                <c:pt idx="33">
                  <c:v>1185691.1400000006</c:v>
                </c:pt>
                <c:pt idx="34">
                  <c:v>1255321.3400000036</c:v>
                </c:pt>
                <c:pt idx="35">
                  <c:v>1326937.1400000043</c:v>
                </c:pt>
                <c:pt idx="36">
                  <c:v>1400538.5399999991</c:v>
                </c:pt>
                <c:pt idx="37">
                  <c:v>1476125.5400000028</c:v>
                </c:pt>
                <c:pt idx="38">
                  <c:v>1553698.140000008</c:v>
                </c:pt>
                <c:pt idx="39">
                  <c:v>1633256.3400000036</c:v>
                </c:pt>
                <c:pt idx="40">
                  <c:v>1714800.1400000006</c:v>
                </c:pt>
                <c:pt idx="41">
                  <c:v>1798329.5400000066</c:v>
                </c:pt>
                <c:pt idx="42">
                  <c:v>1883844.5399999991</c:v>
                </c:pt>
                <c:pt idx="43">
                  <c:v>1971345.140000008</c:v>
                </c:pt>
                <c:pt idx="44">
                  <c:v>2060831.3400000036</c:v>
                </c:pt>
                <c:pt idx="45">
                  <c:v>2152303.1400000006</c:v>
                </c:pt>
                <c:pt idx="46">
                  <c:v>2245760.5400000066</c:v>
                </c:pt>
                <c:pt idx="47">
                  <c:v>2341203.5400000066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D7-4208-A3D0-1B07A604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011776"/>
        <c:axId val="339008248"/>
      </c:scatterChart>
      <c:valAx>
        <c:axId val="33901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N of Array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08248"/>
        <c:crosses val="autoZero"/>
        <c:crossBetween val="midCat"/>
      </c:valAx>
      <c:valAx>
        <c:axId val="33900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 Operations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01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866774</xdr:colOff>
      <xdr:row>38</xdr:row>
      <xdr:rowOff>90486</xdr:rowOff>
    </xdr:from>
    <xdr:to>
      <xdr:col>12</xdr:col>
      <xdr:colOff>123824</xdr:colOff>
      <xdr:row>55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152399</xdr:colOff>
      <xdr:row>6</xdr:row>
      <xdr:rowOff>161925</xdr:rowOff>
    </xdr:from>
    <xdr:to>
      <xdr:col>36</xdr:col>
      <xdr:colOff>142874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71</xdr:row>
      <xdr:rowOff>23811</xdr:rowOff>
    </xdr:from>
    <xdr:to>
      <xdr:col>12</xdr:col>
      <xdr:colOff>409575</xdr:colOff>
      <xdr:row>90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590550</xdr:colOff>
      <xdr:row>9</xdr:row>
      <xdr:rowOff>47625</xdr:rowOff>
    </xdr:from>
    <xdr:to>
      <xdr:col>36</xdr:col>
      <xdr:colOff>590550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Y74"/>
  <sheetViews>
    <sheetView tabSelected="1" workbookViewId="0">
      <selection activeCell="I8" sqref="I8"/>
    </sheetView>
  </sheetViews>
  <sheetFormatPr defaultRowHeight="14.4" x14ac:dyDescent="0.3"/>
  <cols>
    <col min="4" max="4" width="14.88671875" bestFit="1" customWidth="1"/>
    <col min="7" max="7" width="10" bestFit="1" customWidth="1"/>
    <col min="9" max="9" width="12" bestFit="1" customWidth="1"/>
    <col min="11" max="11" width="11.88671875" bestFit="1" customWidth="1"/>
    <col min="17" max="17" width="19.5546875" bestFit="1" customWidth="1"/>
    <col min="21" max="21" width="12" bestFit="1" customWidth="1"/>
    <col min="23" max="23" width="12.33203125" bestFit="1" customWidth="1"/>
  </cols>
  <sheetData>
    <row r="4" spans="3:25" x14ac:dyDescent="0.3">
      <c r="D4" s="5" t="s">
        <v>0</v>
      </c>
      <c r="F4" s="1" t="s">
        <v>4</v>
      </c>
      <c r="Q4" s="5" t="s">
        <v>6</v>
      </c>
      <c r="S4" s="1" t="s">
        <v>14</v>
      </c>
    </row>
    <row r="6" spans="3:25" x14ac:dyDescent="0.3">
      <c r="C6" s="1" t="s">
        <v>1</v>
      </c>
      <c r="D6" s="1" t="s">
        <v>2</v>
      </c>
      <c r="E6" s="1" t="s">
        <v>3</v>
      </c>
      <c r="F6" s="1"/>
      <c r="G6" s="1" t="s">
        <v>5</v>
      </c>
      <c r="I6" s="1" t="s">
        <v>8</v>
      </c>
      <c r="J6">
        <v>2.3610499999999999E-4</v>
      </c>
      <c r="Q6" s="1" t="s">
        <v>1</v>
      </c>
      <c r="R6" s="1" t="s">
        <v>2</v>
      </c>
      <c r="S6" s="1" t="s">
        <v>3</v>
      </c>
      <c r="T6" s="1"/>
      <c r="U6" s="1" t="s">
        <v>13</v>
      </c>
      <c r="W6" s="1" t="s">
        <v>8</v>
      </c>
      <c r="X6">
        <v>32909.4</v>
      </c>
    </row>
    <row r="7" spans="3:25" x14ac:dyDescent="0.3">
      <c r="C7">
        <v>1</v>
      </c>
      <c r="D7">
        <v>2</v>
      </c>
      <c r="E7">
        <f>D7^2</f>
        <v>4</v>
      </c>
      <c r="G7">
        <f>600/1000000000</f>
        <v>5.9999999999999997E-7</v>
      </c>
      <c r="I7" s="1" t="s">
        <v>9</v>
      </c>
      <c r="J7" s="2">
        <v>-8.0250300000000007E-6</v>
      </c>
      <c r="Q7">
        <v>1</v>
      </c>
      <c r="R7">
        <v>50</v>
      </c>
      <c r="S7">
        <f>R7^2</f>
        <v>2500</v>
      </c>
      <c r="U7">
        <v>19135</v>
      </c>
      <c r="W7" s="1" t="s">
        <v>9</v>
      </c>
      <c r="X7">
        <v>-363.04899999999998</v>
      </c>
    </row>
    <row r="8" spans="3:25" x14ac:dyDescent="0.3">
      <c r="C8">
        <v>1</v>
      </c>
      <c r="D8">
        <v>4</v>
      </c>
      <c r="E8">
        <f t="shared" ref="E8:E13" si="0">D8^2</f>
        <v>16</v>
      </c>
      <c r="G8">
        <f>1500/1000000000</f>
        <v>1.5E-6</v>
      </c>
      <c r="I8" s="1" t="s">
        <v>10</v>
      </c>
      <c r="J8" s="2">
        <v>1.9421900000000001E-8</v>
      </c>
      <c r="Q8">
        <v>1</v>
      </c>
      <c r="R8">
        <v>100</v>
      </c>
      <c r="S8">
        <f t="shared" ref="S8:S13" si="1">R8^2</f>
        <v>10000</v>
      </c>
      <c r="U8">
        <v>88845</v>
      </c>
      <c r="W8" s="1" t="s">
        <v>10</v>
      </c>
      <c r="X8">
        <v>9.5916999999999994</v>
      </c>
    </row>
    <row r="9" spans="3:25" x14ac:dyDescent="0.3">
      <c r="C9">
        <v>1</v>
      </c>
      <c r="D9">
        <v>16</v>
      </c>
      <c r="E9">
        <f t="shared" si="0"/>
        <v>256</v>
      </c>
      <c r="G9">
        <f>5/1000000</f>
        <v>5.0000000000000004E-6</v>
      </c>
      <c r="Q9">
        <v>1</v>
      </c>
      <c r="R9">
        <v>250</v>
      </c>
      <c r="S9">
        <f t="shared" si="1"/>
        <v>62500</v>
      </c>
      <c r="U9">
        <v>554497</v>
      </c>
    </row>
    <row r="10" spans="3:25" x14ac:dyDescent="0.3">
      <c r="C10">
        <v>1</v>
      </c>
      <c r="D10">
        <v>64</v>
      </c>
      <c r="E10">
        <f t="shared" si="0"/>
        <v>4096</v>
      </c>
      <c r="G10">
        <f>32/1000000</f>
        <v>3.1999999999999999E-5</v>
      </c>
      <c r="Q10">
        <v>1</v>
      </c>
      <c r="R10">
        <v>500</v>
      </c>
      <c r="S10">
        <f t="shared" si="1"/>
        <v>250000</v>
      </c>
      <c r="U10">
        <v>2297465</v>
      </c>
    </row>
    <row r="11" spans="3:25" x14ac:dyDescent="0.3">
      <c r="C11">
        <v>1</v>
      </c>
      <c r="D11">
        <v>100</v>
      </c>
      <c r="E11">
        <f t="shared" si="0"/>
        <v>10000</v>
      </c>
      <c r="G11">
        <f>91/1000000</f>
        <v>9.1000000000000003E-5</v>
      </c>
      <c r="Q11">
        <v>1</v>
      </c>
      <c r="R11">
        <v>1000</v>
      </c>
      <c r="S11">
        <f t="shared" si="1"/>
        <v>1000000</v>
      </c>
      <c r="U11">
        <v>9213235</v>
      </c>
    </row>
    <row r="12" spans="3:25" x14ac:dyDescent="0.3">
      <c r="C12">
        <v>1</v>
      </c>
      <c r="D12">
        <v>500</v>
      </c>
      <c r="E12">
        <f t="shared" si="0"/>
        <v>250000</v>
      </c>
      <c r="G12">
        <f>869/1000000</f>
        <v>8.6899999999999998E-4</v>
      </c>
      <c r="Q12">
        <v>1</v>
      </c>
      <c r="R12">
        <v>2500</v>
      </c>
      <c r="S12">
        <f t="shared" si="1"/>
        <v>6250000</v>
      </c>
      <c r="U12">
        <v>59085635</v>
      </c>
    </row>
    <row r="13" spans="3:25" x14ac:dyDescent="0.3">
      <c r="C13">
        <v>1</v>
      </c>
      <c r="D13">
        <v>1000</v>
      </c>
      <c r="E13">
        <f t="shared" si="0"/>
        <v>1000000</v>
      </c>
      <c r="G13">
        <f>11680/1000000</f>
        <v>1.1679999999999999E-2</v>
      </c>
      <c r="Q13">
        <v>1</v>
      </c>
      <c r="R13">
        <v>5000</v>
      </c>
      <c r="S13">
        <f t="shared" si="1"/>
        <v>25000000</v>
      </c>
      <c r="U13">
        <v>238008570</v>
      </c>
    </row>
    <row r="14" spans="3:25" x14ac:dyDescent="0.3">
      <c r="Q14" s="1" t="s">
        <v>1</v>
      </c>
      <c r="R14" s="1" t="s">
        <v>2</v>
      </c>
      <c r="S14" s="1" t="s">
        <v>3</v>
      </c>
      <c r="T14" s="1"/>
      <c r="U14" s="1" t="s">
        <v>12</v>
      </c>
      <c r="V14" s="1"/>
      <c r="W14" s="1" t="s">
        <v>16</v>
      </c>
      <c r="X14" s="1"/>
      <c r="Y14" s="1" t="s">
        <v>11</v>
      </c>
    </row>
    <row r="15" spans="3:25" x14ac:dyDescent="0.3">
      <c r="C15" s="1" t="s">
        <v>1</v>
      </c>
      <c r="D15" s="1" t="s">
        <v>2</v>
      </c>
      <c r="E15" s="1" t="s">
        <v>3</v>
      </c>
      <c r="F15" s="1"/>
      <c r="G15" s="1" t="s">
        <v>7</v>
      </c>
      <c r="H15" s="1"/>
      <c r="I15" s="1" t="s">
        <v>15</v>
      </c>
      <c r="J15" s="1"/>
      <c r="K15" s="1" t="s">
        <v>11</v>
      </c>
      <c r="Q15">
        <v>1</v>
      </c>
      <c r="R15">
        <v>5</v>
      </c>
      <c r="S15">
        <f t="shared" ref="S15:S16" si="2">R15^2</f>
        <v>25</v>
      </c>
      <c r="U15">
        <f t="shared" ref="U15:U16" si="3">($X$6*Q15)+($X$7*R15)+($X$8*S15)</f>
        <v>31333.947500000002</v>
      </c>
      <c r="W15">
        <f>9.8*S15</f>
        <v>245.00000000000003</v>
      </c>
      <c r="Y15">
        <f t="shared" ref="Y15:Y16" si="4">W15-U15</f>
        <v>-31088.947500000002</v>
      </c>
    </row>
    <row r="16" spans="3:25" x14ac:dyDescent="0.3">
      <c r="Q16">
        <v>1</v>
      </c>
      <c r="R16">
        <v>25</v>
      </c>
      <c r="S16">
        <f t="shared" si="2"/>
        <v>625</v>
      </c>
      <c r="U16">
        <f t="shared" si="3"/>
        <v>29827.987500000003</v>
      </c>
      <c r="W16">
        <f t="shared" ref="W16:W67" si="5">9.8*S16</f>
        <v>6125</v>
      </c>
      <c r="Y16">
        <f t="shared" si="4"/>
        <v>-23702.987500000003</v>
      </c>
    </row>
    <row r="17" spans="3:25" x14ac:dyDescent="0.3">
      <c r="C17">
        <v>1</v>
      </c>
      <c r="D17">
        <v>4</v>
      </c>
      <c r="E17">
        <f t="shared" ref="E17:E18" si="6">D17^2</f>
        <v>16</v>
      </c>
      <c r="G17" s="2">
        <f>($J$6*C17)+($J$7*D17)+($J$8*E17)</f>
        <v>2.0431563039999999E-4</v>
      </c>
      <c r="I17">
        <f>(0.00000002)*E17</f>
        <v>3.2000000000000001E-7</v>
      </c>
      <c r="K17">
        <f t="shared" ref="K17:K18" si="7">I17-G17</f>
        <v>-2.039956304E-4</v>
      </c>
      <c r="Q17">
        <v>1</v>
      </c>
      <c r="R17">
        <v>50</v>
      </c>
      <c r="S17">
        <f>R17^2</f>
        <v>2500</v>
      </c>
      <c r="U17">
        <f>($X$6*Q17)+($X$7*R17)+($X$8*S17)</f>
        <v>38736.200000000004</v>
      </c>
      <c r="W17">
        <f t="shared" si="5"/>
        <v>24500</v>
      </c>
      <c r="Y17">
        <f>W17-U17</f>
        <v>-14236.200000000004</v>
      </c>
    </row>
    <row r="18" spans="3:25" x14ac:dyDescent="0.3">
      <c r="C18">
        <v>1</v>
      </c>
      <c r="D18">
        <v>16</v>
      </c>
      <c r="E18">
        <f t="shared" si="6"/>
        <v>256</v>
      </c>
      <c r="G18" s="2">
        <f>($J$6*C18)+($J$7*D18)+($J$8*E18)</f>
        <v>1.1267652639999998E-4</v>
      </c>
      <c r="I18">
        <f t="shared" ref="I18:I38" si="8">(0.00000002)*E18</f>
        <v>5.1200000000000001E-6</v>
      </c>
      <c r="K18">
        <f t="shared" si="7"/>
        <v>-1.0755652639999998E-4</v>
      </c>
      <c r="Q18">
        <v>1</v>
      </c>
      <c r="R18">
        <v>100</v>
      </c>
      <c r="S18">
        <f t="shared" ref="S18:S66" si="9">R18^2</f>
        <v>10000</v>
      </c>
      <c r="U18">
        <f t="shared" ref="U18:U66" si="10">($X$6*Q18)+($X$7*R18)+($X$8*S18)</f>
        <v>92521.5</v>
      </c>
      <c r="W18">
        <f t="shared" si="5"/>
        <v>98000</v>
      </c>
      <c r="Y18">
        <f t="shared" ref="Y18:Y25" si="11">W18-U18</f>
        <v>5478.5</v>
      </c>
    </row>
    <row r="19" spans="3:25" x14ac:dyDescent="0.3">
      <c r="C19">
        <v>1</v>
      </c>
      <c r="D19">
        <v>64</v>
      </c>
      <c r="E19">
        <f>D19^2</f>
        <v>4096</v>
      </c>
      <c r="G19" s="2">
        <f>($J$6*C19)+($J$7*D19)+($J$8*E19)</f>
        <v>-1.9794481760000002E-4</v>
      </c>
      <c r="I19">
        <f t="shared" si="8"/>
        <v>8.1920000000000002E-5</v>
      </c>
      <c r="K19">
        <f>I19-G19</f>
        <v>2.7986481760000002E-4</v>
      </c>
      <c r="Q19">
        <v>1</v>
      </c>
      <c r="R19">
        <v>200</v>
      </c>
      <c r="S19">
        <f t="shared" si="9"/>
        <v>40000</v>
      </c>
      <c r="U19">
        <f t="shared" si="10"/>
        <v>343967.60000000003</v>
      </c>
      <c r="W19">
        <f t="shared" si="5"/>
        <v>392000</v>
      </c>
      <c r="Y19">
        <f t="shared" si="11"/>
        <v>48032.399999999965</v>
      </c>
    </row>
    <row r="20" spans="3:25" x14ac:dyDescent="0.3">
      <c r="C20">
        <v>1</v>
      </c>
      <c r="D20">
        <v>100</v>
      </c>
      <c r="E20">
        <f t="shared" ref="E20:E38" si="12">D20^2</f>
        <v>10000</v>
      </c>
      <c r="G20" s="2">
        <f t="shared" ref="G20:G31" si="13">($J$6*C20)+($J$7*D20)+($J$8*E20)</f>
        <v>-3.7217900000000004E-4</v>
      </c>
      <c r="I20">
        <f t="shared" si="8"/>
        <v>2.0000000000000001E-4</v>
      </c>
      <c r="K20" s="2">
        <f>I20-G20</f>
        <v>5.7217900000000003E-4</v>
      </c>
      <c r="Q20">
        <v>1</v>
      </c>
      <c r="R20">
        <v>300</v>
      </c>
      <c r="S20">
        <f t="shared" si="9"/>
        <v>90000</v>
      </c>
      <c r="U20">
        <f t="shared" si="10"/>
        <v>787247.7</v>
      </c>
      <c r="W20">
        <f t="shared" si="5"/>
        <v>882000.00000000012</v>
      </c>
      <c r="Y20">
        <f t="shared" si="11"/>
        <v>94752.300000000163</v>
      </c>
    </row>
    <row r="21" spans="3:25" x14ac:dyDescent="0.3">
      <c r="C21">
        <v>1</v>
      </c>
      <c r="D21">
        <v>150</v>
      </c>
      <c r="E21">
        <f t="shared" si="12"/>
        <v>22500</v>
      </c>
      <c r="G21" s="2">
        <f t="shared" si="13"/>
        <v>-5.3065675000000016E-4</v>
      </c>
      <c r="I21">
        <f t="shared" si="8"/>
        <v>4.4999999999999999E-4</v>
      </c>
      <c r="K21">
        <f t="shared" ref="K21:K27" si="14">I21-G21</f>
        <v>9.8065675000000014E-4</v>
      </c>
      <c r="Q21">
        <v>1</v>
      </c>
      <c r="R21">
        <v>400</v>
      </c>
      <c r="S21">
        <f t="shared" si="9"/>
        <v>160000</v>
      </c>
      <c r="U21">
        <f t="shared" si="10"/>
        <v>1422361.8</v>
      </c>
      <c r="W21">
        <f t="shared" si="5"/>
        <v>1568000</v>
      </c>
      <c r="Y21">
        <f t="shared" si="11"/>
        <v>145638.19999999995</v>
      </c>
    </row>
    <row r="22" spans="3:25" x14ac:dyDescent="0.3">
      <c r="C22">
        <v>1</v>
      </c>
      <c r="D22">
        <v>200</v>
      </c>
      <c r="E22">
        <f t="shared" si="12"/>
        <v>40000</v>
      </c>
      <c r="G22" s="2">
        <f t="shared" si="13"/>
        <v>-5.9202500000000026E-4</v>
      </c>
      <c r="I22">
        <f t="shared" si="8"/>
        <v>8.0000000000000004E-4</v>
      </c>
      <c r="K22">
        <f t="shared" si="14"/>
        <v>1.3920250000000003E-3</v>
      </c>
      <c r="Q22">
        <v>1</v>
      </c>
      <c r="R22">
        <v>500</v>
      </c>
      <c r="S22">
        <f t="shared" si="9"/>
        <v>250000</v>
      </c>
      <c r="U22">
        <f t="shared" si="10"/>
        <v>2249309.9</v>
      </c>
      <c r="W22">
        <f t="shared" si="5"/>
        <v>2450000</v>
      </c>
      <c r="Y22">
        <f t="shared" si="11"/>
        <v>200690.10000000009</v>
      </c>
    </row>
    <row r="23" spans="3:25" x14ac:dyDescent="0.3">
      <c r="C23">
        <v>1</v>
      </c>
      <c r="D23">
        <v>250</v>
      </c>
      <c r="E23">
        <f t="shared" si="12"/>
        <v>62500</v>
      </c>
      <c r="G23" s="2">
        <f t="shared" si="13"/>
        <v>-5.5628375000000012E-4</v>
      </c>
      <c r="I23">
        <f t="shared" si="8"/>
        <v>1.25E-3</v>
      </c>
      <c r="K23">
        <f t="shared" si="14"/>
        <v>1.8062837500000001E-3</v>
      </c>
      <c r="Q23">
        <v>1</v>
      </c>
      <c r="R23">
        <v>600</v>
      </c>
      <c r="S23">
        <f t="shared" si="9"/>
        <v>360000</v>
      </c>
      <c r="U23">
        <f t="shared" si="10"/>
        <v>3268092</v>
      </c>
      <c r="W23">
        <f t="shared" si="5"/>
        <v>3528000.0000000005</v>
      </c>
      <c r="Y23">
        <f t="shared" si="11"/>
        <v>259908.00000000047</v>
      </c>
    </row>
    <row r="24" spans="3:25" x14ac:dyDescent="0.3">
      <c r="C24">
        <v>1</v>
      </c>
      <c r="D24">
        <v>300</v>
      </c>
      <c r="E24">
        <f t="shared" si="12"/>
        <v>90000</v>
      </c>
      <c r="G24" s="2">
        <f t="shared" si="13"/>
        <v>-4.234330000000004E-4</v>
      </c>
      <c r="I24">
        <f t="shared" si="8"/>
        <v>1.8E-3</v>
      </c>
      <c r="K24">
        <f t="shared" si="14"/>
        <v>2.2234330000000004E-3</v>
      </c>
      <c r="Q24">
        <v>1</v>
      </c>
      <c r="R24">
        <v>700</v>
      </c>
      <c r="S24">
        <f t="shared" si="9"/>
        <v>490000</v>
      </c>
      <c r="U24">
        <f t="shared" si="10"/>
        <v>4478708.0999999996</v>
      </c>
      <c r="W24">
        <f t="shared" si="5"/>
        <v>4802000</v>
      </c>
      <c r="Y24">
        <f t="shared" si="11"/>
        <v>323291.90000000037</v>
      </c>
    </row>
    <row r="25" spans="3:25" x14ac:dyDescent="0.3">
      <c r="C25">
        <v>1</v>
      </c>
      <c r="D25">
        <v>350</v>
      </c>
      <c r="E25">
        <f t="shared" si="12"/>
        <v>122500</v>
      </c>
      <c r="G25" s="2">
        <f t="shared" si="13"/>
        <v>-1.9347275000000013E-4</v>
      </c>
      <c r="I25">
        <f t="shared" si="8"/>
        <v>2.4499999999999999E-3</v>
      </c>
      <c r="K25">
        <f t="shared" si="14"/>
        <v>2.64347275E-3</v>
      </c>
      <c r="Q25">
        <v>1</v>
      </c>
      <c r="R25">
        <v>800</v>
      </c>
      <c r="S25">
        <f t="shared" si="9"/>
        <v>640000</v>
      </c>
      <c r="U25">
        <f t="shared" si="10"/>
        <v>5881158.2000000002</v>
      </c>
      <c r="W25">
        <f t="shared" si="5"/>
        <v>6272000</v>
      </c>
      <c r="Y25">
        <f t="shared" si="11"/>
        <v>390841.79999999981</v>
      </c>
    </row>
    <row r="26" spans="3:25" x14ac:dyDescent="0.3">
      <c r="C26">
        <v>1</v>
      </c>
      <c r="D26">
        <v>400</v>
      </c>
      <c r="E26">
        <f t="shared" si="12"/>
        <v>160000</v>
      </c>
      <c r="G26" s="2">
        <f t="shared" si="13"/>
        <v>1.3359699999999962E-4</v>
      </c>
      <c r="I26">
        <f t="shared" si="8"/>
        <v>3.2000000000000002E-3</v>
      </c>
      <c r="K26">
        <f t="shared" si="14"/>
        <v>3.0664030000000005E-3</v>
      </c>
      <c r="Q26">
        <v>1</v>
      </c>
      <c r="R26">
        <v>900</v>
      </c>
      <c r="S26">
        <f t="shared" si="9"/>
        <v>810000</v>
      </c>
      <c r="U26">
        <f t="shared" si="10"/>
        <v>7475442.2999999998</v>
      </c>
      <c r="W26">
        <f t="shared" si="5"/>
        <v>7938000.0000000009</v>
      </c>
      <c r="Y26">
        <f t="shared" ref="Y26:Y67" si="15">W26-U26</f>
        <v>462557.70000000112</v>
      </c>
    </row>
    <row r="27" spans="3:25" x14ac:dyDescent="0.3">
      <c r="C27">
        <v>1</v>
      </c>
      <c r="D27">
        <v>450</v>
      </c>
      <c r="E27">
        <f t="shared" si="12"/>
        <v>202500</v>
      </c>
      <c r="G27" s="2">
        <f t="shared" si="13"/>
        <v>5.5777625000000015E-4</v>
      </c>
      <c r="I27">
        <f t="shared" si="8"/>
        <v>4.0499999999999998E-3</v>
      </c>
      <c r="K27">
        <f t="shared" si="14"/>
        <v>3.4922237499999996E-3</v>
      </c>
      <c r="Q27">
        <v>1</v>
      </c>
      <c r="R27">
        <v>1000</v>
      </c>
      <c r="S27">
        <f t="shared" si="9"/>
        <v>1000000</v>
      </c>
      <c r="U27">
        <f t="shared" si="10"/>
        <v>9261560.4000000004</v>
      </c>
      <c r="W27">
        <f t="shared" si="5"/>
        <v>9800000</v>
      </c>
      <c r="Y27">
        <f t="shared" si="15"/>
        <v>538439.59999999963</v>
      </c>
    </row>
    <row r="28" spans="3:25" x14ac:dyDescent="0.3">
      <c r="C28">
        <v>1</v>
      </c>
      <c r="D28">
        <v>500</v>
      </c>
      <c r="E28">
        <f t="shared" si="12"/>
        <v>250000</v>
      </c>
      <c r="G28" s="2">
        <f t="shared" si="13"/>
        <v>1.0790650000000001E-3</v>
      </c>
      <c r="I28">
        <f t="shared" si="8"/>
        <v>5.0000000000000001E-3</v>
      </c>
      <c r="K28">
        <f t="shared" ref="K28:K38" si="16">I28-G28</f>
        <v>3.9209350000000004E-3</v>
      </c>
      <c r="Q28">
        <v>1</v>
      </c>
      <c r="R28">
        <v>1100</v>
      </c>
      <c r="S28">
        <f t="shared" si="9"/>
        <v>1210000</v>
      </c>
      <c r="U28">
        <f t="shared" si="10"/>
        <v>11239512.5</v>
      </c>
      <c r="W28">
        <f t="shared" si="5"/>
        <v>11858000</v>
      </c>
      <c r="Y28">
        <f t="shared" si="15"/>
        <v>618487.5</v>
      </c>
    </row>
    <row r="29" spans="3:25" x14ac:dyDescent="0.3">
      <c r="C29">
        <v>1</v>
      </c>
      <c r="D29">
        <v>550</v>
      </c>
      <c r="E29">
        <f t="shared" si="12"/>
        <v>302500</v>
      </c>
      <c r="G29" s="2">
        <f t="shared" si="13"/>
        <v>1.6974632500000005E-3</v>
      </c>
      <c r="I29">
        <f t="shared" si="8"/>
        <v>6.0499999999999998E-3</v>
      </c>
      <c r="K29">
        <f t="shared" si="16"/>
        <v>4.3525367499999993E-3</v>
      </c>
      <c r="Q29">
        <v>1</v>
      </c>
      <c r="R29">
        <v>1200</v>
      </c>
      <c r="S29">
        <f t="shared" si="9"/>
        <v>1440000</v>
      </c>
      <c r="U29">
        <f t="shared" si="10"/>
        <v>13409298.6</v>
      </c>
      <c r="W29">
        <f t="shared" si="5"/>
        <v>14112000.000000002</v>
      </c>
      <c r="Y29">
        <f t="shared" si="15"/>
        <v>702701.40000000224</v>
      </c>
    </row>
    <row r="30" spans="3:25" x14ac:dyDescent="0.3">
      <c r="C30">
        <v>1</v>
      </c>
      <c r="D30">
        <v>600</v>
      </c>
      <c r="E30">
        <f t="shared" si="12"/>
        <v>360000</v>
      </c>
      <c r="G30" s="2">
        <f t="shared" si="13"/>
        <v>2.4129709999999999E-3</v>
      </c>
      <c r="I30">
        <f t="shared" si="8"/>
        <v>7.1999999999999998E-3</v>
      </c>
      <c r="K30">
        <f t="shared" si="16"/>
        <v>4.7870289999999999E-3</v>
      </c>
      <c r="Q30">
        <v>1</v>
      </c>
      <c r="R30">
        <v>1300</v>
      </c>
      <c r="S30">
        <f t="shared" si="9"/>
        <v>1690000</v>
      </c>
      <c r="U30">
        <f t="shared" si="10"/>
        <v>15770918.699999997</v>
      </c>
      <c r="W30">
        <f t="shared" si="5"/>
        <v>16562000.000000002</v>
      </c>
      <c r="Y30">
        <f t="shared" si="15"/>
        <v>791081.30000000447</v>
      </c>
    </row>
    <row r="31" spans="3:25" x14ac:dyDescent="0.3">
      <c r="C31">
        <v>1</v>
      </c>
      <c r="D31">
        <v>650</v>
      </c>
      <c r="E31">
        <f t="shared" si="12"/>
        <v>422500</v>
      </c>
      <c r="G31" s="2">
        <f t="shared" si="13"/>
        <v>3.2255882499999996E-3</v>
      </c>
      <c r="I31">
        <f t="shared" si="8"/>
        <v>8.4500000000000009E-3</v>
      </c>
      <c r="K31">
        <f t="shared" si="16"/>
        <v>5.2244117500000013E-3</v>
      </c>
      <c r="Q31">
        <v>1</v>
      </c>
      <c r="R31">
        <v>1400</v>
      </c>
      <c r="S31">
        <f t="shared" si="9"/>
        <v>1960000</v>
      </c>
      <c r="U31">
        <f t="shared" si="10"/>
        <v>18324372.800000001</v>
      </c>
      <c r="W31">
        <f t="shared" si="5"/>
        <v>19208000</v>
      </c>
      <c r="Y31">
        <f t="shared" si="15"/>
        <v>883627.19999999925</v>
      </c>
    </row>
    <row r="32" spans="3:25" x14ac:dyDescent="0.3">
      <c r="C32">
        <v>1</v>
      </c>
      <c r="D32">
        <v>700</v>
      </c>
      <c r="E32">
        <f t="shared" si="12"/>
        <v>490000</v>
      </c>
      <c r="G32" s="2">
        <f t="shared" ref="G32:G36" si="17">($J$6*C32)+($J$7*D32)+($J$8*E32)</f>
        <v>4.1353150000000005E-3</v>
      </c>
      <c r="I32">
        <f t="shared" si="8"/>
        <v>9.7999999999999997E-3</v>
      </c>
      <c r="K32">
        <f t="shared" si="16"/>
        <v>5.6646849999999992E-3</v>
      </c>
      <c r="Q32">
        <v>1</v>
      </c>
      <c r="R32">
        <v>1500</v>
      </c>
      <c r="S32">
        <f t="shared" si="9"/>
        <v>2250000</v>
      </c>
      <c r="U32">
        <f t="shared" si="10"/>
        <v>21069660.899999999</v>
      </c>
      <c r="W32">
        <f t="shared" si="5"/>
        <v>22050000</v>
      </c>
      <c r="Y32">
        <f t="shared" si="15"/>
        <v>980339.10000000149</v>
      </c>
    </row>
    <row r="33" spans="3:25" x14ac:dyDescent="0.3">
      <c r="C33">
        <v>1</v>
      </c>
      <c r="D33">
        <v>750</v>
      </c>
      <c r="E33">
        <f t="shared" si="12"/>
        <v>562500</v>
      </c>
      <c r="G33" s="2">
        <f t="shared" si="17"/>
        <v>5.1421512500000009E-3</v>
      </c>
      <c r="I33">
        <f t="shared" si="8"/>
        <v>1.125E-2</v>
      </c>
      <c r="K33">
        <f t="shared" si="16"/>
        <v>6.1078487499999987E-3</v>
      </c>
      <c r="Q33">
        <v>1</v>
      </c>
      <c r="R33">
        <v>1600</v>
      </c>
      <c r="S33">
        <f t="shared" si="9"/>
        <v>2560000</v>
      </c>
      <c r="U33">
        <f t="shared" si="10"/>
        <v>24006783</v>
      </c>
      <c r="W33">
        <f t="shared" si="5"/>
        <v>25088000</v>
      </c>
      <c r="Y33">
        <f t="shared" si="15"/>
        <v>1081217</v>
      </c>
    </row>
    <row r="34" spans="3:25" x14ac:dyDescent="0.3">
      <c r="C34">
        <v>1</v>
      </c>
      <c r="D34">
        <v>800</v>
      </c>
      <c r="E34">
        <f t="shared" si="12"/>
        <v>640000</v>
      </c>
      <c r="G34" s="2">
        <f t="shared" si="17"/>
        <v>6.2460969999999999E-3</v>
      </c>
      <c r="I34">
        <f t="shared" si="8"/>
        <v>1.2800000000000001E-2</v>
      </c>
      <c r="K34">
        <f t="shared" si="16"/>
        <v>6.5539030000000007E-3</v>
      </c>
      <c r="Q34">
        <v>1</v>
      </c>
      <c r="R34">
        <v>1700</v>
      </c>
      <c r="S34">
        <f t="shared" si="9"/>
        <v>2890000</v>
      </c>
      <c r="U34">
        <f t="shared" si="10"/>
        <v>27135739.100000001</v>
      </c>
      <c r="W34">
        <f t="shared" si="5"/>
        <v>28322000.000000004</v>
      </c>
      <c r="Y34">
        <f t="shared" si="15"/>
        <v>1186260.9000000022</v>
      </c>
    </row>
    <row r="35" spans="3:25" x14ac:dyDescent="0.3">
      <c r="C35">
        <v>1</v>
      </c>
      <c r="D35">
        <v>850</v>
      </c>
      <c r="E35">
        <f t="shared" si="12"/>
        <v>722500</v>
      </c>
      <c r="G35" s="2">
        <f t="shared" si="17"/>
        <v>7.447152250000001E-3</v>
      </c>
      <c r="I35">
        <f t="shared" si="8"/>
        <v>1.4450000000000001E-2</v>
      </c>
      <c r="K35">
        <f t="shared" si="16"/>
        <v>7.00284775E-3</v>
      </c>
      <c r="Q35">
        <v>1</v>
      </c>
      <c r="R35">
        <v>1800</v>
      </c>
      <c r="S35">
        <f t="shared" si="9"/>
        <v>3240000</v>
      </c>
      <c r="U35">
        <f t="shared" si="10"/>
        <v>30456529.199999999</v>
      </c>
      <c r="W35">
        <f t="shared" si="5"/>
        <v>31752000.000000004</v>
      </c>
      <c r="Y35">
        <f t="shared" si="15"/>
        <v>1295470.8000000045</v>
      </c>
    </row>
    <row r="36" spans="3:25" x14ac:dyDescent="0.3">
      <c r="C36">
        <v>1</v>
      </c>
      <c r="D36">
        <v>900</v>
      </c>
      <c r="E36">
        <f t="shared" si="12"/>
        <v>810000</v>
      </c>
      <c r="G36" s="2">
        <f t="shared" si="17"/>
        <v>8.7453170000000024E-3</v>
      </c>
      <c r="I36">
        <f t="shared" si="8"/>
        <v>1.6199999999999999E-2</v>
      </c>
      <c r="K36">
        <f t="shared" si="16"/>
        <v>7.4546829999999967E-3</v>
      </c>
      <c r="Q36">
        <v>1</v>
      </c>
      <c r="R36">
        <v>1900</v>
      </c>
      <c r="S36">
        <f t="shared" si="9"/>
        <v>3610000</v>
      </c>
      <c r="U36">
        <f t="shared" si="10"/>
        <v>33969153.299999997</v>
      </c>
      <c r="W36">
        <f t="shared" si="5"/>
        <v>35378000</v>
      </c>
      <c r="Y36">
        <f t="shared" si="15"/>
        <v>1408846.700000003</v>
      </c>
    </row>
    <row r="37" spans="3:25" x14ac:dyDescent="0.3">
      <c r="C37">
        <v>1</v>
      </c>
      <c r="D37">
        <v>950</v>
      </c>
      <c r="E37">
        <f t="shared" si="12"/>
        <v>902500</v>
      </c>
      <c r="G37" s="2">
        <f>($J$6*C37)+($J$7*D37)+($J$8*E37)</f>
        <v>1.0140591250000001E-2</v>
      </c>
      <c r="I37">
        <f t="shared" si="8"/>
        <v>1.805E-2</v>
      </c>
      <c r="K37">
        <f t="shared" si="16"/>
        <v>7.9094087499999993E-3</v>
      </c>
      <c r="Q37">
        <v>1</v>
      </c>
      <c r="R37">
        <v>2000</v>
      </c>
      <c r="S37">
        <f t="shared" si="9"/>
        <v>4000000</v>
      </c>
      <c r="U37">
        <f t="shared" si="10"/>
        <v>37673611.399999999</v>
      </c>
      <c r="W37">
        <f t="shared" si="5"/>
        <v>39200000</v>
      </c>
      <c r="Y37">
        <f t="shared" si="15"/>
        <v>1526388.6000000015</v>
      </c>
    </row>
    <row r="38" spans="3:25" x14ac:dyDescent="0.3">
      <c r="C38">
        <v>1</v>
      </c>
      <c r="D38">
        <v>1000</v>
      </c>
      <c r="E38">
        <f t="shared" si="12"/>
        <v>1000000</v>
      </c>
      <c r="G38" s="2">
        <f>($J$6*C38)+($J$7*D38)+($J$8*E38)</f>
        <v>1.1632975000000002E-2</v>
      </c>
      <c r="I38">
        <f t="shared" si="8"/>
        <v>0.02</v>
      </c>
      <c r="K38">
        <f t="shared" si="16"/>
        <v>8.3670249999999984E-3</v>
      </c>
      <c r="Q38">
        <v>1</v>
      </c>
      <c r="R38">
        <v>2100</v>
      </c>
      <c r="S38">
        <f t="shared" si="9"/>
        <v>4410000</v>
      </c>
      <c r="U38">
        <f t="shared" si="10"/>
        <v>41569903.5</v>
      </c>
      <c r="W38">
        <f t="shared" si="5"/>
        <v>43218000</v>
      </c>
      <c r="Y38">
        <f t="shared" si="15"/>
        <v>1648096.5</v>
      </c>
    </row>
    <row r="39" spans="3:25" x14ac:dyDescent="0.3">
      <c r="G39" s="2"/>
      <c r="Q39">
        <v>1</v>
      </c>
      <c r="R39">
        <v>2200</v>
      </c>
      <c r="S39">
        <f t="shared" si="9"/>
        <v>4840000</v>
      </c>
      <c r="U39">
        <f t="shared" si="10"/>
        <v>45658029.600000001</v>
      </c>
      <c r="W39">
        <f t="shared" si="5"/>
        <v>47432000</v>
      </c>
      <c r="Y39">
        <f t="shared" si="15"/>
        <v>1773970.3999999985</v>
      </c>
    </row>
    <row r="40" spans="3:25" x14ac:dyDescent="0.3">
      <c r="G40" s="2"/>
      <c r="Q40">
        <v>1</v>
      </c>
      <c r="R40">
        <v>2300</v>
      </c>
      <c r="S40">
        <f t="shared" si="9"/>
        <v>5290000</v>
      </c>
      <c r="U40">
        <f t="shared" si="10"/>
        <v>49937989.700000003</v>
      </c>
      <c r="W40">
        <f t="shared" si="5"/>
        <v>51842000.000000007</v>
      </c>
      <c r="Y40">
        <f t="shared" si="15"/>
        <v>1904010.3000000045</v>
      </c>
    </row>
    <row r="41" spans="3:25" x14ac:dyDescent="0.3">
      <c r="G41" s="2"/>
      <c r="Q41">
        <v>1</v>
      </c>
      <c r="R41">
        <v>2400</v>
      </c>
      <c r="S41">
        <f t="shared" si="9"/>
        <v>5760000</v>
      </c>
      <c r="U41">
        <f t="shared" si="10"/>
        <v>54409783.799999997</v>
      </c>
      <c r="W41">
        <f t="shared" si="5"/>
        <v>56448000.000000007</v>
      </c>
      <c r="Y41">
        <f t="shared" si="15"/>
        <v>2038216.2000000104</v>
      </c>
    </row>
    <row r="42" spans="3:25" x14ac:dyDescent="0.3">
      <c r="G42" s="2"/>
      <c r="Q42">
        <v>1</v>
      </c>
      <c r="R42">
        <v>2500</v>
      </c>
      <c r="S42">
        <f t="shared" si="9"/>
        <v>6250000</v>
      </c>
      <c r="U42">
        <f t="shared" si="10"/>
        <v>59073411.899999999</v>
      </c>
      <c r="W42">
        <f t="shared" si="5"/>
        <v>61250000.000000007</v>
      </c>
      <c r="Y42">
        <f t="shared" si="15"/>
        <v>2176588.1000000089</v>
      </c>
    </row>
    <row r="43" spans="3:25" x14ac:dyDescent="0.3">
      <c r="G43" s="2"/>
      <c r="Q43">
        <v>1</v>
      </c>
      <c r="R43">
        <v>2600</v>
      </c>
      <c r="S43">
        <f t="shared" si="9"/>
        <v>6760000</v>
      </c>
      <c r="U43">
        <f t="shared" si="10"/>
        <v>63928873.999999993</v>
      </c>
      <c r="W43">
        <f t="shared" si="5"/>
        <v>66248000.000000007</v>
      </c>
      <c r="Y43">
        <f t="shared" si="15"/>
        <v>2319126.0000000149</v>
      </c>
    </row>
    <row r="44" spans="3:25" x14ac:dyDescent="0.3">
      <c r="G44" s="2"/>
      <c r="Q44">
        <v>1</v>
      </c>
      <c r="R44">
        <v>2700</v>
      </c>
      <c r="S44">
        <f t="shared" si="9"/>
        <v>7290000</v>
      </c>
      <c r="U44">
        <f t="shared" si="10"/>
        <v>68976170.099999994</v>
      </c>
      <c r="W44">
        <f t="shared" si="5"/>
        <v>71442000</v>
      </c>
      <c r="Y44">
        <f t="shared" si="15"/>
        <v>2465829.900000006</v>
      </c>
    </row>
    <row r="45" spans="3:25" x14ac:dyDescent="0.3">
      <c r="G45" s="2"/>
      <c r="Q45">
        <v>1</v>
      </c>
      <c r="R45">
        <v>2800</v>
      </c>
      <c r="S45">
        <f t="shared" si="9"/>
        <v>7840000</v>
      </c>
      <c r="U45">
        <f t="shared" si="10"/>
        <v>74215300.200000003</v>
      </c>
      <c r="W45">
        <f t="shared" si="5"/>
        <v>76832000</v>
      </c>
      <c r="Y45">
        <f t="shared" si="15"/>
        <v>2616699.799999997</v>
      </c>
    </row>
    <row r="46" spans="3:25" x14ac:dyDescent="0.3">
      <c r="G46" s="2"/>
      <c r="Q46">
        <v>1</v>
      </c>
      <c r="R46">
        <v>2900</v>
      </c>
      <c r="S46">
        <f t="shared" si="9"/>
        <v>8410000</v>
      </c>
      <c r="U46">
        <f t="shared" si="10"/>
        <v>79646264.299999997</v>
      </c>
      <c r="W46">
        <f t="shared" si="5"/>
        <v>82418000</v>
      </c>
      <c r="Y46">
        <f t="shared" si="15"/>
        <v>2771735.700000003</v>
      </c>
    </row>
    <row r="47" spans="3:25" x14ac:dyDescent="0.3">
      <c r="G47" s="2"/>
      <c r="Q47">
        <v>1</v>
      </c>
      <c r="R47">
        <v>3000</v>
      </c>
      <c r="S47">
        <f t="shared" si="9"/>
        <v>9000000</v>
      </c>
      <c r="U47">
        <f t="shared" si="10"/>
        <v>85269062.400000006</v>
      </c>
      <c r="W47">
        <f t="shared" si="5"/>
        <v>88200000</v>
      </c>
      <c r="Y47">
        <f t="shared" si="15"/>
        <v>2930937.599999994</v>
      </c>
    </row>
    <row r="48" spans="3:25" x14ac:dyDescent="0.3">
      <c r="G48" s="2"/>
      <c r="Q48">
        <v>1</v>
      </c>
      <c r="R48">
        <v>3100</v>
      </c>
      <c r="S48">
        <f t="shared" si="9"/>
        <v>9610000</v>
      </c>
      <c r="U48">
        <f t="shared" si="10"/>
        <v>91083694.5</v>
      </c>
      <c r="W48">
        <f t="shared" si="5"/>
        <v>94178000</v>
      </c>
      <c r="Y48">
        <f t="shared" si="15"/>
        <v>3094305.5</v>
      </c>
    </row>
    <row r="49" spans="7:25" x14ac:dyDescent="0.3">
      <c r="G49" s="2"/>
      <c r="Q49">
        <v>1</v>
      </c>
      <c r="R49">
        <v>3200</v>
      </c>
      <c r="S49">
        <f t="shared" si="9"/>
        <v>10240000</v>
      </c>
      <c r="U49">
        <f t="shared" si="10"/>
        <v>97090160.599999994</v>
      </c>
      <c r="W49">
        <f t="shared" si="5"/>
        <v>100352000</v>
      </c>
      <c r="Y49">
        <f t="shared" si="15"/>
        <v>3261839.400000006</v>
      </c>
    </row>
    <row r="50" spans="7:25" x14ac:dyDescent="0.3">
      <c r="G50" s="2"/>
      <c r="Q50">
        <v>1</v>
      </c>
      <c r="R50">
        <v>3300</v>
      </c>
      <c r="S50">
        <f t="shared" si="9"/>
        <v>10890000</v>
      </c>
      <c r="U50">
        <f t="shared" si="10"/>
        <v>103288460.7</v>
      </c>
      <c r="W50">
        <f t="shared" si="5"/>
        <v>106722000.00000001</v>
      </c>
      <c r="Y50">
        <f t="shared" si="15"/>
        <v>3433539.3000000119</v>
      </c>
    </row>
    <row r="51" spans="7:25" x14ac:dyDescent="0.3">
      <c r="G51" s="2"/>
      <c r="Q51">
        <v>1</v>
      </c>
      <c r="R51">
        <v>3400</v>
      </c>
      <c r="S51">
        <f t="shared" si="9"/>
        <v>11560000</v>
      </c>
      <c r="U51">
        <f t="shared" si="10"/>
        <v>109678594.8</v>
      </c>
      <c r="W51">
        <f t="shared" si="5"/>
        <v>113288000.00000001</v>
      </c>
      <c r="Y51">
        <f t="shared" si="15"/>
        <v>3609405.2000000179</v>
      </c>
    </row>
    <row r="52" spans="7:25" x14ac:dyDescent="0.3">
      <c r="G52" s="2"/>
      <c r="Q52">
        <v>1</v>
      </c>
      <c r="R52">
        <v>3500</v>
      </c>
      <c r="S52">
        <f t="shared" si="9"/>
        <v>12250000</v>
      </c>
      <c r="U52">
        <f t="shared" si="10"/>
        <v>116260562.90000001</v>
      </c>
      <c r="W52">
        <f t="shared" si="5"/>
        <v>120050000.00000001</v>
      </c>
      <c r="Y52">
        <f t="shared" si="15"/>
        <v>3789437.1000000089</v>
      </c>
    </row>
    <row r="53" spans="7:25" x14ac:dyDescent="0.3">
      <c r="G53" s="2"/>
      <c r="Q53">
        <v>1</v>
      </c>
      <c r="R53">
        <v>3600</v>
      </c>
      <c r="S53">
        <f t="shared" si="9"/>
        <v>12960000</v>
      </c>
      <c r="U53">
        <f t="shared" si="10"/>
        <v>123034365</v>
      </c>
      <c r="W53">
        <f t="shared" si="5"/>
        <v>127008000.00000001</v>
      </c>
      <c r="Y53">
        <f t="shared" si="15"/>
        <v>3973635.0000000149</v>
      </c>
    </row>
    <row r="54" spans="7:25" x14ac:dyDescent="0.3">
      <c r="G54" s="2"/>
      <c r="Q54">
        <v>1</v>
      </c>
      <c r="R54">
        <v>3700</v>
      </c>
      <c r="S54">
        <f t="shared" si="9"/>
        <v>13690000</v>
      </c>
      <c r="U54">
        <f t="shared" si="10"/>
        <v>130000001.09999998</v>
      </c>
      <c r="W54">
        <f t="shared" si="5"/>
        <v>134162000.00000001</v>
      </c>
      <c r="Y54">
        <f t="shared" si="15"/>
        <v>4161998.9000000358</v>
      </c>
    </row>
    <row r="55" spans="7:25" x14ac:dyDescent="0.3">
      <c r="G55" s="2"/>
      <c r="Q55">
        <v>1</v>
      </c>
      <c r="R55">
        <v>3800</v>
      </c>
      <c r="S55">
        <f t="shared" si="9"/>
        <v>14440000</v>
      </c>
      <c r="U55">
        <f t="shared" si="10"/>
        <v>137157471.19999999</v>
      </c>
      <c r="W55">
        <f t="shared" si="5"/>
        <v>141512000</v>
      </c>
      <c r="Y55">
        <f t="shared" si="15"/>
        <v>4354528.8000000119</v>
      </c>
    </row>
    <row r="56" spans="7:25" x14ac:dyDescent="0.3">
      <c r="G56" s="2"/>
      <c r="Q56">
        <v>1</v>
      </c>
      <c r="R56">
        <v>3900</v>
      </c>
      <c r="S56">
        <f t="shared" si="9"/>
        <v>15210000</v>
      </c>
      <c r="U56">
        <f t="shared" si="10"/>
        <v>144506775.30000001</v>
      </c>
      <c r="W56">
        <f t="shared" si="5"/>
        <v>149058000</v>
      </c>
      <c r="Y56">
        <f t="shared" si="15"/>
        <v>4551224.6999999881</v>
      </c>
    </row>
    <row r="57" spans="7:25" x14ac:dyDescent="0.3">
      <c r="G57" s="2"/>
      <c r="Q57">
        <v>1</v>
      </c>
      <c r="R57">
        <v>4000</v>
      </c>
      <c r="S57">
        <f t="shared" si="9"/>
        <v>16000000</v>
      </c>
      <c r="U57">
        <f t="shared" si="10"/>
        <v>152047913.40000001</v>
      </c>
      <c r="W57">
        <f t="shared" si="5"/>
        <v>156800000</v>
      </c>
      <c r="Y57">
        <f t="shared" si="15"/>
        <v>4752086.599999994</v>
      </c>
    </row>
    <row r="58" spans="7:25" x14ac:dyDescent="0.3">
      <c r="G58" s="2"/>
      <c r="Q58">
        <v>1</v>
      </c>
      <c r="R58">
        <v>4100</v>
      </c>
      <c r="S58">
        <f t="shared" si="9"/>
        <v>16810000</v>
      </c>
      <c r="U58">
        <f t="shared" si="10"/>
        <v>159780885.5</v>
      </c>
      <c r="W58">
        <f t="shared" si="5"/>
        <v>164738000</v>
      </c>
      <c r="Y58">
        <f t="shared" si="15"/>
        <v>4957114.5</v>
      </c>
    </row>
    <row r="59" spans="7:25" x14ac:dyDescent="0.3">
      <c r="G59" s="2"/>
      <c r="Q59">
        <v>1</v>
      </c>
      <c r="R59">
        <v>4200</v>
      </c>
      <c r="S59">
        <f t="shared" si="9"/>
        <v>17640000</v>
      </c>
      <c r="U59">
        <f t="shared" si="10"/>
        <v>167705691.59999999</v>
      </c>
      <c r="W59">
        <f t="shared" si="5"/>
        <v>172872000</v>
      </c>
      <c r="Y59">
        <f t="shared" si="15"/>
        <v>5166308.400000006</v>
      </c>
    </row>
    <row r="60" spans="7:25" x14ac:dyDescent="0.3">
      <c r="G60" s="2"/>
      <c r="Q60">
        <v>1</v>
      </c>
      <c r="R60">
        <v>4300</v>
      </c>
      <c r="S60">
        <f t="shared" si="9"/>
        <v>18490000</v>
      </c>
      <c r="U60">
        <f t="shared" si="10"/>
        <v>175822331.69999999</v>
      </c>
      <c r="W60">
        <f t="shared" si="5"/>
        <v>181202000</v>
      </c>
      <c r="Y60">
        <f t="shared" si="15"/>
        <v>5379668.3000000119</v>
      </c>
    </row>
    <row r="61" spans="7:25" x14ac:dyDescent="0.3">
      <c r="G61" s="2"/>
      <c r="Q61">
        <v>1</v>
      </c>
      <c r="R61">
        <v>4400</v>
      </c>
      <c r="S61">
        <f t="shared" si="9"/>
        <v>19360000</v>
      </c>
      <c r="U61">
        <f t="shared" si="10"/>
        <v>184130805.80000001</v>
      </c>
      <c r="W61">
        <f t="shared" si="5"/>
        <v>189728000</v>
      </c>
      <c r="Y61">
        <f t="shared" si="15"/>
        <v>5597194.1999999881</v>
      </c>
    </row>
    <row r="62" spans="7:25" x14ac:dyDescent="0.3">
      <c r="G62" s="2"/>
      <c r="Q62">
        <v>1</v>
      </c>
      <c r="R62">
        <v>4500</v>
      </c>
      <c r="S62">
        <f t="shared" si="9"/>
        <v>20250000</v>
      </c>
      <c r="U62">
        <f t="shared" si="10"/>
        <v>192631113.90000001</v>
      </c>
      <c r="W62">
        <f t="shared" si="5"/>
        <v>198450000</v>
      </c>
      <c r="Y62">
        <f t="shared" si="15"/>
        <v>5818886.099999994</v>
      </c>
    </row>
    <row r="63" spans="7:25" x14ac:dyDescent="0.3">
      <c r="G63" s="2"/>
      <c r="Q63">
        <v>1</v>
      </c>
      <c r="R63">
        <v>4600</v>
      </c>
      <c r="S63">
        <f t="shared" si="9"/>
        <v>21160000</v>
      </c>
      <c r="U63">
        <f t="shared" si="10"/>
        <v>201323256</v>
      </c>
      <c r="W63">
        <f t="shared" si="5"/>
        <v>207368000.00000003</v>
      </c>
      <c r="Y63">
        <f t="shared" si="15"/>
        <v>6044744.0000000298</v>
      </c>
    </row>
    <row r="64" spans="7:25" x14ac:dyDescent="0.3">
      <c r="G64" s="2"/>
      <c r="Q64">
        <v>1</v>
      </c>
      <c r="R64">
        <v>4700</v>
      </c>
      <c r="S64">
        <f t="shared" si="9"/>
        <v>22090000</v>
      </c>
      <c r="U64">
        <f t="shared" si="10"/>
        <v>210207232.09999999</v>
      </c>
      <c r="W64">
        <f t="shared" si="5"/>
        <v>216482000.00000003</v>
      </c>
      <c r="Y64">
        <f t="shared" si="15"/>
        <v>6274767.9000000358</v>
      </c>
    </row>
    <row r="65" spans="7:25" x14ac:dyDescent="0.3">
      <c r="G65" s="2"/>
      <c r="Q65">
        <v>1</v>
      </c>
      <c r="R65">
        <v>4800</v>
      </c>
      <c r="S65">
        <f t="shared" si="9"/>
        <v>23040000</v>
      </c>
      <c r="U65">
        <f t="shared" si="10"/>
        <v>219283042.19999999</v>
      </c>
      <c r="W65">
        <f t="shared" si="5"/>
        <v>225792000.00000003</v>
      </c>
      <c r="Y65">
        <f t="shared" si="15"/>
        <v>6508957.8000000417</v>
      </c>
    </row>
    <row r="66" spans="7:25" x14ac:dyDescent="0.3">
      <c r="G66" s="2"/>
      <c r="Q66">
        <v>1</v>
      </c>
      <c r="R66">
        <v>4900</v>
      </c>
      <c r="S66">
        <f t="shared" si="9"/>
        <v>24010000</v>
      </c>
      <c r="U66">
        <f t="shared" si="10"/>
        <v>228550686.30000001</v>
      </c>
      <c r="W66">
        <f t="shared" si="5"/>
        <v>235298000.00000003</v>
      </c>
      <c r="Y66">
        <f t="shared" si="15"/>
        <v>6747313.7000000179</v>
      </c>
    </row>
    <row r="67" spans="7:25" x14ac:dyDescent="0.3">
      <c r="G67" s="2"/>
      <c r="Q67">
        <v>1</v>
      </c>
      <c r="R67">
        <v>5000</v>
      </c>
      <c r="S67">
        <f>R67^2</f>
        <v>25000000</v>
      </c>
      <c r="U67">
        <f>($X$6*Q67)+($X$7*R67)+($X$8*S67)</f>
        <v>238010164.40000001</v>
      </c>
      <c r="W67">
        <f t="shared" si="5"/>
        <v>245000000.00000003</v>
      </c>
      <c r="Y67">
        <f t="shared" si="15"/>
        <v>6989835.6000000238</v>
      </c>
    </row>
    <row r="68" spans="7:25" x14ac:dyDescent="0.3">
      <c r="G68" s="2"/>
    </row>
    <row r="69" spans="7:25" x14ac:dyDescent="0.3">
      <c r="G69" s="2"/>
    </row>
    <row r="70" spans="7:25" x14ac:dyDescent="0.3">
      <c r="G70" s="2"/>
    </row>
    <row r="71" spans="7:25" x14ac:dyDescent="0.3">
      <c r="G71" s="2"/>
    </row>
    <row r="72" spans="7:25" x14ac:dyDescent="0.3">
      <c r="G72" s="2"/>
    </row>
    <row r="73" spans="7:25" x14ac:dyDescent="0.3">
      <c r="G73" s="2"/>
    </row>
    <row r="74" spans="7:25" x14ac:dyDescent="0.3">
      <c r="G74" s="2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Y70"/>
  <sheetViews>
    <sheetView workbookViewId="0">
      <selection activeCell="Q4" sqref="Q4"/>
    </sheetView>
  </sheetViews>
  <sheetFormatPr defaultRowHeight="14.4" x14ac:dyDescent="0.3"/>
  <cols>
    <col min="4" max="4" width="14.88671875" bestFit="1" customWidth="1"/>
    <col min="7" max="7" width="10" bestFit="1" customWidth="1"/>
    <col min="9" max="9" width="15.6640625" bestFit="1" customWidth="1"/>
    <col min="11" max="11" width="11.88671875" bestFit="1" customWidth="1"/>
    <col min="17" max="17" width="19.5546875" bestFit="1" customWidth="1"/>
    <col min="23" max="23" width="12.33203125" bestFit="1" customWidth="1"/>
    <col min="25" max="25" width="11.88671875" bestFit="1" customWidth="1"/>
  </cols>
  <sheetData>
    <row r="4" spans="3:25" x14ac:dyDescent="0.3">
      <c r="D4" s="5" t="s">
        <v>0</v>
      </c>
      <c r="F4" s="1" t="s">
        <v>4</v>
      </c>
      <c r="Q4" s="5" t="s">
        <v>6</v>
      </c>
      <c r="S4" s="1" t="s">
        <v>14</v>
      </c>
    </row>
    <row r="6" spans="3:25" x14ac:dyDescent="0.3">
      <c r="C6" s="3" t="s">
        <v>1</v>
      </c>
      <c r="D6" s="3" t="s">
        <v>2</v>
      </c>
      <c r="E6" s="3" t="s">
        <v>3</v>
      </c>
      <c r="F6" s="3"/>
      <c r="G6" s="3" t="s">
        <v>5</v>
      </c>
      <c r="I6" s="1" t="s">
        <v>8</v>
      </c>
      <c r="J6" s="2">
        <v>2.41882E-5</v>
      </c>
      <c r="Q6" s="3" t="s">
        <v>1</v>
      </c>
      <c r="R6" s="3" t="s">
        <v>2</v>
      </c>
      <c r="S6" s="3" t="s">
        <v>3</v>
      </c>
      <c r="T6" s="3"/>
      <c r="U6" s="3" t="s">
        <v>13</v>
      </c>
      <c r="W6" s="1" t="s">
        <v>8</v>
      </c>
      <c r="X6">
        <v>-1413.54</v>
      </c>
    </row>
    <row r="7" spans="3:25" x14ac:dyDescent="0.3">
      <c r="C7">
        <v>1</v>
      </c>
      <c r="D7">
        <v>50</v>
      </c>
      <c r="E7">
        <f>D7^2</f>
        <v>2500</v>
      </c>
      <c r="G7">
        <f>5200/1000000000</f>
        <v>5.2000000000000002E-6</v>
      </c>
      <c r="I7" s="1" t="s">
        <v>9</v>
      </c>
      <c r="J7" s="2">
        <v>-1.4105300000000001E-7</v>
      </c>
      <c r="Q7">
        <v>1</v>
      </c>
      <c r="R7">
        <v>50</v>
      </c>
      <c r="S7">
        <f>R7^2</f>
        <v>2500</v>
      </c>
      <c r="U7">
        <v>5889</v>
      </c>
      <c r="W7" s="1" t="s">
        <v>9</v>
      </c>
      <c r="X7">
        <v>28.442</v>
      </c>
    </row>
    <row r="8" spans="3:25" x14ac:dyDescent="0.3">
      <c r="C8">
        <v>1</v>
      </c>
      <c r="D8">
        <v>100</v>
      </c>
      <c r="E8">
        <f t="shared" ref="E8:E12" si="0">D8^2</f>
        <v>10000</v>
      </c>
      <c r="G8">
        <f>16/1000000</f>
        <v>1.5999999999999999E-5</v>
      </c>
      <c r="I8" s="1" t="s">
        <v>10</v>
      </c>
      <c r="J8" s="2">
        <v>1.50919E-9</v>
      </c>
      <c r="Q8">
        <v>1</v>
      </c>
      <c r="R8">
        <v>100</v>
      </c>
      <c r="S8">
        <f t="shared" ref="S8:S13" si="1">R8^2</f>
        <v>10000</v>
      </c>
      <c r="U8">
        <v>22000</v>
      </c>
      <c r="W8" s="1" t="s">
        <v>10</v>
      </c>
      <c r="X8">
        <v>2.0007199999999998</v>
      </c>
    </row>
    <row r="9" spans="3:25" x14ac:dyDescent="0.3">
      <c r="C9">
        <v>1</v>
      </c>
      <c r="D9">
        <v>250</v>
      </c>
      <c r="E9">
        <f t="shared" si="0"/>
        <v>62500</v>
      </c>
      <c r="G9">
        <f>97/1000000</f>
        <v>9.7E-5</v>
      </c>
      <c r="Q9">
        <v>1</v>
      </c>
      <c r="R9">
        <v>250</v>
      </c>
      <c r="S9">
        <f t="shared" si="1"/>
        <v>62500</v>
      </c>
      <c r="U9">
        <v>130537</v>
      </c>
    </row>
    <row r="10" spans="3:25" x14ac:dyDescent="0.3">
      <c r="C10">
        <v>1</v>
      </c>
      <c r="D10">
        <v>500</v>
      </c>
      <c r="E10">
        <f t="shared" si="0"/>
        <v>250000</v>
      </c>
      <c r="G10">
        <f>360/1000000</f>
        <v>3.6000000000000002E-4</v>
      </c>
      <c r="Q10">
        <v>1</v>
      </c>
      <c r="R10">
        <v>500</v>
      </c>
      <c r="S10">
        <f t="shared" si="1"/>
        <v>250000</v>
      </c>
      <c r="U10">
        <v>512370</v>
      </c>
    </row>
    <row r="11" spans="3:25" x14ac:dyDescent="0.3">
      <c r="C11">
        <v>1</v>
      </c>
      <c r="D11">
        <v>1000</v>
      </c>
      <c r="E11">
        <f t="shared" si="0"/>
        <v>1000000</v>
      </c>
      <c r="G11">
        <f>1374/1000000</f>
        <v>1.374E-3</v>
      </c>
      <c r="Q11">
        <v>1</v>
      </c>
      <c r="R11">
        <v>1000</v>
      </c>
      <c r="S11">
        <f t="shared" si="1"/>
        <v>1000000</v>
      </c>
      <c r="U11">
        <v>2026108</v>
      </c>
    </row>
    <row r="12" spans="3:25" x14ac:dyDescent="0.3">
      <c r="C12">
        <v>1</v>
      </c>
      <c r="D12">
        <v>5000</v>
      </c>
      <c r="E12">
        <f t="shared" si="0"/>
        <v>25000000</v>
      </c>
      <c r="G12">
        <f>37049/1000000</f>
        <v>3.7048999999999999E-2</v>
      </c>
      <c r="Q12">
        <v>1</v>
      </c>
      <c r="R12">
        <v>2500</v>
      </c>
      <c r="S12">
        <f t="shared" si="1"/>
        <v>6250000</v>
      </c>
      <c r="U12">
        <v>12575422</v>
      </c>
    </row>
    <row r="13" spans="3:25" x14ac:dyDescent="0.3">
      <c r="Q13">
        <v>1</v>
      </c>
      <c r="R13">
        <v>5000</v>
      </c>
      <c r="S13">
        <f t="shared" si="1"/>
        <v>25000000</v>
      </c>
      <c r="U13">
        <v>50158557</v>
      </c>
    </row>
    <row r="16" spans="3:25" x14ac:dyDescent="0.3">
      <c r="Q16" s="3" t="s">
        <v>1</v>
      </c>
      <c r="R16" s="3" t="s">
        <v>2</v>
      </c>
      <c r="S16" s="3" t="s">
        <v>3</v>
      </c>
      <c r="T16" s="3"/>
      <c r="U16" s="3" t="s">
        <v>12</v>
      </c>
      <c r="V16" s="4"/>
      <c r="W16" s="4" t="s">
        <v>17</v>
      </c>
      <c r="X16" s="4"/>
      <c r="Y16" s="4" t="s">
        <v>11</v>
      </c>
    </row>
    <row r="17" spans="3:25" x14ac:dyDescent="0.3">
      <c r="Q17">
        <v>1</v>
      </c>
      <c r="R17">
        <v>10</v>
      </c>
      <c r="S17">
        <f>R17^2</f>
        <v>100</v>
      </c>
      <c r="U17">
        <f>($X$6*Q17)+($X$7*R17)+($X$8*S17)</f>
        <v>-929.04799999999989</v>
      </c>
      <c r="W17">
        <f>2.1*S17</f>
        <v>210</v>
      </c>
      <c r="Y17">
        <f>W17-U17</f>
        <v>1139.0479999999998</v>
      </c>
    </row>
    <row r="18" spans="3:25" x14ac:dyDescent="0.3">
      <c r="C18" s="3" t="s">
        <v>1</v>
      </c>
      <c r="D18" s="3" t="s">
        <v>2</v>
      </c>
      <c r="E18" s="3" t="s">
        <v>3</v>
      </c>
      <c r="F18" s="3"/>
      <c r="G18" s="3" t="s">
        <v>7</v>
      </c>
      <c r="H18" s="3"/>
      <c r="I18" s="3" t="s">
        <v>18</v>
      </c>
      <c r="J18" s="3"/>
      <c r="K18" s="3" t="s">
        <v>11</v>
      </c>
      <c r="Q18">
        <v>1</v>
      </c>
      <c r="R18">
        <v>25</v>
      </c>
      <c r="S18">
        <f t="shared" ref="S18:S69" si="2">R18^2</f>
        <v>625</v>
      </c>
      <c r="U18">
        <f t="shared" ref="U18:U69" si="3">($X$6*Q18)+($X$7*R18)+($X$8*S18)</f>
        <v>547.95999999999981</v>
      </c>
      <c r="W18">
        <f t="shared" ref="W18:W69" si="4">2.1*S18</f>
        <v>1312.5</v>
      </c>
      <c r="Y18">
        <f t="shared" ref="Y18:Y25" si="5">W18-U18</f>
        <v>764.54000000000019</v>
      </c>
    </row>
    <row r="19" spans="3:25" x14ac:dyDescent="0.3">
      <c r="C19">
        <v>1</v>
      </c>
      <c r="D19">
        <v>25</v>
      </c>
      <c r="E19">
        <f>D19^2</f>
        <v>625</v>
      </c>
      <c r="G19" s="2">
        <f>$J$6*C19+$J$7*D19+$J$8*E19</f>
        <v>2.1605118749999997E-5</v>
      </c>
      <c r="I19">
        <f>(0.0000000017)*E19</f>
        <v>1.0625E-6</v>
      </c>
      <c r="K19">
        <f>I19-G19</f>
        <v>-2.0542618749999998E-5</v>
      </c>
      <c r="Q19">
        <v>1</v>
      </c>
      <c r="R19">
        <v>90</v>
      </c>
      <c r="S19">
        <f t="shared" si="2"/>
        <v>8100</v>
      </c>
      <c r="U19">
        <f t="shared" si="3"/>
        <v>17352.072</v>
      </c>
      <c r="W19">
        <f t="shared" si="4"/>
        <v>17010</v>
      </c>
      <c r="Y19">
        <f t="shared" si="5"/>
        <v>-342.07200000000012</v>
      </c>
    </row>
    <row r="20" spans="3:25" x14ac:dyDescent="0.3">
      <c r="C20">
        <v>1</v>
      </c>
      <c r="D20">
        <v>50</v>
      </c>
      <c r="E20">
        <f t="shared" ref="E20:E70" si="6">D20^2</f>
        <v>2500</v>
      </c>
      <c r="G20">
        <f t="shared" ref="G20:G27" si="7">$J$6*C20+$J$7*D20+$J$8*E20</f>
        <v>2.0908525E-5</v>
      </c>
      <c r="I20">
        <f t="shared" ref="I20:I70" si="8">(0.0000000017)*E20</f>
        <v>4.25E-6</v>
      </c>
      <c r="K20">
        <f t="shared" ref="K20:K27" si="9">I20-G20</f>
        <v>-1.6658524999999998E-5</v>
      </c>
      <c r="Q20">
        <v>1</v>
      </c>
      <c r="R20">
        <v>100</v>
      </c>
      <c r="S20">
        <f t="shared" si="2"/>
        <v>10000</v>
      </c>
      <c r="U20">
        <f t="shared" si="3"/>
        <v>21437.859999999997</v>
      </c>
      <c r="W20">
        <f t="shared" si="4"/>
        <v>21000</v>
      </c>
      <c r="Y20">
        <f t="shared" si="5"/>
        <v>-437.85999999999694</v>
      </c>
    </row>
    <row r="21" spans="3:25" x14ac:dyDescent="0.3">
      <c r="C21">
        <v>1</v>
      </c>
      <c r="D21">
        <v>100</v>
      </c>
      <c r="E21">
        <f t="shared" si="6"/>
        <v>10000</v>
      </c>
      <c r="G21">
        <f>$J$6*C21+$J$7*D21+$J$8*E21</f>
        <v>2.5174799999999998E-5</v>
      </c>
      <c r="I21">
        <f t="shared" si="8"/>
        <v>1.7E-5</v>
      </c>
      <c r="K21">
        <f t="shared" si="9"/>
        <v>-8.1747999999999984E-6</v>
      </c>
      <c r="Q21">
        <v>1</v>
      </c>
      <c r="R21">
        <v>200</v>
      </c>
      <c r="S21">
        <f t="shared" si="2"/>
        <v>40000</v>
      </c>
      <c r="U21">
        <f t="shared" si="3"/>
        <v>84303.659999999989</v>
      </c>
      <c r="W21">
        <f t="shared" si="4"/>
        <v>84000</v>
      </c>
      <c r="Y21">
        <f t="shared" si="5"/>
        <v>-303.65999999998894</v>
      </c>
    </row>
    <row r="22" spans="3:25" x14ac:dyDescent="0.3">
      <c r="C22">
        <v>1</v>
      </c>
      <c r="D22">
        <v>200</v>
      </c>
      <c r="E22">
        <f t="shared" si="6"/>
        <v>40000</v>
      </c>
      <c r="G22">
        <f t="shared" si="7"/>
        <v>5.6345199999999997E-5</v>
      </c>
      <c r="I22">
        <f t="shared" si="8"/>
        <v>6.7999999999999999E-5</v>
      </c>
      <c r="K22">
        <f t="shared" si="9"/>
        <v>1.1654800000000002E-5</v>
      </c>
      <c r="Q22">
        <v>1</v>
      </c>
      <c r="R22">
        <v>300</v>
      </c>
      <c r="S22">
        <f t="shared" si="2"/>
        <v>90000</v>
      </c>
      <c r="U22">
        <f t="shared" si="3"/>
        <v>187183.86</v>
      </c>
      <c r="W22">
        <f t="shared" si="4"/>
        <v>189000</v>
      </c>
      <c r="Y22">
        <f t="shared" si="5"/>
        <v>1816.140000000014</v>
      </c>
    </row>
    <row r="23" spans="3:25" x14ac:dyDescent="0.3">
      <c r="C23">
        <v>1</v>
      </c>
      <c r="D23">
        <v>300</v>
      </c>
      <c r="E23">
        <f t="shared" si="6"/>
        <v>90000</v>
      </c>
      <c r="G23">
        <f t="shared" si="7"/>
        <v>1.1769939999999999E-4</v>
      </c>
      <c r="I23">
        <f t="shared" si="8"/>
        <v>1.5300000000000001E-4</v>
      </c>
      <c r="K23">
        <f t="shared" si="9"/>
        <v>3.5300600000000019E-5</v>
      </c>
      <c r="Q23">
        <v>1</v>
      </c>
      <c r="R23">
        <v>400</v>
      </c>
      <c r="S23">
        <f t="shared" si="2"/>
        <v>160000</v>
      </c>
      <c r="U23">
        <f t="shared" si="3"/>
        <v>330078.45999999996</v>
      </c>
      <c r="W23">
        <f t="shared" si="4"/>
        <v>336000</v>
      </c>
      <c r="Y23">
        <f t="shared" si="5"/>
        <v>5921.5400000000373</v>
      </c>
    </row>
    <row r="24" spans="3:25" x14ac:dyDescent="0.3">
      <c r="C24">
        <v>1</v>
      </c>
      <c r="D24">
        <v>400</v>
      </c>
      <c r="E24">
        <f t="shared" si="6"/>
        <v>160000</v>
      </c>
      <c r="G24">
        <f t="shared" si="7"/>
        <v>2.092374E-4</v>
      </c>
      <c r="I24">
        <f t="shared" si="8"/>
        <v>2.72E-4</v>
      </c>
      <c r="K24">
        <f t="shared" si="9"/>
        <v>6.2762599999999994E-5</v>
      </c>
      <c r="Q24">
        <v>1</v>
      </c>
      <c r="R24">
        <v>500</v>
      </c>
      <c r="S24">
        <f t="shared" si="2"/>
        <v>250000</v>
      </c>
      <c r="U24">
        <f t="shared" si="3"/>
        <v>512987.45999999996</v>
      </c>
      <c r="W24">
        <f t="shared" si="4"/>
        <v>525000</v>
      </c>
      <c r="Y24">
        <f t="shared" si="5"/>
        <v>12012.540000000037</v>
      </c>
    </row>
    <row r="25" spans="3:25" x14ac:dyDescent="0.3">
      <c r="C25">
        <v>1</v>
      </c>
      <c r="D25">
        <v>500</v>
      </c>
      <c r="E25">
        <f t="shared" si="6"/>
        <v>250000</v>
      </c>
      <c r="G25">
        <f t="shared" si="7"/>
        <v>3.3095920000000004E-4</v>
      </c>
      <c r="I25">
        <f t="shared" si="8"/>
        <v>4.2499999999999998E-4</v>
      </c>
      <c r="K25">
        <f t="shared" si="9"/>
        <v>9.4040799999999935E-5</v>
      </c>
      <c r="Q25">
        <v>1</v>
      </c>
      <c r="R25">
        <v>600</v>
      </c>
      <c r="S25">
        <f t="shared" si="2"/>
        <v>360000</v>
      </c>
      <c r="U25">
        <f t="shared" si="3"/>
        <v>735910.86</v>
      </c>
      <c r="W25">
        <f t="shared" si="4"/>
        <v>756000</v>
      </c>
      <c r="Y25">
        <f t="shared" si="5"/>
        <v>20089.140000000014</v>
      </c>
    </row>
    <row r="26" spans="3:25" x14ac:dyDescent="0.3">
      <c r="C26">
        <v>1</v>
      </c>
      <c r="D26">
        <v>600</v>
      </c>
      <c r="E26">
        <f t="shared" si="6"/>
        <v>360000</v>
      </c>
      <c r="G26">
        <f t="shared" si="7"/>
        <v>4.8286479999999995E-4</v>
      </c>
      <c r="I26">
        <f t="shared" si="8"/>
        <v>6.1200000000000002E-4</v>
      </c>
      <c r="K26">
        <f t="shared" si="9"/>
        <v>1.2913520000000007E-4</v>
      </c>
      <c r="Q26">
        <v>1</v>
      </c>
      <c r="R26">
        <v>700</v>
      </c>
      <c r="S26">
        <f t="shared" si="2"/>
        <v>490000</v>
      </c>
      <c r="U26">
        <f t="shared" si="3"/>
        <v>998848.65999999992</v>
      </c>
      <c r="W26">
        <f t="shared" si="4"/>
        <v>1029000</v>
      </c>
      <c r="Y26">
        <f t="shared" ref="Y26:Y69" si="10">W26-U26</f>
        <v>30151.340000000084</v>
      </c>
    </row>
    <row r="27" spans="3:25" x14ac:dyDescent="0.3">
      <c r="C27">
        <v>1</v>
      </c>
      <c r="D27">
        <v>700</v>
      </c>
      <c r="E27">
        <f t="shared" si="6"/>
        <v>490000</v>
      </c>
      <c r="G27">
        <f t="shared" si="7"/>
        <v>6.649542E-4</v>
      </c>
      <c r="I27">
        <f t="shared" si="8"/>
        <v>8.3299999999999997E-4</v>
      </c>
      <c r="K27">
        <f t="shared" si="9"/>
        <v>1.6804579999999997E-4</v>
      </c>
      <c r="Q27">
        <v>1</v>
      </c>
      <c r="R27">
        <v>800</v>
      </c>
      <c r="S27">
        <f t="shared" si="2"/>
        <v>640000</v>
      </c>
      <c r="U27">
        <f t="shared" si="3"/>
        <v>1301800.8599999999</v>
      </c>
      <c r="W27">
        <f t="shared" si="4"/>
        <v>1344000</v>
      </c>
      <c r="Y27">
        <f t="shared" si="10"/>
        <v>42199.14000000013</v>
      </c>
    </row>
    <row r="28" spans="3:25" x14ac:dyDescent="0.3">
      <c r="C28">
        <v>1</v>
      </c>
      <c r="D28">
        <v>800</v>
      </c>
      <c r="E28">
        <f t="shared" si="6"/>
        <v>640000</v>
      </c>
      <c r="G28">
        <f t="shared" ref="G28:G70" si="11">$J$6*C28+$J$7*D28+$J$8*E28</f>
        <v>8.7722739999999998E-4</v>
      </c>
      <c r="I28">
        <f t="shared" si="8"/>
        <v>1.088E-3</v>
      </c>
      <c r="K28">
        <f t="shared" ref="K28:K70" si="12">I28-G28</f>
        <v>2.1077260000000001E-4</v>
      </c>
      <c r="Q28">
        <v>1</v>
      </c>
      <c r="R28">
        <v>900</v>
      </c>
      <c r="S28">
        <f t="shared" si="2"/>
        <v>810000</v>
      </c>
      <c r="U28">
        <f t="shared" si="3"/>
        <v>1644767.46</v>
      </c>
      <c r="W28">
        <f t="shared" si="4"/>
        <v>1701000</v>
      </c>
      <c r="Y28">
        <f t="shared" si="10"/>
        <v>56232.540000000037</v>
      </c>
    </row>
    <row r="29" spans="3:25" x14ac:dyDescent="0.3">
      <c r="C29">
        <v>1</v>
      </c>
      <c r="D29">
        <v>900</v>
      </c>
      <c r="E29">
        <f t="shared" si="6"/>
        <v>810000</v>
      </c>
      <c r="G29">
        <f t="shared" si="11"/>
        <v>1.1196844000000001E-3</v>
      </c>
      <c r="I29">
        <f t="shared" si="8"/>
        <v>1.377E-3</v>
      </c>
      <c r="K29">
        <f t="shared" si="12"/>
        <v>2.5731559999999992E-4</v>
      </c>
      <c r="Q29">
        <v>1</v>
      </c>
      <c r="R29">
        <v>1000</v>
      </c>
      <c r="S29">
        <f t="shared" si="2"/>
        <v>1000000</v>
      </c>
      <c r="U29">
        <f t="shared" si="3"/>
        <v>2027748.4599999997</v>
      </c>
      <c r="W29">
        <f t="shared" si="4"/>
        <v>2100000</v>
      </c>
      <c r="Y29">
        <f t="shared" si="10"/>
        <v>72251.54000000027</v>
      </c>
    </row>
    <row r="30" spans="3:25" x14ac:dyDescent="0.3">
      <c r="C30">
        <v>1</v>
      </c>
      <c r="D30">
        <v>1000</v>
      </c>
      <c r="E30">
        <f t="shared" si="6"/>
        <v>1000000</v>
      </c>
      <c r="G30">
        <f t="shared" si="11"/>
        <v>1.3923252000000001E-3</v>
      </c>
      <c r="I30">
        <f t="shared" si="8"/>
        <v>1.6999999999999999E-3</v>
      </c>
      <c r="K30">
        <f t="shared" si="12"/>
        <v>3.0767479999999981E-4</v>
      </c>
      <c r="Q30">
        <v>1</v>
      </c>
      <c r="R30">
        <v>1100</v>
      </c>
      <c r="S30">
        <f t="shared" si="2"/>
        <v>1210000</v>
      </c>
      <c r="U30">
        <f t="shared" si="3"/>
        <v>2450743.86</v>
      </c>
      <c r="W30">
        <f t="shared" si="4"/>
        <v>2541000</v>
      </c>
      <c r="Y30">
        <f t="shared" si="10"/>
        <v>90256.14000000013</v>
      </c>
    </row>
    <row r="31" spans="3:25" x14ac:dyDescent="0.3">
      <c r="C31">
        <v>1</v>
      </c>
      <c r="D31">
        <v>1100</v>
      </c>
      <c r="E31">
        <f t="shared" si="6"/>
        <v>1210000</v>
      </c>
      <c r="G31">
        <f t="shared" si="11"/>
        <v>1.6951498E-3</v>
      </c>
      <c r="I31">
        <f t="shared" si="8"/>
        <v>2.0569999999999998E-3</v>
      </c>
      <c r="K31">
        <f t="shared" si="12"/>
        <v>3.6185019999999978E-4</v>
      </c>
      <c r="Q31">
        <v>1</v>
      </c>
      <c r="R31">
        <v>1200</v>
      </c>
      <c r="S31">
        <f t="shared" si="2"/>
        <v>1440000</v>
      </c>
      <c r="U31">
        <f t="shared" si="3"/>
        <v>2913753.6599999997</v>
      </c>
      <c r="W31">
        <f t="shared" si="4"/>
        <v>3024000</v>
      </c>
      <c r="Y31">
        <f t="shared" si="10"/>
        <v>110246.34000000032</v>
      </c>
    </row>
    <row r="32" spans="3:25" x14ac:dyDescent="0.3">
      <c r="C32">
        <v>1</v>
      </c>
      <c r="D32">
        <v>1200</v>
      </c>
      <c r="E32">
        <f t="shared" si="6"/>
        <v>1440000</v>
      </c>
      <c r="G32">
        <f t="shared" si="11"/>
        <v>2.0281582E-3</v>
      </c>
      <c r="I32">
        <f t="shared" si="8"/>
        <v>2.4480000000000001E-3</v>
      </c>
      <c r="K32">
        <f t="shared" si="12"/>
        <v>4.1984180000000006E-4</v>
      </c>
      <c r="Q32">
        <v>1</v>
      </c>
      <c r="R32">
        <v>1300</v>
      </c>
      <c r="S32">
        <f t="shared" si="2"/>
        <v>1690000</v>
      </c>
      <c r="U32">
        <f t="shared" si="3"/>
        <v>3416777.86</v>
      </c>
      <c r="W32">
        <f t="shared" si="4"/>
        <v>3549000</v>
      </c>
      <c r="Y32">
        <f t="shared" si="10"/>
        <v>132222.14000000013</v>
      </c>
    </row>
    <row r="33" spans="3:25" x14ac:dyDescent="0.3">
      <c r="C33">
        <v>1</v>
      </c>
      <c r="D33">
        <v>1300</v>
      </c>
      <c r="E33">
        <f t="shared" si="6"/>
        <v>1690000</v>
      </c>
      <c r="G33">
        <f t="shared" si="11"/>
        <v>2.3913504000000001E-3</v>
      </c>
      <c r="I33">
        <f t="shared" si="8"/>
        <v>2.8729999999999997E-3</v>
      </c>
      <c r="K33">
        <f t="shared" si="12"/>
        <v>4.8164959999999956E-4</v>
      </c>
      <c r="Q33">
        <v>1</v>
      </c>
      <c r="R33">
        <v>1400</v>
      </c>
      <c r="S33">
        <f t="shared" si="2"/>
        <v>1960000</v>
      </c>
      <c r="U33">
        <f t="shared" si="3"/>
        <v>3959816.4599999995</v>
      </c>
      <c r="W33">
        <f t="shared" si="4"/>
        <v>4116000</v>
      </c>
      <c r="Y33">
        <f t="shared" si="10"/>
        <v>156183.5400000005</v>
      </c>
    </row>
    <row r="34" spans="3:25" x14ac:dyDescent="0.3">
      <c r="C34">
        <v>1</v>
      </c>
      <c r="D34">
        <v>1400</v>
      </c>
      <c r="E34">
        <f t="shared" si="6"/>
        <v>1960000</v>
      </c>
      <c r="G34">
        <f t="shared" si="11"/>
        <v>2.7847264000000001E-3</v>
      </c>
      <c r="I34">
        <f t="shared" si="8"/>
        <v>3.3319999999999999E-3</v>
      </c>
      <c r="K34">
        <f t="shared" si="12"/>
        <v>5.472735999999998E-4</v>
      </c>
      <c r="Q34">
        <v>1</v>
      </c>
      <c r="R34">
        <v>1500</v>
      </c>
      <c r="S34">
        <f t="shared" si="2"/>
        <v>2250000</v>
      </c>
      <c r="U34">
        <f t="shared" si="3"/>
        <v>4542869.46</v>
      </c>
      <c r="W34">
        <f t="shared" si="4"/>
        <v>4725000</v>
      </c>
      <c r="Y34">
        <f t="shared" si="10"/>
        <v>182130.54000000004</v>
      </c>
    </row>
    <row r="35" spans="3:25" x14ac:dyDescent="0.3">
      <c r="C35">
        <v>1</v>
      </c>
      <c r="D35">
        <v>1500</v>
      </c>
      <c r="E35">
        <f t="shared" si="6"/>
        <v>2250000</v>
      </c>
      <c r="G35">
        <f t="shared" si="11"/>
        <v>3.2082861999999999E-3</v>
      </c>
      <c r="I35">
        <f t="shared" si="8"/>
        <v>3.8249999999999998E-3</v>
      </c>
      <c r="K35">
        <f t="shared" si="12"/>
        <v>6.1671379999999991E-4</v>
      </c>
      <c r="Q35">
        <v>1</v>
      </c>
      <c r="R35">
        <v>1600</v>
      </c>
      <c r="S35">
        <f t="shared" si="2"/>
        <v>2560000</v>
      </c>
      <c r="U35">
        <f t="shared" si="3"/>
        <v>5165936.8599999994</v>
      </c>
      <c r="W35">
        <f t="shared" si="4"/>
        <v>5376000</v>
      </c>
      <c r="Y35">
        <f t="shared" si="10"/>
        <v>210063.1400000006</v>
      </c>
    </row>
    <row r="36" spans="3:25" x14ac:dyDescent="0.3">
      <c r="C36">
        <v>1</v>
      </c>
      <c r="D36">
        <v>1600</v>
      </c>
      <c r="E36">
        <f t="shared" si="6"/>
        <v>2560000</v>
      </c>
      <c r="G36">
        <f t="shared" si="11"/>
        <v>3.6620298000000001E-3</v>
      </c>
      <c r="I36">
        <f t="shared" si="8"/>
        <v>4.352E-3</v>
      </c>
      <c r="K36">
        <f t="shared" si="12"/>
        <v>6.8997019999999989E-4</v>
      </c>
      <c r="Q36">
        <v>1</v>
      </c>
      <c r="R36">
        <v>1700</v>
      </c>
      <c r="S36">
        <f t="shared" si="2"/>
        <v>2890000</v>
      </c>
      <c r="U36">
        <f t="shared" si="3"/>
        <v>5829018.6600000001</v>
      </c>
      <c r="W36">
        <f t="shared" si="4"/>
        <v>6069000</v>
      </c>
      <c r="Y36">
        <f t="shared" si="10"/>
        <v>239981.33999999985</v>
      </c>
    </row>
    <row r="37" spans="3:25" x14ac:dyDescent="0.3">
      <c r="C37">
        <v>1</v>
      </c>
      <c r="D37">
        <v>1700</v>
      </c>
      <c r="E37">
        <f t="shared" si="6"/>
        <v>2890000</v>
      </c>
      <c r="G37">
        <f t="shared" si="11"/>
        <v>4.1459571999999997E-3</v>
      </c>
      <c r="I37">
        <f t="shared" si="8"/>
        <v>4.9129999999999998E-3</v>
      </c>
      <c r="K37">
        <f t="shared" si="12"/>
        <v>7.6704280000000017E-4</v>
      </c>
      <c r="Q37">
        <v>1</v>
      </c>
      <c r="R37">
        <v>1800</v>
      </c>
      <c r="S37">
        <f t="shared" si="2"/>
        <v>3240000</v>
      </c>
      <c r="U37">
        <f t="shared" si="3"/>
        <v>6532114.8599999994</v>
      </c>
      <c r="W37">
        <f t="shared" si="4"/>
        <v>6804000</v>
      </c>
      <c r="Y37">
        <f t="shared" si="10"/>
        <v>271885.1400000006</v>
      </c>
    </row>
    <row r="38" spans="3:25" x14ac:dyDescent="0.3">
      <c r="C38">
        <v>1</v>
      </c>
      <c r="D38">
        <v>1800</v>
      </c>
      <c r="E38">
        <f t="shared" si="6"/>
        <v>3240000</v>
      </c>
      <c r="G38">
        <f t="shared" si="11"/>
        <v>4.6600684E-3</v>
      </c>
      <c r="I38">
        <f t="shared" si="8"/>
        <v>5.5079999999999999E-3</v>
      </c>
      <c r="K38">
        <f t="shared" si="12"/>
        <v>8.4793159999999989E-4</v>
      </c>
      <c r="Q38">
        <v>1</v>
      </c>
      <c r="R38">
        <v>1900</v>
      </c>
      <c r="S38">
        <f t="shared" si="2"/>
        <v>3610000</v>
      </c>
      <c r="U38">
        <f t="shared" si="3"/>
        <v>7275225.459999999</v>
      </c>
      <c r="W38">
        <f t="shared" si="4"/>
        <v>7581000</v>
      </c>
      <c r="Y38">
        <f t="shared" si="10"/>
        <v>305774.54000000097</v>
      </c>
    </row>
    <row r="39" spans="3:25" x14ac:dyDescent="0.3">
      <c r="C39">
        <v>1</v>
      </c>
      <c r="D39">
        <v>1900</v>
      </c>
      <c r="E39">
        <f t="shared" si="6"/>
        <v>3610000</v>
      </c>
      <c r="G39">
        <f t="shared" si="11"/>
        <v>5.2043634000000002E-3</v>
      </c>
      <c r="I39">
        <f t="shared" si="8"/>
        <v>6.1370000000000001E-3</v>
      </c>
      <c r="K39">
        <f t="shared" si="12"/>
        <v>9.3263659999999991E-4</v>
      </c>
      <c r="Q39">
        <v>1</v>
      </c>
      <c r="R39">
        <v>2000</v>
      </c>
      <c r="S39">
        <f t="shared" si="2"/>
        <v>4000000</v>
      </c>
      <c r="U39">
        <f t="shared" si="3"/>
        <v>8058350.459999999</v>
      </c>
      <c r="W39">
        <f t="shared" si="4"/>
        <v>8400000</v>
      </c>
      <c r="Y39">
        <f t="shared" si="10"/>
        <v>341649.54000000097</v>
      </c>
    </row>
    <row r="40" spans="3:25" x14ac:dyDescent="0.3">
      <c r="C40">
        <v>1</v>
      </c>
      <c r="D40">
        <v>2000</v>
      </c>
      <c r="E40">
        <f t="shared" si="6"/>
        <v>4000000</v>
      </c>
      <c r="G40">
        <f t="shared" si="11"/>
        <v>5.7788422000000002E-3</v>
      </c>
      <c r="I40">
        <f t="shared" si="8"/>
        <v>6.7999999999999996E-3</v>
      </c>
      <c r="K40">
        <f t="shared" si="12"/>
        <v>1.0211577999999994E-3</v>
      </c>
      <c r="Q40">
        <v>1</v>
      </c>
      <c r="R40">
        <v>2100</v>
      </c>
      <c r="S40">
        <f t="shared" si="2"/>
        <v>4410000</v>
      </c>
      <c r="U40">
        <f t="shared" si="3"/>
        <v>8881489.8599999994</v>
      </c>
      <c r="W40">
        <f t="shared" si="4"/>
        <v>9261000</v>
      </c>
      <c r="Y40">
        <f t="shared" si="10"/>
        <v>379510.1400000006</v>
      </c>
    </row>
    <row r="41" spans="3:25" x14ac:dyDescent="0.3">
      <c r="C41">
        <v>1</v>
      </c>
      <c r="D41">
        <v>2100</v>
      </c>
      <c r="E41">
        <f t="shared" si="6"/>
        <v>4410000</v>
      </c>
      <c r="G41">
        <f t="shared" si="11"/>
        <v>6.3835048000000002E-3</v>
      </c>
      <c r="I41">
        <f t="shared" si="8"/>
        <v>7.4969999999999993E-3</v>
      </c>
      <c r="K41">
        <f t="shared" si="12"/>
        <v>1.1134951999999991E-3</v>
      </c>
      <c r="Q41">
        <v>1</v>
      </c>
      <c r="R41">
        <v>2200</v>
      </c>
      <c r="S41">
        <f t="shared" si="2"/>
        <v>4840000</v>
      </c>
      <c r="U41">
        <f t="shared" si="3"/>
        <v>9744643.6599999983</v>
      </c>
      <c r="W41">
        <f t="shared" si="4"/>
        <v>10164000</v>
      </c>
      <c r="Y41">
        <f t="shared" si="10"/>
        <v>419356.34000000171</v>
      </c>
    </row>
    <row r="42" spans="3:25" x14ac:dyDescent="0.3">
      <c r="C42">
        <v>1</v>
      </c>
      <c r="D42">
        <v>2200</v>
      </c>
      <c r="E42">
        <f t="shared" si="6"/>
        <v>4840000</v>
      </c>
      <c r="G42">
        <f t="shared" si="11"/>
        <v>7.0183512E-3</v>
      </c>
      <c r="I42">
        <f t="shared" si="8"/>
        <v>8.2279999999999992E-3</v>
      </c>
      <c r="K42">
        <f t="shared" si="12"/>
        <v>1.2096487999999992E-3</v>
      </c>
      <c r="Q42">
        <v>1</v>
      </c>
      <c r="R42">
        <v>2300</v>
      </c>
      <c r="S42">
        <f t="shared" si="2"/>
        <v>5290000</v>
      </c>
      <c r="U42">
        <f t="shared" si="3"/>
        <v>10647811.859999999</v>
      </c>
      <c r="W42">
        <f t="shared" si="4"/>
        <v>11109000</v>
      </c>
      <c r="Y42">
        <f t="shared" si="10"/>
        <v>461188.1400000006</v>
      </c>
    </row>
    <row r="43" spans="3:25" x14ac:dyDescent="0.3">
      <c r="C43">
        <v>1</v>
      </c>
      <c r="D43">
        <v>2300</v>
      </c>
      <c r="E43">
        <f t="shared" si="6"/>
        <v>5290000</v>
      </c>
      <c r="G43">
        <f t="shared" si="11"/>
        <v>7.6833814000000005E-3</v>
      </c>
      <c r="I43">
        <f t="shared" si="8"/>
        <v>8.9929999999999993E-3</v>
      </c>
      <c r="K43">
        <f t="shared" si="12"/>
        <v>1.3096185999999987E-3</v>
      </c>
      <c r="Q43">
        <v>1</v>
      </c>
      <c r="R43">
        <v>2400</v>
      </c>
      <c r="S43">
        <f t="shared" si="2"/>
        <v>5760000</v>
      </c>
      <c r="U43">
        <f t="shared" si="3"/>
        <v>11590994.459999999</v>
      </c>
      <c r="W43">
        <f t="shared" si="4"/>
        <v>12096000</v>
      </c>
      <c r="Y43">
        <f t="shared" si="10"/>
        <v>505005.54000000097</v>
      </c>
    </row>
    <row r="44" spans="3:25" x14ac:dyDescent="0.3">
      <c r="C44">
        <v>1</v>
      </c>
      <c r="D44">
        <v>2400</v>
      </c>
      <c r="E44">
        <f t="shared" si="6"/>
        <v>5760000</v>
      </c>
      <c r="G44">
        <f t="shared" si="11"/>
        <v>8.3785953999999992E-3</v>
      </c>
      <c r="I44">
        <f t="shared" si="8"/>
        <v>9.7920000000000004E-3</v>
      </c>
      <c r="K44">
        <f t="shared" si="12"/>
        <v>1.4134046000000011E-3</v>
      </c>
      <c r="Q44">
        <v>1</v>
      </c>
      <c r="R44">
        <v>2500</v>
      </c>
      <c r="S44">
        <f t="shared" si="2"/>
        <v>6250000</v>
      </c>
      <c r="U44">
        <f t="shared" si="3"/>
        <v>12574191.459999999</v>
      </c>
      <c r="W44">
        <f t="shared" si="4"/>
        <v>13125000</v>
      </c>
      <c r="Y44">
        <f t="shared" si="10"/>
        <v>550808.54000000097</v>
      </c>
    </row>
    <row r="45" spans="3:25" x14ac:dyDescent="0.3">
      <c r="C45">
        <v>1</v>
      </c>
      <c r="D45">
        <v>2500</v>
      </c>
      <c r="E45">
        <f t="shared" si="6"/>
        <v>6250000</v>
      </c>
      <c r="G45">
        <f t="shared" si="11"/>
        <v>9.1039932000000004E-3</v>
      </c>
      <c r="I45">
        <f t="shared" si="8"/>
        <v>1.0624999999999999E-2</v>
      </c>
      <c r="K45">
        <f t="shared" si="12"/>
        <v>1.5210067999999986E-3</v>
      </c>
      <c r="Q45">
        <v>1</v>
      </c>
      <c r="R45">
        <v>2600</v>
      </c>
      <c r="S45">
        <f t="shared" si="2"/>
        <v>6760000</v>
      </c>
      <c r="U45">
        <f t="shared" si="3"/>
        <v>13597402.859999999</v>
      </c>
      <c r="W45">
        <f t="shared" si="4"/>
        <v>14196000</v>
      </c>
      <c r="Y45">
        <f t="shared" si="10"/>
        <v>598597.1400000006</v>
      </c>
    </row>
    <row r="46" spans="3:25" x14ac:dyDescent="0.3">
      <c r="C46">
        <v>1</v>
      </c>
      <c r="D46">
        <v>2600</v>
      </c>
      <c r="E46">
        <f t="shared" si="6"/>
        <v>6760000</v>
      </c>
      <c r="G46">
        <f t="shared" si="11"/>
        <v>9.8595747999999997E-3</v>
      </c>
      <c r="I46">
        <f t="shared" si="8"/>
        <v>1.1491999999999999E-2</v>
      </c>
      <c r="K46">
        <f t="shared" si="12"/>
        <v>1.632425199999999E-3</v>
      </c>
      <c r="Q46">
        <v>1</v>
      </c>
      <c r="R46">
        <v>2700</v>
      </c>
      <c r="S46">
        <f t="shared" si="2"/>
        <v>7290000</v>
      </c>
      <c r="U46">
        <f t="shared" si="3"/>
        <v>14660628.659999998</v>
      </c>
      <c r="W46">
        <f t="shared" si="4"/>
        <v>15309000</v>
      </c>
      <c r="Y46">
        <f t="shared" si="10"/>
        <v>648371.34000000171</v>
      </c>
    </row>
    <row r="47" spans="3:25" x14ac:dyDescent="0.3">
      <c r="C47">
        <v>1</v>
      </c>
      <c r="D47">
        <v>2700</v>
      </c>
      <c r="E47">
        <f t="shared" si="6"/>
        <v>7290000</v>
      </c>
      <c r="G47">
        <f t="shared" si="11"/>
        <v>1.0645340200000001E-2</v>
      </c>
      <c r="I47">
        <f t="shared" si="8"/>
        <v>1.2393E-2</v>
      </c>
      <c r="K47">
        <f t="shared" si="12"/>
        <v>1.7476597999999989E-3</v>
      </c>
      <c r="Q47">
        <v>1</v>
      </c>
      <c r="R47">
        <v>2800</v>
      </c>
      <c r="S47">
        <f t="shared" si="2"/>
        <v>7840000</v>
      </c>
      <c r="U47">
        <f t="shared" si="3"/>
        <v>15763868.859999999</v>
      </c>
      <c r="W47">
        <f t="shared" si="4"/>
        <v>16464000</v>
      </c>
      <c r="Y47">
        <f t="shared" si="10"/>
        <v>700131.1400000006</v>
      </c>
    </row>
    <row r="48" spans="3:25" x14ac:dyDescent="0.3">
      <c r="C48">
        <v>1</v>
      </c>
      <c r="D48">
        <v>2800</v>
      </c>
      <c r="E48">
        <f t="shared" si="6"/>
        <v>7840000</v>
      </c>
      <c r="G48">
        <f t="shared" si="11"/>
        <v>1.14612894E-2</v>
      </c>
      <c r="I48">
        <f t="shared" si="8"/>
        <v>1.3328E-2</v>
      </c>
      <c r="K48">
        <f t="shared" si="12"/>
        <v>1.8667105999999999E-3</v>
      </c>
      <c r="Q48">
        <v>1</v>
      </c>
      <c r="R48">
        <v>2900</v>
      </c>
      <c r="S48">
        <f t="shared" si="2"/>
        <v>8410000</v>
      </c>
      <c r="U48">
        <f t="shared" si="3"/>
        <v>16907123.460000001</v>
      </c>
      <c r="W48">
        <f t="shared" si="4"/>
        <v>17661000</v>
      </c>
      <c r="Y48">
        <f t="shared" si="10"/>
        <v>753876.53999999911</v>
      </c>
    </row>
    <row r="49" spans="3:25" x14ac:dyDescent="0.3">
      <c r="C49">
        <v>1</v>
      </c>
      <c r="D49">
        <v>2900</v>
      </c>
      <c r="E49">
        <f t="shared" si="6"/>
        <v>8410000</v>
      </c>
      <c r="G49">
        <f t="shared" si="11"/>
        <v>1.23074224E-2</v>
      </c>
      <c r="I49">
        <f t="shared" si="8"/>
        <v>1.4296999999999999E-2</v>
      </c>
      <c r="K49">
        <f t="shared" si="12"/>
        <v>1.9895775999999987E-3</v>
      </c>
      <c r="Q49">
        <v>1</v>
      </c>
      <c r="R49">
        <v>3000</v>
      </c>
      <c r="S49">
        <f t="shared" si="2"/>
        <v>9000000</v>
      </c>
      <c r="U49">
        <f t="shared" si="3"/>
        <v>18090392.460000001</v>
      </c>
      <c r="W49">
        <f t="shared" si="4"/>
        <v>18900000</v>
      </c>
      <c r="Y49">
        <f t="shared" si="10"/>
        <v>809607.53999999911</v>
      </c>
    </row>
    <row r="50" spans="3:25" x14ac:dyDescent="0.3">
      <c r="C50">
        <v>1</v>
      </c>
      <c r="D50">
        <v>3000</v>
      </c>
      <c r="E50">
        <f t="shared" si="6"/>
        <v>9000000</v>
      </c>
      <c r="G50">
        <f t="shared" si="11"/>
        <v>1.3183739199999999E-2</v>
      </c>
      <c r="I50">
        <f t="shared" si="8"/>
        <v>1.5299999999999999E-2</v>
      </c>
      <c r="K50">
        <f t="shared" si="12"/>
        <v>2.1162608000000003E-3</v>
      </c>
      <c r="Q50">
        <v>1</v>
      </c>
      <c r="R50">
        <v>3100</v>
      </c>
      <c r="S50">
        <f t="shared" si="2"/>
        <v>9610000</v>
      </c>
      <c r="U50">
        <f t="shared" si="3"/>
        <v>19313675.859999999</v>
      </c>
      <c r="W50">
        <f t="shared" si="4"/>
        <v>20181000</v>
      </c>
      <c r="Y50">
        <f t="shared" si="10"/>
        <v>867324.1400000006</v>
      </c>
    </row>
    <row r="51" spans="3:25" x14ac:dyDescent="0.3">
      <c r="C51">
        <v>1</v>
      </c>
      <c r="D51">
        <v>3100</v>
      </c>
      <c r="E51">
        <f t="shared" si="6"/>
        <v>9610000</v>
      </c>
      <c r="G51">
        <f t="shared" si="11"/>
        <v>1.4090239800000001E-2</v>
      </c>
      <c r="I51">
        <f t="shared" si="8"/>
        <v>1.6337000000000001E-2</v>
      </c>
      <c r="K51">
        <f t="shared" si="12"/>
        <v>2.2467601999999996E-3</v>
      </c>
      <c r="Q51">
        <v>1</v>
      </c>
      <c r="R51">
        <v>3200</v>
      </c>
      <c r="S51">
        <f t="shared" si="2"/>
        <v>10240000</v>
      </c>
      <c r="U51">
        <f t="shared" si="3"/>
        <v>20576973.659999996</v>
      </c>
      <c r="W51">
        <f t="shared" si="4"/>
        <v>21504000</v>
      </c>
      <c r="Y51">
        <f t="shared" si="10"/>
        <v>927026.34000000358</v>
      </c>
    </row>
    <row r="52" spans="3:25" x14ac:dyDescent="0.3">
      <c r="C52">
        <v>1</v>
      </c>
      <c r="D52">
        <v>3200</v>
      </c>
      <c r="E52">
        <f t="shared" si="6"/>
        <v>10240000</v>
      </c>
      <c r="G52">
        <f t="shared" si="11"/>
        <v>1.50269242E-2</v>
      </c>
      <c r="I52">
        <f t="shared" si="8"/>
        <v>1.7408E-2</v>
      </c>
      <c r="K52">
        <f t="shared" si="12"/>
        <v>2.3810758000000001E-3</v>
      </c>
      <c r="Q52">
        <v>1</v>
      </c>
      <c r="R52">
        <v>3300</v>
      </c>
      <c r="S52">
        <f t="shared" si="2"/>
        <v>10890000</v>
      </c>
      <c r="U52">
        <f t="shared" si="3"/>
        <v>21880285.859999996</v>
      </c>
      <c r="W52">
        <f t="shared" si="4"/>
        <v>22869000</v>
      </c>
      <c r="Y52">
        <f t="shared" si="10"/>
        <v>988714.14000000432</v>
      </c>
    </row>
    <row r="53" spans="3:25" x14ac:dyDescent="0.3">
      <c r="C53">
        <v>1</v>
      </c>
      <c r="D53">
        <v>3300</v>
      </c>
      <c r="E53">
        <f t="shared" si="6"/>
        <v>10890000</v>
      </c>
      <c r="G53">
        <f t="shared" si="11"/>
        <v>1.5993792399999998E-2</v>
      </c>
      <c r="I53">
        <f t="shared" si="8"/>
        <v>1.8512999999999998E-2</v>
      </c>
      <c r="K53">
        <f t="shared" si="12"/>
        <v>2.5192076000000001E-3</v>
      </c>
      <c r="Q53">
        <v>1</v>
      </c>
      <c r="R53">
        <v>3400</v>
      </c>
      <c r="S53">
        <f t="shared" si="2"/>
        <v>11560000</v>
      </c>
      <c r="U53">
        <f t="shared" si="3"/>
        <v>23223612.460000001</v>
      </c>
      <c r="W53">
        <f t="shared" si="4"/>
        <v>24276000</v>
      </c>
      <c r="Y53">
        <f t="shared" si="10"/>
        <v>1052387.5399999991</v>
      </c>
    </row>
    <row r="54" spans="3:25" x14ac:dyDescent="0.3">
      <c r="C54">
        <v>1</v>
      </c>
      <c r="D54">
        <v>3400</v>
      </c>
      <c r="E54">
        <f t="shared" si="6"/>
        <v>11560000</v>
      </c>
      <c r="G54">
        <f t="shared" si="11"/>
        <v>1.69908444E-2</v>
      </c>
      <c r="I54">
        <f t="shared" si="8"/>
        <v>1.9651999999999999E-2</v>
      </c>
      <c r="K54">
        <f t="shared" si="12"/>
        <v>2.6611555999999995E-3</v>
      </c>
      <c r="Q54">
        <v>1</v>
      </c>
      <c r="R54">
        <v>3500</v>
      </c>
      <c r="S54">
        <f t="shared" si="2"/>
        <v>12250000</v>
      </c>
      <c r="U54">
        <f t="shared" si="3"/>
        <v>24606953.459999997</v>
      </c>
      <c r="W54">
        <f t="shared" si="4"/>
        <v>25725000</v>
      </c>
      <c r="Y54">
        <f t="shared" si="10"/>
        <v>1118046.5400000028</v>
      </c>
    </row>
    <row r="55" spans="3:25" x14ac:dyDescent="0.3">
      <c r="C55">
        <v>1</v>
      </c>
      <c r="D55">
        <v>3500</v>
      </c>
      <c r="E55">
        <f t="shared" si="6"/>
        <v>12250000</v>
      </c>
      <c r="G55">
        <f t="shared" si="11"/>
        <v>1.8018080200000001E-2</v>
      </c>
      <c r="I55">
        <f t="shared" si="8"/>
        <v>2.0825E-2</v>
      </c>
      <c r="K55">
        <f t="shared" si="12"/>
        <v>2.8069197999999983E-3</v>
      </c>
      <c r="Q55">
        <v>1</v>
      </c>
      <c r="R55">
        <v>3600</v>
      </c>
      <c r="S55">
        <f t="shared" si="2"/>
        <v>12960000</v>
      </c>
      <c r="U55">
        <f t="shared" si="3"/>
        <v>26030308.859999999</v>
      </c>
      <c r="W55">
        <f t="shared" si="4"/>
        <v>27216000</v>
      </c>
      <c r="Y55">
        <f t="shared" si="10"/>
        <v>1185691.1400000006</v>
      </c>
    </row>
    <row r="56" spans="3:25" x14ac:dyDescent="0.3">
      <c r="C56">
        <v>1</v>
      </c>
      <c r="D56">
        <v>3600</v>
      </c>
      <c r="E56">
        <f t="shared" si="6"/>
        <v>12960000</v>
      </c>
      <c r="G56">
        <f t="shared" si="11"/>
        <v>1.90754998E-2</v>
      </c>
      <c r="I56">
        <f t="shared" si="8"/>
        <v>2.2032E-2</v>
      </c>
      <c r="K56">
        <f t="shared" si="12"/>
        <v>2.9565002E-3</v>
      </c>
      <c r="Q56">
        <v>1</v>
      </c>
      <c r="R56">
        <v>3700</v>
      </c>
      <c r="S56">
        <f t="shared" si="2"/>
        <v>13690000</v>
      </c>
      <c r="U56">
        <f t="shared" si="3"/>
        <v>27493678.659999996</v>
      </c>
      <c r="W56">
        <f t="shared" si="4"/>
        <v>28749000</v>
      </c>
      <c r="Y56">
        <f t="shared" si="10"/>
        <v>1255321.3400000036</v>
      </c>
    </row>
    <row r="57" spans="3:25" x14ac:dyDescent="0.3">
      <c r="C57">
        <v>1</v>
      </c>
      <c r="D57">
        <v>3700</v>
      </c>
      <c r="E57">
        <f t="shared" si="6"/>
        <v>13690000</v>
      </c>
      <c r="G57">
        <f t="shared" si="11"/>
        <v>2.0163103199999997E-2</v>
      </c>
      <c r="I57">
        <f t="shared" si="8"/>
        <v>2.3272999999999999E-2</v>
      </c>
      <c r="K57">
        <f t="shared" si="12"/>
        <v>3.1098968000000012E-3</v>
      </c>
      <c r="Q57">
        <v>1</v>
      </c>
      <c r="R57">
        <v>3800</v>
      </c>
      <c r="S57">
        <f t="shared" si="2"/>
        <v>14440000</v>
      </c>
      <c r="U57">
        <f t="shared" si="3"/>
        <v>28997062.859999996</v>
      </c>
      <c r="W57">
        <f t="shared" si="4"/>
        <v>30324000</v>
      </c>
      <c r="Y57">
        <f t="shared" si="10"/>
        <v>1326937.1400000043</v>
      </c>
    </row>
    <row r="58" spans="3:25" x14ac:dyDescent="0.3">
      <c r="C58">
        <v>1</v>
      </c>
      <c r="D58">
        <v>3800</v>
      </c>
      <c r="E58">
        <f t="shared" si="6"/>
        <v>14440000</v>
      </c>
      <c r="G58">
        <f t="shared" si="11"/>
        <v>2.1280890400000002E-2</v>
      </c>
      <c r="I58">
        <f t="shared" si="8"/>
        <v>2.4548E-2</v>
      </c>
      <c r="K58">
        <f t="shared" si="12"/>
        <v>3.2671095999999983E-3</v>
      </c>
      <c r="Q58">
        <v>1</v>
      </c>
      <c r="R58">
        <v>3900</v>
      </c>
      <c r="S58">
        <f t="shared" si="2"/>
        <v>15210000</v>
      </c>
      <c r="U58">
        <f t="shared" si="3"/>
        <v>30540461.460000001</v>
      </c>
      <c r="W58">
        <f t="shared" si="4"/>
        <v>31941000</v>
      </c>
      <c r="Y58">
        <f t="shared" si="10"/>
        <v>1400538.5399999991</v>
      </c>
    </row>
    <row r="59" spans="3:25" x14ac:dyDescent="0.3">
      <c r="C59">
        <v>1</v>
      </c>
      <c r="D59">
        <v>3900</v>
      </c>
      <c r="E59">
        <f t="shared" si="6"/>
        <v>15210000</v>
      </c>
      <c r="G59">
        <f t="shared" si="11"/>
        <v>2.24288614E-2</v>
      </c>
      <c r="I59">
        <f t="shared" si="8"/>
        <v>2.5856999999999998E-2</v>
      </c>
      <c r="K59">
        <f t="shared" si="12"/>
        <v>3.4281385999999983E-3</v>
      </c>
      <c r="Q59">
        <v>1</v>
      </c>
      <c r="R59">
        <v>4000</v>
      </c>
      <c r="S59">
        <f t="shared" si="2"/>
        <v>16000000</v>
      </c>
      <c r="U59">
        <f t="shared" si="3"/>
        <v>32123874.459999997</v>
      </c>
      <c r="W59">
        <f t="shared" si="4"/>
        <v>33600000</v>
      </c>
      <c r="Y59">
        <f t="shared" si="10"/>
        <v>1476125.5400000028</v>
      </c>
    </row>
    <row r="60" spans="3:25" x14ac:dyDescent="0.3">
      <c r="C60">
        <v>1</v>
      </c>
      <c r="D60">
        <v>4000</v>
      </c>
      <c r="E60">
        <f t="shared" si="6"/>
        <v>16000000</v>
      </c>
      <c r="G60">
        <f t="shared" si="11"/>
        <v>2.3607016200000001E-2</v>
      </c>
      <c r="I60">
        <f t="shared" si="8"/>
        <v>2.7199999999999998E-2</v>
      </c>
      <c r="K60">
        <f t="shared" si="12"/>
        <v>3.5929837999999978E-3</v>
      </c>
      <c r="Q60">
        <v>1</v>
      </c>
      <c r="R60">
        <v>4100</v>
      </c>
      <c r="S60">
        <f t="shared" si="2"/>
        <v>16810000</v>
      </c>
      <c r="U60">
        <f t="shared" si="3"/>
        <v>33747301.859999992</v>
      </c>
      <c r="W60">
        <f t="shared" si="4"/>
        <v>35301000</v>
      </c>
      <c r="Y60">
        <f t="shared" si="10"/>
        <v>1553698.140000008</v>
      </c>
    </row>
    <row r="61" spans="3:25" x14ac:dyDescent="0.3">
      <c r="C61">
        <v>1</v>
      </c>
      <c r="D61">
        <v>4100</v>
      </c>
      <c r="E61">
        <f t="shared" si="6"/>
        <v>16810000</v>
      </c>
      <c r="G61">
        <f t="shared" si="11"/>
        <v>2.4815354800000002E-2</v>
      </c>
      <c r="I61">
        <f t="shared" si="8"/>
        <v>2.8576999999999998E-2</v>
      </c>
      <c r="K61">
        <f t="shared" si="12"/>
        <v>3.7616451999999967E-3</v>
      </c>
      <c r="Q61">
        <v>1</v>
      </c>
      <c r="R61">
        <v>4200</v>
      </c>
      <c r="S61">
        <f t="shared" si="2"/>
        <v>17640000</v>
      </c>
      <c r="U61">
        <f t="shared" si="3"/>
        <v>35410743.659999996</v>
      </c>
      <c r="W61">
        <f t="shared" si="4"/>
        <v>37044000</v>
      </c>
      <c r="Y61">
        <f t="shared" si="10"/>
        <v>1633256.3400000036</v>
      </c>
    </row>
    <row r="62" spans="3:25" x14ac:dyDescent="0.3">
      <c r="C62">
        <v>1</v>
      </c>
      <c r="D62">
        <v>4200</v>
      </c>
      <c r="E62">
        <f t="shared" si="6"/>
        <v>17640000</v>
      </c>
      <c r="G62">
        <f t="shared" si="11"/>
        <v>2.6053877200000002E-2</v>
      </c>
      <c r="I62">
        <f t="shared" si="8"/>
        <v>2.9987999999999997E-2</v>
      </c>
      <c r="K62">
        <f t="shared" si="12"/>
        <v>3.934122799999995E-3</v>
      </c>
      <c r="Q62">
        <v>1</v>
      </c>
      <c r="R62">
        <v>4300</v>
      </c>
      <c r="S62">
        <f t="shared" si="2"/>
        <v>18490000</v>
      </c>
      <c r="U62">
        <f t="shared" si="3"/>
        <v>37114199.859999999</v>
      </c>
      <c r="W62">
        <f t="shared" si="4"/>
        <v>38829000</v>
      </c>
      <c r="Y62">
        <f t="shared" si="10"/>
        <v>1714800.1400000006</v>
      </c>
    </row>
    <row r="63" spans="3:25" x14ac:dyDescent="0.3">
      <c r="C63">
        <v>1</v>
      </c>
      <c r="D63">
        <v>4300</v>
      </c>
      <c r="E63">
        <f t="shared" si="6"/>
        <v>18490000</v>
      </c>
      <c r="G63">
        <f t="shared" si="11"/>
        <v>2.7322583399999999E-2</v>
      </c>
      <c r="I63">
        <f t="shared" si="8"/>
        <v>3.1432999999999996E-2</v>
      </c>
      <c r="K63">
        <f t="shared" si="12"/>
        <v>4.1104165999999963E-3</v>
      </c>
      <c r="Q63">
        <v>1</v>
      </c>
      <c r="R63">
        <v>4400</v>
      </c>
      <c r="S63">
        <f t="shared" si="2"/>
        <v>19360000</v>
      </c>
      <c r="U63">
        <f t="shared" si="3"/>
        <v>38857670.459999993</v>
      </c>
      <c r="W63">
        <f t="shared" si="4"/>
        <v>40656000</v>
      </c>
      <c r="Y63">
        <f t="shared" si="10"/>
        <v>1798329.5400000066</v>
      </c>
    </row>
    <row r="64" spans="3:25" x14ac:dyDescent="0.3">
      <c r="C64">
        <v>1</v>
      </c>
      <c r="D64">
        <v>4400</v>
      </c>
      <c r="E64">
        <f t="shared" si="6"/>
        <v>19360000</v>
      </c>
      <c r="G64">
        <f t="shared" si="11"/>
        <v>2.86214734E-2</v>
      </c>
      <c r="I64">
        <f t="shared" si="8"/>
        <v>3.2911999999999997E-2</v>
      </c>
      <c r="K64">
        <f t="shared" si="12"/>
        <v>4.290526599999997E-3</v>
      </c>
      <c r="Q64">
        <v>1</v>
      </c>
      <c r="R64">
        <v>4500</v>
      </c>
      <c r="S64">
        <f t="shared" si="2"/>
        <v>20250000</v>
      </c>
      <c r="U64">
        <f t="shared" si="3"/>
        <v>40641155.460000001</v>
      </c>
      <c r="W64">
        <f t="shared" si="4"/>
        <v>42525000</v>
      </c>
      <c r="Y64">
        <f t="shared" si="10"/>
        <v>1883844.5399999991</v>
      </c>
    </row>
    <row r="65" spans="3:25" x14ac:dyDescent="0.3">
      <c r="C65">
        <v>1</v>
      </c>
      <c r="D65">
        <v>4500</v>
      </c>
      <c r="E65">
        <f t="shared" si="6"/>
        <v>20250000</v>
      </c>
      <c r="G65">
        <f t="shared" si="11"/>
        <v>2.9950547200000004E-2</v>
      </c>
      <c r="I65">
        <f t="shared" si="8"/>
        <v>3.4424999999999997E-2</v>
      </c>
      <c r="K65">
        <f t="shared" si="12"/>
        <v>4.4744527999999936E-3</v>
      </c>
      <c r="Q65">
        <v>1</v>
      </c>
      <c r="R65">
        <v>4600</v>
      </c>
      <c r="S65">
        <f t="shared" si="2"/>
        <v>21160000</v>
      </c>
      <c r="U65">
        <f t="shared" si="3"/>
        <v>42464654.859999992</v>
      </c>
      <c r="W65">
        <f t="shared" si="4"/>
        <v>44436000</v>
      </c>
      <c r="Y65">
        <f t="shared" si="10"/>
        <v>1971345.140000008</v>
      </c>
    </row>
    <row r="66" spans="3:25" x14ac:dyDescent="0.3">
      <c r="C66">
        <v>1</v>
      </c>
      <c r="D66">
        <v>4600</v>
      </c>
      <c r="E66">
        <f t="shared" si="6"/>
        <v>21160000</v>
      </c>
      <c r="G66">
        <f t="shared" si="11"/>
        <v>3.13098048E-2</v>
      </c>
      <c r="I66">
        <f t="shared" si="8"/>
        <v>3.5971999999999997E-2</v>
      </c>
      <c r="K66">
        <f t="shared" si="12"/>
        <v>4.6621951999999967E-3</v>
      </c>
      <c r="Q66">
        <v>1</v>
      </c>
      <c r="R66">
        <v>4700</v>
      </c>
      <c r="S66">
        <f t="shared" si="2"/>
        <v>22090000</v>
      </c>
      <c r="U66">
        <f t="shared" si="3"/>
        <v>44328168.659999996</v>
      </c>
      <c r="W66">
        <f t="shared" si="4"/>
        <v>46389000</v>
      </c>
      <c r="Y66">
        <f t="shared" si="10"/>
        <v>2060831.3400000036</v>
      </c>
    </row>
    <row r="67" spans="3:25" x14ac:dyDescent="0.3">
      <c r="C67">
        <v>1</v>
      </c>
      <c r="D67">
        <v>4700</v>
      </c>
      <c r="E67">
        <f t="shared" si="6"/>
        <v>22090000</v>
      </c>
      <c r="G67">
        <f t="shared" si="11"/>
        <v>3.2699246200000004E-2</v>
      </c>
      <c r="I67">
        <f t="shared" si="8"/>
        <v>3.7552999999999996E-2</v>
      </c>
      <c r="K67">
        <f t="shared" si="12"/>
        <v>4.8537537999999922E-3</v>
      </c>
      <c r="Q67">
        <v>1</v>
      </c>
      <c r="R67">
        <v>4800</v>
      </c>
      <c r="S67">
        <f t="shared" si="2"/>
        <v>23040000</v>
      </c>
      <c r="U67">
        <f t="shared" si="3"/>
        <v>46231696.859999999</v>
      </c>
      <c r="W67">
        <f t="shared" si="4"/>
        <v>48384000</v>
      </c>
      <c r="Y67">
        <f t="shared" si="10"/>
        <v>2152303.1400000006</v>
      </c>
    </row>
    <row r="68" spans="3:25" x14ac:dyDescent="0.3">
      <c r="C68">
        <v>1</v>
      </c>
      <c r="D68">
        <v>4800</v>
      </c>
      <c r="E68">
        <f t="shared" si="6"/>
        <v>23040000</v>
      </c>
      <c r="G68">
        <f t="shared" si="11"/>
        <v>3.41188714E-2</v>
      </c>
      <c r="I68">
        <f t="shared" si="8"/>
        <v>3.9168000000000001E-2</v>
      </c>
      <c r="K68">
        <f t="shared" si="12"/>
        <v>5.049128600000001E-3</v>
      </c>
      <c r="Q68">
        <v>1</v>
      </c>
      <c r="R68">
        <v>4900</v>
      </c>
      <c r="S68">
        <f t="shared" si="2"/>
        <v>24010000</v>
      </c>
      <c r="U68">
        <f t="shared" si="3"/>
        <v>48175239.459999993</v>
      </c>
      <c r="W68">
        <f t="shared" si="4"/>
        <v>50421000</v>
      </c>
      <c r="Y68">
        <f t="shared" si="10"/>
        <v>2245760.5400000066</v>
      </c>
    </row>
    <row r="69" spans="3:25" x14ac:dyDescent="0.3">
      <c r="C69">
        <v>1</v>
      </c>
      <c r="D69">
        <v>4900</v>
      </c>
      <c r="E69">
        <f t="shared" si="6"/>
        <v>24010000</v>
      </c>
      <c r="G69">
        <f t="shared" si="11"/>
        <v>3.5568680399999997E-2</v>
      </c>
      <c r="I69">
        <f t="shared" si="8"/>
        <v>4.0816999999999999E-2</v>
      </c>
      <c r="K69">
        <f t="shared" si="12"/>
        <v>5.2483196000000024E-3</v>
      </c>
      <c r="Q69">
        <v>1</v>
      </c>
      <c r="R69">
        <v>5000</v>
      </c>
      <c r="S69">
        <f t="shared" si="2"/>
        <v>25000000</v>
      </c>
      <c r="U69">
        <f t="shared" si="3"/>
        <v>50158796.459999993</v>
      </c>
      <c r="W69">
        <f t="shared" si="4"/>
        <v>52500000</v>
      </c>
      <c r="Y69">
        <f t="shared" si="10"/>
        <v>2341203.5400000066</v>
      </c>
    </row>
    <row r="70" spans="3:25" x14ac:dyDescent="0.3">
      <c r="C70">
        <v>1</v>
      </c>
      <c r="D70">
        <v>5000</v>
      </c>
      <c r="E70">
        <f t="shared" si="6"/>
        <v>25000000</v>
      </c>
      <c r="G70">
        <f t="shared" si="11"/>
        <v>3.70486732E-2</v>
      </c>
      <c r="I70">
        <f t="shared" si="8"/>
        <v>4.2499999999999996E-2</v>
      </c>
      <c r="K70">
        <f t="shared" si="12"/>
        <v>5.4513267999999962E-3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Bubble Sort</vt:lpstr>
      <vt:lpstr>Selection Sort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</dc:creator>
  <cp:lastModifiedBy>Attila Koksal</cp:lastModifiedBy>
  <dcterms:created xsi:type="dcterms:W3CDTF">2022-05-15T20:55:49Z</dcterms:created>
  <dcterms:modified xsi:type="dcterms:W3CDTF">2022-05-21T06:31:31Z</dcterms:modified>
</cp:coreProperties>
</file>