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ttil\Downloads\"/>
    </mc:Choice>
  </mc:AlternateContent>
  <xr:revisionPtr revIDLastSave="0" documentId="13_ncr:1_{2C458E17-B127-4F69-9045-A5D6841EA0D5}" xr6:coauthVersionLast="47" xr6:coauthVersionMax="47" xr10:uidLastSave="{00000000-0000-0000-0000-000000000000}"/>
  <bookViews>
    <workbookView xWindow="-108" yWindow="-108" windowWidth="23256" windowHeight="12576" tabRatio="604" activeTab="2" xr2:uid="{00000000-000D-0000-FFFF-FFFF00000000}"/>
  </bookViews>
  <sheets>
    <sheet name="SimpleVec" sheetId="1" r:id="rId1"/>
    <sheet name="Optimal Vec" sheetId="2" r:id="rId2"/>
    <sheet name="LinkedList Ve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2" l="1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19" i="2"/>
  <c r="AC14" i="2"/>
  <c r="AC50" i="2"/>
  <c r="AC51" i="2"/>
  <c r="AC52" i="2"/>
  <c r="AC53" i="2"/>
  <c r="AC54" i="2"/>
  <c r="AC55" i="2"/>
  <c r="AC56" i="2"/>
  <c r="AC57" i="2"/>
  <c r="AC58" i="2"/>
  <c r="AC40" i="2"/>
  <c r="AC41" i="2"/>
  <c r="AC42" i="2"/>
  <c r="AC43" i="2"/>
  <c r="AC44" i="2"/>
  <c r="AC45" i="2"/>
  <c r="AC46" i="2"/>
  <c r="AC47" i="2"/>
  <c r="AC48" i="2"/>
  <c r="AC49" i="2"/>
  <c r="AC15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18" i="2"/>
  <c r="AC10" i="2"/>
  <c r="AC11" i="2"/>
  <c r="AC12" i="2"/>
  <c r="AC13" i="2"/>
  <c r="AC9" i="2"/>
  <c r="AC8" i="2"/>
  <c r="AE21" i="3" l="1"/>
  <c r="AE26" i="3"/>
  <c r="AE28" i="3"/>
  <c r="AE29" i="3"/>
  <c r="AE30" i="3"/>
  <c r="AE31" i="3"/>
  <c r="AE33" i="3"/>
  <c r="AE44" i="3"/>
  <c r="AE45" i="3"/>
  <c r="AE46" i="3"/>
  <c r="AE47" i="3"/>
  <c r="AE49" i="3"/>
  <c r="AE58" i="3"/>
  <c r="AE60" i="3"/>
  <c r="AE61" i="3"/>
  <c r="AE62" i="3"/>
  <c r="AE63" i="3"/>
  <c r="AE65" i="3"/>
  <c r="AD18" i="3"/>
  <c r="AE18" i="3" s="1"/>
  <c r="AD19" i="3"/>
  <c r="AE19" i="3" s="1"/>
  <c r="AD20" i="3"/>
  <c r="AE20" i="3" s="1"/>
  <c r="AD21" i="3"/>
  <c r="AD22" i="3"/>
  <c r="AE22" i="3" s="1"/>
  <c r="AD23" i="3"/>
  <c r="AE23" i="3" s="1"/>
  <c r="AD24" i="3"/>
  <c r="AE24" i="3" s="1"/>
  <c r="AD25" i="3"/>
  <c r="AE25" i="3" s="1"/>
  <c r="AD26" i="3"/>
  <c r="AD27" i="3"/>
  <c r="AE27" i="3" s="1"/>
  <c r="AD28" i="3"/>
  <c r="AD29" i="3"/>
  <c r="AD30" i="3"/>
  <c r="AD31" i="3"/>
  <c r="AD32" i="3"/>
  <c r="AE32" i="3" s="1"/>
  <c r="AD33" i="3"/>
  <c r="AD34" i="3"/>
  <c r="AE34" i="3" s="1"/>
  <c r="AD35" i="3"/>
  <c r="AE35" i="3" s="1"/>
  <c r="AD36" i="3"/>
  <c r="AE36" i="3" s="1"/>
  <c r="AD37" i="3"/>
  <c r="AD38" i="3"/>
  <c r="AE38" i="3" s="1"/>
  <c r="AD39" i="3"/>
  <c r="AE39" i="3" s="1"/>
  <c r="AD40" i="3"/>
  <c r="AE40" i="3" s="1"/>
  <c r="AD41" i="3"/>
  <c r="AE41" i="3" s="1"/>
  <c r="AD42" i="3"/>
  <c r="AD43" i="3"/>
  <c r="AE43" i="3" s="1"/>
  <c r="AD44" i="3"/>
  <c r="AD45" i="3"/>
  <c r="AD46" i="3"/>
  <c r="AD47" i="3"/>
  <c r="AD48" i="3"/>
  <c r="AE48" i="3" s="1"/>
  <c r="AD49" i="3"/>
  <c r="AD50" i="3"/>
  <c r="AE50" i="3" s="1"/>
  <c r="AD51" i="3"/>
  <c r="AE51" i="3" s="1"/>
  <c r="AD52" i="3"/>
  <c r="AE52" i="3" s="1"/>
  <c r="AD53" i="3"/>
  <c r="AD54" i="3"/>
  <c r="AE54" i="3" s="1"/>
  <c r="AD55" i="3"/>
  <c r="AE55" i="3" s="1"/>
  <c r="AD56" i="3"/>
  <c r="AE56" i="3" s="1"/>
  <c r="AD57" i="3"/>
  <c r="AE57" i="3" s="1"/>
  <c r="AD58" i="3"/>
  <c r="AD59" i="3"/>
  <c r="AE59" i="3" s="1"/>
  <c r="AD60" i="3"/>
  <c r="AD61" i="3"/>
  <c r="AD62" i="3"/>
  <c r="AD63" i="3"/>
  <c r="AD64" i="3"/>
  <c r="AE64" i="3" s="1"/>
  <c r="AD65" i="3"/>
  <c r="AD66" i="3"/>
  <c r="AE66" i="3" s="1"/>
  <c r="AD67" i="3"/>
  <c r="AE67" i="3" s="1"/>
  <c r="AD68" i="3"/>
  <c r="AE68" i="3" s="1"/>
  <c r="AD69" i="3"/>
  <c r="AD70" i="3"/>
  <c r="AE70" i="3" s="1"/>
  <c r="AD17" i="3"/>
  <c r="AE17" i="3" s="1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E37" i="3" s="1"/>
  <c r="AC38" i="3"/>
  <c r="AC39" i="3"/>
  <c r="AC40" i="3"/>
  <c r="AC41" i="3"/>
  <c r="AC42" i="3"/>
  <c r="AE42" i="3" s="1"/>
  <c r="AC43" i="3"/>
  <c r="AC44" i="3"/>
  <c r="AC45" i="3"/>
  <c r="AC46" i="3"/>
  <c r="AC47" i="3"/>
  <c r="AC48" i="3"/>
  <c r="AC49" i="3"/>
  <c r="AC50" i="3"/>
  <c r="AC51" i="3"/>
  <c r="AC52" i="3"/>
  <c r="AC53" i="3"/>
  <c r="AE53" i="3" s="1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E69" i="3" s="1"/>
  <c r="AC70" i="3"/>
  <c r="AC17" i="3"/>
  <c r="AC14" i="3"/>
  <c r="AC13" i="3"/>
  <c r="AC12" i="3"/>
  <c r="AC11" i="3"/>
  <c r="AC10" i="3"/>
  <c r="AC9" i="3"/>
  <c r="AC8" i="3"/>
  <c r="H70" i="3"/>
  <c r="H71" i="3"/>
  <c r="I71" i="3" s="1"/>
  <c r="H72" i="3"/>
  <c r="I72" i="3" s="1"/>
  <c r="H73" i="3"/>
  <c r="I73" i="3" s="1"/>
  <c r="H74" i="3"/>
  <c r="I74" i="3" s="1"/>
  <c r="H75" i="3"/>
  <c r="I26" i="3"/>
  <c r="I33" i="3"/>
  <c r="I34" i="3"/>
  <c r="I35" i="3"/>
  <c r="I41" i="3"/>
  <c r="I42" i="3"/>
  <c r="I49" i="3"/>
  <c r="I50" i="3"/>
  <c r="I51" i="3"/>
  <c r="I58" i="3"/>
  <c r="I65" i="3"/>
  <c r="I66" i="3"/>
  <c r="I67" i="3"/>
  <c r="I69" i="3"/>
  <c r="I70" i="3"/>
  <c r="H21" i="3"/>
  <c r="H22" i="3"/>
  <c r="H23" i="3"/>
  <c r="I23" i="3" s="1"/>
  <c r="H24" i="3"/>
  <c r="I24" i="3" s="1"/>
  <c r="H25" i="3"/>
  <c r="I25" i="3" s="1"/>
  <c r="H26" i="3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H34" i="3"/>
  <c r="H35" i="3"/>
  <c r="H36" i="3"/>
  <c r="I36" i="3" s="1"/>
  <c r="H37" i="3"/>
  <c r="H38" i="3"/>
  <c r="H39" i="3"/>
  <c r="I39" i="3" s="1"/>
  <c r="H40" i="3"/>
  <c r="I40" i="3" s="1"/>
  <c r="H41" i="3"/>
  <c r="H42" i="3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H50" i="3"/>
  <c r="H51" i="3"/>
  <c r="H52" i="3"/>
  <c r="I52" i="3" s="1"/>
  <c r="H53" i="3"/>
  <c r="H54" i="3"/>
  <c r="H55" i="3"/>
  <c r="I55" i="3" s="1"/>
  <c r="H56" i="3"/>
  <c r="I56" i="3" s="1"/>
  <c r="H57" i="3"/>
  <c r="I57" i="3" s="1"/>
  <c r="H58" i="3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H66" i="3"/>
  <c r="H67" i="3"/>
  <c r="H68" i="3"/>
  <c r="I68" i="3" s="1"/>
  <c r="H69" i="3"/>
  <c r="H20" i="3"/>
  <c r="G70" i="3"/>
  <c r="G71" i="3"/>
  <c r="G72" i="3"/>
  <c r="G73" i="3"/>
  <c r="G74" i="3"/>
  <c r="G75" i="3"/>
  <c r="G21" i="3"/>
  <c r="I21" i="3" s="1"/>
  <c r="G22" i="3"/>
  <c r="I22" i="3" s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I37" i="3" s="1"/>
  <c r="G38" i="3"/>
  <c r="I38" i="3" s="1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I53" i="3" s="1"/>
  <c r="G54" i="3"/>
  <c r="I54" i="3" s="1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0" i="3"/>
  <c r="I20" i="3" s="1"/>
  <c r="H17" i="1"/>
  <c r="I17" i="1" s="1"/>
  <c r="G17" i="1"/>
  <c r="G18" i="1"/>
  <c r="G19" i="1"/>
  <c r="G20" i="1"/>
  <c r="I2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I45" i="1" s="1"/>
  <c r="G46" i="1"/>
  <c r="G47" i="1"/>
  <c r="I47" i="1" s="1"/>
  <c r="G48" i="1"/>
  <c r="I48" i="1" s="1"/>
  <c r="G49" i="1"/>
  <c r="G50" i="1"/>
  <c r="G51" i="1"/>
  <c r="G52" i="1"/>
  <c r="G53" i="1"/>
  <c r="G54" i="1"/>
  <c r="G55" i="1"/>
  <c r="G56" i="1"/>
  <c r="G57" i="1"/>
  <c r="G58" i="1"/>
  <c r="G59" i="1"/>
  <c r="I59" i="1" s="1"/>
  <c r="G60" i="1"/>
  <c r="G61" i="1"/>
  <c r="I61" i="1" s="1"/>
  <c r="G62" i="1"/>
  <c r="G63" i="1"/>
  <c r="I63" i="1" s="1"/>
  <c r="G64" i="1"/>
  <c r="I64" i="1" s="1"/>
  <c r="G65" i="1"/>
  <c r="G66" i="1"/>
  <c r="G67" i="1"/>
  <c r="G68" i="1"/>
  <c r="H67" i="1"/>
  <c r="I67" i="1" s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I43" i="1" s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8" i="1"/>
  <c r="F8" i="1"/>
  <c r="F15" i="1"/>
  <c r="F14" i="1"/>
  <c r="F13" i="1"/>
  <c r="F12" i="1"/>
  <c r="F11" i="1"/>
  <c r="F10" i="1"/>
  <c r="F9" i="1"/>
  <c r="AF42" i="1"/>
  <c r="AF49" i="1"/>
  <c r="AF50" i="1"/>
  <c r="AF51" i="1"/>
  <c r="AF52" i="1"/>
  <c r="AF53" i="1"/>
  <c r="AF54" i="1"/>
  <c r="AF58" i="1"/>
  <c r="AF65" i="1"/>
  <c r="AF66" i="1"/>
  <c r="AF67" i="1"/>
  <c r="AF68" i="1"/>
  <c r="AF69" i="1"/>
  <c r="AF70" i="1"/>
  <c r="AF23" i="1"/>
  <c r="AF31" i="1"/>
  <c r="AF33" i="1"/>
  <c r="AF34" i="1"/>
  <c r="AF35" i="1"/>
  <c r="AD72" i="1"/>
  <c r="AF72" i="1" s="1"/>
  <c r="AD23" i="1"/>
  <c r="AD24" i="1"/>
  <c r="AF24" i="1" s="1"/>
  <c r="AD25" i="1"/>
  <c r="AF25" i="1" s="1"/>
  <c r="AD26" i="1"/>
  <c r="AF26" i="1" s="1"/>
  <c r="AD27" i="1"/>
  <c r="AF27" i="1" s="1"/>
  <c r="AD28" i="1"/>
  <c r="AF28" i="1" s="1"/>
  <c r="AD29" i="1"/>
  <c r="AF29" i="1" s="1"/>
  <c r="AD30" i="1"/>
  <c r="AF30" i="1" s="1"/>
  <c r="AD31" i="1"/>
  <c r="AD32" i="1"/>
  <c r="AF32" i="1" s="1"/>
  <c r="AD33" i="1"/>
  <c r="AD34" i="1"/>
  <c r="AD35" i="1"/>
  <c r="AD36" i="1"/>
  <c r="AF36" i="1" s="1"/>
  <c r="AD37" i="1"/>
  <c r="AF37" i="1" s="1"/>
  <c r="AD38" i="1"/>
  <c r="AD39" i="1"/>
  <c r="AF39" i="1" s="1"/>
  <c r="AD40" i="1"/>
  <c r="AF40" i="1" s="1"/>
  <c r="AD41" i="1"/>
  <c r="AF41" i="1" s="1"/>
  <c r="AD42" i="1"/>
  <c r="AD43" i="1"/>
  <c r="AF43" i="1" s="1"/>
  <c r="AD44" i="1"/>
  <c r="AF44" i="1" s="1"/>
  <c r="AD45" i="1"/>
  <c r="AF45" i="1" s="1"/>
  <c r="AD46" i="1"/>
  <c r="AF46" i="1" s="1"/>
  <c r="AD47" i="1"/>
  <c r="AF47" i="1" s="1"/>
  <c r="AD48" i="1"/>
  <c r="AF48" i="1" s="1"/>
  <c r="AD49" i="1"/>
  <c r="AD50" i="1"/>
  <c r="AD51" i="1"/>
  <c r="AD52" i="1"/>
  <c r="AD53" i="1"/>
  <c r="AD54" i="1"/>
  <c r="AD55" i="1"/>
  <c r="AF55" i="1" s="1"/>
  <c r="AD56" i="1"/>
  <c r="AF56" i="1" s="1"/>
  <c r="AD57" i="1"/>
  <c r="AF57" i="1" s="1"/>
  <c r="AD58" i="1"/>
  <c r="AD59" i="1"/>
  <c r="AF59" i="1" s="1"/>
  <c r="AD60" i="1"/>
  <c r="AF60" i="1" s="1"/>
  <c r="AD61" i="1"/>
  <c r="AF61" i="1" s="1"/>
  <c r="AD62" i="1"/>
  <c r="AF62" i="1" s="1"/>
  <c r="AD63" i="1"/>
  <c r="AF63" i="1" s="1"/>
  <c r="AD64" i="1"/>
  <c r="AF64" i="1" s="1"/>
  <c r="AD65" i="1"/>
  <c r="AD66" i="1"/>
  <c r="AD67" i="1"/>
  <c r="AD68" i="1"/>
  <c r="AD69" i="1"/>
  <c r="AD70" i="1"/>
  <c r="AD71" i="1"/>
  <c r="AF71" i="1" s="1"/>
  <c r="AD22" i="1"/>
  <c r="AD2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22" i="1"/>
  <c r="AF22" i="1" s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F38" i="1" s="1"/>
  <c r="AB39" i="1"/>
  <c r="AB40" i="1"/>
  <c r="AB41" i="1"/>
  <c r="AB21" i="1"/>
  <c r="AF21" i="1" s="1"/>
  <c r="I19" i="1"/>
  <c r="I75" i="3" l="1"/>
  <c r="I58" i="1"/>
  <c r="I42" i="1"/>
  <c r="I56" i="1"/>
  <c r="I55" i="1"/>
  <c r="I38" i="1"/>
  <c r="I53" i="1"/>
  <c r="I51" i="1"/>
  <c r="I35" i="1"/>
  <c r="I66" i="1"/>
  <c r="I50" i="1"/>
  <c r="I34" i="1"/>
  <c r="I44" i="1"/>
  <c r="I52" i="1"/>
  <c r="I60" i="1"/>
  <c r="I68" i="1"/>
  <c r="I65" i="1"/>
  <c r="I57" i="1"/>
  <c r="I49" i="1"/>
  <c r="I62" i="1"/>
  <c r="I54" i="1"/>
  <c r="I46" i="1"/>
  <c r="I33" i="1"/>
  <c r="I18" i="1"/>
  <c r="I25" i="1"/>
  <c r="I41" i="1"/>
  <c r="I37" i="1"/>
  <c r="I40" i="1"/>
  <c r="I39" i="1"/>
  <c r="I36" i="1"/>
  <c r="I22" i="1"/>
  <c r="I28" i="1"/>
  <c r="I29" i="1"/>
  <c r="I26" i="1"/>
  <c r="I21" i="1"/>
  <c r="I27" i="1"/>
  <c r="I24" i="1"/>
  <c r="I30" i="1"/>
  <c r="I23" i="1"/>
  <c r="I32" i="1"/>
  <c r="I31" i="1"/>
</calcChain>
</file>

<file path=xl/sharedStrings.xml><?xml version="1.0" encoding="utf-8"?>
<sst xmlns="http://schemas.openxmlformats.org/spreadsheetml/2006/main" count="68" uniqueCount="21">
  <si>
    <t>Timing Analysis</t>
  </si>
  <si>
    <t>T(n) = C0*R0 + C1*R1</t>
  </si>
  <si>
    <t>C0</t>
  </si>
  <si>
    <t>C1</t>
  </si>
  <si>
    <t>R0</t>
  </si>
  <si>
    <t>R1</t>
  </si>
  <si>
    <t>T(n) data</t>
  </si>
  <si>
    <t>T(n) fit</t>
  </si>
  <si>
    <t>Delta Above</t>
  </si>
  <si>
    <t>Operational Analysis</t>
  </si>
  <si>
    <t>F(n) data</t>
  </si>
  <si>
    <t>F(n) fit</t>
  </si>
  <si>
    <t>G(n)</t>
  </si>
  <si>
    <t>G(n) C1=5.5</t>
  </si>
  <si>
    <t>G(n) C1 = 1.1E-05</t>
  </si>
  <si>
    <t>F(n) = C0*R0 + C1*R1</t>
  </si>
  <si>
    <t>G(n) C1 = 4.6E-08</t>
  </si>
  <si>
    <t>T(n) = C0*R0</t>
  </si>
  <si>
    <t>T(n) = O(1)</t>
  </si>
  <si>
    <t xml:space="preserve">F(n) = C0*R0 </t>
  </si>
  <si>
    <t>F(n) = 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</si>
</sst>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Font="1" applyAlignment="1"/>
    <xf numFmtId="0" fontId="1" fillId="0" borderId="0" xfId="0" applyFont="1" applyAlignme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Vector Timing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T(n)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SimpleVec!$E$8:$E$15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</c:numCache>
            </c:numRef>
          </c:xVal>
          <c:yVal>
            <c:numRef>
              <c:f>SimpleVec!$F$8:$F$15</c:f>
              <c:numCache>
                <c:formatCode>General</c:formatCode>
                <c:ptCount val="8"/>
                <c:pt idx="0">
                  <c:v>2.9E-5</c:v>
                </c:pt>
                <c:pt idx="1">
                  <c:v>2.9799999999999998E-4</c:v>
                </c:pt>
                <c:pt idx="2">
                  <c:v>5.3200000000000003E-4</c:v>
                </c:pt>
                <c:pt idx="3">
                  <c:v>3.4139999999999999E-3</c:v>
                </c:pt>
                <c:pt idx="4">
                  <c:v>7.1339999999999997E-3</c:v>
                </c:pt>
                <c:pt idx="5">
                  <c:v>1.4079E-2</c:v>
                </c:pt>
                <c:pt idx="6">
                  <c:v>3.1158000000000002E-2</c:v>
                </c:pt>
                <c:pt idx="7">
                  <c:v>5.1629000000000001E-2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AC-458A-9D43-23C40FE91F54}"/>
            </c:ext>
          </c:extLst>
        </c:ser>
        <c:ser>
          <c:idx val="1"/>
          <c:order val="1"/>
          <c:tx>
            <c:v>T(n)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SimpleVec!$E$17:$E$68</c:f>
              <c:numCache>
                <c:formatCode>General</c:formatCode>
                <c:ptCount val="52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</c:numCache>
            </c:numRef>
          </c:xVal>
          <c:yVal>
            <c:numRef>
              <c:f>SimpleVec!$G$17:$G$68</c:f>
              <c:numCache>
                <c:formatCode>0.0000</c:formatCode>
                <c:ptCount val="52"/>
                <c:pt idx="0">
                  <c:v>-1.4737089999999999E-3</c:v>
                </c:pt>
                <c:pt idx="1">
                  <c:v>-1.3700279999999999E-3</c:v>
                </c:pt>
                <c:pt idx="2">
                  <c:v>-5.4057999999999992E-4</c:v>
                </c:pt>
                <c:pt idx="3">
                  <c:v>4.9623000000000007E-4</c:v>
                </c:pt>
                <c:pt idx="4">
                  <c:v>1.5330400000000001E-3</c:v>
                </c:pt>
                <c:pt idx="5">
                  <c:v>2.5698500000000003E-3</c:v>
                </c:pt>
                <c:pt idx="6">
                  <c:v>3.6066600000000002E-3</c:v>
                </c:pt>
                <c:pt idx="7">
                  <c:v>4.6434700000000002E-3</c:v>
                </c:pt>
                <c:pt idx="8">
                  <c:v>5.6802800000000002E-3</c:v>
                </c:pt>
                <c:pt idx="9">
                  <c:v>6.7170900000000002E-3</c:v>
                </c:pt>
                <c:pt idx="10">
                  <c:v>7.7538999999999993E-3</c:v>
                </c:pt>
                <c:pt idx="11">
                  <c:v>8.7907100000000002E-3</c:v>
                </c:pt>
                <c:pt idx="12">
                  <c:v>9.827520000000001E-3</c:v>
                </c:pt>
                <c:pt idx="13">
                  <c:v>1.086433E-2</c:v>
                </c:pt>
                <c:pt idx="14">
                  <c:v>1.1901139999999999E-2</c:v>
                </c:pt>
                <c:pt idx="15">
                  <c:v>1.293795E-2</c:v>
                </c:pt>
                <c:pt idx="16">
                  <c:v>1.3974760000000001E-2</c:v>
                </c:pt>
                <c:pt idx="17">
                  <c:v>1.501157E-2</c:v>
                </c:pt>
                <c:pt idx="18">
                  <c:v>1.6048379999999998E-2</c:v>
                </c:pt>
                <c:pt idx="19">
                  <c:v>1.7085189999999997E-2</c:v>
                </c:pt>
                <c:pt idx="20">
                  <c:v>1.8121999999999999E-2</c:v>
                </c:pt>
                <c:pt idx="21">
                  <c:v>1.9158809999999998E-2</c:v>
                </c:pt>
                <c:pt idx="22">
                  <c:v>2.0195619999999997E-2</c:v>
                </c:pt>
                <c:pt idx="23">
                  <c:v>2.123243E-2</c:v>
                </c:pt>
                <c:pt idx="24">
                  <c:v>2.2269239999999999E-2</c:v>
                </c:pt>
                <c:pt idx="25">
                  <c:v>2.3306049999999998E-2</c:v>
                </c:pt>
                <c:pt idx="26">
                  <c:v>2.4342859999999997E-2</c:v>
                </c:pt>
                <c:pt idx="27">
                  <c:v>2.5379669999999997E-2</c:v>
                </c:pt>
                <c:pt idx="28">
                  <c:v>2.6416479999999999E-2</c:v>
                </c:pt>
                <c:pt idx="29">
                  <c:v>2.7453289999999998E-2</c:v>
                </c:pt>
                <c:pt idx="30">
                  <c:v>2.8490099999999997E-2</c:v>
                </c:pt>
                <c:pt idx="31">
                  <c:v>2.952691E-2</c:v>
                </c:pt>
                <c:pt idx="32">
                  <c:v>3.0563719999999999E-2</c:v>
                </c:pt>
                <c:pt idx="33">
                  <c:v>3.1600530000000002E-2</c:v>
                </c:pt>
                <c:pt idx="34">
                  <c:v>3.2637340000000001E-2</c:v>
                </c:pt>
                <c:pt idx="35">
                  <c:v>3.367415E-2</c:v>
                </c:pt>
                <c:pt idx="36">
                  <c:v>3.4710959999999999E-2</c:v>
                </c:pt>
                <c:pt idx="37">
                  <c:v>3.5747769999999998E-2</c:v>
                </c:pt>
                <c:pt idx="38">
                  <c:v>3.6784580000000004E-2</c:v>
                </c:pt>
                <c:pt idx="39">
                  <c:v>3.7821390000000003E-2</c:v>
                </c:pt>
                <c:pt idx="40">
                  <c:v>3.8858200000000002E-2</c:v>
                </c:pt>
                <c:pt idx="41">
                  <c:v>3.9895010000000002E-2</c:v>
                </c:pt>
                <c:pt idx="42">
                  <c:v>4.0931820000000001E-2</c:v>
                </c:pt>
                <c:pt idx="43">
                  <c:v>4.196863E-2</c:v>
                </c:pt>
                <c:pt idx="44">
                  <c:v>4.3005439999999999E-2</c:v>
                </c:pt>
                <c:pt idx="45">
                  <c:v>4.4042250000000005E-2</c:v>
                </c:pt>
                <c:pt idx="46">
                  <c:v>4.5079060000000004E-2</c:v>
                </c:pt>
                <c:pt idx="47">
                  <c:v>4.6115870000000003E-2</c:v>
                </c:pt>
                <c:pt idx="48">
                  <c:v>4.7152680000000002E-2</c:v>
                </c:pt>
                <c:pt idx="49">
                  <c:v>4.8189490000000001E-2</c:v>
                </c:pt>
                <c:pt idx="50">
                  <c:v>4.9226300000000001E-2</c:v>
                </c:pt>
                <c:pt idx="51">
                  <c:v>5.026311E-2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AC-458A-9D43-23C40FE91F54}"/>
            </c:ext>
          </c:extLst>
        </c:ser>
        <c:ser>
          <c:idx val="2"/>
          <c:order val="2"/>
          <c:tx>
            <c:strRef>
              <c:f>SimpleVec!$H$16</c:f>
              <c:strCache>
                <c:ptCount val="1"/>
                <c:pt idx="0">
                  <c:v>G(n) C1 = 1.1E-05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SimpleVec!$E$17:$E$68</c:f>
              <c:numCache>
                <c:formatCode>General</c:formatCode>
                <c:ptCount val="52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</c:numCache>
            </c:numRef>
          </c:xVal>
          <c:yVal>
            <c:numRef>
              <c:f>SimpleVec!$H$17:$H$68</c:f>
              <c:numCache>
                <c:formatCode>General</c:formatCode>
                <c:ptCount val="52"/>
                <c:pt idx="0">
                  <c:v>1.0999999999999999E-4</c:v>
                </c:pt>
                <c:pt idx="1">
                  <c:v>2.1999999999999998E-4</c:v>
                </c:pt>
                <c:pt idx="2">
                  <c:v>1.1000000000000001E-3</c:v>
                </c:pt>
                <c:pt idx="3">
                  <c:v>2.2000000000000001E-3</c:v>
                </c:pt>
                <c:pt idx="4">
                  <c:v>3.3E-3</c:v>
                </c:pt>
                <c:pt idx="5">
                  <c:v>4.4000000000000003E-3</c:v>
                </c:pt>
                <c:pt idx="6">
                  <c:v>5.4999999999999997E-3</c:v>
                </c:pt>
                <c:pt idx="7">
                  <c:v>6.6E-3</c:v>
                </c:pt>
                <c:pt idx="8">
                  <c:v>7.6999999999999994E-3</c:v>
                </c:pt>
                <c:pt idx="9">
                  <c:v>8.8000000000000005E-3</c:v>
                </c:pt>
                <c:pt idx="10">
                  <c:v>9.8999999999999991E-3</c:v>
                </c:pt>
                <c:pt idx="11">
                  <c:v>1.0999999999999999E-2</c:v>
                </c:pt>
                <c:pt idx="12">
                  <c:v>1.21E-2</c:v>
                </c:pt>
                <c:pt idx="13">
                  <c:v>1.32E-2</c:v>
                </c:pt>
                <c:pt idx="14">
                  <c:v>1.43E-2</c:v>
                </c:pt>
                <c:pt idx="15">
                  <c:v>1.5399999999999999E-2</c:v>
                </c:pt>
                <c:pt idx="16">
                  <c:v>1.6500000000000001E-2</c:v>
                </c:pt>
                <c:pt idx="17">
                  <c:v>1.7600000000000001E-2</c:v>
                </c:pt>
                <c:pt idx="18">
                  <c:v>1.8699999999999998E-2</c:v>
                </c:pt>
                <c:pt idx="19">
                  <c:v>1.9799999999999998E-2</c:v>
                </c:pt>
                <c:pt idx="20">
                  <c:v>2.0899999999999998E-2</c:v>
                </c:pt>
                <c:pt idx="21">
                  <c:v>2.1999999999999999E-2</c:v>
                </c:pt>
                <c:pt idx="22">
                  <c:v>2.3099999999999999E-2</c:v>
                </c:pt>
                <c:pt idx="23">
                  <c:v>2.4199999999999999E-2</c:v>
                </c:pt>
                <c:pt idx="24">
                  <c:v>2.53E-2</c:v>
                </c:pt>
                <c:pt idx="25">
                  <c:v>2.64E-2</c:v>
                </c:pt>
                <c:pt idx="26">
                  <c:v>2.75E-2</c:v>
                </c:pt>
                <c:pt idx="27">
                  <c:v>2.86E-2</c:v>
                </c:pt>
                <c:pt idx="28">
                  <c:v>2.9700000000000001E-2</c:v>
                </c:pt>
                <c:pt idx="29">
                  <c:v>3.0799999999999998E-2</c:v>
                </c:pt>
                <c:pt idx="30">
                  <c:v>3.1899999999999998E-2</c:v>
                </c:pt>
                <c:pt idx="31">
                  <c:v>3.3000000000000002E-2</c:v>
                </c:pt>
                <c:pt idx="32">
                  <c:v>3.4099999999999998E-2</c:v>
                </c:pt>
                <c:pt idx="33">
                  <c:v>3.5200000000000002E-2</c:v>
                </c:pt>
                <c:pt idx="34">
                  <c:v>3.6299999999999999E-2</c:v>
                </c:pt>
                <c:pt idx="35">
                  <c:v>3.7399999999999996E-2</c:v>
                </c:pt>
                <c:pt idx="36">
                  <c:v>3.85E-2</c:v>
                </c:pt>
                <c:pt idx="37">
                  <c:v>3.9599999999999996E-2</c:v>
                </c:pt>
                <c:pt idx="38">
                  <c:v>4.07E-2</c:v>
                </c:pt>
                <c:pt idx="39">
                  <c:v>4.1799999999999997E-2</c:v>
                </c:pt>
                <c:pt idx="40">
                  <c:v>4.2900000000000001E-2</c:v>
                </c:pt>
                <c:pt idx="41">
                  <c:v>4.3999999999999997E-2</c:v>
                </c:pt>
                <c:pt idx="42">
                  <c:v>4.5100000000000001E-2</c:v>
                </c:pt>
                <c:pt idx="43">
                  <c:v>4.6199999999999998E-2</c:v>
                </c:pt>
                <c:pt idx="44">
                  <c:v>4.7300000000000002E-2</c:v>
                </c:pt>
                <c:pt idx="45">
                  <c:v>4.8399999999999999E-2</c:v>
                </c:pt>
                <c:pt idx="46">
                  <c:v>4.9499999999999995E-2</c:v>
                </c:pt>
                <c:pt idx="47">
                  <c:v>5.0599999999999999E-2</c:v>
                </c:pt>
                <c:pt idx="48">
                  <c:v>5.1699999999999996E-2</c:v>
                </c:pt>
                <c:pt idx="49">
                  <c:v>5.28E-2</c:v>
                </c:pt>
                <c:pt idx="50">
                  <c:v>5.3899999999999997E-2</c:v>
                </c:pt>
                <c:pt idx="51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AC-458A-9D43-23C40FE9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36120"/>
        <c:axId val="283536504"/>
      </c:scatterChart>
      <c:valAx>
        <c:axId val="28353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Vector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36504"/>
        <c:crosses val="autoZero"/>
        <c:crossBetween val="midCat"/>
      </c:valAx>
      <c:valAx>
        <c:axId val="2835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in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</a:t>
            </a:r>
            <a:r>
              <a:rPr lang="en-US" baseline="0"/>
              <a:t> Analysis for SimpleVector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SimpleVec!$AF$20</c:f>
              <c:strCache>
                <c:ptCount val="1"/>
                <c:pt idx="0">
                  <c:v>Delta Above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SimpleVec!$Z$23:$Z$72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SimpleVec!$AF$23:$AF$72</c:f>
              <c:numCache>
                <c:formatCode>0</c:formatCode>
                <c:ptCount val="50"/>
                <c:pt idx="0">
                  <c:v>40</c:v>
                </c:pt>
                <c:pt idx="1">
                  <c:v>90</c:v>
                </c:pt>
                <c:pt idx="2">
                  <c:v>140</c:v>
                </c:pt>
                <c:pt idx="3">
                  <c:v>190</c:v>
                </c:pt>
                <c:pt idx="4">
                  <c:v>240</c:v>
                </c:pt>
                <c:pt idx="5">
                  <c:v>290</c:v>
                </c:pt>
                <c:pt idx="6">
                  <c:v>340</c:v>
                </c:pt>
                <c:pt idx="7">
                  <c:v>390</c:v>
                </c:pt>
                <c:pt idx="8">
                  <c:v>440</c:v>
                </c:pt>
                <c:pt idx="9">
                  <c:v>490</c:v>
                </c:pt>
                <c:pt idx="10">
                  <c:v>540</c:v>
                </c:pt>
                <c:pt idx="11">
                  <c:v>590</c:v>
                </c:pt>
                <c:pt idx="12">
                  <c:v>640</c:v>
                </c:pt>
                <c:pt idx="13">
                  <c:v>690</c:v>
                </c:pt>
                <c:pt idx="14">
                  <c:v>740</c:v>
                </c:pt>
                <c:pt idx="15">
                  <c:v>790</c:v>
                </c:pt>
                <c:pt idx="16">
                  <c:v>840</c:v>
                </c:pt>
                <c:pt idx="17">
                  <c:v>890</c:v>
                </c:pt>
                <c:pt idx="18">
                  <c:v>940</c:v>
                </c:pt>
                <c:pt idx="19">
                  <c:v>990</c:v>
                </c:pt>
                <c:pt idx="20">
                  <c:v>1040</c:v>
                </c:pt>
                <c:pt idx="21">
                  <c:v>1090</c:v>
                </c:pt>
                <c:pt idx="22">
                  <c:v>1140</c:v>
                </c:pt>
                <c:pt idx="23">
                  <c:v>1190</c:v>
                </c:pt>
                <c:pt idx="24">
                  <c:v>1240</c:v>
                </c:pt>
                <c:pt idx="25">
                  <c:v>1290</c:v>
                </c:pt>
                <c:pt idx="26">
                  <c:v>1340</c:v>
                </c:pt>
                <c:pt idx="27">
                  <c:v>1390</c:v>
                </c:pt>
                <c:pt idx="28">
                  <c:v>1440</c:v>
                </c:pt>
                <c:pt idx="29">
                  <c:v>1490</c:v>
                </c:pt>
                <c:pt idx="30">
                  <c:v>1540</c:v>
                </c:pt>
                <c:pt idx="31">
                  <c:v>1590</c:v>
                </c:pt>
                <c:pt idx="32">
                  <c:v>1640</c:v>
                </c:pt>
                <c:pt idx="33">
                  <c:v>1690</c:v>
                </c:pt>
                <c:pt idx="34">
                  <c:v>1740</c:v>
                </c:pt>
                <c:pt idx="35">
                  <c:v>1790</c:v>
                </c:pt>
                <c:pt idx="36">
                  <c:v>1840</c:v>
                </c:pt>
                <c:pt idx="37">
                  <c:v>1890</c:v>
                </c:pt>
                <c:pt idx="38">
                  <c:v>1940</c:v>
                </c:pt>
                <c:pt idx="39">
                  <c:v>1990</c:v>
                </c:pt>
                <c:pt idx="40">
                  <c:v>2040</c:v>
                </c:pt>
                <c:pt idx="41">
                  <c:v>2090</c:v>
                </c:pt>
                <c:pt idx="42">
                  <c:v>2140</c:v>
                </c:pt>
                <c:pt idx="43">
                  <c:v>2190</c:v>
                </c:pt>
                <c:pt idx="44">
                  <c:v>2240</c:v>
                </c:pt>
                <c:pt idx="45">
                  <c:v>2290</c:v>
                </c:pt>
                <c:pt idx="46">
                  <c:v>2340</c:v>
                </c:pt>
                <c:pt idx="47">
                  <c:v>2390</c:v>
                </c:pt>
                <c:pt idx="48">
                  <c:v>2440</c:v>
                </c:pt>
                <c:pt idx="49">
                  <c:v>2490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3-402A-A097-A66086EE06B7}"/>
            </c:ext>
          </c:extLst>
        </c:ser>
        <c:ser>
          <c:idx val="1"/>
          <c:order val="1"/>
          <c:tx>
            <c:strRef>
              <c:f>SimpleVec!$AA$9</c:f>
              <c:strCache>
                <c:ptCount val="1"/>
                <c:pt idx="0">
                  <c:v>F(n)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SimpleVec!$Z$10:$Z$17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</c:numCache>
            </c:numRef>
          </c:xVal>
          <c:yVal>
            <c:numRef>
              <c:f>SimpleVec!$AA$10:$AA$17</c:f>
              <c:numCache>
                <c:formatCode>General</c:formatCode>
                <c:ptCount val="8"/>
                <c:pt idx="0">
                  <c:v>60</c:v>
                </c:pt>
                <c:pt idx="1">
                  <c:v>260</c:v>
                </c:pt>
                <c:pt idx="2">
                  <c:v>510</c:v>
                </c:pt>
                <c:pt idx="3">
                  <c:v>2510</c:v>
                </c:pt>
                <c:pt idx="4">
                  <c:v>5010</c:v>
                </c:pt>
                <c:pt idx="5">
                  <c:v>10010</c:v>
                </c:pt>
                <c:pt idx="6">
                  <c:v>15010</c:v>
                </c:pt>
                <c:pt idx="7">
                  <c:v>25010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3-402A-A097-A66086EE06B7}"/>
            </c:ext>
          </c:extLst>
        </c:ser>
        <c:ser>
          <c:idx val="2"/>
          <c:order val="2"/>
          <c:tx>
            <c:strRef>
              <c:f>SimpleVec!$AB$20</c:f>
              <c:strCache>
                <c:ptCount val="1"/>
                <c:pt idx="0">
                  <c:v>F(n) 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SimpleVec!$Z$21:$Z$72</c:f>
              <c:numCache>
                <c:formatCode>General</c:formatCode>
                <c:ptCount val="52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</c:numCache>
            </c:numRef>
          </c:xVal>
          <c:yVal>
            <c:numRef>
              <c:f>SimpleVec!$AB$21:$AB$72</c:f>
              <c:numCache>
                <c:formatCode>0</c:formatCode>
                <c:ptCount val="52"/>
                <c:pt idx="0">
                  <c:v>60</c:v>
                </c:pt>
                <c:pt idx="1">
                  <c:v>110</c:v>
                </c:pt>
                <c:pt idx="2">
                  <c:v>510</c:v>
                </c:pt>
                <c:pt idx="3">
                  <c:v>1010</c:v>
                </c:pt>
                <c:pt idx="4">
                  <c:v>1510</c:v>
                </c:pt>
                <c:pt idx="5">
                  <c:v>2010</c:v>
                </c:pt>
                <c:pt idx="6">
                  <c:v>2510</c:v>
                </c:pt>
                <c:pt idx="7">
                  <c:v>3010</c:v>
                </c:pt>
                <c:pt idx="8">
                  <c:v>3510</c:v>
                </c:pt>
                <c:pt idx="9">
                  <c:v>4010</c:v>
                </c:pt>
                <c:pt idx="10">
                  <c:v>4510</c:v>
                </c:pt>
                <c:pt idx="11">
                  <c:v>5010</c:v>
                </c:pt>
                <c:pt idx="12">
                  <c:v>5510</c:v>
                </c:pt>
                <c:pt idx="13">
                  <c:v>6010</c:v>
                </c:pt>
                <c:pt idx="14">
                  <c:v>6510</c:v>
                </c:pt>
                <c:pt idx="15">
                  <c:v>7010</c:v>
                </c:pt>
                <c:pt idx="16">
                  <c:v>7510</c:v>
                </c:pt>
                <c:pt idx="17">
                  <c:v>8010</c:v>
                </c:pt>
                <c:pt idx="18">
                  <c:v>8510</c:v>
                </c:pt>
                <c:pt idx="19">
                  <c:v>9010</c:v>
                </c:pt>
                <c:pt idx="20">
                  <c:v>9510</c:v>
                </c:pt>
                <c:pt idx="21">
                  <c:v>10010</c:v>
                </c:pt>
                <c:pt idx="22">
                  <c:v>10510</c:v>
                </c:pt>
                <c:pt idx="23">
                  <c:v>11010</c:v>
                </c:pt>
                <c:pt idx="24">
                  <c:v>11510</c:v>
                </c:pt>
                <c:pt idx="25">
                  <c:v>12010</c:v>
                </c:pt>
                <c:pt idx="26">
                  <c:v>12510</c:v>
                </c:pt>
                <c:pt idx="27">
                  <c:v>13010</c:v>
                </c:pt>
                <c:pt idx="28">
                  <c:v>13510</c:v>
                </c:pt>
                <c:pt idx="29">
                  <c:v>14010</c:v>
                </c:pt>
                <c:pt idx="30">
                  <c:v>14510</c:v>
                </c:pt>
                <c:pt idx="31">
                  <c:v>15010</c:v>
                </c:pt>
                <c:pt idx="32">
                  <c:v>15510</c:v>
                </c:pt>
                <c:pt idx="33">
                  <c:v>16010</c:v>
                </c:pt>
                <c:pt idx="34">
                  <c:v>16510</c:v>
                </c:pt>
                <c:pt idx="35">
                  <c:v>17010</c:v>
                </c:pt>
                <c:pt idx="36">
                  <c:v>17510</c:v>
                </c:pt>
                <c:pt idx="37">
                  <c:v>18010</c:v>
                </c:pt>
                <c:pt idx="38">
                  <c:v>18510</c:v>
                </c:pt>
                <c:pt idx="39">
                  <c:v>19010</c:v>
                </c:pt>
                <c:pt idx="40">
                  <c:v>19510</c:v>
                </c:pt>
                <c:pt idx="41">
                  <c:v>20010</c:v>
                </c:pt>
                <c:pt idx="42">
                  <c:v>20510</c:v>
                </c:pt>
                <c:pt idx="43">
                  <c:v>21010</c:v>
                </c:pt>
                <c:pt idx="44">
                  <c:v>21510</c:v>
                </c:pt>
                <c:pt idx="45">
                  <c:v>22010</c:v>
                </c:pt>
                <c:pt idx="46">
                  <c:v>22510</c:v>
                </c:pt>
                <c:pt idx="47">
                  <c:v>23010</c:v>
                </c:pt>
                <c:pt idx="48">
                  <c:v>23510</c:v>
                </c:pt>
                <c:pt idx="49">
                  <c:v>24010</c:v>
                </c:pt>
                <c:pt idx="50">
                  <c:v>24510</c:v>
                </c:pt>
                <c:pt idx="51">
                  <c:v>25010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3-402A-A097-A66086EE06B7}"/>
            </c:ext>
          </c:extLst>
        </c:ser>
        <c:ser>
          <c:idx val="3"/>
          <c:order val="3"/>
          <c:tx>
            <c:strRef>
              <c:f>SimpleVec!$AD$20</c:f>
              <c:strCache>
                <c:ptCount val="1"/>
                <c:pt idx="0">
                  <c:v>G(n) C1=5.5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SimpleVec!$Z$21:$Z$72</c:f>
              <c:numCache>
                <c:formatCode>General</c:formatCode>
                <c:ptCount val="52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</c:numCache>
            </c:numRef>
          </c:xVal>
          <c:yVal>
            <c:numRef>
              <c:f>SimpleVec!$AD$21:$AD$72</c:f>
              <c:numCache>
                <c:formatCode>General</c:formatCode>
                <c:ptCount val="52"/>
                <c:pt idx="0">
                  <c:v>55</c:v>
                </c:pt>
                <c:pt idx="1">
                  <c:v>110</c:v>
                </c:pt>
                <c:pt idx="2">
                  <c:v>550</c:v>
                </c:pt>
                <c:pt idx="3">
                  <c:v>1100</c:v>
                </c:pt>
                <c:pt idx="4">
                  <c:v>1650</c:v>
                </c:pt>
                <c:pt idx="5">
                  <c:v>2200</c:v>
                </c:pt>
                <c:pt idx="6">
                  <c:v>2750</c:v>
                </c:pt>
                <c:pt idx="7">
                  <c:v>3300</c:v>
                </c:pt>
                <c:pt idx="8">
                  <c:v>3850</c:v>
                </c:pt>
                <c:pt idx="9">
                  <c:v>4400</c:v>
                </c:pt>
                <c:pt idx="10">
                  <c:v>4950</c:v>
                </c:pt>
                <c:pt idx="11">
                  <c:v>5500</c:v>
                </c:pt>
                <c:pt idx="12">
                  <c:v>6050</c:v>
                </c:pt>
                <c:pt idx="13">
                  <c:v>6600</c:v>
                </c:pt>
                <c:pt idx="14">
                  <c:v>7150</c:v>
                </c:pt>
                <c:pt idx="15">
                  <c:v>7700</c:v>
                </c:pt>
                <c:pt idx="16">
                  <c:v>8250</c:v>
                </c:pt>
                <c:pt idx="17">
                  <c:v>8800</c:v>
                </c:pt>
                <c:pt idx="18">
                  <c:v>9350</c:v>
                </c:pt>
                <c:pt idx="19">
                  <c:v>9900</c:v>
                </c:pt>
                <c:pt idx="20">
                  <c:v>10450</c:v>
                </c:pt>
                <c:pt idx="21">
                  <c:v>11000</c:v>
                </c:pt>
                <c:pt idx="22">
                  <c:v>11550</c:v>
                </c:pt>
                <c:pt idx="23">
                  <c:v>12100</c:v>
                </c:pt>
                <c:pt idx="24">
                  <c:v>12650</c:v>
                </c:pt>
                <c:pt idx="25">
                  <c:v>13200</c:v>
                </c:pt>
                <c:pt idx="26">
                  <c:v>13750</c:v>
                </c:pt>
                <c:pt idx="27">
                  <c:v>14300</c:v>
                </c:pt>
                <c:pt idx="28">
                  <c:v>14850</c:v>
                </c:pt>
                <c:pt idx="29">
                  <c:v>15400</c:v>
                </c:pt>
                <c:pt idx="30">
                  <c:v>15950</c:v>
                </c:pt>
                <c:pt idx="31">
                  <c:v>16500</c:v>
                </c:pt>
                <c:pt idx="32">
                  <c:v>17050</c:v>
                </c:pt>
                <c:pt idx="33">
                  <c:v>17600</c:v>
                </c:pt>
                <c:pt idx="34">
                  <c:v>18150</c:v>
                </c:pt>
                <c:pt idx="35">
                  <c:v>18700</c:v>
                </c:pt>
                <c:pt idx="36">
                  <c:v>19250</c:v>
                </c:pt>
                <c:pt idx="37">
                  <c:v>19800</c:v>
                </c:pt>
                <c:pt idx="38">
                  <c:v>20350</c:v>
                </c:pt>
                <c:pt idx="39">
                  <c:v>20900</c:v>
                </c:pt>
                <c:pt idx="40">
                  <c:v>21450</c:v>
                </c:pt>
                <c:pt idx="41">
                  <c:v>22000</c:v>
                </c:pt>
                <c:pt idx="42">
                  <c:v>22550</c:v>
                </c:pt>
                <c:pt idx="43">
                  <c:v>23100</c:v>
                </c:pt>
                <c:pt idx="44">
                  <c:v>23650</c:v>
                </c:pt>
                <c:pt idx="45">
                  <c:v>24200</c:v>
                </c:pt>
                <c:pt idx="46">
                  <c:v>24750</c:v>
                </c:pt>
                <c:pt idx="47">
                  <c:v>25300</c:v>
                </c:pt>
                <c:pt idx="48">
                  <c:v>25850</c:v>
                </c:pt>
                <c:pt idx="49">
                  <c:v>26400</c:v>
                </c:pt>
                <c:pt idx="50">
                  <c:v>26950</c:v>
                </c:pt>
                <c:pt idx="51">
                  <c:v>27500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73-402A-A097-A66086EE0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85096"/>
        <c:axId val="283885480"/>
      </c:scatterChart>
      <c:valAx>
        <c:axId val="2838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Vector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85480"/>
        <c:crosses val="autoZero"/>
        <c:crossBetween val="midCat"/>
      </c:valAx>
      <c:valAx>
        <c:axId val="2838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8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</a:t>
            </a:r>
            <a:r>
              <a:rPr lang="en-US" baseline="0"/>
              <a:t> Analysis for Optimal SimpleVector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'Optimal Vec'!$G$8</c:f>
              <c:strCache>
                <c:ptCount val="1"/>
                <c:pt idx="0">
                  <c:v>F(n) 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'Optimal Vec'!$F$9:$F$16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20</c:v>
                </c:pt>
              </c:numCache>
            </c:numRef>
          </c:xVal>
          <c:yVal>
            <c:numRef>
              <c:f>'Optimal Vec'!$G$9:$G$16</c:f>
              <c:numCache>
                <c:formatCode>General</c:formatCode>
                <c:ptCount val="8"/>
                <c:pt idx="0">
                  <c:v>62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3D-4B89-8672-A5617F3E359B}"/>
            </c:ext>
          </c:extLst>
        </c:ser>
        <c:ser>
          <c:idx val="2"/>
          <c:order val="1"/>
          <c:tx>
            <c:strRef>
              <c:f>'Optimal Vec'!$H$18</c:f>
              <c:strCache>
                <c:ptCount val="1"/>
                <c:pt idx="0">
                  <c:v>F(n) 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'Optimal Vec'!$F$19:$F$70</c:f>
              <c:numCache>
                <c:formatCode>General</c:formatCode>
                <c:ptCount val="5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'Optimal Vec'!$H$19:$H$70</c:f>
              <c:numCache>
                <c:formatCode>General</c:formatCode>
                <c:ptCount val="52"/>
                <c:pt idx="0">
                  <c:v>36.75</c:v>
                </c:pt>
                <c:pt idx="1">
                  <c:v>36.75</c:v>
                </c:pt>
                <c:pt idx="2">
                  <c:v>36.75</c:v>
                </c:pt>
                <c:pt idx="3">
                  <c:v>36.75</c:v>
                </c:pt>
                <c:pt idx="4">
                  <c:v>36.75</c:v>
                </c:pt>
                <c:pt idx="5">
                  <c:v>36.75</c:v>
                </c:pt>
                <c:pt idx="6">
                  <c:v>36.75</c:v>
                </c:pt>
                <c:pt idx="7">
                  <c:v>36.75</c:v>
                </c:pt>
                <c:pt idx="8">
                  <c:v>36.75</c:v>
                </c:pt>
                <c:pt idx="9">
                  <c:v>36.75</c:v>
                </c:pt>
                <c:pt idx="10">
                  <c:v>36.75</c:v>
                </c:pt>
                <c:pt idx="11">
                  <c:v>36.75</c:v>
                </c:pt>
                <c:pt idx="12">
                  <c:v>36.75</c:v>
                </c:pt>
                <c:pt idx="13">
                  <c:v>36.75</c:v>
                </c:pt>
                <c:pt idx="14">
                  <c:v>36.75</c:v>
                </c:pt>
                <c:pt idx="15">
                  <c:v>36.75</c:v>
                </c:pt>
                <c:pt idx="16">
                  <c:v>36.75</c:v>
                </c:pt>
                <c:pt idx="17">
                  <c:v>36.75</c:v>
                </c:pt>
                <c:pt idx="18">
                  <c:v>36.75</c:v>
                </c:pt>
                <c:pt idx="19">
                  <c:v>36.75</c:v>
                </c:pt>
                <c:pt idx="20">
                  <c:v>36.75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3D-4B89-8672-A5617F3E3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31016"/>
        <c:axId val="283379328"/>
      </c:scatterChart>
      <c:valAx>
        <c:axId val="2833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Vector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9328"/>
        <c:crosses val="autoZero"/>
        <c:crossBetween val="midCat"/>
      </c:valAx>
      <c:valAx>
        <c:axId val="2833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3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Optimized vector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'Optimal Vec'!$AC$7</c:f>
              <c:strCache>
                <c:ptCount val="1"/>
                <c:pt idx="0">
                  <c:v>T(n)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'Optimal Vec'!$AB$8:$AB$15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50</c:v>
                </c:pt>
              </c:numCache>
            </c:numRef>
          </c:xVal>
          <c:yVal>
            <c:numRef>
              <c:f>'Optimal Vec'!$AC$8:$AC$15</c:f>
              <c:numCache>
                <c:formatCode>General</c:formatCode>
                <c:ptCount val="8"/>
                <c:pt idx="0">
                  <c:v>5.7000000000000003E-5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5.7000000000000003E-5</c:v>
                </c:pt>
                <c:pt idx="7">
                  <c:v>9.9999999999999995E-7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1-4F52-BEBE-D6BF6A83AD69}"/>
            </c:ext>
          </c:extLst>
        </c:ser>
        <c:ser>
          <c:idx val="1"/>
          <c:order val="1"/>
          <c:tx>
            <c:strRef>
              <c:f>'Optimal Vec'!$AC$17</c:f>
              <c:strCache>
                <c:ptCount val="1"/>
                <c:pt idx="0">
                  <c:v>T(n)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'Optimal Vec'!$AB$18:$AB$58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'Optimal Vec'!$AC$18:$AC$58</c:f>
              <c:numCache>
                <c:formatCode>0.00E+00</c:formatCode>
                <c:ptCount val="41"/>
                <c:pt idx="0">
                  <c:v>1.5E-5</c:v>
                </c:pt>
                <c:pt idx="1">
                  <c:v>1.5E-5</c:v>
                </c:pt>
                <c:pt idx="2">
                  <c:v>1.5E-5</c:v>
                </c:pt>
                <c:pt idx="3">
                  <c:v>1.5E-5</c:v>
                </c:pt>
                <c:pt idx="4">
                  <c:v>1.5E-5</c:v>
                </c:pt>
                <c:pt idx="5">
                  <c:v>1.5E-5</c:v>
                </c:pt>
                <c:pt idx="6">
                  <c:v>1.5E-5</c:v>
                </c:pt>
                <c:pt idx="7">
                  <c:v>1.5E-5</c:v>
                </c:pt>
                <c:pt idx="8">
                  <c:v>1.5E-5</c:v>
                </c:pt>
                <c:pt idx="9">
                  <c:v>1.5E-5</c:v>
                </c:pt>
                <c:pt idx="10">
                  <c:v>1.5E-5</c:v>
                </c:pt>
                <c:pt idx="11">
                  <c:v>1.5E-5</c:v>
                </c:pt>
                <c:pt idx="12">
                  <c:v>1.5E-5</c:v>
                </c:pt>
                <c:pt idx="13">
                  <c:v>1.5E-5</c:v>
                </c:pt>
                <c:pt idx="14">
                  <c:v>1.5E-5</c:v>
                </c:pt>
                <c:pt idx="15">
                  <c:v>1.5E-5</c:v>
                </c:pt>
                <c:pt idx="16">
                  <c:v>1.5E-5</c:v>
                </c:pt>
                <c:pt idx="17">
                  <c:v>1.5E-5</c:v>
                </c:pt>
                <c:pt idx="18">
                  <c:v>1.5E-5</c:v>
                </c:pt>
                <c:pt idx="19">
                  <c:v>1.5E-5</c:v>
                </c:pt>
                <c:pt idx="20">
                  <c:v>1.5E-5</c:v>
                </c:pt>
                <c:pt idx="21">
                  <c:v>1.5E-5</c:v>
                </c:pt>
                <c:pt idx="22">
                  <c:v>1.5E-5</c:v>
                </c:pt>
                <c:pt idx="23">
                  <c:v>1.5E-5</c:v>
                </c:pt>
                <c:pt idx="24">
                  <c:v>1.5E-5</c:v>
                </c:pt>
                <c:pt idx="25">
                  <c:v>1.5E-5</c:v>
                </c:pt>
                <c:pt idx="26">
                  <c:v>1.5E-5</c:v>
                </c:pt>
                <c:pt idx="27">
                  <c:v>1.5E-5</c:v>
                </c:pt>
                <c:pt idx="28">
                  <c:v>1.5E-5</c:v>
                </c:pt>
                <c:pt idx="29">
                  <c:v>1.5E-5</c:v>
                </c:pt>
                <c:pt idx="30">
                  <c:v>1.5E-5</c:v>
                </c:pt>
                <c:pt idx="31">
                  <c:v>1.5E-5</c:v>
                </c:pt>
                <c:pt idx="32">
                  <c:v>1.5E-5</c:v>
                </c:pt>
                <c:pt idx="33">
                  <c:v>1.5E-5</c:v>
                </c:pt>
                <c:pt idx="34">
                  <c:v>1.5E-5</c:v>
                </c:pt>
                <c:pt idx="35">
                  <c:v>1.5E-5</c:v>
                </c:pt>
                <c:pt idx="36">
                  <c:v>1.5E-5</c:v>
                </c:pt>
                <c:pt idx="37">
                  <c:v>1.5E-5</c:v>
                </c:pt>
                <c:pt idx="38">
                  <c:v>1.5E-5</c:v>
                </c:pt>
                <c:pt idx="39">
                  <c:v>1.5E-5</c:v>
                </c:pt>
                <c:pt idx="40">
                  <c:v>1.5E-5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1-4F52-BEBE-D6BF6A83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77760"/>
        <c:axId val="283377368"/>
      </c:scatterChart>
      <c:valAx>
        <c:axId val="2833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Vector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7368"/>
        <c:crosses val="autoZero"/>
        <c:crossBetween val="midCat"/>
      </c:valAx>
      <c:valAx>
        <c:axId val="2833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in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</a:t>
            </a:r>
            <a:r>
              <a:rPr lang="en-US" baseline="0"/>
              <a:t> Analysis for Linked Vector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'LinkedList Vec'!$G$8</c:f>
              <c:strCache>
                <c:ptCount val="1"/>
                <c:pt idx="0">
                  <c:v>F(n)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'LinkedList Vec'!$F$9:$F$16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</c:numCache>
            </c:numRef>
          </c:xVal>
          <c:yVal>
            <c:numRef>
              <c:f>'LinkedList Vec'!$G$9:$G$16</c:f>
              <c:numCache>
                <c:formatCode>General</c:formatCode>
                <c:ptCount val="8"/>
                <c:pt idx="0">
                  <c:v>794</c:v>
                </c:pt>
                <c:pt idx="1">
                  <c:v>2784</c:v>
                </c:pt>
                <c:pt idx="2">
                  <c:v>10364</c:v>
                </c:pt>
                <c:pt idx="3">
                  <c:v>39924</c:v>
                </c:pt>
                <c:pt idx="4">
                  <c:v>156644</c:v>
                </c:pt>
                <c:pt idx="5">
                  <c:v>620484</c:v>
                </c:pt>
                <c:pt idx="6">
                  <c:v>2469764</c:v>
                </c:pt>
                <c:pt idx="7">
                  <c:v>9854724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6-4428-BF8B-535CF2FE303D}"/>
            </c:ext>
          </c:extLst>
        </c:ser>
        <c:ser>
          <c:idx val="1"/>
          <c:order val="1"/>
          <c:tx>
            <c:strRef>
              <c:f>'LinkedList Vec'!$G$19</c:f>
              <c:strCache>
                <c:ptCount val="1"/>
                <c:pt idx="0">
                  <c:v>F(n)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'LinkedList Vec'!$F$20:$F$53</c:f>
              <c:numCache>
                <c:formatCode>General</c:formatCode>
                <c:ptCount val="3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240</c:v>
                </c:pt>
                <c:pt idx="5">
                  <c:v>320</c:v>
                </c:pt>
                <c:pt idx="6">
                  <c:v>400</c:v>
                </c:pt>
                <c:pt idx="7">
                  <c:v>480</c:v>
                </c:pt>
                <c:pt idx="8">
                  <c:v>560</c:v>
                </c:pt>
                <c:pt idx="9">
                  <c:v>640</c:v>
                </c:pt>
                <c:pt idx="10">
                  <c:v>720</c:v>
                </c:pt>
                <c:pt idx="11">
                  <c:v>800</c:v>
                </c:pt>
                <c:pt idx="12">
                  <c:v>880</c:v>
                </c:pt>
                <c:pt idx="13">
                  <c:v>960</c:v>
                </c:pt>
                <c:pt idx="14">
                  <c:v>1040</c:v>
                </c:pt>
                <c:pt idx="15">
                  <c:v>1120</c:v>
                </c:pt>
                <c:pt idx="16">
                  <c:v>1200</c:v>
                </c:pt>
                <c:pt idx="17">
                  <c:v>1280</c:v>
                </c:pt>
                <c:pt idx="18">
                  <c:v>1360</c:v>
                </c:pt>
                <c:pt idx="19">
                  <c:v>1440</c:v>
                </c:pt>
                <c:pt idx="20">
                  <c:v>1520</c:v>
                </c:pt>
                <c:pt idx="21">
                  <c:v>1600</c:v>
                </c:pt>
                <c:pt idx="22">
                  <c:v>1680</c:v>
                </c:pt>
                <c:pt idx="23">
                  <c:v>1760</c:v>
                </c:pt>
                <c:pt idx="24">
                  <c:v>1840</c:v>
                </c:pt>
                <c:pt idx="25">
                  <c:v>1920</c:v>
                </c:pt>
                <c:pt idx="26">
                  <c:v>2000</c:v>
                </c:pt>
                <c:pt idx="27">
                  <c:v>2080</c:v>
                </c:pt>
                <c:pt idx="28">
                  <c:v>2160</c:v>
                </c:pt>
                <c:pt idx="29">
                  <c:v>2240</c:v>
                </c:pt>
                <c:pt idx="30">
                  <c:v>2320</c:v>
                </c:pt>
                <c:pt idx="31">
                  <c:v>2400</c:v>
                </c:pt>
                <c:pt idx="32">
                  <c:v>2480</c:v>
                </c:pt>
                <c:pt idx="33">
                  <c:v>2560</c:v>
                </c:pt>
              </c:numCache>
            </c:numRef>
          </c:xVal>
          <c:yVal>
            <c:numRef>
              <c:f>'LinkedList Vec'!$G$20:$G$53</c:f>
              <c:numCache>
                <c:formatCode>General</c:formatCode>
                <c:ptCount val="34"/>
                <c:pt idx="0">
                  <c:v>-657914</c:v>
                </c:pt>
                <c:pt idx="1">
                  <c:v>-583344</c:v>
                </c:pt>
                <c:pt idx="2">
                  <c:v>-434204</c:v>
                </c:pt>
                <c:pt idx="3">
                  <c:v>-135924</c:v>
                </c:pt>
                <c:pt idx="4">
                  <c:v>162356</c:v>
                </c:pt>
                <c:pt idx="5">
                  <c:v>460636</c:v>
                </c:pt>
                <c:pt idx="6">
                  <c:v>758916</c:v>
                </c:pt>
                <c:pt idx="7">
                  <c:v>1057196</c:v>
                </c:pt>
                <c:pt idx="8">
                  <c:v>1355476</c:v>
                </c:pt>
                <c:pt idx="9">
                  <c:v>1653756</c:v>
                </c:pt>
                <c:pt idx="10">
                  <c:v>1952036</c:v>
                </c:pt>
                <c:pt idx="11">
                  <c:v>2250316</c:v>
                </c:pt>
                <c:pt idx="12">
                  <c:v>2548596</c:v>
                </c:pt>
                <c:pt idx="13">
                  <c:v>2846876</c:v>
                </c:pt>
                <c:pt idx="14">
                  <c:v>3145156</c:v>
                </c:pt>
                <c:pt idx="15">
                  <c:v>3443436</c:v>
                </c:pt>
                <c:pt idx="16">
                  <c:v>3741716</c:v>
                </c:pt>
                <c:pt idx="17">
                  <c:v>4039996</c:v>
                </c:pt>
                <c:pt idx="18">
                  <c:v>4338276</c:v>
                </c:pt>
                <c:pt idx="19">
                  <c:v>4636556</c:v>
                </c:pt>
                <c:pt idx="20">
                  <c:v>4934836</c:v>
                </c:pt>
                <c:pt idx="21">
                  <c:v>5233116</c:v>
                </c:pt>
                <c:pt idx="22">
                  <c:v>5531396</c:v>
                </c:pt>
                <c:pt idx="23">
                  <c:v>5829676</c:v>
                </c:pt>
                <c:pt idx="24">
                  <c:v>6127956</c:v>
                </c:pt>
                <c:pt idx="25">
                  <c:v>6426236</c:v>
                </c:pt>
                <c:pt idx="26">
                  <c:v>6724516</c:v>
                </c:pt>
                <c:pt idx="27">
                  <c:v>7022796</c:v>
                </c:pt>
                <c:pt idx="28">
                  <c:v>7321076</c:v>
                </c:pt>
                <c:pt idx="29">
                  <c:v>7619356</c:v>
                </c:pt>
                <c:pt idx="30">
                  <c:v>7917636</c:v>
                </c:pt>
                <c:pt idx="31">
                  <c:v>8215916</c:v>
                </c:pt>
                <c:pt idx="32">
                  <c:v>8514196</c:v>
                </c:pt>
                <c:pt idx="33">
                  <c:v>8812476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C6-4428-BF8B-535CF2FE303D}"/>
            </c:ext>
          </c:extLst>
        </c:ser>
        <c:ser>
          <c:idx val="2"/>
          <c:order val="2"/>
          <c:tx>
            <c:strRef>
              <c:f>'LinkedList Vec'!$H$19</c:f>
              <c:strCache>
                <c:ptCount val="1"/>
                <c:pt idx="0">
                  <c:v>G(n)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'LinkedList Vec'!$F$20:$F$53</c:f>
              <c:numCache>
                <c:formatCode>General</c:formatCode>
                <c:ptCount val="34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240</c:v>
                </c:pt>
                <c:pt idx="5">
                  <c:v>320</c:v>
                </c:pt>
                <c:pt idx="6">
                  <c:v>400</c:v>
                </c:pt>
                <c:pt idx="7">
                  <c:v>480</c:v>
                </c:pt>
                <c:pt idx="8">
                  <c:v>560</c:v>
                </c:pt>
                <c:pt idx="9">
                  <c:v>640</c:v>
                </c:pt>
                <c:pt idx="10">
                  <c:v>720</c:v>
                </c:pt>
                <c:pt idx="11">
                  <c:v>800</c:v>
                </c:pt>
                <c:pt idx="12">
                  <c:v>880</c:v>
                </c:pt>
                <c:pt idx="13">
                  <c:v>960</c:v>
                </c:pt>
                <c:pt idx="14">
                  <c:v>1040</c:v>
                </c:pt>
                <c:pt idx="15">
                  <c:v>1120</c:v>
                </c:pt>
                <c:pt idx="16">
                  <c:v>1200</c:v>
                </c:pt>
                <c:pt idx="17">
                  <c:v>1280</c:v>
                </c:pt>
                <c:pt idx="18">
                  <c:v>1360</c:v>
                </c:pt>
                <c:pt idx="19">
                  <c:v>1440</c:v>
                </c:pt>
                <c:pt idx="20">
                  <c:v>1520</c:v>
                </c:pt>
                <c:pt idx="21">
                  <c:v>1600</c:v>
                </c:pt>
                <c:pt idx="22">
                  <c:v>1680</c:v>
                </c:pt>
                <c:pt idx="23">
                  <c:v>1760</c:v>
                </c:pt>
                <c:pt idx="24">
                  <c:v>1840</c:v>
                </c:pt>
                <c:pt idx="25">
                  <c:v>1920</c:v>
                </c:pt>
                <c:pt idx="26">
                  <c:v>2000</c:v>
                </c:pt>
                <c:pt idx="27">
                  <c:v>2080</c:v>
                </c:pt>
                <c:pt idx="28">
                  <c:v>2160</c:v>
                </c:pt>
                <c:pt idx="29">
                  <c:v>2240</c:v>
                </c:pt>
                <c:pt idx="30">
                  <c:v>2320</c:v>
                </c:pt>
                <c:pt idx="31">
                  <c:v>2400</c:v>
                </c:pt>
                <c:pt idx="32">
                  <c:v>2480</c:v>
                </c:pt>
                <c:pt idx="33">
                  <c:v>2560</c:v>
                </c:pt>
              </c:numCache>
            </c:numRef>
          </c:xVal>
          <c:yVal>
            <c:numRef>
              <c:f>'LinkedList Vec'!$H$20:$H$53</c:f>
              <c:numCache>
                <c:formatCode>General</c:formatCode>
                <c:ptCount val="34"/>
                <c:pt idx="0">
                  <c:v>74600</c:v>
                </c:pt>
                <c:pt idx="1">
                  <c:v>149200</c:v>
                </c:pt>
                <c:pt idx="2">
                  <c:v>298400</c:v>
                </c:pt>
                <c:pt idx="3">
                  <c:v>596800</c:v>
                </c:pt>
                <c:pt idx="4">
                  <c:v>895200</c:v>
                </c:pt>
                <c:pt idx="5">
                  <c:v>1193600</c:v>
                </c:pt>
                <c:pt idx="6">
                  <c:v>1492000</c:v>
                </c:pt>
                <c:pt idx="7">
                  <c:v>1790400</c:v>
                </c:pt>
                <c:pt idx="8">
                  <c:v>2088800</c:v>
                </c:pt>
                <c:pt idx="9">
                  <c:v>2387200</c:v>
                </c:pt>
                <c:pt idx="10">
                  <c:v>2685600</c:v>
                </c:pt>
                <c:pt idx="11">
                  <c:v>2984000</c:v>
                </c:pt>
                <c:pt idx="12">
                  <c:v>3282400</c:v>
                </c:pt>
                <c:pt idx="13">
                  <c:v>3580800</c:v>
                </c:pt>
                <c:pt idx="14">
                  <c:v>3879200</c:v>
                </c:pt>
                <c:pt idx="15">
                  <c:v>4177600</c:v>
                </c:pt>
                <c:pt idx="16">
                  <c:v>4476000</c:v>
                </c:pt>
                <c:pt idx="17">
                  <c:v>4774400</c:v>
                </c:pt>
                <c:pt idx="18">
                  <c:v>5072800</c:v>
                </c:pt>
                <c:pt idx="19">
                  <c:v>5371200</c:v>
                </c:pt>
                <c:pt idx="20">
                  <c:v>5669600</c:v>
                </c:pt>
                <c:pt idx="21">
                  <c:v>5968000</c:v>
                </c:pt>
                <c:pt idx="22">
                  <c:v>6266400</c:v>
                </c:pt>
                <c:pt idx="23">
                  <c:v>6564800</c:v>
                </c:pt>
                <c:pt idx="24">
                  <c:v>6863200</c:v>
                </c:pt>
                <c:pt idx="25">
                  <c:v>7161600</c:v>
                </c:pt>
                <c:pt idx="26">
                  <c:v>7460000</c:v>
                </c:pt>
                <c:pt idx="27">
                  <c:v>7758400</c:v>
                </c:pt>
                <c:pt idx="28">
                  <c:v>8056800</c:v>
                </c:pt>
                <c:pt idx="29">
                  <c:v>8355200</c:v>
                </c:pt>
                <c:pt idx="30">
                  <c:v>8653600</c:v>
                </c:pt>
                <c:pt idx="31">
                  <c:v>8952000</c:v>
                </c:pt>
                <c:pt idx="32">
                  <c:v>9250400</c:v>
                </c:pt>
                <c:pt idx="33">
                  <c:v>9548800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C6-4428-BF8B-535CF2FE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79720"/>
        <c:axId val="283378936"/>
      </c:scatterChart>
      <c:valAx>
        <c:axId val="28337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8936"/>
        <c:crosses val="autoZero"/>
        <c:crossBetween val="midCat"/>
      </c:valAx>
      <c:valAx>
        <c:axId val="2833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7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Linked Vector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'LinkedList Vec'!$AC$16</c:f>
              <c:strCache>
                <c:ptCount val="1"/>
                <c:pt idx="0">
                  <c:v>T(n) 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'LinkedList Vec'!$AB$17:$AB$70</c:f>
              <c:numCache>
                <c:formatCode>General</c:formatCode>
                <c:ptCount val="5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11000</c:v>
                </c:pt>
                <c:pt idx="15">
                  <c:v>12000</c:v>
                </c:pt>
                <c:pt idx="16">
                  <c:v>13000</c:v>
                </c:pt>
                <c:pt idx="17">
                  <c:v>14000</c:v>
                </c:pt>
                <c:pt idx="18">
                  <c:v>15000</c:v>
                </c:pt>
                <c:pt idx="19">
                  <c:v>16000</c:v>
                </c:pt>
                <c:pt idx="20">
                  <c:v>17000</c:v>
                </c:pt>
                <c:pt idx="21">
                  <c:v>18000</c:v>
                </c:pt>
                <c:pt idx="22">
                  <c:v>19000</c:v>
                </c:pt>
                <c:pt idx="23">
                  <c:v>20000</c:v>
                </c:pt>
                <c:pt idx="24">
                  <c:v>21000</c:v>
                </c:pt>
                <c:pt idx="25">
                  <c:v>22000</c:v>
                </c:pt>
                <c:pt idx="26">
                  <c:v>23000</c:v>
                </c:pt>
                <c:pt idx="27">
                  <c:v>24000</c:v>
                </c:pt>
                <c:pt idx="28">
                  <c:v>25000</c:v>
                </c:pt>
                <c:pt idx="29">
                  <c:v>26000</c:v>
                </c:pt>
                <c:pt idx="30">
                  <c:v>27000</c:v>
                </c:pt>
                <c:pt idx="31">
                  <c:v>28000</c:v>
                </c:pt>
                <c:pt idx="32">
                  <c:v>29000</c:v>
                </c:pt>
                <c:pt idx="33">
                  <c:v>30000</c:v>
                </c:pt>
                <c:pt idx="34">
                  <c:v>31000</c:v>
                </c:pt>
                <c:pt idx="35">
                  <c:v>32000</c:v>
                </c:pt>
                <c:pt idx="36">
                  <c:v>33000</c:v>
                </c:pt>
                <c:pt idx="37">
                  <c:v>34000</c:v>
                </c:pt>
                <c:pt idx="38">
                  <c:v>35000</c:v>
                </c:pt>
                <c:pt idx="39">
                  <c:v>36000</c:v>
                </c:pt>
                <c:pt idx="40">
                  <c:v>37000</c:v>
                </c:pt>
                <c:pt idx="41">
                  <c:v>38000</c:v>
                </c:pt>
                <c:pt idx="42">
                  <c:v>39000</c:v>
                </c:pt>
                <c:pt idx="43">
                  <c:v>40000</c:v>
                </c:pt>
                <c:pt idx="44">
                  <c:v>41000</c:v>
                </c:pt>
                <c:pt idx="45">
                  <c:v>42000</c:v>
                </c:pt>
                <c:pt idx="46">
                  <c:v>43000</c:v>
                </c:pt>
                <c:pt idx="47">
                  <c:v>44000</c:v>
                </c:pt>
                <c:pt idx="48">
                  <c:v>45000</c:v>
                </c:pt>
                <c:pt idx="49">
                  <c:v>46000</c:v>
                </c:pt>
                <c:pt idx="50">
                  <c:v>47000</c:v>
                </c:pt>
                <c:pt idx="51">
                  <c:v>48000</c:v>
                </c:pt>
                <c:pt idx="52">
                  <c:v>49000</c:v>
                </c:pt>
                <c:pt idx="53">
                  <c:v>50000</c:v>
                </c:pt>
              </c:numCache>
            </c:numRef>
          </c:xVal>
          <c:yVal>
            <c:numRef>
              <c:f>'LinkedList Vec'!$AC$17:$AC$70</c:f>
              <c:numCache>
                <c:formatCode>0.00E+00</c:formatCode>
                <c:ptCount val="54"/>
                <c:pt idx="0">
                  <c:v>-5.1478377999999998E-5</c:v>
                </c:pt>
                <c:pt idx="1">
                  <c:v>-5.0130294999999996E-5</c:v>
                </c:pt>
                <c:pt idx="2">
                  <c:v>-4.7883489999999996E-5</c:v>
                </c:pt>
                <c:pt idx="3">
                  <c:v>-2.9909049999999998E-5</c:v>
                </c:pt>
                <c:pt idx="4">
                  <c:v>-7.4409999999999987E-6</c:v>
                </c:pt>
                <c:pt idx="5">
                  <c:v>3.74951E-5</c:v>
                </c:pt>
                <c:pt idx="6">
                  <c:v>8.2431200000000011E-5</c:v>
                </c:pt>
                <c:pt idx="7">
                  <c:v>1.273673E-4</c:v>
                </c:pt>
                <c:pt idx="8">
                  <c:v>1.7230340000000001E-4</c:v>
                </c:pt>
                <c:pt idx="9">
                  <c:v>2.1723950000000002E-4</c:v>
                </c:pt>
                <c:pt idx="10">
                  <c:v>2.621756E-4</c:v>
                </c:pt>
                <c:pt idx="11">
                  <c:v>3.0711170000000002E-4</c:v>
                </c:pt>
                <c:pt idx="12">
                  <c:v>3.5204780000000003E-4</c:v>
                </c:pt>
                <c:pt idx="13">
                  <c:v>3.9698390000000004E-4</c:v>
                </c:pt>
                <c:pt idx="14">
                  <c:v>4.4192000000000005E-4</c:v>
                </c:pt>
                <c:pt idx="15">
                  <c:v>4.8685610000000006E-4</c:v>
                </c:pt>
                <c:pt idx="16">
                  <c:v>5.3179219999999997E-4</c:v>
                </c:pt>
                <c:pt idx="17">
                  <c:v>5.7672829999999998E-4</c:v>
                </c:pt>
                <c:pt idx="18">
                  <c:v>6.2166439999999999E-4</c:v>
                </c:pt>
                <c:pt idx="19">
                  <c:v>6.666005E-4</c:v>
                </c:pt>
                <c:pt idx="20">
                  <c:v>7.1153660000000001E-4</c:v>
                </c:pt>
                <c:pt idx="21">
                  <c:v>7.5647270000000003E-4</c:v>
                </c:pt>
                <c:pt idx="22">
                  <c:v>8.0140880000000004E-4</c:v>
                </c:pt>
                <c:pt idx="23">
                  <c:v>8.4634490000000005E-4</c:v>
                </c:pt>
                <c:pt idx="24">
                  <c:v>8.9128099999999995E-4</c:v>
                </c:pt>
                <c:pt idx="25">
                  <c:v>9.3621710000000007E-4</c:v>
                </c:pt>
                <c:pt idx="26">
                  <c:v>9.8115320000000008E-4</c:v>
                </c:pt>
                <c:pt idx="27">
                  <c:v>1.0260893000000001E-3</c:v>
                </c:pt>
                <c:pt idx="28">
                  <c:v>1.0710253999999999E-3</c:v>
                </c:pt>
                <c:pt idx="29">
                  <c:v>1.1159614999999999E-3</c:v>
                </c:pt>
                <c:pt idx="30">
                  <c:v>1.1608975999999999E-3</c:v>
                </c:pt>
                <c:pt idx="31">
                  <c:v>1.2058336999999999E-3</c:v>
                </c:pt>
                <c:pt idx="32">
                  <c:v>1.2507697999999999E-3</c:v>
                </c:pt>
                <c:pt idx="33">
                  <c:v>1.2957059E-3</c:v>
                </c:pt>
                <c:pt idx="34">
                  <c:v>1.340642E-3</c:v>
                </c:pt>
                <c:pt idx="35">
                  <c:v>1.3855781E-3</c:v>
                </c:pt>
                <c:pt idx="36">
                  <c:v>1.4305142E-3</c:v>
                </c:pt>
                <c:pt idx="37">
                  <c:v>1.4754503E-3</c:v>
                </c:pt>
                <c:pt idx="38">
                  <c:v>1.5203864E-3</c:v>
                </c:pt>
                <c:pt idx="39">
                  <c:v>1.5653225E-3</c:v>
                </c:pt>
                <c:pt idx="40">
                  <c:v>1.6102586E-3</c:v>
                </c:pt>
                <c:pt idx="41">
                  <c:v>1.6551947E-3</c:v>
                </c:pt>
                <c:pt idx="42">
                  <c:v>1.7001308000000001E-3</c:v>
                </c:pt>
                <c:pt idx="43">
                  <c:v>1.7450669000000001E-3</c:v>
                </c:pt>
                <c:pt idx="44">
                  <c:v>1.7900029999999999E-3</c:v>
                </c:pt>
                <c:pt idx="45">
                  <c:v>1.8349390999999999E-3</c:v>
                </c:pt>
                <c:pt idx="46">
                  <c:v>1.8798751999999999E-3</c:v>
                </c:pt>
                <c:pt idx="47">
                  <c:v>1.9248113000000001E-3</c:v>
                </c:pt>
                <c:pt idx="48">
                  <c:v>1.9697473999999997E-3</c:v>
                </c:pt>
                <c:pt idx="49">
                  <c:v>2.0146834999999999E-3</c:v>
                </c:pt>
                <c:pt idx="50">
                  <c:v>2.0596195999999997E-3</c:v>
                </c:pt>
                <c:pt idx="51">
                  <c:v>2.1045556999999999E-3</c:v>
                </c:pt>
                <c:pt idx="52">
                  <c:v>2.1494917999999997E-3</c:v>
                </c:pt>
                <c:pt idx="53">
                  <c:v>2.1944278999999995E-3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D-42F7-8457-B205AAF426E7}"/>
            </c:ext>
          </c:extLst>
        </c:ser>
        <c:ser>
          <c:idx val="1"/>
          <c:order val="1"/>
          <c:tx>
            <c:strRef>
              <c:f>'LinkedList Vec'!$AD$16</c:f>
              <c:strCache>
                <c:ptCount val="1"/>
                <c:pt idx="0">
                  <c:v>G(n) C1 = 4.6E-08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'LinkedList Vec'!$AB$17:$AB$70</c:f>
              <c:numCache>
                <c:formatCode>General</c:formatCode>
                <c:ptCount val="54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11000</c:v>
                </c:pt>
                <c:pt idx="15">
                  <c:v>12000</c:v>
                </c:pt>
                <c:pt idx="16">
                  <c:v>13000</c:v>
                </c:pt>
                <c:pt idx="17">
                  <c:v>14000</c:v>
                </c:pt>
                <c:pt idx="18">
                  <c:v>15000</c:v>
                </c:pt>
                <c:pt idx="19">
                  <c:v>16000</c:v>
                </c:pt>
                <c:pt idx="20">
                  <c:v>17000</c:v>
                </c:pt>
                <c:pt idx="21">
                  <c:v>18000</c:v>
                </c:pt>
                <c:pt idx="22">
                  <c:v>19000</c:v>
                </c:pt>
                <c:pt idx="23">
                  <c:v>20000</c:v>
                </c:pt>
                <c:pt idx="24">
                  <c:v>21000</c:v>
                </c:pt>
                <c:pt idx="25">
                  <c:v>22000</c:v>
                </c:pt>
                <c:pt idx="26">
                  <c:v>23000</c:v>
                </c:pt>
                <c:pt idx="27">
                  <c:v>24000</c:v>
                </c:pt>
                <c:pt idx="28">
                  <c:v>25000</c:v>
                </c:pt>
                <c:pt idx="29">
                  <c:v>26000</c:v>
                </c:pt>
                <c:pt idx="30">
                  <c:v>27000</c:v>
                </c:pt>
                <c:pt idx="31">
                  <c:v>28000</c:v>
                </c:pt>
                <c:pt idx="32">
                  <c:v>29000</c:v>
                </c:pt>
                <c:pt idx="33">
                  <c:v>30000</c:v>
                </c:pt>
                <c:pt idx="34">
                  <c:v>31000</c:v>
                </c:pt>
                <c:pt idx="35">
                  <c:v>32000</c:v>
                </c:pt>
                <c:pt idx="36">
                  <c:v>33000</c:v>
                </c:pt>
                <c:pt idx="37">
                  <c:v>34000</c:v>
                </c:pt>
                <c:pt idx="38">
                  <c:v>35000</c:v>
                </c:pt>
                <c:pt idx="39">
                  <c:v>36000</c:v>
                </c:pt>
                <c:pt idx="40">
                  <c:v>37000</c:v>
                </c:pt>
                <c:pt idx="41">
                  <c:v>38000</c:v>
                </c:pt>
                <c:pt idx="42">
                  <c:v>39000</c:v>
                </c:pt>
                <c:pt idx="43">
                  <c:v>40000</c:v>
                </c:pt>
                <c:pt idx="44">
                  <c:v>41000</c:v>
                </c:pt>
                <c:pt idx="45">
                  <c:v>42000</c:v>
                </c:pt>
                <c:pt idx="46">
                  <c:v>43000</c:v>
                </c:pt>
                <c:pt idx="47">
                  <c:v>44000</c:v>
                </c:pt>
                <c:pt idx="48">
                  <c:v>45000</c:v>
                </c:pt>
                <c:pt idx="49">
                  <c:v>46000</c:v>
                </c:pt>
                <c:pt idx="50">
                  <c:v>47000</c:v>
                </c:pt>
                <c:pt idx="51">
                  <c:v>48000</c:v>
                </c:pt>
                <c:pt idx="52">
                  <c:v>49000</c:v>
                </c:pt>
                <c:pt idx="53">
                  <c:v>50000</c:v>
                </c:pt>
              </c:numCache>
            </c:numRef>
          </c:xVal>
          <c:yVal>
            <c:numRef>
              <c:f>'LinkedList Vec'!$AD$17:$AD$70</c:f>
              <c:numCache>
                <c:formatCode>General</c:formatCode>
                <c:ptCount val="54"/>
                <c:pt idx="0">
                  <c:v>9.2000000000000009E-7</c:v>
                </c:pt>
                <c:pt idx="1">
                  <c:v>2.3E-6</c:v>
                </c:pt>
                <c:pt idx="2">
                  <c:v>4.6E-6</c:v>
                </c:pt>
                <c:pt idx="3">
                  <c:v>2.3E-5</c:v>
                </c:pt>
                <c:pt idx="4">
                  <c:v>4.6E-5</c:v>
                </c:pt>
                <c:pt idx="5">
                  <c:v>9.2E-5</c:v>
                </c:pt>
                <c:pt idx="6">
                  <c:v>1.3799999999999999E-4</c:v>
                </c:pt>
                <c:pt idx="7">
                  <c:v>1.84E-4</c:v>
                </c:pt>
                <c:pt idx="8">
                  <c:v>2.3000000000000001E-4</c:v>
                </c:pt>
                <c:pt idx="9">
                  <c:v>2.7599999999999999E-4</c:v>
                </c:pt>
                <c:pt idx="10">
                  <c:v>3.2200000000000002E-4</c:v>
                </c:pt>
                <c:pt idx="11">
                  <c:v>3.68E-4</c:v>
                </c:pt>
                <c:pt idx="12">
                  <c:v>4.1400000000000003E-4</c:v>
                </c:pt>
                <c:pt idx="13">
                  <c:v>4.6000000000000001E-4</c:v>
                </c:pt>
                <c:pt idx="14">
                  <c:v>5.0600000000000005E-4</c:v>
                </c:pt>
                <c:pt idx="15">
                  <c:v>5.5199999999999997E-4</c:v>
                </c:pt>
                <c:pt idx="16">
                  <c:v>5.9800000000000001E-4</c:v>
                </c:pt>
                <c:pt idx="17">
                  <c:v>6.4400000000000004E-4</c:v>
                </c:pt>
                <c:pt idx="18">
                  <c:v>6.9000000000000008E-4</c:v>
                </c:pt>
                <c:pt idx="19">
                  <c:v>7.36E-4</c:v>
                </c:pt>
                <c:pt idx="20">
                  <c:v>7.8200000000000003E-4</c:v>
                </c:pt>
                <c:pt idx="21">
                  <c:v>8.2800000000000007E-4</c:v>
                </c:pt>
                <c:pt idx="22">
                  <c:v>8.7399999999999999E-4</c:v>
                </c:pt>
                <c:pt idx="23">
                  <c:v>9.2000000000000003E-4</c:v>
                </c:pt>
                <c:pt idx="24">
                  <c:v>9.6600000000000006E-4</c:v>
                </c:pt>
                <c:pt idx="25">
                  <c:v>1.0120000000000001E-3</c:v>
                </c:pt>
                <c:pt idx="26">
                  <c:v>1.0580000000000001E-3</c:v>
                </c:pt>
                <c:pt idx="27">
                  <c:v>1.1039999999999999E-3</c:v>
                </c:pt>
                <c:pt idx="28">
                  <c:v>1.15E-3</c:v>
                </c:pt>
                <c:pt idx="29">
                  <c:v>1.196E-3</c:v>
                </c:pt>
                <c:pt idx="30">
                  <c:v>1.242E-3</c:v>
                </c:pt>
                <c:pt idx="31">
                  <c:v>1.2880000000000001E-3</c:v>
                </c:pt>
                <c:pt idx="32">
                  <c:v>1.3340000000000001E-3</c:v>
                </c:pt>
                <c:pt idx="33">
                  <c:v>1.3800000000000002E-3</c:v>
                </c:pt>
                <c:pt idx="34">
                  <c:v>1.426E-3</c:v>
                </c:pt>
                <c:pt idx="35">
                  <c:v>1.472E-3</c:v>
                </c:pt>
                <c:pt idx="36">
                  <c:v>1.518E-3</c:v>
                </c:pt>
                <c:pt idx="37">
                  <c:v>1.5640000000000001E-3</c:v>
                </c:pt>
                <c:pt idx="38">
                  <c:v>1.6100000000000001E-3</c:v>
                </c:pt>
                <c:pt idx="39">
                  <c:v>1.6560000000000001E-3</c:v>
                </c:pt>
                <c:pt idx="40">
                  <c:v>1.702E-3</c:v>
                </c:pt>
                <c:pt idx="41">
                  <c:v>1.748E-3</c:v>
                </c:pt>
                <c:pt idx="42">
                  <c:v>1.794E-3</c:v>
                </c:pt>
                <c:pt idx="43">
                  <c:v>1.8400000000000001E-3</c:v>
                </c:pt>
                <c:pt idx="44">
                  <c:v>1.8860000000000001E-3</c:v>
                </c:pt>
                <c:pt idx="45">
                  <c:v>1.9320000000000001E-3</c:v>
                </c:pt>
                <c:pt idx="46">
                  <c:v>1.9780000000000002E-3</c:v>
                </c:pt>
                <c:pt idx="47">
                  <c:v>2.0240000000000002E-3</c:v>
                </c:pt>
                <c:pt idx="48">
                  <c:v>2.0700000000000002E-3</c:v>
                </c:pt>
                <c:pt idx="49">
                  <c:v>2.1160000000000003E-3</c:v>
                </c:pt>
                <c:pt idx="50">
                  <c:v>2.1619999999999999E-3</c:v>
                </c:pt>
                <c:pt idx="51">
                  <c:v>2.2079999999999999E-3</c:v>
                </c:pt>
                <c:pt idx="52">
                  <c:v>2.2539999999999999E-3</c:v>
                </c:pt>
                <c:pt idx="53">
                  <c:v>2.3E-3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D-42F7-8457-B205AAF426E7}"/>
            </c:ext>
          </c:extLst>
        </c:ser>
        <c:ser>
          <c:idx val="2"/>
          <c:order val="2"/>
          <c:tx>
            <c:strRef>
              <c:f>'LinkedList Vec'!$AC$7</c:f>
              <c:strCache>
                <c:ptCount val="1"/>
                <c:pt idx="0">
                  <c:v>T(n) data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'LinkedList Vec'!$AB$8:$AB$14</c:f>
              <c:numCache>
                <c:formatCode>General</c:formatCode>
                <c:ptCount val="7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xVal>
          <c:yVal>
            <c:numRef>
              <c:f>'LinkedList Vec'!$AC$8:$AC$14</c:f>
              <c:numCache>
                <c:formatCode>General</c:formatCode>
                <c:ptCount val="7"/>
                <c:pt idx="0">
                  <c:v>6.0000000000000002E-6</c:v>
                </c:pt>
                <c:pt idx="1">
                  <c:v>7.9999999999999996E-6</c:v>
                </c:pt>
                <c:pt idx="2">
                  <c:v>2.0999999999999999E-5</c:v>
                </c:pt>
                <c:pt idx="3">
                  <c:v>3.3000000000000003E-5</c:v>
                </c:pt>
                <c:pt idx="4">
                  <c:v>6.9999999999999994E-5</c:v>
                </c:pt>
                <c:pt idx="5">
                  <c:v>2.5799999999999998E-4</c:v>
                </c:pt>
                <c:pt idx="6">
                  <c:v>2.2309999999999999E-3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D-42F7-8457-B205AAF42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80112"/>
        <c:axId val="283380504"/>
      </c:scatterChart>
      <c:valAx>
        <c:axId val="2833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List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80504"/>
        <c:crosses val="autoZero"/>
        <c:crossBetween val="midCat"/>
      </c:valAx>
      <c:valAx>
        <c:axId val="2833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in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8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247649</xdr:colOff>
      <xdr:row>5</xdr:row>
      <xdr:rowOff>109537</xdr:rowOff>
    </xdr:from>
    <xdr:to>
      <xdr:col>19</xdr:col>
      <xdr:colOff>219074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571499</xdr:colOff>
      <xdr:row>5</xdr:row>
      <xdr:rowOff>14287</xdr:rowOff>
    </xdr:from>
    <xdr:to>
      <xdr:col>41</xdr:col>
      <xdr:colOff>409574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4</xdr:row>
      <xdr:rowOff>66675</xdr:rowOff>
    </xdr:from>
    <xdr:to>
      <xdr:col>19</xdr:col>
      <xdr:colOff>352425</xdr:colOff>
      <xdr:row>23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257175</xdr:colOff>
      <xdr:row>6</xdr:row>
      <xdr:rowOff>61912</xdr:rowOff>
    </xdr:from>
    <xdr:to>
      <xdr:col>39</xdr:col>
      <xdr:colOff>76200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6</xdr:row>
      <xdr:rowOff>90486</xdr:rowOff>
    </xdr:from>
    <xdr:to>
      <xdr:col>18</xdr:col>
      <xdr:colOff>600075</xdr:colOff>
      <xdr:row>27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104775</xdr:colOff>
      <xdr:row>6</xdr:row>
      <xdr:rowOff>185736</xdr:rowOff>
    </xdr:from>
    <xdr:to>
      <xdr:col>41</xdr:col>
      <xdr:colOff>581025</xdr:colOff>
      <xdr:row>25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F72"/>
  <sheetViews>
    <sheetView topLeftCell="M1" workbookViewId="0">
      <selection activeCell="T6" sqref="T6"/>
    </sheetView>
  </sheetViews>
  <sheetFormatPr defaultRowHeight="14.4" x14ac:dyDescent="0.3"/>
  <cols>
    <col min="4" max="4" width="19.109375" bestFit="1" customWidth="1"/>
    <col min="6" max="6" width="11" bestFit="1" customWidth="1"/>
    <col min="8" max="8" width="15.88671875" bestFit="1" customWidth="1"/>
    <col min="9" max="9" width="11.88671875" bestFit="1" customWidth="1"/>
    <col min="25" max="25" width="19.5546875" bestFit="1" customWidth="1"/>
    <col min="30" max="30" width="11" bestFit="1" customWidth="1"/>
    <col min="32" max="32" width="11.88671875" bestFit="1" customWidth="1"/>
  </cols>
  <sheetData>
    <row r="3" spans="4:28" x14ac:dyDescent="0.3">
      <c r="D3" s="10" t="s">
        <v>0</v>
      </c>
      <c r="J3" s="6"/>
    </row>
    <row r="5" spans="4:28" x14ac:dyDescent="0.3">
      <c r="D5" s="2" t="s">
        <v>1</v>
      </c>
      <c r="E5" s="2"/>
      <c r="F5" s="2" t="s">
        <v>2</v>
      </c>
      <c r="G5" s="4">
        <v>-1.5773899999999999E-3</v>
      </c>
      <c r="Y5" s="10" t="s">
        <v>9</v>
      </c>
    </row>
    <row r="6" spans="4:28" x14ac:dyDescent="0.3">
      <c r="D6" s="2"/>
      <c r="E6" s="2"/>
      <c r="F6" s="2" t="s">
        <v>3</v>
      </c>
      <c r="G6" s="4">
        <v>1.03681E-5</v>
      </c>
    </row>
    <row r="7" spans="4:28" x14ac:dyDescent="0.3">
      <c r="D7" s="3" t="s">
        <v>4</v>
      </c>
      <c r="E7" s="3" t="s">
        <v>5</v>
      </c>
      <c r="F7" s="3" t="s">
        <v>6</v>
      </c>
      <c r="Y7" s="2" t="s">
        <v>1</v>
      </c>
      <c r="Z7" s="2"/>
      <c r="AA7" s="2" t="s">
        <v>2</v>
      </c>
      <c r="AB7" s="7">
        <v>10</v>
      </c>
    </row>
    <row r="8" spans="4:28" x14ac:dyDescent="0.3">
      <c r="D8" s="6">
        <v>1</v>
      </c>
      <c r="E8" s="6">
        <v>10</v>
      </c>
      <c r="F8" s="5">
        <f>29/1000000</f>
        <v>2.9E-5</v>
      </c>
      <c r="Y8" s="2"/>
      <c r="Z8" s="2"/>
      <c r="AA8" s="2" t="s">
        <v>3</v>
      </c>
      <c r="AB8" s="7">
        <v>5</v>
      </c>
    </row>
    <row r="9" spans="4:28" x14ac:dyDescent="0.3">
      <c r="D9">
        <v>1</v>
      </c>
      <c r="E9">
        <v>50</v>
      </c>
      <c r="F9">
        <f>298/1000000</f>
        <v>2.9799999999999998E-4</v>
      </c>
      <c r="Y9" s="3" t="s">
        <v>4</v>
      </c>
      <c r="Z9" s="3" t="s">
        <v>5</v>
      </c>
      <c r="AA9" s="3" t="s">
        <v>10</v>
      </c>
    </row>
    <row r="10" spans="4:28" x14ac:dyDescent="0.3">
      <c r="D10">
        <v>1</v>
      </c>
      <c r="E10">
        <v>100</v>
      </c>
      <c r="F10">
        <f>532/1000000</f>
        <v>5.3200000000000003E-4</v>
      </c>
      <c r="Y10" s="6">
        <v>1</v>
      </c>
      <c r="Z10" s="6">
        <v>10</v>
      </c>
      <c r="AA10" s="5">
        <v>60</v>
      </c>
    </row>
    <row r="11" spans="4:28" x14ac:dyDescent="0.3">
      <c r="D11">
        <v>1</v>
      </c>
      <c r="E11">
        <v>500</v>
      </c>
      <c r="F11">
        <f>3414/1000000</f>
        <v>3.4139999999999999E-3</v>
      </c>
      <c r="Y11">
        <v>1</v>
      </c>
      <c r="Z11">
        <v>50</v>
      </c>
      <c r="AA11">
        <v>260</v>
      </c>
    </row>
    <row r="12" spans="4:28" x14ac:dyDescent="0.3">
      <c r="D12">
        <v>1</v>
      </c>
      <c r="E12">
        <v>1000</v>
      </c>
      <c r="F12">
        <f>7134/1000000</f>
        <v>7.1339999999999997E-3</v>
      </c>
      <c r="Y12">
        <v>1</v>
      </c>
      <c r="Z12">
        <v>100</v>
      </c>
      <c r="AA12">
        <v>510</v>
      </c>
    </row>
    <row r="13" spans="4:28" x14ac:dyDescent="0.3">
      <c r="D13">
        <v>1</v>
      </c>
      <c r="E13">
        <v>2000</v>
      </c>
      <c r="F13">
        <f>14079/1000000</f>
        <v>1.4079E-2</v>
      </c>
      <c r="Y13">
        <v>1</v>
      </c>
      <c r="Z13">
        <v>500</v>
      </c>
      <c r="AA13">
        <v>2510</v>
      </c>
    </row>
    <row r="14" spans="4:28" x14ac:dyDescent="0.3">
      <c r="D14">
        <v>1</v>
      </c>
      <c r="E14">
        <v>3000</v>
      </c>
      <c r="F14">
        <f>31158/1000000</f>
        <v>3.1158000000000002E-2</v>
      </c>
      <c r="Y14">
        <v>1</v>
      </c>
      <c r="Z14">
        <v>1000</v>
      </c>
      <c r="AA14">
        <v>5010</v>
      </c>
    </row>
    <row r="15" spans="4:28" x14ac:dyDescent="0.3">
      <c r="D15">
        <v>1</v>
      </c>
      <c r="E15">
        <v>5000</v>
      </c>
      <c r="F15">
        <f>51629/1000000</f>
        <v>5.1629000000000001E-2</v>
      </c>
      <c r="Y15">
        <v>1</v>
      </c>
      <c r="Z15">
        <v>2000</v>
      </c>
      <c r="AA15">
        <v>10010</v>
      </c>
    </row>
    <row r="16" spans="4:28" x14ac:dyDescent="0.3">
      <c r="D16" s="3" t="s">
        <v>4</v>
      </c>
      <c r="E16" s="3" t="s">
        <v>5</v>
      </c>
      <c r="G16" s="3" t="s">
        <v>7</v>
      </c>
      <c r="H16" s="3" t="s">
        <v>14</v>
      </c>
      <c r="I16" s="3" t="s">
        <v>8</v>
      </c>
      <c r="Y16">
        <v>1</v>
      </c>
      <c r="Z16">
        <v>3000</v>
      </c>
      <c r="AA16">
        <v>15010</v>
      </c>
    </row>
    <row r="17" spans="4:32" x14ac:dyDescent="0.3">
      <c r="D17">
        <v>1</v>
      </c>
      <c r="E17" s="6">
        <v>10</v>
      </c>
      <c r="G17" s="9">
        <f>($G$6*E17)+($G$5*D17)</f>
        <v>-1.4737089999999999E-3</v>
      </c>
      <c r="H17">
        <f>(0.000011)*E17</f>
        <v>1.0999999999999999E-4</v>
      </c>
      <c r="I17" s="9">
        <f>H17-G17</f>
        <v>1.583709E-3</v>
      </c>
      <c r="Y17">
        <v>1</v>
      </c>
      <c r="Z17">
        <v>5000</v>
      </c>
      <c r="AA17">
        <v>25010</v>
      </c>
    </row>
    <row r="18" spans="4:32" x14ac:dyDescent="0.3">
      <c r="D18">
        <v>1</v>
      </c>
      <c r="E18">
        <v>20</v>
      </c>
      <c r="G18" s="9">
        <f t="shared" ref="G18:G68" si="0">($G$6*E18)+($G$5*D18)</f>
        <v>-1.3700279999999999E-3</v>
      </c>
      <c r="H18">
        <f t="shared" ref="H18:H68" si="1">(0.000011)*E18</f>
        <v>2.1999999999999998E-4</v>
      </c>
      <c r="I18">
        <f t="shared" ref="I18:I20" si="2">H18-G18</f>
        <v>1.5900279999999998E-3</v>
      </c>
    </row>
    <row r="19" spans="4:32" x14ac:dyDescent="0.3">
      <c r="D19">
        <v>1</v>
      </c>
      <c r="E19">
        <v>100</v>
      </c>
      <c r="G19" s="9">
        <f t="shared" si="0"/>
        <v>-5.4057999999999992E-4</v>
      </c>
      <c r="H19">
        <f t="shared" si="1"/>
        <v>1.1000000000000001E-3</v>
      </c>
      <c r="I19">
        <f t="shared" si="2"/>
        <v>1.64058E-3</v>
      </c>
    </row>
    <row r="20" spans="4:32" x14ac:dyDescent="0.3">
      <c r="D20" s="5">
        <v>1</v>
      </c>
      <c r="E20">
        <v>200</v>
      </c>
      <c r="G20" s="9">
        <f t="shared" si="0"/>
        <v>4.9623000000000007E-4</v>
      </c>
      <c r="H20">
        <f t="shared" si="1"/>
        <v>2.2000000000000001E-3</v>
      </c>
      <c r="I20">
        <f t="shared" si="2"/>
        <v>1.7037700000000001E-3</v>
      </c>
      <c r="Y20" s="3" t="s">
        <v>4</v>
      </c>
      <c r="Z20" s="3" t="s">
        <v>5</v>
      </c>
      <c r="AB20" s="2" t="s">
        <v>11</v>
      </c>
      <c r="AC20" s="2"/>
      <c r="AD20" s="2" t="s">
        <v>13</v>
      </c>
      <c r="AF20" s="2" t="s">
        <v>8</v>
      </c>
    </row>
    <row r="21" spans="4:32" x14ac:dyDescent="0.3">
      <c r="D21">
        <v>1</v>
      </c>
      <c r="E21">
        <v>300</v>
      </c>
      <c r="G21" s="9">
        <f t="shared" si="0"/>
        <v>1.5330400000000001E-3</v>
      </c>
      <c r="H21">
        <f t="shared" si="1"/>
        <v>3.3E-3</v>
      </c>
      <c r="I21">
        <f t="shared" ref="I21:I22" si="3">H21-G21</f>
        <v>1.7669599999999999E-3</v>
      </c>
      <c r="Y21" s="6">
        <v>1</v>
      </c>
      <c r="Z21" s="6">
        <v>10</v>
      </c>
      <c r="AB21" s="8">
        <f>$AB$8*Z21+$AB$7*Y21</f>
        <v>60</v>
      </c>
      <c r="AD21">
        <f>5.5*Z21</f>
        <v>55</v>
      </c>
      <c r="AF21" s="8">
        <f>AD21-AB21</f>
        <v>-5</v>
      </c>
    </row>
    <row r="22" spans="4:32" x14ac:dyDescent="0.3">
      <c r="D22" s="5">
        <v>1</v>
      </c>
      <c r="E22">
        <v>400</v>
      </c>
      <c r="G22" s="9">
        <f t="shared" si="0"/>
        <v>2.5698500000000003E-3</v>
      </c>
      <c r="H22">
        <f t="shared" si="1"/>
        <v>4.4000000000000003E-3</v>
      </c>
      <c r="I22">
        <f t="shared" si="3"/>
        <v>1.83015E-3</v>
      </c>
      <c r="Y22">
        <v>1</v>
      </c>
      <c r="Z22">
        <v>20</v>
      </c>
      <c r="AB22" s="8">
        <f t="shared" ref="AB22:AB42" si="4">$AB$8*Z22+$AB$7*Y22</f>
        <v>110</v>
      </c>
      <c r="AD22">
        <f>5.5*Z22</f>
        <v>110</v>
      </c>
      <c r="AF22" s="8">
        <f t="shared" ref="AF22:AF72" si="5">AD22-AB22</f>
        <v>0</v>
      </c>
    </row>
    <row r="23" spans="4:32" x14ac:dyDescent="0.3">
      <c r="D23">
        <v>1</v>
      </c>
      <c r="E23">
        <v>500</v>
      </c>
      <c r="G23" s="9">
        <f t="shared" si="0"/>
        <v>3.6066600000000002E-3</v>
      </c>
      <c r="H23">
        <f t="shared" si="1"/>
        <v>5.4999999999999997E-3</v>
      </c>
      <c r="I23">
        <f>H23-G23</f>
        <v>1.8933399999999994E-3</v>
      </c>
      <c r="Y23">
        <v>1</v>
      </c>
      <c r="Z23">
        <v>100</v>
      </c>
      <c r="AB23" s="8">
        <f t="shared" si="4"/>
        <v>510</v>
      </c>
      <c r="AD23">
        <f t="shared" ref="AD23:AD71" si="6">5.5*Z23</f>
        <v>550</v>
      </c>
      <c r="AF23" s="8">
        <f t="shared" si="5"/>
        <v>40</v>
      </c>
    </row>
    <row r="24" spans="4:32" x14ac:dyDescent="0.3">
      <c r="D24">
        <v>1</v>
      </c>
      <c r="E24">
        <v>600</v>
      </c>
      <c r="G24" s="9">
        <f t="shared" si="0"/>
        <v>4.6434700000000002E-3</v>
      </c>
      <c r="H24">
        <f t="shared" si="1"/>
        <v>6.6E-3</v>
      </c>
      <c r="I24">
        <f t="shared" ref="I24:I68" si="7">H24-G24</f>
        <v>1.9565299999999997E-3</v>
      </c>
      <c r="Y24">
        <v>1</v>
      </c>
      <c r="Z24">
        <v>200</v>
      </c>
      <c r="AB24" s="8">
        <f t="shared" si="4"/>
        <v>1010</v>
      </c>
      <c r="AD24">
        <f t="shared" si="6"/>
        <v>1100</v>
      </c>
      <c r="AF24" s="8">
        <f t="shared" si="5"/>
        <v>90</v>
      </c>
    </row>
    <row r="25" spans="4:32" x14ac:dyDescent="0.3">
      <c r="D25">
        <v>1</v>
      </c>
      <c r="E25">
        <v>700</v>
      </c>
      <c r="G25" s="9">
        <f t="shared" si="0"/>
        <v>5.6802800000000002E-3</v>
      </c>
      <c r="H25">
        <f t="shared" si="1"/>
        <v>7.6999999999999994E-3</v>
      </c>
      <c r="I25">
        <f t="shared" si="7"/>
        <v>2.0197199999999992E-3</v>
      </c>
      <c r="Y25">
        <v>1</v>
      </c>
      <c r="Z25">
        <v>300</v>
      </c>
      <c r="AB25" s="8">
        <f t="shared" si="4"/>
        <v>1510</v>
      </c>
      <c r="AD25">
        <f t="shared" si="6"/>
        <v>1650</v>
      </c>
      <c r="AF25" s="8">
        <f t="shared" si="5"/>
        <v>140</v>
      </c>
    </row>
    <row r="26" spans="4:32" x14ac:dyDescent="0.3">
      <c r="D26">
        <v>1</v>
      </c>
      <c r="E26">
        <v>800</v>
      </c>
      <c r="G26" s="9">
        <f t="shared" si="0"/>
        <v>6.7170900000000002E-3</v>
      </c>
      <c r="H26">
        <f t="shared" si="1"/>
        <v>8.8000000000000005E-3</v>
      </c>
      <c r="I26">
        <f t="shared" si="7"/>
        <v>2.0829100000000003E-3</v>
      </c>
      <c r="Y26">
        <v>1</v>
      </c>
      <c r="Z26">
        <v>400</v>
      </c>
      <c r="AB26" s="8">
        <f t="shared" si="4"/>
        <v>2010</v>
      </c>
      <c r="AD26">
        <f t="shared" si="6"/>
        <v>2200</v>
      </c>
      <c r="AF26" s="8">
        <f t="shared" si="5"/>
        <v>190</v>
      </c>
    </row>
    <row r="27" spans="4:32" x14ac:dyDescent="0.3">
      <c r="D27">
        <v>1</v>
      </c>
      <c r="E27">
        <v>900</v>
      </c>
      <c r="G27" s="9">
        <f t="shared" si="0"/>
        <v>7.7538999999999993E-3</v>
      </c>
      <c r="H27">
        <f t="shared" si="1"/>
        <v>9.8999999999999991E-3</v>
      </c>
      <c r="I27">
        <f t="shared" si="7"/>
        <v>2.1460999999999997E-3</v>
      </c>
      <c r="Y27">
        <v>1</v>
      </c>
      <c r="Z27">
        <v>500</v>
      </c>
      <c r="AB27" s="8">
        <f t="shared" si="4"/>
        <v>2510</v>
      </c>
      <c r="AD27">
        <f t="shared" si="6"/>
        <v>2750</v>
      </c>
      <c r="AF27" s="8">
        <f t="shared" si="5"/>
        <v>240</v>
      </c>
    </row>
    <row r="28" spans="4:32" x14ac:dyDescent="0.3">
      <c r="D28">
        <v>1</v>
      </c>
      <c r="E28">
        <v>1000</v>
      </c>
      <c r="G28" s="9">
        <f t="shared" si="0"/>
        <v>8.7907100000000002E-3</v>
      </c>
      <c r="H28">
        <f t="shared" si="1"/>
        <v>1.0999999999999999E-2</v>
      </c>
      <c r="I28">
        <f t="shared" si="7"/>
        <v>2.2092899999999992E-3</v>
      </c>
      <c r="Y28">
        <v>1</v>
      </c>
      <c r="Z28">
        <v>600</v>
      </c>
      <c r="AB28" s="8">
        <f t="shared" si="4"/>
        <v>3010</v>
      </c>
      <c r="AD28">
        <f t="shared" si="6"/>
        <v>3300</v>
      </c>
      <c r="AF28" s="8">
        <f t="shared" si="5"/>
        <v>290</v>
      </c>
    </row>
    <row r="29" spans="4:32" x14ac:dyDescent="0.3">
      <c r="D29">
        <v>1</v>
      </c>
      <c r="E29">
        <v>1100</v>
      </c>
      <c r="G29" s="9">
        <f t="shared" si="0"/>
        <v>9.827520000000001E-3</v>
      </c>
      <c r="H29">
        <f t="shared" si="1"/>
        <v>1.21E-2</v>
      </c>
      <c r="I29">
        <f t="shared" si="7"/>
        <v>2.2724799999999986E-3</v>
      </c>
      <c r="Y29">
        <v>1</v>
      </c>
      <c r="Z29">
        <v>700</v>
      </c>
      <c r="AB29" s="8">
        <f t="shared" si="4"/>
        <v>3510</v>
      </c>
      <c r="AD29">
        <f t="shared" si="6"/>
        <v>3850</v>
      </c>
      <c r="AF29" s="8">
        <f t="shared" si="5"/>
        <v>340</v>
      </c>
    </row>
    <row r="30" spans="4:32" x14ac:dyDescent="0.3">
      <c r="D30">
        <v>1</v>
      </c>
      <c r="E30">
        <v>1200</v>
      </c>
      <c r="G30" s="9">
        <f t="shared" si="0"/>
        <v>1.086433E-2</v>
      </c>
      <c r="H30">
        <f t="shared" si="1"/>
        <v>1.32E-2</v>
      </c>
      <c r="I30">
        <f t="shared" si="7"/>
        <v>2.3356699999999998E-3</v>
      </c>
      <c r="Y30">
        <v>1</v>
      </c>
      <c r="Z30">
        <v>800</v>
      </c>
      <c r="AB30" s="8">
        <f t="shared" si="4"/>
        <v>4010</v>
      </c>
      <c r="AD30">
        <f t="shared" si="6"/>
        <v>4400</v>
      </c>
      <c r="AF30" s="8">
        <f t="shared" si="5"/>
        <v>390</v>
      </c>
    </row>
    <row r="31" spans="4:32" x14ac:dyDescent="0.3">
      <c r="D31">
        <v>1</v>
      </c>
      <c r="E31">
        <v>1300</v>
      </c>
      <c r="G31" s="9">
        <f t="shared" si="0"/>
        <v>1.1901139999999999E-2</v>
      </c>
      <c r="H31">
        <f t="shared" si="1"/>
        <v>1.43E-2</v>
      </c>
      <c r="I31">
        <f t="shared" si="7"/>
        <v>2.3988600000000009E-3</v>
      </c>
      <c r="Y31">
        <v>1</v>
      </c>
      <c r="Z31">
        <v>900</v>
      </c>
      <c r="AB31" s="8">
        <f t="shared" si="4"/>
        <v>4510</v>
      </c>
      <c r="AD31">
        <f t="shared" si="6"/>
        <v>4950</v>
      </c>
      <c r="AF31" s="8">
        <f t="shared" si="5"/>
        <v>440</v>
      </c>
    </row>
    <row r="32" spans="4:32" x14ac:dyDescent="0.3">
      <c r="D32">
        <v>1</v>
      </c>
      <c r="E32">
        <v>1400</v>
      </c>
      <c r="G32" s="9">
        <f t="shared" si="0"/>
        <v>1.293795E-2</v>
      </c>
      <c r="H32">
        <f t="shared" si="1"/>
        <v>1.5399999999999999E-2</v>
      </c>
      <c r="I32">
        <f t="shared" si="7"/>
        <v>2.4620499999999986E-3</v>
      </c>
      <c r="Y32">
        <v>1</v>
      </c>
      <c r="Z32">
        <v>1000</v>
      </c>
      <c r="AB32" s="8">
        <f t="shared" si="4"/>
        <v>5010</v>
      </c>
      <c r="AD32">
        <f t="shared" si="6"/>
        <v>5500</v>
      </c>
      <c r="AF32" s="8">
        <f t="shared" si="5"/>
        <v>490</v>
      </c>
    </row>
    <row r="33" spans="4:32" x14ac:dyDescent="0.3">
      <c r="D33">
        <v>1</v>
      </c>
      <c r="E33">
        <v>1500</v>
      </c>
      <c r="G33" s="9">
        <f t="shared" si="0"/>
        <v>1.3974760000000001E-2</v>
      </c>
      <c r="H33">
        <f t="shared" si="1"/>
        <v>1.6500000000000001E-2</v>
      </c>
      <c r="I33">
        <f t="shared" si="7"/>
        <v>2.5252399999999998E-3</v>
      </c>
      <c r="Y33">
        <v>1</v>
      </c>
      <c r="Z33">
        <v>1100</v>
      </c>
      <c r="AB33" s="8">
        <f t="shared" si="4"/>
        <v>5510</v>
      </c>
      <c r="AD33">
        <f t="shared" si="6"/>
        <v>6050</v>
      </c>
      <c r="AF33" s="8">
        <f t="shared" si="5"/>
        <v>540</v>
      </c>
    </row>
    <row r="34" spans="4:32" x14ac:dyDescent="0.3">
      <c r="D34">
        <v>1</v>
      </c>
      <c r="E34">
        <v>1600</v>
      </c>
      <c r="G34" s="9">
        <f t="shared" si="0"/>
        <v>1.501157E-2</v>
      </c>
      <c r="H34">
        <f t="shared" si="1"/>
        <v>1.7600000000000001E-2</v>
      </c>
      <c r="I34">
        <f t="shared" si="7"/>
        <v>2.5884300000000009E-3</v>
      </c>
      <c r="Y34">
        <v>1</v>
      </c>
      <c r="Z34">
        <v>1200</v>
      </c>
      <c r="AB34" s="8">
        <f t="shared" si="4"/>
        <v>6010</v>
      </c>
      <c r="AD34">
        <f t="shared" si="6"/>
        <v>6600</v>
      </c>
      <c r="AF34" s="8">
        <f t="shared" si="5"/>
        <v>590</v>
      </c>
    </row>
    <row r="35" spans="4:32" x14ac:dyDescent="0.3">
      <c r="D35">
        <v>1</v>
      </c>
      <c r="E35">
        <v>1700</v>
      </c>
      <c r="G35" s="9">
        <f t="shared" si="0"/>
        <v>1.6048379999999998E-2</v>
      </c>
      <c r="H35">
        <f t="shared" si="1"/>
        <v>1.8699999999999998E-2</v>
      </c>
      <c r="I35">
        <f t="shared" si="7"/>
        <v>2.6516200000000004E-3</v>
      </c>
      <c r="Y35">
        <v>1</v>
      </c>
      <c r="Z35">
        <v>1300</v>
      </c>
      <c r="AB35" s="8">
        <f t="shared" si="4"/>
        <v>6510</v>
      </c>
      <c r="AD35">
        <f t="shared" si="6"/>
        <v>7150</v>
      </c>
      <c r="AF35" s="8">
        <f t="shared" si="5"/>
        <v>640</v>
      </c>
    </row>
    <row r="36" spans="4:32" x14ac:dyDescent="0.3">
      <c r="D36">
        <v>1</v>
      </c>
      <c r="E36">
        <v>1800</v>
      </c>
      <c r="G36" s="9">
        <f t="shared" si="0"/>
        <v>1.7085189999999997E-2</v>
      </c>
      <c r="H36">
        <f t="shared" si="1"/>
        <v>1.9799999999999998E-2</v>
      </c>
      <c r="I36">
        <f>H36-G36</f>
        <v>2.7148100000000015E-3</v>
      </c>
      <c r="Y36">
        <v>1</v>
      </c>
      <c r="Z36">
        <v>1400</v>
      </c>
      <c r="AB36" s="8">
        <f t="shared" si="4"/>
        <v>7010</v>
      </c>
      <c r="AD36">
        <f t="shared" si="6"/>
        <v>7700</v>
      </c>
      <c r="AF36" s="8">
        <f t="shared" si="5"/>
        <v>690</v>
      </c>
    </row>
    <row r="37" spans="4:32" x14ac:dyDescent="0.3">
      <c r="D37">
        <v>1</v>
      </c>
      <c r="E37">
        <v>1900</v>
      </c>
      <c r="G37" s="9">
        <f t="shared" si="0"/>
        <v>1.8121999999999999E-2</v>
      </c>
      <c r="H37">
        <f t="shared" si="1"/>
        <v>2.0899999999999998E-2</v>
      </c>
      <c r="I37">
        <f t="shared" si="7"/>
        <v>2.7779999999999992E-3</v>
      </c>
      <c r="Y37">
        <v>1</v>
      </c>
      <c r="Z37">
        <v>1500</v>
      </c>
      <c r="AB37" s="8">
        <f t="shared" si="4"/>
        <v>7510</v>
      </c>
      <c r="AD37">
        <f t="shared" si="6"/>
        <v>8250</v>
      </c>
      <c r="AF37" s="8">
        <f t="shared" si="5"/>
        <v>740</v>
      </c>
    </row>
    <row r="38" spans="4:32" x14ac:dyDescent="0.3">
      <c r="D38">
        <v>1</v>
      </c>
      <c r="E38">
        <v>2000</v>
      </c>
      <c r="G38" s="9">
        <f t="shared" si="0"/>
        <v>1.9158809999999998E-2</v>
      </c>
      <c r="H38">
        <f t="shared" si="1"/>
        <v>2.1999999999999999E-2</v>
      </c>
      <c r="I38">
        <f t="shared" si="7"/>
        <v>2.8411900000000004E-3</v>
      </c>
      <c r="Y38">
        <v>1</v>
      </c>
      <c r="Z38">
        <v>1600</v>
      </c>
      <c r="AB38" s="8">
        <f t="shared" si="4"/>
        <v>8010</v>
      </c>
      <c r="AD38">
        <f t="shared" si="6"/>
        <v>8800</v>
      </c>
      <c r="AF38" s="8">
        <f t="shared" si="5"/>
        <v>790</v>
      </c>
    </row>
    <row r="39" spans="4:32" x14ac:dyDescent="0.3">
      <c r="D39">
        <v>1</v>
      </c>
      <c r="E39">
        <v>2100</v>
      </c>
      <c r="G39" s="9">
        <f t="shared" si="0"/>
        <v>2.0195619999999997E-2</v>
      </c>
      <c r="H39">
        <f t="shared" si="1"/>
        <v>2.3099999999999999E-2</v>
      </c>
      <c r="I39">
        <f t="shared" si="7"/>
        <v>2.9043800000000015E-3</v>
      </c>
      <c r="Y39">
        <v>1</v>
      </c>
      <c r="Z39">
        <v>1700</v>
      </c>
      <c r="AB39" s="8">
        <f t="shared" si="4"/>
        <v>8510</v>
      </c>
      <c r="AD39">
        <f t="shared" si="6"/>
        <v>9350</v>
      </c>
      <c r="AF39" s="8">
        <f t="shared" si="5"/>
        <v>840</v>
      </c>
    </row>
    <row r="40" spans="4:32" x14ac:dyDescent="0.3">
      <c r="D40">
        <v>1</v>
      </c>
      <c r="E40">
        <v>2200</v>
      </c>
      <c r="G40" s="9">
        <f t="shared" si="0"/>
        <v>2.123243E-2</v>
      </c>
      <c r="H40">
        <f t="shared" si="1"/>
        <v>2.4199999999999999E-2</v>
      </c>
      <c r="I40">
        <f t="shared" si="7"/>
        <v>2.9675699999999992E-3</v>
      </c>
      <c r="Y40">
        <v>1</v>
      </c>
      <c r="Z40">
        <v>1800</v>
      </c>
      <c r="AB40" s="8">
        <f t="shared" si="4"/>
        <v>9010</v>
      </c>
      <c r="AD40">
        <f t="shared" si="6"/>
        <v>9900</v>
      </c>
      <c r="AF40" s="8">
        <f t="shared" si="5"/>
        <v>890</v>
      </c>
    </row>
    <row r="41" spans="4:32" x14ac:dyDescent="0.3">
      <c r="D41">
        <v>1</v>
      </c>
      <c r="E41">
        <v>2300</v>
      </c>
      <c r="G41" s="9">
        <f t="shared" si="0"/>
        <v>2.2269239999999999E-2</v>
      </c>
      <c r="H41">
        <f t="shared" si="1"/>
        <v>2.53E-2</v>
      </c>
      <c r="I41">
        <f t="shared" si="7"/>
        <v>3.0307600000000004E-3</v>
      </c>
      <c r="Y41">
        <v>1</v>
      </c>
      <c r="Z41">
        <v>1900</v>
      </c>
      <c r="AB41" s="8">
        <f t="shared" si="4"/>
        <v>9510</v>
      </c>
      <c r="AD41">
        <f t="shared" si="6"/>
        <v>10450</v>
      </c>
      <c r="AF41" s="8">
        <f t="shared" si="5"/>
        <v>940</v>
      </c>
    </row>
    <row r="42" spans="4:32" x14ac:dyDescent="0.3">
      <c r="D42">
        <v>1</v>
      </c>
      <c r="E42">
        <v>2400</v>
      </c>
      <c r="G42" s="9">
        <f t="shared" si="0"/>
        <v>2.3306049999999998E-2</v>
      </c>
      <c r="H42">
        <f t="shared" si="1"/>
        <v>2.64E-2</v>
      </c>
      <c r="I42">
        <f t="shared" si="7"/>
        <v>3.0939500000000016E-3</v>
      </c>
      <c r="Y42">
        <v>1</v>
      </c>
      <c r="Z42">
        <v>2000</v>
      </c>
      <c r="AB42" s="8">
        <f t="shared" si="4"/>
        <v>10010</v>
      </c>
      <c r="AD42">
        <f t="shared" si="6"/>
        <v>11000</v>
      </c>
      <c r="AF42" s="8">
        <f t="shared" si="5"/>
        <v>990</v>
      </c>
    </row>
    <row r="43" spans="4:32" x14ac:dyDescent="0.3">
      <c r="D43">
        <v>1</v>
      </c>
      <c r="E43">
        <v>2500</v>
      </c>
      <c r="G43" s="9">
        <f t="shared" si="0"/>
        <v>2.4342859999999997E-2</v>
      </c>
      <c r="H43">
        <f t="shared" si="1"/>
        <v>2.75E-2</v>
      </c>
      <c r="I43">
        <f t="shared" si="7"/>
        <v>3.1571400000000027E-3</v>
      </c>
      <c r="Y43">
        <v>1</v>
      </c>
      <c r="Z43">
        <v>2100</v>
      </c>
      <c r="AB43" s="8">
        <f t="shared" ref="AB43:AB72" si="8">$AB$8*Z43+$AB$7*Y43</f>
        <v>10510</v>
      </c>
      <c r="AD43">
        <f t="shared" si="6"/>
        <v>11550</v>
      </c>
      <c r="AF43" s="8">
        <f t="shared" si="5"/>
        <v>1040</v>
      </c>
    </row>
    <row r="44" spans="4:32" x14ac:dyDescent="0.3">
      <c r="D44">
        <v>1</v>
      </c>
      <c r="E44">
        <v>2600</v>
      </c>
      <c r="G44" s="9">
        <f t="shared" si="0"/>
        <v>2.5379669999999997E-2</v>
      </c>
      <c r="H44">
        <f t="shared" si="1"/>
        <v>2.86E-2</v>
      </c>
      <c r="I44">
        <f t="shared" si="7"/>
        <v>3.2203300000000039E-3</v>
      </c>
      <c r="Y44">
        <v>1</v>
      </c>
      <c r="Z44">
        <v>2200</v>
      </c>
      <c r="AB44" s="8">
        <f t="shared" si="8"/>
        <v>11010</v>
      </c>
      <c r="AD44">
        <f t="shared" si="6"/>
        <v>12100</v>
      </c>
      <c r="AF44" s="8">
        <f t="shared" si="5"/>
        <v>1090</v>
      </c>
    </row>
    <row r="45" spans="4:32" x14ac:dyDescent="0.3">
      <c r="D45">
        <v>1</v>
      </c>
      <c r="E45">
        <v>2700</v>
      </c>
      <c r="G45" s="9">
        <f t="shared" si="0"/>
        <v>2.6416479999999999E-2</v>
      </c>
      <c r="H45">
        <f t="shared" si="1"/>
        <v>2.9700000000000001E-2</v>
      </c>
      <c r="I45">
        <f t="shared" si="7"/>
        <v>3.2835200000000016E-3</v>
      </c>
      <c r="Y45">
        <v>1</v>
      </c>
      <c r="Z45">
        <v>2300</v>
      </c>
      <c r="AB45" s="8">
        <f t="shared" si="8"/>
        <v>11510</v>
      </c>
      <c r="AD45">
        <f t="shared" si="6"/>
        <v>12650</v>
      </c>
      <c r="AF45" s="8">
        <f t="shared" si="5"/>
        <v>1140</v>
      </c>
    </row>
    <row r="46" spans="4:32" x14ac:dyDescent="0.3">
      <c r="D46">
        <v>1</v>
      </c>
      <c r="E46">
        <v>2800</v>
      </c>
      <c r="G46" s="9">
        <f t="shared" si="0"/>
        <v>2.7453289999999998E-2</v>
      </c>
      <c r="H46">
        <f t="shared" si="1"/>
        <v>3.0799999999999998E-2</v>
      </c>
      <c r="I46">
        <f t="shared" si="7"/>
        <v>3.3467099999999993E-3</v>
      </c>
      <c r="Y46">
        <v>1</v>
      </c>
      <c r="Z46">
        <v>2400</v>
      </c>
      <c r="AB46" s="8">
        <f t="shared" si="8"/>
        <v>12010</v>
      </c>
      <c r="AD46">
        <f t="shared" si="6"/>
        <v>13200</v>
      </c>
      <c r="AF46" s="8">
        <f t="shared" si="5"/>
        <v>1190</v>
      </c>
    </row>
    <row r="47" spans="4:32" x14ac:dyDescent="0.3">
      <c r="D47">
        <v>1</v>
      </c>
      <c r="E47">
        <v>2900</v>
      </c>
      <c r="G47" s="9">
        <f t="shared" si="0"/>
        <v>2.8490099999999997E-2</v>
      </c>
      <c r="H47">
        <f t="shared" si="1"/>
        <v>3.1899999999999998E-2</v>
      </c>
      <c r="I47">
        <f t="shared" si="7"/>
        <v>3.4099000000000004E-3</v>
      </c>
      <c r="Y47">
        <v>1</v>
      </c>
      <c r="Z47">
        <v>2500</v>
      </c>
      <c r="AB47" s="8">
        <f t="shared" si="8"/>
        <v>12510</v>
      </c>
      <c r="AD47">
        <f t="shared" si="6"/>
        <v>13750</v>
      </c>
      <c r="AF47" s="8">
        <f t="shared" si="5"/>
        <v>1240</v>
      </c>
    </row>
    <row r="48" spans="4:32" x14ac:dyDescent="0.3">
      <c r="D48">
        <v>1</v>
      </c>
      <c r="E48">
        <v>3000</v>
      </c>
      <c r="G48" s="9">
        <f t="shared" si="0"/>
        <v>2.952691E-2</v>
      </c>
      <c r="H48">
        <f t="shared" si="1"/>
        <v>3.3000000000000002E-2</v>
      </c>
      <c r="I48">
        <f t="shared" si="7"/>
        <v>3.4730900000000016E-3</v>
      </c>
      <c r="Y48">
        <v>1</v>
      </c>
      <c r="Z48">
        <v>2600</v>
      </c>
      <c r="AB48" s="8">
        <f t="shared" si="8"/>
        <v>13010</v>
      </c>
      <c r="AD48">
        <f t="shared" si="6"/>
        <v>14300</v>
      </c>
      <c r="AF48" s="8">
        <f t="shared" si="5"/>
        <v>1290</v>
      </c>
    </row>
    <row r="49" spans="4:32" x14ac:dyDescent="0.3">
      <c r="D49">
        <v>1</v>
      </c>
      <c r="E49">
        <v>3100</v>
      </c>
      <c r="G49" s="9">
        <f t="shared" si="0"/>
        <v>3.0563719999999999E-2</v>
      </c>
      <c r="H49">
        <f t="shared" si="1"/>
        <v>3.4099999999999998E-2</v>
      </c>
      <c r="I49">
        <f t="shared" si="7"/>
        <v>3.5362799999999993E-3</v>
      </c>
      <c r="Y49">
        <v>1</v>
      </c>
      <c r="Z49">
        <v>2700</v>
      </c>
      <c r="AB49" s="8">
        <f t="shared" si="8"/>
        <v>13510</v>
      </c>
      <c r="AD49">
        <f t="shared" si="6"/>
        <v>14850</v>
      </c>
      <c r="AF49" s="8">
        <f t="shared" si="5"/>
        <v>1340</v>
      </c>
    </row>
    <row r="50" spans="4:32" x14ac:dyDescent="0.3">
      <c r="D50">
        <v>1</v>
      </c>
      <c r="E50">
        <v>3200</v>
      </c>
      <c r="G50" s="9">
        <f t="shared" si="0"/>
        <v>3.1600530000000002E-2</v>
      </c>
      <c r="H50">
        <f t="shared" si="1"/>
        <v>3.5200000000000002E-2</v>
      </c>
      <c r="I50">
        <f t="shared" si="7"/>
        <v>3.5994700000000004E-3</v>
      </c>
      <c r="Y50">
        <v>1</v>
      </c>
      <c r="Z50">
        <v>2800</v>
      </c>
      <c r="AB50" s="8">
        <f t="shared" si="8"/>
        <v>14010</v>
      </c>
      <c r="AD50">
        <f t="shared" si="6"/>
        <v>15400</v>
      </c>
      <c r="AF50" s="8">
        <f t="shared" si="5"/>
        <v>1390</v>
      </c>
    </row>
    <row r="51" spans="4:32" x14ac:dyDescent="0.3">
      <c r="D51">
        <v>1</v>
      </c>
      <c r="E51">
        <v>3300</v>
      </c>
      <c r="G51" s="9">
        <f t="shared" si="0"/>
        <v>3.2637340000000001E-2</v>
      </c>
      <c r="H51">
        <f t="shared" si="1"/>
        <v>3.6299999999999999E-2</v>
      </c>
      <c r="I51">
        <f t="shared" si="7"/>
        <v>3.6626599999999981E-3</v>
      </c>
      <c r="Y51">
        <v>1</v>
      </c>
      <c r="Z51">
        <v>2900</v>
      </c>
      <c r="AB51" s="8">
        <f t="shared" si="8"/>
        <v>14510</v>
      </c>
      <c r="AD51">
        <f t="shared" si="6"/>
        <v>15950</v>
      </c>
      <c r="AF51" s="8">
        <f t="shared" si="5"/>
        <v>1440</v>
      </c>
    </row>
    <row r="52" spans="4:32" x14ac:dyDescent="0.3">
      <c r="D52">
        <v>1</v>
      </c>
      <c r="E52">
        <v>3400</v>
      </c>
      <c r="G52" s="9">
        <f t="shared" si="0"/>
        <v>3.367415E-2</v>
      </c>
      <c r="H52">
        <f t="shared" si="1"/>
        <v>3.7399999999999996E-2</v>
      </c>
      <c r="I52">
        <f t="shared" si="7"/>
        <v>3.7258499999999958E-3</v>
      </c>
      <c r="Y52">
        <v>1</v>
      </c>
      <c r="Z52">
        <v>3000</v>
      </c>
      <c r="AB52" s="8">
        <f t="shared" si="8"/>
        <v>15010</v>
      </c>
      <c r="AD52">
        <f t="shared" si="6"/>
        <v>16500</v>
      </c>
      <c r="AF52" s="8">
        <f t="shared" si="5"/>
        <v>1490</v>
      </c>
    </row>
    <row r="53" spans="4:32" x14ac:dyDescent="0.3">
      <c r="D53">
        <v>1</v>
      </c>
      <c r="E53">
        <v>3500</v>
      </c>
      <c r="G53" s="9">
        <f t="shared" si="0"/>
        <v>3.4710959999999999E-2</v>
      </c>
      <c r="H53">
        <f t="shared" si="1"/>
        <v>3.85E-2</v>
      </c>
      <c r="I53">
        <f t="shared" si="7"/>
        <v>3.7890400000000005E-3</v>
      </c>
      <c r="Y53">
        <v>1</v>
      </c>
      <c r="Z53">
        <v>3100</v>
      </c>
      <c r="AB53" s="8">
        <f t="shared" si="8"/>
        <v>15510</v>
      </c>
      <c r="AD53">
        <f t="shared" si="6"/>
        <v>17050</v>
      </c>
      <c r="AF53" s="8">
        <f t="shared" si="5"/>
        <v>1540</v>
      </c>
    </row>
    <row r="54" spans="4:32" x14ac:dyDescent="0.3">
      <c r="D54">
        <v>1</v>
      </c>
      <c r="E54">
        <v>3600</v>
      </c>
      <c r="G54" s="9">
        <f t="shared" si="0"/>
        <v>3.5747769999999998E-2</v>
      </c>
      <c r="H54">
        <f t="shared" si="1"/>
        <v>3.9599999999999996E-2</v>
      </c>
      <c r="I54">
        <f t="shared" si="7"/>
        <v>3.8522299999999982E-3</v>
      </c>
      <c r="Y54">
        <v>1</v>
      </c>
      <c r="Z54">
        <v>3200</v>
      </c>
      <c r="AB54" s="8">
        <f t="shared" si="8"/>
        <v>16010</v>
      </c>
      <c r="AD54">
        <f t="shared" si="6"/>
        <v>17600</v>
      </c>
      <c r="AF54" s="8">
        <f t="shared" si="5"/>
        <v>1590</v>
      </c>
    </row>
    <row r="55" spans="4:32" x14ac:dyDescent="0.3">
      <c r="D55">
        <v>1</v>
      </c>
      <c r="E55">
        <v>3700</v>
      </c>
      <c r="G55" s="9">
        <f t="shared" si="0"/>
        <v>3.6784580000000004E-2</v>
      </c>
      <c r="H55">
        <f t="shared" si="1"/>
        <v>4.07E-2</v>
      </c>
      <c r="I55">
        <f t="shared" si="7"/>
        <v>3.9154199999999958E-3</v>
      </c>
      <c r="Y55">
        <v>1</v>
      </c>
      <c r="Z55">
        <v>3300</v>
      </c>
      <c r="AB55" s="8">
        <f t="shared" si="8"/>
        <v>16510</v>
      </c>
      <c r="AD55">
        <f t="shared" si="6"/>
        <v>18150</v>
      </c>
      <c r="AF55" s="8">
        <f t="shared" si="5"/>
        <v>1640</v>
      </c>
    </row>
    <row r="56" spans="4:32" x14ac:dyDescent="0.3">
      <c r="D56">
        <v>1</v>
      </c>
      <c r="E56">
        <v>3800</v>
      </c>
      <c r="G56" s="9">
        <f t="shared" si="0"/>
        <v>3.7821390000000003E-2</v>
      </c>
      <c r="H56">
        <f t="shared" si="1"/>
        <v>4.1799999999999997E-2</v>
      </c>
      <c r="I56">
        <f t="shared" si="7"/>
        <v>3.9786099999999935E-3</v>
      </c>
      <c r="Y56">
        <v>1</v>
      </c>
      <c r="Z56">
        <v>3400</v>
      </c>
      <c r="AB56" s="8">
        <f t="shared" si="8"/>
        <v>17010</v>
      </c>
      <c r="AD56">
        <f t="shared" si="6"/>
        <v>18700</v>
      </c>
      <c r="AF56" s="8">
        <f t="shared" si="5"/>
        <v>1690</v>
      </c>
    </row>
    <row r="57" spans="4:32" x14ac:dyDescent="0.3">
      <c r="D57">
        <v>1</v>
      </c>
      <c r="E57">
        <v>3900</v>
      </c>
      <c r="G57" s="9">
        <f t="shared" si="0"/>
        <v>3.8858200000000002E-2</v>
      </c>
      <c r="H57">
        <f t="shared" si="1"/>
        <v>4.2900000000000001E-2</v>
      </c>
      <c r="I57">
        <f t="shared" si="7"/>
        <v>4.0417999999999982E-3</v>
      </c>
      <c r="Y57">
        <v>1</v>
      </c>
      <c r="Z57">
        <v>3500</v>
      </c>
      <c r="AB57" s="8">
        <f t="shared" si="8"/>
        <v>17510</v>
      </c>
      <c r="AD57">
        <f t="shared" si="6"/>
        <v>19250</v>
      </c>
      <c r="AF57" s="8">
        <f t="shared" si="5"/>
        <v>1740</v>
      </c>
    </row>
    <row r="58" spans="4:32" x14ac:dyDescent="0.3">
      <c r="D58">
        <v>1</v>
      </c>
      <c r="E58">
        <v>4000</v>
      </c>
      <c r="G58" s="9">
        <f t="shared" si="0"/>
        <v>3.9895010000000002E-2</v>
      </c>
      <c r="H58">
        <f t="shared" si="1"/>
        <v>4.3999999999999997E-2</v>
      </c>
      <c r="I58">
        <f t="shared" si="7"/>
        <v>4.1049899999999959E-3</v>
      </c>
      <c r="Y58">
        <v>1</v>
      </c>
      <c r="Z58">
        <v>3600</v>
      </c>
      <c r="AB58" s="8">
        <f t="shared" si="8"/>
        <v>18010</v>
      </c>
      <c r="AD58">
        <f t="shared" si="6"/>
        <v>19800</v>
      </c>
      <c r="AF58" s="8">
        <f t="shared" si="5"/>
        <v>1790</v>
      </c>
    </row>
    <row r="59" spans="4:32" x14ac:dyDescent="0.3">
      <c r="D59">
        <v>1</v>
      </c>
      <c r="E59">
        <v>4100</v>
      </c>
      <c r="G59" s="9">
        <f t="shared" si="0"/>
        <v>4.0931820000000001E-2</v>
      </c>
      <c r="H59">
        <f t="shared" si="1"/>
        <v>4.5100000000000001E-2</v>
      </c>
      <c r="I59">
        <f t="shared" si="7"/>
        <v>4.1681800000000005E-3</v>
      </c>
      <c r="Y59">
        <v>1</v>
      </c>
      <c r="Z59">
        <v>3700</v>
      </c>
      <c r="AB59" s="8">
        <f t="shared" si="8"/>
        <v>18510</v>
      </c>
      <c r="AD59">
        <f t="shared" si="6"/>
        <v>20350</v>
      </c>
      <c r="AF59" s="8">
        <f t="shared" si="5"/>
        <v>1840</v>
      </c>
    </row>
    <row r="60" spans="4:32" x14ac:dyDescent="0.3">
      <c r="D60">
        <v>1</v>
      </c>
      <c r="E60">
        <v>4200</v>
      </c>
      <c r="G60" s="9">
        <f t="shared" si="0"/>
        <v>4.196863E-2</v>
      </c>
      <c r="H60">
        <f t="shared" si="1"/>
        <v>4.6199999999999998E-2</v>
      </c>
      <c r="I60">
        <f t="shared" si="7"/>
        <v>4.2313699999999982E-3</v>
      </c>
      <c r="Y60">
        <v>1</v>
      </c>
      <c r="Z60">
        <v>3800</v>
      </c>
      <c r="AB60" s="8">
        <f t="shared" si="8"/>
        <v>19010</v>
      </c>
      <c r="AD60">
        <f t="shared" si="6"/>
        <v>20900</v>
      </c>
      <c r="AF60" s="8">
        <f t="shared" si="5"/>
        <v>1890</v>
      </c>
    </row>
    <row r="61" spans="4:32" x14ac:dyDescent="0.3">
      <c r="D61">
        <v>1</v>
      </c>
      <c r="E61">
        <v>4300</v>
      </c>
      <c r="G61" s="9">
        <f t="shared" si="0"/>
        <v>4.3005439999999999E-2</v>
      </c>
      <c r="H61">
        <f t="shared" si="1"/>
        <v>4.7300000000000002E-2</v>
      </c>
      <c r="I61">
        <f t="shared" si="7"/>
        <v>4.2945600000000028E-3</v>
      </c>
      <c r="Y61">
        <v>1</v>
      </c>
      <c r="Z61">
        <v>3900</v>
      </c>
      <c r="AB61" s="8">
        <f t="shared" si="8"/>
        <v>19510</v>
      </c>
      <c r="AD61">
        <f t="shared" si="6"/>
        <v>21450</v>
      </c>
      <c r="AF61" s="8">
        <f t="shared" si="5"/>
        <v>1940</v>
      </c>
    </row>
    <row r="62" spans="4:32" x14ac:dyDescent="0.3">
      <c r="D62">
        <v>1</v>
      </c>
      <c r="E62">
        <v>4400</v>
      </c>
      <c r="G62" s="9">
        <f t="shared" si="0"/>
        <v>4.4042250000000005E-2</v>
      </c>
      <c r="H62">
        <f t="shared" si="1"/>
        <v>4.8399999999999999E-2</v>
      </c>
      <c r="I62">
        <f t="shared" si="7"/>
        <v>4.3577499999999936E-3</v>
      </c>
      <c r="Y62">
        <v>1</v>
      </c>
      <c r="Z62">
        <v>4000</v>
      </c>
      <c r="AB62" s="8">
        <f t="shared" si="8"/>
        <v>20010</v>
      </c>
      <c r="AD62">
        <f t="shared" si="6"/>
        <v>22000</v>
      </c>
      <c r="AF62" s="8">
        <f t="shared" si="5"/>
        <v>1990</v>
      </c>
    </row>
    <row r="63" spans="4:32" x14ac:dyDescent="0.3">
      <c r="D63">
        <v>1</v>
      </c>
      <c r="E63">
        <v>4500</v>
      </c>
      <c r="G63" s="9">
        <f t="shared" si="0"/>
        <v>4.5079060000000004E-2</v>
      </c>
      <c r="H63">
        <f t="shared" si="1"/>
        <v>4.9499999999999995E-2</v>
      </c>
      <c r="I63">
        <f t="shared" si="7"/>
        <v>4.4209399999999913E-3</v>
      </c>
      <c r="Y63">
        <v>1</v>
      </c>
      <c r="Z63">
        <v>4100</v>
      </c>
      <c r="AB63" s="8">
        <f t="shared" si="8"/>
        <v>20510</v>
      </c>
      <c r="AD63">
        <f t="shared" si="6"/>
        <v>22550</v>
      </c>
      <c r="AF63" s="8">
        <f t="shared" si="5"/>
        <v>2040</v>
      </c>
    </row>
    <row r="64" spans="4:32" x14ac:dyDescent="0.3">
      <c r="D64">
        <v>1</v>
      </c>
      <c r="E64">
        <v>4600</v>
      </c>
      <c r="G64" s="9">
        <f t="shared" si="0"/>
        <v>4.6115870000000003E-2</v>
      </c>
      <c r="H64">
        <f t="shared" si="1"/>
        <v>5.0599999999999999E-2</v>
      </c>
      <c r="I64">
        <f t="shared" si="7"/>
        <v>4.4841299999999959E-3</v>
      </c>
      <c r="Y64">
        <v>1</v>
      </c>
      <c r="Z64">
        <v>4200</v>
      </c>
      <c r="AB64" s="8">
        <f t="shared" si="8"/>
        <v>21010</v>
      </c>
      <c r="AD64">
        <f t="shared" si="6"/>
        <v>23100</v>
      </c>
      <c r="AF64" s="8">
        <f t="shared" si="5"/>
        <v>2090</v>
      </c>
    </row>
    <row r="65" spans="4:32" x14ac:dyDescent="0.3">
      <c r="D65">
        <v>1</v>
      </c>
      <c r="E65">
        <v>4700</v>
      </c>
      <c r="G65" s="9">
        <f t="shared" si="0"/>
        <v>4.7152680000000002E-2</v>
      </c>
      <c r="H65">
        <f t="shared" si="1"/>
        <v>5.1699999999999996E-2</v>
      </c>
      <c r="I65">
        <f t="shared" si="7"/>
        <v>4.5473199999999936E-3</v>
      </c>
      <c r="Y65">
        <v>1</v>
      </c>
      <c r="Z65">
        <v>4300</v>
      </c>
      <c r="AB65" s="8">
        <f t="shared" si="8"/>
        <v>21510</v>
      </c>
      <c r="AD65">
        <f t="shared" si="6"/>
        <v>23650</v>
      </c>
      <c r="AF65" s="8">
        <f t="shared" si="5"/>
        <v>2140</v>
      </c>
    </row>
    <row r="66" spans="4:32" x14ac:dyDescent="0.3">
      <c r="D66">
        <v>1</v>
      </c>
      <c r="E66">
        <v>4800</v>
      </c>
      <c r="G66" s="9">
        <f t="shared" si="0"/>
        <v>4.8189490000000001E-2</v>
      </c>
      <c r="H66">
        <f t="shared" si="1"/>
        <v>5.28E-2</v>
      </c>
      <c r="I66">
        <f t="shared" si="7"/>
        <v>4.6105099999999982E-3</v>
      </c>
      <c r="Y66">
        <v>1</v>
      </c>
      <c r="Z66">
        <v>4400</v>
      </c>
      <c r="AB66" s="8">
        <f t="shared" si="8"/>
        <v>22010</v>
      </c>
      <c r="AD66">
        <f t="shared" si="6"/>
        <v>24200</v>
      </c>
      <c r="AF66" s="8">
        <f t="shared" si="5"/>
        <v>2190</v>
      </c>
    </row>
    <row r="67" spans="4:32" x14ac:dyDescent="0.3">
      <c r="D67">
        <v>1</v>
      </c>
      <c r="E67">
        <v>4900</v>
      </c>
      <c r="G67" s="9">
        <f t="shared" si="0"/>
        <v>4.9226300000000001E-2</v>
      </c>
      <c r="H67">
        <f>(0.000011)*E67</f>
        <v>5.3899999999999997E-2</v>
      </c>
      <c r="I67">
        <f t="shared" si="7"/>
        <v>4.6736999999999959E-3</v>
      </c>
      <c r="Y67">
        <v>1</v>
      </c>
      <c r="Z67">
        <v>4500</v>
      </c>
      <c r="AB67" s="8">
        <f t="shared" si="8"/>
        <v>22510</v>
      </c>
      <c r="AD67">
        <f t="shared" si="6"/>
        <v>24750</v>
      </c>
      <c r="AF67" s="8">
        <f t="shared" si="5"/>
        <v>2240</v>
      </c>
    </row>
    <row r="68" spans="4:32" x14ac:dyDescent="0.3">
      <c r="D68">
        <v>1</v>
      </c>
      <c r="E68">
        <v>5000</v>
      </c>
      <c r="G68" s="9">
        <f t="shared" si="0"/>
        <v>5.026311E-2</v>
      </c>
      <c r="H68">
        <f t="shared" si="1"/>
        <v>5.5E-2</v>
      </c>
      <c r="I68">
        <f t="shared" si="7"/>
        <v>4.7368900000000005E-3</v>
      </c>
      <c r="Y68">
        <v>1</v>
      </c>
      <c r="Z68">
        <v>4600</v>
      </c>
      <c r="AB68" s="8">
        <f t="shared" si="8"/>
        <v>23010</v>
      </c>
      <c r="AD68">
        <f t="shared" si="6"/>
        <v>25300</v>
      </c>
      <c r="AF68" s="8">
        <f t="shared" si="5"/>
        <v>2290</v>
      </c>
    </row>
    <row r="69" spans="4:32" x14ac:dyDescent="0.3">
      <c r="Y69">
        <v>1</v>
      </c>
      <c r="Z69">
        <v>4700</v>
      </c>
      <c r="AB69" s="8">
        <f t="shared" si="8"/>
        <v>23510</v>
      </c>
      <c r="AD69">
        <f t="shared" si="6"/>
        <v>25850</v>
      </c>
      <c r="AF69" s="8">
        <f t="shared" si="5"/>
        <v>2340</v>
      </c>
    </row>
    <row r="70" spans="4:32" x14ac:dyDescent="0.3">
      <c r="Y70">
        <v>1</v>
      </c>
      <c r="Z70">
        <v>4800</v>
      </c>
      <c r="AB70" s="8">
        <f t="shared" si="8"/>
        <v>24010</v>
      </c>
      <c r="AD70">
        <f t="shared" si="6"/>
        <v>26400</v>
      </c>
      <c r="AF70" s="8">
        <f t="shared" si="5"/>
        <v>2390</v>
      </c>
    </row>
    <row r="71" spans="4:32" x14ac:dyDescent="0.3">
      <c r="Y71">
        <v>1</v>
      </c>
      <c r="Z71">
        <v>4900</v>
      </c>
      <c r="AB71" s="8">
        <f t="shared" si="8"/>
        <v>24510</v>
      </c>
      <c r="AD71">
        <f t="shared" si="6"/>
        <v>26950</v>
      </c>
      <c r="AF71" s="8">
        <f t="shared" si="5"/>
        <v>2440</v>
      </c>
    </row>
    <row r="72" spans="4:32" x14ac:dyDescent="0.3">
      <c r="Y72">
        <v>1</v>
      </c>
      <c r="Z72">
        <v>5000</v>
      </c>
      <c r="AB72" s="8">
        <f t="shared" si="8"/>
        <v>25010</v>
      </c>
      <c r="AD72">
        <f>5.5*Z72</f>
        <v>27500</v>
      </c>
      <c r="AF72" s="8">
        <f t="shared" si="5"/>
        <v>2490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AE85"/>
  <sheetViews>
    <sheetView workbookViewId="0">
      <selection activeCell="AA3" sqref="AA3"/>
    </sheetView>
  </sheetViews>
  <sheetFormatPr defaultRowHeight="14.4" x14ac:dyDescent="0.3"/>
  <cols>
    <col min="5" max="5" width="19.109375" bestFit="1" customWidth="1"/>
    <col min="9" max="10" width="11.88671875" bestFit="1" customWidth="1"/>
    <col min="27" max="27" width="19.109375" bestFit="1" customWidth="1"/>
    <col min="30" max="30" width="15.6640625" bestFit="1" customWidth="1"/>
    <col min="31" max="31" width="12.6640625" bestFit="1" customWidth="1"/>
  </cols>
  <sheetData>
    <row r="3" spans="5:31" x14ac:dyDescent="0.3">
      <c r="AA3" s="10" t="s">
        <v>0</v>
      </c>
    </row>
    <row r="4" spans="5:31" x14ac:dyDescent="0.3">
      <c r="E4" s="10" t="s">
        <v>9</v>
      </c>
    </row>
    <row r="5" spans="5:31" x14ac:dyDescent="0.3">
      <c r="AA5" s="2" t="s">
        <v>17</v>
      </c>
      <c r="AB5" s="2"/>
      <c r="AC5" s="2"/>
      <c r="AD5" s="2" t="s">
        <v>2</v>
      </c>
      <c r="AE5" s="4">
        <v>1.5E-5</v>
      </c>
    </row>
    <row r="6" spans="5:31" x14ac:dyDescent="0.3">
      <c r="E6" s="2" t="s">
        <v>19</v>
      </c>
      <c r="F6" s="2"/>
      <c r="G6" s="2"/>
      <c r="H6" s="2" t="s">
        <v>2</v>
      </c>
      <c r="I6">
        <v>36.75</v>
      </c>
      <c r="AA6" s="1" t="s">
        <v>18</v>
      </c>
      <c r="AB6" s="2"/>
      <c r="AC6" s="2"/>
      <c r="AD6" s="2"/>
      <c r="AE6" s="4"/>
    </row>
    <row r="7" spans="5:31" x14ac:dyDescent="0.3">
      <c r="E7" s="1" t="s">
        <v>20</v>
      </c>
      <c r="F7" s="2"/>
      <c r="G7" s="2"/>
      <c r="H7" s="2"/>
      <c r="AA7" s="3" t="s">
        <v>4</v>
      </c>
      <c r="AB7" s="3" t="s">
        <v>5</v>
      </c>
      <c r="AC7" s="3" t="s">
        <v>6</v>
      </c>
    </row>
    <row r="8" spans="5:31" x14ac:dyDescent="0.3">
      <c r="E8" s="3" t="s">
        <v>4</v>
      </c>
      <c r="F8" s="3" t="s">
        <v>5</v>
      </c>
      <c r="G8" s="3" t="s">
        <v>10</v>
      </c>
      <c r="AA8" s="6">
        <v>1</v>
      </c>
      <c r="AB8" s="6">
        <v>10</v>
      </c>
      <c r="AC8" s="5">
        <f>57/1000000</f>
        <v>5.7000000000000003E-5</v>
      </c>
    </row>
    <row r="9" spans="5:31" x14ac:dyDescent="0.3">
      <c r="E9" s="6">
        <v>1</v>
      </c>
      <c r="F9" s="6">
        <v>10</v>
      </c>
      <c r="G9" s="5">
        <v>62</v>
      </c>
      <c r="AA9">
        <v>1</v>
      </c>
      <c r="AB9">
        <v>11</v>
      </c>
      <c r="AC9">
        <f>1/1000000</f>
        <v>9.9999999999999995E-7</v>
      </c>
    </row>
    <row r="10" spans="5:31" x14ac:dyDescent="0.3">
      <c r="E10">
        <v>1</v>
      </c>
      <c r="F10">
        <v>11</v>
      </c>
      <c r="G10" s="5">
        <v>4</v>
      </c>
      <c r="AA10">
        <v>1</v>
      </c>
      <c r="AB10">
        <v>12</v>
      </c>
      <c r="AC10">
        <f t="shared" ref="AC10:AC13" si="0">1/1000000</f>
        <v>9.9999999999999995E-7</v>
      </c>
    </row>
    <row r="11" spans="5:31" x14ac:dyDescent="0.3">
      <c r="E11">
        <v>1</v>
      </c>
      <c r="F11">
        <v>12</v>
      </c>
      <c r="G11" s="5">
        <v>4</v>
      </c>
      <c r="AA11">
        <v>1</v>
      </c>
      <c r="AB11">
        <v>13</v>
      </c>
      <c r="AC11">
        <f t="shared" si="0"/>
        <v>9.9999999999999995E-7</v>
      </c>
    </row>
    <row r="12" spans="5:31" x14ac:dyDescent="0.3">
      <c r="E12">
        <v>1</v>
      </c>
      <c r="F12">
        <v>13</v>
      </c>
      <c r="G12" s="5">
        <v>4</v>
      </c>
      <c r="AA12">
        <v>1</v>
      </c>
      <c r="AB12">
        <v>14</v>
      </c>
      <c r="AC12">
        <f t="shared" si="0"/>
        <v>9.9999999999999995E-7</v>
      </c>
    </row>
    <row r="13" spans="5:31" x14ac:dyDescent="0.3">
      <c r="E13">
        <v>1</v>
      </c>
      <c r="F13">
        <v>14</v>
      </c>
      <c r="G13" s="5">
        <v>4</v>
      </c>
      <c r="AA13">
        <v>1</v>
      </c>
      <c r="AB13">
        <v>15</v>
      </c>
      <c r="AC13">
        <f t="shared" si="0"/>
        <v>9.9999999999999995E-7</v>
      </c>
    </row>
    <row r="14" spans="5:31" x14ac:dyDescent="0.3">
      <c r="E14">
        <v>1</v>
      </c>
      <c r="F14">
        <v>15</v>
      </c>
      <c r="G14" s="5">
        <v>4</v>
      </c>
      <c r="AA14">
        <v>1</v>
      </c>
      <c r="AB14">
        <v>20</v>
      </c>
      <c r="AC14">
        <f>57/1000000</f>
        <v>5.7000000000000003E-5</v>
      </c>
    </row>
    <row r="15" spans="5:31" x14ac:dyDescent="0.3">
      <c r="E15">
        <v>1</v>
      </c>
      <c r="F15">
        <v>16</v>
      </c>
      <c r="G15" s="5">
        <v>4</v>
      </c>
      <c r="AA15">
        <v>1</v>
      </c>
      <c r="AB15">
        <v>50</v>
      </c>
      <c r="AC15">
        <f>1/1000000</f>
        <v>9.9999999999999995E-7</v>
      </c>
    </row>
    <row r="16" spans="5:31" x14ac:dyDescent="0.3">
      <c r="E16">
        <v>1</v>
      </c>
      <c r="F16">
        <v>20</v>
      </c>
      <c r="G16" s="5">
        <v>208</v>
      </c>
    </row>
    <row r="17" spans="5:31" x14ac:dyDescent="0.3">
      <c r="AA17" s="3" t="s">
        <v>4</v>
      </c>
      <c r="AB17" s="3" t="s">
        <v>5</v>
      </c>
      <c r="AC17" s="3" t="s">
        <v>7</v>
      </c>
      <c r="AD17" s="3"/>
      <c r="AE17" s="3"/>
    </row>
    <row r="18" spans="5:31" x14ac:dyDescent="0.3">
      <c r="E18" s="3" t="s">
        <v>4</v>
      </c>
      <c r="F18" s="3" t="s">
        <v>5</v>
      </c>
      <c r="H18" s="2" t="s">
        <v>11</v>
      </c>
      <c r="I18" s="2"/>
      <c r="J18" s="2"/>
      <c r="AA18" s="6">
        <v>1</v>
      </c>
      <c r="AB18" s="6">
        <v>10</v>
      </c>
      <c r="AC18" s="4">
        <f>$AE$5*AA18</f>
        <v>1.5E-5</v>
      </c>
      <c r="AE18" s="4"/>
    </row>
    <row r="19" spans="5:31" x14ac:dyDescent="0.3">
      <c r="E19">
        <v>1</v>
      </c>
      <c r="F19">
        <v>10</v>
      </c>
      <c r="H19">
        <f>$I$6*E19</f>
        <v>36.75</v>
      </c>
      <c r="AA19">
        <v>1</v>
      </c>
      <c r="AB19">
        <v>11</v>
      </c>
      <c r="AC19" s="4">
        <f t="shared" ref="AC19:AC39" si="1">$AE$5*AA19</f>
        <v>1.5E-5</v>
      </c>
      <c r="AE19" s="4"/>
    </row>
    <row r="20" spans="5:31" x14ac:dyDescent="0.3">
      <c r="E20">
        <v>1</v>
      </c>
      <c r="F20">
        <v>11</v>
      </c>
      <c r="H20">
        <f t="shared" ref="H20:H39" si="2">$I$6*E20</f>
        <v>36.75</v>
      </c>
      <c r="AA20">
        <v>1</v>
      </c>
      <c r="AB20" s="6">
        <v>12</v>
      </c>
      <c r="AC20" s="4">
        <f t="shared" si="1"/>
        <v>1.5E-5</v>
      </c>
      <c r="AE20" s="4"/>
    </row>
    <row r="21" spans="5:31" x14ac:dyDescent="0.3">
      <c r="E21">
        <v>1</v>
      </c>
      <c r="F21">
        <v>12</v>
      </c>
      <c r="H21">
        <f t="shared" si="2"/>
        <v>36.75</v>
      </c>
      <c r="AA21">
        <v>1</v>
      </c>
      <c r="AB21">
        <v>13</v>
      </c>
      <c r="AC21" s="4">
        <f t="shared" si="1"/>
        <v>1.5E-5</v>
      </c>
      <c r="AE21" s="4"/>
    </row>
    <row r="22" spans="5:31" x14ac:dyDescent="0.3">
      <c r="E22">
        <v>1</v>
      </c>
      <c r="F22">
        <v>13</v>
      </c>
      <c r="H22">
        <f t="shared" si="2"/>
        <v>36.75</v>
      </c>
      <c r="AA22">
        <v>1</v>
      </c>
      <c r="AB22" s="6">
        <v>14</v>
      </c>
      <c r="AC22" s="4">
        <f t="shared" si="1"/>
        <v>1.5E-5</v>
      </c>
      <c r="AE22" s="4"/>
    </row>
    <row r="23" spans="5:31" x14ac:dyDescent="0.3">
      <c r="E23">
        <v>1</v>
      </c>
      <c r="F23">
        <v>14</v>
      </c>
      <c r="H23">
        <f t="shared" si="2"/>
        <v>36.75</v>
      </c>
      <c r="AA23">
        <v>1</v>
      </c>
      <c r="AB23">
        <v>15</v>
      </c>
      <c r="AC23" s="4">
        <f t="shared" si="1"/>
        <v>1.5E-5</v>
      </c>
      <c r="AE23" s="4"/>
    </row>
    <row r="24" spans="5:31" x14ac:dyDescent="0.3">
      <c r="E24">
        <v>1</v>
      </c>
      <c r="F24">
        <v>15</v>
      </c>
      <c r="H24">
        <f t="shared" si="2"/>
        <v>36.75</v>
      </c>
      <c r="AA24">
        <v>1</v>
      </c>
      <c r="AB24" s="6">
        <v>16</v>
      </c>
      <c r="AC24" s="4">
        <f t="shared" si="1"/>
        <v>1.5E-5</v>
      </c>
      <c r="AE24" s="4"/>
    </row>
    <row r="25" spans="5:31" x14ac:dyDescent="0.3">
      <c r="E25">
        <v>1</v>
      </c>
      <c r="F25">
        <v>16</v>
      </c>
      <c r="H25">
        <f t="shared" si="2"/>
        <v>36.75</v>
      </c>
      <c r="AA25">
        <v>1</v>
      </c>
      <c r="AB25">
        <v>17</v>
      </c>
      <c r="AC25" s="4">
        <f t="shared" si="1"/>
        <v>1.5E-5</v>
      </c>
      <c r="AE25" s="4"/>
    </row>
    <row r="26" spans="5:31" x14ac:dyDescent="0.3">
      <c r="E26">
        <v>1</v>
      </c>
      <c r="F26">
        <v>17</v>
      </c>
      <c r="H26">
        <f t="shared" si="2"/>
        <v>36.75</v>
      </c>
      <c r="AA26">
        <v>1</v>
      </c>
      <c r="AB26" s="6">
        <v>18</v>
      </c>
      <c r="AC26" s="4">
        <f t="shared" si="1"/>
        <v>1.5E-5</v>
      </c>
      <c r="AE26" s="4"/>
    </row>
    <row r="27" spans="5:31" x14ac:dyDescent="0.3">
      <c r="E27">
        <v>1</v>
      </c>
      <c r="F27">
        <v>18</v>
      </c>
      <c r="H27">
        <f t="shared" si="2"/>
        <v>36.75</v>
      </c>
      <c r="AA27">
        <v>1</v>
      </c>
      <c r="AB27">
        <v>19</v>
      </c>
      <c r="AC27" s="4">
        <f t="shared" si="1"/>
        <v>1.5E-5</v>
      </c>
      <c r="AE27" s="4"/>
    </row>
    <row r="28" spans="5:31" x14ac:dyDescent="0.3">
      <c r="E28">
        <v>1</v>
      </c>
      <c r="F28">
        <v>19</v>
      </c>
      <c r="H28">
        <f t="shared" si="2"/>
        <v>36.75</v>
      </c>
      <c r="AA28">
        <v>1</v>
      </c>
      <c r="AB28" s="6">
        <v>20</v>
      </c>
      <c r="AC28" s="4">
        <f t="shared" si="1"/>
        <v>1.5E-5</v>
      </c>
      <c r="AE28" s="4"/>
    </row>
    <row r="29" spans="5:31" x14ac:dyDescent="0.3">
      <c r="E29">
        <v>1</v>
      </c>
      <c r="F29">
        <v>20</v>
      </c>
      <c r="H29">
        <f t="shared" si="2"/>
        <v>36.75</v>
      </c>
      <c r="AA29">
        <v>1</v>
      </c>
      <c r="AB29">
        <v>21</v>
      </c>
      <c r="AC29" s="4">
        <f t="shared" si="1"/>
        <v>1.5E-5</v>
      </c>
      <c r="AE29" s="4"/>
    </row>
    <row r="30" spans="5:31" x14ac:dyDescent="0.3">
      <c r="E30">
        <v>1</v>
      </c>
      <c r="F30">
        <v>21</v>
      </c>
      <c r="H30">
        <f t="shared" si="2"/>
        <v>36.75</v>
      </c>
      <c r="AA30">
        <v>1</v>
      </c>
      <c r="AB30" s="6">
        <v>22</v>
      </c>
      <c r="AC30" s="4">
        <f t="shared" si="1"/>
        <v>1.5E-5</v>
      </c>
      <c r="AE30" s="4"/>
    </row>
    <row r="31" spans="5:31" x14ac:dyDescent="0.3">
      <c r="E31">
        <v>1</v>
      </c>
      <c r="F31">
        <v>22</v>
      </c>
      <c r="H31">
        <f t="shared" si="2"/>
        <v>36.75</v>
      </c>
      <c r="AA31">
        <v>1</v>
      </c>
      <c r="AB31">
        <v>23</v>
      </c>
      <c r="AC31" s="4">
        <f t="shared" si="1"/>
        <v>1.5E-5</v>
      </c>
      <c r="AE31" s="4"/>
    </row>
    <row r="32" spans="5:31" x14ac:dyDescent="0.3">
      <c r="E32">
        <v>1</v>
      </c>
      <c r="F32">
        <v>23</v>
      </c>
      <c r="H32">
        <f t="shared" si="2"/>
        <v>36.75</v>
      </c>
      <c r="AA32">
        <v>1</v>
      </c>
      <c r="AB32" s="6">
        <v>24</v>
      </c>
      <c r="AC32" s="4">
        <f t="shared" si="1"/>
        <v>1.5E-5</v>
      </c>
      <c r="AE32" s="4"/>
    </row>
    <row r="33" spans="5:31" x14ac:dyDescent="0.3">
      <c r="E33">
        <v>1</v>
      </c>
      <c r="F33">
        <v>24</v>
      </c>
      <c r="H33">
        <f t="shared" si="2"/>
        <v>36.75</v>
      </c>
      <c r="AA33">
        <v>1</v>
      </c>
      <c r="AB33">
        <v>25</v>
      </c>
      <c r="AC33" s="4">
        <f t="shared" si="1"/>
        <v>1.5E-5</v>
      </c>
      <c r="AE33" s="4"/>
    </row>
    <row r="34" spans="5:31" x14ac:dyDescent="0.3">
      <c r="E34">
        <v>1</v>
      </c>
      <c r="F34">
        <v>25</v>
      </c>
      <c r="H34">
        <f t="shared" si="2"/>
        <v>36.75</v>
      </c>
      <c r="AA34">
        <v>1</v>
      </c>
      <c r="AB34" s="6">
        <v>26</v>
      </c>
      <c r="AC34" s="4">
        <f t="shared" si="1"/>
        <v>1.5E-5</v>
      </c>
      <c r="AE34" s="4"/>
    </row>
    <row r="35" spans="5:31" x14ac:dyDescent="0.3">
      <c r="E35">
        <v>1</v>
      </c>
      <c r="F35">
        <v>26</v>
      </c>
      <c r="H35">
        <f t="shared" si="2"/>
        <v>36.75</v>
      </c>
      <c r="AA35">
        <v>1</v>
      </c>
      <c r="AB35">
        <v>27</v>
      </c>
      <c r="AC35" s="4">
        <f t="shared" si="1"/>
        <v>1.5E-5</v>
      </c>
      <c r="AE35" s="4"/>
    </row>
    <row r="36" spans="5:31" x14ac:dyDescent="0.3">
      <c r="E36">
        <v>1</v>
      </c>
      <c r="F36">
        <v>27</v>
      </c>
      <c r="H36">
        <f t="shared" si="2"/>
        <v>36.75</v>
      </c>
      <c r="AA36">
        <v>1</v>
      </c>
      <c r="AB36" s="6">
        <v>28</v>
      </c>
      <c r="AC36" s="4">
        <f t="shared" si="1"/>
        <v>1.5E-5</v>
      </c>
      <c r="AE36" s="4"/>
    </row>
    <row r="37" spans="5:31" x14ac:dyDescent="0.3">
      <c r="E37">
        <v>1</v>
      </c>
      <c r="F37">
        <v>28</v>
      </c>
      <c r="H37">
        <f t="shared" si="2"/>
        <v>36.75</v>
      </c>
      <c r="AA37">
        <v>1</v>
      </c>
      <c r="AB37">
        <v>29</v>
      </c>
      <c r="AC37" s="4">
        <f t="shared" si="1"/>
        <v>1.5E-5</v>
      </c>
      <c r="AE37" s="4"/>
    </row>
    <row r="38" spans="5:31" x14ac:dyDescent="0.3">
      <c r="E38">
        <v>1</v>
      </c>
      <c r="F38">
        <v>29</v>
      </c>
      <c r="H38">
        <f t="shared" si="2"/>
        <v>36.75</v>
      </c>
      <c r="AA38">
        <v>1</v>
      </c>
      <c r="AB38" s="6">
        <v>30</v>
      </c>
      <c r="AC38" s="4">
        <f t="shared" si="1"/>
        <v>1.5E-5</v>
      </c>
      <c r="AE38" s="4"/>
    </row>
    <row r="39" spans="5:31" x14ac:dyDescent="0.3">
      <c r="E39">
        <v>1</v>
      </c>
      <c r="F39">
        <v>30</v>
      </c>
      <c r="H39">
        <f t="shared" si="2"/>
        <v>36.75</v>
      </c>
      <c r="AA39">
        <v>1</v>
      </c>
      <c r="AB39">
        <v>31</v>
      </c>
      <c r="AC39" s="4">
        <f t="shared" si="1"/>
        <v>1.5E-5</v>
      </c>
      <c r="AE39" s="4"/>
    </row>
    <row r="40" spans="5:31" x14ac:dyDescent="0.3">
      <c r="AA40">
        <v>1</v>
      </c>
      <c r="AB40" s="6">
        <v>32</v>
      </c>
      <c r="AC40" s="4">
        <f t="shared" ref="AC40:AC51" si="3">$AE$5*AA40</f>
        <v>1.5E-5</v>
      </c>
      <c r="AE40" s="4"/>
    </row>
    <row r="41" spans="5:31" x14ac:dyDescent="0.3">
      <c r="AA41">
        <v>1</v>
      </c>
      <c r="AB41">
        <v>33</v>
      </c>
      <c r="AC41" s="4">
        <f t="shared" si="3"/>
        <v>1.5E-5</v>
      </c>
      <c r="AE41" s="4"/>
    </row>
    <row r="42" spans="5:31" x14ac:dyDescent="0.3">
      <c r="AA42">
        <v>1</v>
      </c>
      <c r="AB42" s="6">
        <v>34</v>
      </c>
      <c r="AC42" s="4">
        <f t="shared" si="3"/>
        <v>1.5E-5</v>
      </c>
      <c r="AE42" s="4"/>
    </row>
    <row r="43" spans="5:31" x14ac:dyDescent="0.3">
      <c r="AA43">
        <v>1</v>
      </c>
      <c r="AB43">
        <v>35</v>
      </c>
      <c r="AC43" s="4">
        <f t="shared" si="3"/>
        <v>1.5E-5</v>
      </c>
      <c r="AE43" s="4"/>
    </row>
    <row r="44" spans="5:31" x14ac:dyDescent="0.3">
      <c r="AA44">
        <v>1</v>
      </c>
      <c r="AB44" s="6">
        <v>36</v>
      </c>
      <c r="AC44" s="4">
        <f t="shared" si="3"/>
        <v>1.5E-5</v>
      </c>
      <c r="AE44" s="4"/>
    </row>
    <row r="45" spans="5:31" x14ac:dyDescent="0.3">
      <c r="AA45">
        <v>1</v>
      </c>
      <c r="AB45">
        <v>37</v>
      </c>
      <c r="AC45" s="4">
        <f t="shared" si="3"/>
        <v>1.5E-5</v>
      </c>
      <c r="AE45" s="4"/>
    </row>
    <row r="46" spans="5:31" x14ac:dyDescent="0.3">
      <c r="AA46">
        <v>1</v>
      </c>
      <c r="AB46" s="6">
        <v>38</v>
      </c>
      <c r="AC46" s="4">
        <f t="shared" si="3"/>
        <v>1.5E-5</v>
      </c>
      <c r="AE46" s="4"/>
    </row>
    <row r="47" spans="5:31" x14ac:dyDescent="0.3">
      <c r="AA47">
        <v>1</v>
      </c>
      <c r="AB47">
        <v>39</v>
      </c>
      <c r="AC47" s="4">
        <f t="shared" si="3"/>
        <v>1.5E-5</v>
      </c>
      <c r="AE47" s="4"/>
    </row>
    <row r="48" spans="5:31" x14ac:dyDescent="0.3">
      <c r="AA48">
        <v>1</v>
      </c>
      <c r="AB48" s="6">
        <v>40</v>
      </c>
      <c r="AC48" s="4">
        <f t="shared" si="3"/>
        <v>1.5E-5</v>
      </c>
      <c r="AE48" s="4"/>
    </row>
    <row r="49" spans="27:31" x14ac:dyDescent="0.3">
      <c r="AA49">
        <v>1</v>
      </c>
      <c r="AB49">
        <v>41</v>
      </c>
      <c r="AC49" s="4">
        <f t="shared" si="3"/>
        <v>1.5E-5</v>
      </c>
      <c r="AE49" s="4"/>
    </row>
    <row r="50" spans="27:31" x14ac:dyDescent="0.3">
      <c r="AA50">
        <v>1</v>
      </c>
      <c r="AB50" s="6">
        <v>42</v>
      </c>
      <c r="AC50" s="4">
        <f t="shared" si="3"/>
        <v>1.5E-5</v>
      </c>
      <c r="AE50" s="4"/>
    </row>
    <row r="51" spans="27:31" x14ac:dyDescent="0.3">
      <c r="AA51">
        <v>1</v>
      </c>
      <c r="AB51">
        <v>43</v>
      </c>
      <c r="AC51" s="4">
        <f t="shared" si="3"/>
        <v>1.5E-5</v>
      </c>
      <c r="AE51" s="4"/>
    </row>
    <row r="52" spans="27:31" x14ac:dyDescent="0.3">
      <c r="AA52">
        <v>1</v>
      </c>
      <c r="AB52" s="6">
        <v>44</v>
      </c>
      <c r="AC52" s="4">
        <f t="shared" ref="AC52:AC58" si="4">$AE$5*AA52</f>
        <v>1.5E-5</v>
      </c>
      <c r="AE52" s="4"/>
    </row>
    <row r="53" spans="27:31" x14ac:dyDescent="0.3">
      <c r="AA53">
        <v>1</v>
      </c>
      <c r="AB53">
        <v>45</v>
      </c>
      <c r="AC53" s="4">
        <f t="shared" si="4"/>
        <v>1.5E-5</v>
      </c>
      <c r="AE53" s="4"/>
    </row>
    <row r="54" spans="27:31" x14ac:dyDescent="0.3">
      <c r="AA54">
        <v>1</v>
      </c>
      <c r="AB54" s="6">
        <v>46</v>
      </c>
      <c r="AC54" s="4">
        <f t="shared" si="4"/>
        <v>1.5E-5</v>
      </c>
      <c r="AE54" s="4"/>
    </row>
    <row r="55" spans="27:31" x14ac:dyDescent="0.3">
      <c r="AA55">
        <v>1</v>
      </c>
      <c r="AB55">
        <v>47</v>
      </c>
      <c r="AC55" s="4">
        <f t="shared" si="4"/>
        <v>1.5E-5</v>
      </c>
      <c r="AE55" s="4"/>
    </row>
    <row r="56" spans="27:31" x14ac:dyDescent="0.3">
      <c r="AA56">
        <v>1</v>
      </c>
      <c r="AB56" s="6">
        <v>48</v>
      </c>
      <c r="AC56" s="4">
        <f t="shared" si="4"/>
        <v>1.5E-5</v>
      </c>
      <c r="AE56" s="4"/>
    </row>
    <row r="57" spans="27:31" x14ac:dyDescent="0.3">
      <c r="AA57">
        <v>1</v>
      </c>
      <c r="AB57">
        <v>49</v>
      </c>
      <c r="AC57" s="4">
        <f t="shared" si="4"/>
        <v>1.5E-5</v>
      </c>
      <c r="AE57" s="4"/>
    </row>
    <row r="58" spans="27:31" x14ac:dyDescent="0.3">
      <c r="AA58">
        <v>1</v>
      </c>
      <c r="AB58" s="6">
        <v>50</v>
      </c>
      <c r="AC58" s="4">
        <f t="shared" si="4"/>
        <v>1.5E-5</v>
      </c>
      <c r="AE58" s="4"/>
    </row>
    <row r="59" spans="27:31" x14ac:dyDescent="0.3">
      <c r="AC59" s="4"/>
      <c r="AE59" s="4"/>
    </row>
    <row r="60" spans="27:31" x14ac:dyDescent="0.3">
      <c r="AB60" s="6"/>
      <c r="AC60" s="4"/>
      <c r="AE60" s="4"/>
    </row>
    <row r="61" spans="27:31" x14ac:dyDescent="0.3">
      <c r="AB61" s="6"/>
      <c r="AC61" s="4"/>
      <c r="AE61" s="4"/>
    </row>
    <row r="62" spans="27:31" x14ac:dyDescent="0.3">
      <c r="AC62" s="4"/>
      <c r="AE62" s="4"/>
    </row>
    <row r="63" spans="27:31" x14ac:dyDescent="0.3">
      <c r="AB63" s="6"/>
      <c r="AC63" s="4"/>
      <c r="AE63" s="4"/>
    </row>
    <row r="64" spans="27:31" x14ac:dyDescent="0.3">
      <c r="AC64" s="4"/>
      <c r="AE64" s="4"/>
    </row>
    <row r="65" spans="28:31" x14ac:dyDescent="0.3">
      <c r="AB65" s="6"/>
      <c r="AC65" s="4"/>
      <c r="AE65" s="4"/>
    </row>
    <row r="66" spans="28:31" x14ac:dyDescent="0.3">
      <c r="AC66" s="4"/>
      <c r="AE66" s="4"/>
    </row>
    <row r="67" spans="28:31" x14ac:dyDescent="0.3">
      <c r="AB67" s="6"/>
      <c r="AC67" s="4"/>
      <c r="AE67" s="4"/>
    </row>
    <row r="68" spans="28:31" x14ac:dyDescent="0.3">
      <c r="AC68" s="4"/>
      <c r="AE68" s="4"/>
    </row>
    <row r="69" spans="28:31" x14ac:dyDescent="0.3">
      <c r="AB69" s="6"/>
      <c r="AC69" s="4"/>
      <c r="AE69" s="4"/>
    </row>
    <row r="70" spans="28:31" x14ac:dyDescent="0.3">
      <c r="AC70" s="4"/>
    </row>
    <row r="71" spans="28:31" x14ac:dyDescent="0.3">
      <c r="AB71" s="6"/>
      <c r="AC71" s="4"/>
    </row>
    <row r="72" spans="28:31" x14ac:dyDescent="0.3">
      <c r="AC72" s="4"/>
    </row>
    <row r="73" spans="28:31" x14ac:dyDescent="0.3">
      <c r="AB73" s="6"/>
      <c r="AC73" s="4"/>
    </row>
    <row r="74" spans="28:31" x14ac:dyDescent="0.3">
      <c r="AC74" s="4"/>
    </row>
    <row r="75" spans="28:31" x14ac:dyDescent="0.3">
      <c r="AB75" s="6"/>
      <c r="AC75" s="4"/>
    </row>
    <row r="76" spans="28:31" x14ac:dyDescent="0.3">
      <c r="AC76" s="4"/>
    </row>
    <row r="77" spans="28:31" x14ac:dyDescent="0.3">
      <c r="AB77" s="6"/>
      <c r="AC77" s="4"/>
    </row>
    <row r="78" spans="28:31" x14ac:dyDescent="0.3">
      <c r="AC78" s="4"/>
    </row>
    <row r="79" spans="28:31" x14ac:dyDescent="0.3">
      <c r="AB79" s="6"/>
      <c r="AC79" s="4"/>
    </row>
    <row r="80" spans="28:31" x14ac:dyDescent="0.3">
      <c r="AC80" s="4"/>
    </row>
    <row r="81" spans="28:29" x14ac:dyDescent="0.3">
      <c r="AB81" s="6"/>
      <c r="AC81" s="4"/>
    </row>
    <row r="82" spans="28:29" x14ac:dyDescent="0.3">
      <c r="AB82" s="6"/>
      <c r="AC82" s="4"/>
    </row>
    <row r="83" spans="28:29" x14ac:dyDescent="0.3">
      <c r="AC83" s="4"/>
    </row>
    <row r="84" spans="28:29" x14ac:dyDescent="0.3">
      <c r="AB84" s="6"/>
      <c r="AC84" s="4"/>
    </row>
    <row r="85" spans="28:29" x14ac:dyDescent="0.3">
      <c r="AC85" s="4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3:AE75"/>
  <sheetViews>
    <sheetView tabSelected="1" workbookViewId="0">
      <selection activeCell="AA3" sqref="AA3"/>
    </sheetView>
  </sheetViews>
  <sheetFormatPr defaultRowHeight="14.4" x14ac:dyDescent="0.3"/>
  <cols>
    <col min="5" max="5" width="19.5546875" bestFit="1" customWidth="1"/>
    <col min="9" max="9" width="11.88671875" bestFit="1" customWidth="1"/>
    <col min="27" max="27" width="19.109375" bestFit="1" customWidth="1"/>
    <col min="30" max="30" width="15.6640625" bestFit="1" customWidth="1"/>
    <col min="31" max="31" width="11.88671875" bestFit="1" customWidth="1"/>
  </cols>
  <sheetData>
    <row r="3" spans="5:31" x14ac:dyDescent="0.3">
      <c r="AA3" s="10" t="s">
        <v>0</v>
      </c>
    </row>
    <row r="4" spans="5:31" x14ac:dyDescent="0.3">
      <c r="E4" s="10" t="s">
        <v>9</v>
      </c>
    </row>
    <row r="5" spans="5:31" x14ac:dyDescent="0.3">
      <c r="AA5" s="2" t="s">
        <v>1</v>
      </c>
      <c r="AB5" s="2"/>
      <c r="AC5" s="2"/>
      <c r="AD5" s="2" t="s">
        <v>2</v>
      </c>
      <c r="AE5" s="4">
        <v>-5.2377099999999997E-5</v>
      </c>
    </row>
    <row r="6" spans="5:31" x14ac:dyDescent="0.3">
      <c r="E6" s="2" t="s">
        <v>15</v>
      </c>
      <c r="F6" s="2"/>
      <c r="G6" s="2"/>
      <c r="H6" s="2" t="s">
        <v>2</v>
      </c>
      <c r="I6">
        <v>-732484</v>
      </c>
      <c r="AA6" s="2"/>
      <c r="AB6" s="2"/>
      <c r="AC6" s="2"/>
      <c r="AD6" s="2" t="s">
        <v>3</v>
      </c>
      <c r="AE6" s="4">
        <v>4.4936099999999998E-8</v>
      </c>
    </row>
    <row r="7" spans="5:31" x14ac:dyDescent="0.3">
      <c r="E7" s="2"/>
      <c r="F7" s="2"/>
      <c r="G7" s="2"/>
      <c r="H7" s="2" t="s">
        <v>3</v>
      </c>
      <c r="I7">
        <v>3728.5</v>
      </c>
      <c r="AA7" s="3" t="s">
        <v>4</v>
      </c>
      <c r="AB7" s="3" t="s">
        <v>5</v>
      </c>
      <c r="AC7" s="3" t="s">
        <v>6</v>
      </c>
    </row>
    <row r="8" spans="5:31" x14ac:dyDescent="0.3">
      <c r="E8" s="3" t="s">
        <v>4</v>
      </c>
      <c r="F8" s="3" t="s">
        <v>5</v>
      </c>
      <c r="G8" s="3" t="s">
        <v>10</v>
      </c>
      <c r="AA8" s="6">
        <v>1</v>
      </c>
      <c r="AB8" s="6">
        <v>20</v>
      </c>
      <c r="AC8" s="5">
        <f>6/1000000</f>
        <v>6.0000000000000002E-6</v>
      </c>
    </row>
    <row r="9" spans="5:31" x14ac:dyDescent="0.3">
      <c r="E9" s="6">
        <v>1</v>
      </c>
      <c r="F9" s="6">
        <v>20</v>
      </c>
      <c r="G9" s="5">
        <v>794</v>
      </c>
      <c r="AA9">
        <v>1</v>
      </c>
      <c r="AB9">
        <v>100</v>
      </c>
      <c r="AC9">
        <f>8/1000000</f>
        <v>7.9999999999999996E-6</v>
      </c>
    </row>
    <row r="10" spans="5:31" x14ac:dyDescent="0.3">
      <c r="E10">
        <v>1</v>
      </c>
      <c r="F10">
        <v>40</v>
      </c>
      <c r="G10">
        <v>2784</v>
      </c>
      <c r="AA10">
        <v>1</v>
      </c>
      <c r="AB10">
        <v>500</v>
      </c>
      <c r="AC10">
        <f>21/1000000</f>
        <v>2.0999999999999999E-5</v>
      </c>
    </row>
    <row r="11" spans="5:31" x14ac:dyDescent="0.3">
      <c r="E11">
        <v>1</v>
      </c>
      <c r="F11">
        <v>80</v>
      </c>
      <c r="G11">
        <v>10364</v>
      </c>
      <c r="AA11">
        <v>1</v>
      </c>
      <c r="AB11">
        <v>1000</v>
      </c>
      <c r="AC11">
        <f>33/1000000</f>
        <v>3.3000000000000003E-5</v>
      </c>
    </row>
    <row r="12" spans="5:31" x14ac:dyDescent="0.3">
      <c r="E12">
        <v>1</v>
      </c>
      <c r="F12">
        <v>160</v>
      </c>
      <c r="G12">
        <v>39924</v>
      </c>
      <c r="AA12">
        <v>1</v>
      </c>
      <c r="AB12">
        <v>5000</v>
      </c>
      <c r="AC12">
        <f>70/1000000</f>
        <v>6.9999999999999994E-5</v>
      </c>
    </row>
    <row r="13" spans="5:31" x14ac:dyDescent="0.3">
      <c r="E13">
        <v>1</v>
      </c>
      <c r="F13">
        <v>320</v>
      </c>
      <c r="G13">
        <v>156644</v>
      </c>
      <c r="AA13">
        <v>1</v>
      </c>
      <c r="AB13">
        <v>10000</v>
      </c>
      <c r="AC13">
        <f>258/1000000</f>
        <v>2.5799999999999998E-4</v>
      </c>
    </row>
    <row r="14" spans="5:31" x14ac:dyDescent="0.3">
      <c r="E14">
        <v>1</v>
      </c>
      <c r="F14">
        <v>640</v>
      </c>
      <c r="G14">
        <v>620484</v>
      </c>
      <c r="AA14">
        <v>1</v>
      </c>
      <c r="AB14">
        <v>50000</v>
      </c>
      <c r="AC14">
        <f>2231/1000000</f>
        <v>2.2309999999999999E-3</v>
      </c>
    </row>
    <row r="15" spans="5:31" x14ac:dyDescent="0.3">
      <c r="E15">
        <v>1</v>
      </c>
      <c r="F15">
        <v>1280</v>
      </c>
      <c r="G15">
        <v>2469764</v>
      </c>
    </row>
    <row r="16" spans="5:31" x14ac:dyDescent="0.3">
      <c r="E16">
        <v>1</v>
      </c>
      <c r="F16">
        <v>2560</v>
      </c>
      <c r="G16">
        <v>9854724</v>
      </c>
      <c r="AA16" s="3" t="s">
        <v>4</v>
      </c>
      <c r="AB16" s="3" t="s">
        <v>5</v>
      </c>
      <c r="AC16" s="2" t="s">
        <v>7</v>
      </c>
      <c r="AD16" s="2" t="s">
        <v>16</v>
      </c>
      <c r="AE16" s="2" t="s">
        <v>8</v>
      </c>
    </row>
    <row r="17" spans="5:31" x14ac:dyDescent="0.3">
      <c r="AA17">
        <v>1</v>
      </c>
      <c r="AB17">
        <v>20</v>
      </c>
      <c r="AC17" s="4">
        <f>($AE$6*AB17)+($AE$5*AA17)</f>
        <v>-5.1478377999999998E-5</v>
      </c>
      <c r="AD17">
        <f>(0.000000046)*AB17</f>
        <v>9.2000000000000009E-7</v>
      </c>
      <c r="AE17" s="4">
        <f>AD17-AC17</f>
        <v>5.2398377999999996E-5</v>
      </c>
    </row>
    <row r="18" spans="5:31" x14ac:dyDescent="0.3">
      <c r="AA18">
        <v>1</v>
      </c>
      <c r="AB18">
        <v>50</v>
      </c>
      <c r="AC18" s="4">
        <f t="shared" ref="AC18:AC70" si="0">($AE$6*AB18)+($AE$5*AA18)</f>
        <v>-5.0130294999999996E-5</v>
      </c>
      <c r="AD18">
        <f t="shared" ref="AD18:AD70" si="1">(0.000000046)*AB18</f>
        <v>2.3E-6</v>
      </c>
      <c r="AE18" s="4">
        <f t="shared" ref="AE18:AE70" si="2">AD18-AC18</f>
        <v>5.2430294999999998E-5</v>
      </c>
    </row>
    <row r="19" spans="5:31" x14ac:dyDescent="0.3">
      <c r="E19" s="3" t="s">
        <v>4</v>
      </c>
      <c r="F19" s="3" t="s">
        <v>5</v>
      </c>
      <c r="G19" s="3" t="s">
        <v>11</v>
      </c>
      <c r="H19" s="3" t="s">
        <v>12</v>
      </c>
      <c r="I19" s="3" t="s">
        <v>8</v>
      </c>
      <c r="AA19">
        <v>1</v>
      </c>
      <c r="AB19">
        <v>100</v>
      </c>
      <c r="AC19" s="4">
        <f t="shared" si="0"/>
        <v>-4.7883489999999996E-5</v>
      </c>
      <c r="AD19">
        <f t="shared" si="1"/>
        <v>4.6E-6</v>
      </c>
      <c r="AE19" s="4">
        <f t="shared" si="2"/>
        <v>5.2483489999999999E-5</v>
      </c>
    </row>
    <row r="20" spans="5:31" x14ac:dyDescent="0.3">
      <c r="E20" s="6">
        <v>1</v>
      </c>
      <c r="F20" s="6">
        <v>20</v>
      </c>
      <c r="G20">
        <f>$I$7*F20+$I$6*E20</f>
        <v>-657914</v>
      </c>
      <c r="H20">
        <f>3730*F20</f>
        <v>74600</v>
      </c>
      <c r="I20">
        <f>H20-G20</f>
        <v>732514</v>
      </c>
      <c r="AA20">
        <v>1</v>
      </c>
      <c r="AB20">
        <v>500</v>
      </c>
      <c r="AC20" s="4">
        <f t="shared" si="0"/>
        <v>-2.9909049999999998E-5</v>
      </c>
      <c r="AD20">
        <f t="shared" si="1"/>
        <v>2.3E-5</v>
      </c>
      <c r="AE20" s="4">
        <f t="shared" si="2"/>
        <v>5.2909049999999994E-5</v>
      </c>
    </row>
    <row r="21" spans="5:31" x14ac:dyDescent="0.3">
      <c r="E21">
        <v>1</v>
      </c>
      <c r="F21">
        <v>40</v>
      </c>
      <c r="G21">
        <f t="shared" ref="G21:G75" si="3">$I$7*F21+$I$6*E21</f>
        <v>-583344</v>
      </c>
      <c r="H21">
        <f t="shared" ref="H21:H75" si="4">3730*F21</f>
        <v>149200</v>
      </c>
      <c r="I21">
        <f t="shared" ref="I21:I75" si="5">H21-G21</f>
        <v>732544</v>
      </c>
      <c r="AA21">
        <v>1</v>
      </c>
      <c r="AB21">
        <v>1000</v>
      </c>
      <c r="AC21" s="4">
        <f t="shared" si="0"/>
        <v>-7.4409999999999987E-6</v>
      </c>
      <c r="AD21">
        <f t="shared" si="1"/>
        <v>4.6E-5</v>
      </c>
      <c r="AE21" s="4">
        <f t="shared" si="2"/>
        <v>5.3440999999999999E-5</v>
      </c>
    </row>
    <row r="22" spans="5:31" x14ac:dyDescent="0.3">
      <c r="E22">
        <v>1</v>
      </c>
      <c r="F22">
        <v>80</v>
      </c>
      <c r="G22">
        <f t="shared" si="3"/>
        <v>-434204</v>
      </c>
      <c r="H22">
        <f t="shared" si="4"/>
        <v>298400</v>
      </c>
      <c r="I22">
        <f t="shared" si="5"/>
        <v>732604</v>
      </c>
      <c r="AA22">
        <v>1</v>
      </c>
      <c r="AB22">
        <v>2000</v>
      </c>
      <c r="AC22" s="4">
        <f t="shared" si="0"/>
        <v>3.74951E-5</v>
      </c>
      <c r="AD22">
        <f t="shared" si="1"/>
        <v>9.2E-5</v>
      </c>
      <c r="AE22" s="4">
        <f t="shared" si="2"/>
        <v>5.4504900000000001E-5</v>
      </c>
    </row>
    <row r="23" spans="5:31" x14ac:dyDescent="0.3">
      <c r="E23">
        <v>1</v>
      </c>
      <c r="F23">
        <v>160</v>
      </c>
      <c r="G23">
        <f t="shared" si="3"/>
        <v>-135924</v>
      </c>
      <c r="H23">
        <f t="shared" si="4"/>
        <v>596800</v>
      </c>
      <c r="I23">
        <f t="shared" si="5"/>
        <v>732724</v>
      </c>
      <c r="AA23">
        <v>1</v>
      </c>
      <c r="AB23">
        <v>3000</v>
      </c>
      <c r="AC23" s="4">
        <f t="shared" si="0"/>
        <v>8.2431200000000011E-5</v>
      </c>
      <c r="AD23">
        <f t="shared" si="1"/>
        <v>1.3799999999999999E-4</v>
      </c>
      <c r="AE23" s="4">
        <f t="shared" si="2"/>
        <v>5.5568799999999982E-5</v>
      </c>
    </row>
    <row r="24" spans="5:31" x14ac:dyDescent="0.3">
      <c r="E24">
        <v>1</v>
      </c>
      <c r="F24">
        <v>240</v>
      </c>
      <c r="G24">
        <f t="shared" si="3"/>
        <v>162356</v>
      </c>
      <c r="H24">
        <f t="shared" si="4"/>
        <v>895200</v>
      </c>
      <c r="I24">
        <f t="shared" si="5"/>
        <v>732844</v>
      </c>
      <c r="AA24">
        <v>1</v>
      </c>
      <c r="AB24">
        <v>4000</v>
      </c>
      <c r="AC24" s="4">
        <f t="shared" si="0"/>
        <v>1.273673E-4</v>
      </c>
      <c r="AD24">
        <f t="shared" si="1"/>
        <v>1.84E-4</v>
      </c>
      <c r="AE24" s="4">
        <f t="shared" si="2"/>
        <v>5.6632700000000004E-5</v>
      </c>
    </row>
    <row r="25" spans="5:31" x14ac:dyDescent="0.3">
      <c r="E25">
        <v>1</v>
      </c>
      <c r="F25">
        <v>320</v>
      </c>
      <c r="G25">
        <f t="shared" si="3"/>
        <v>460636</v>
      </c>
      <c r="H25">
        <f t="shared" si="4"/>
        <v>1193600</v>
      </c>
      <c r="I25">
        <f t="shared" si="5"/>
        <v>732964</v>
      </c>
      <c r="AA25">
        <v>1</v>
      </c>
      <c r="AB25">
        <v>5000</v>
      </c>
      <c r="AC25" s="4">
        <f t="shared" si="0"/>
        <v>1.7230340000000001E-4</v>
      </c>
      <c r="AD25">
        <f t="shared" si="1"/>
        <v>2.3000000000000001E-4</v>
      </c>
      <c r="AE25" s="4">
        <f t="shared" si="2"/>
        <v>5.7696599999999999E-5</v>
      </c>
    </row>
    <row r="26" spans="5:31" x14ac:dyDescent="0.3">
      <c r="E26">
        <v>1</v>
      </c>
      <c r="F26">
        <v>400</v>
      </c>
      <c r="G26">
        <f t="shared" si="3"/>
        <v>758916</v>
      </c>
      <c r="H26">
        <f t="shared" si="4"/>
        <v>1492000</v>
      </c>
      <c r="I26">
        <f t="shared" si="5"/>
        <v>733084</v>
      </c>
      <c r="AA26">
        <v>1</v>
      </c>
      <c r="AB26">
        <v>6000</v>
      </c>
      <c r="AC26" s="4">
        <f t="shared" si="0"/>
        <v>2.1723950000000002E-4</v>
      </c>
      <c r="AD26">
        <f t="shared" si="1"/>
        <v>2.7599999999999999E-4</v>
      </c>
      <c r="AE26" s="4">
        <f t="shared" si="2"/>
        <v>5.8760499999999967E-5</v>
      </c>
    </row>
    <row r="27" spans="5:31" x14ac:dyDescent="0.3">
      <c r="E27">
        <v>1</v>
      </c>
      <c r="F27">
        <v>480</v>
      </c>
      <c r="G27">
        <f t="shared" si="3"/>
        <v>1057196</v>
      </c>
      <c r="H27">
        <f t="shared" si="4"/>
        <v>1790400</v>
      </c>
      <c r="I27">
        <f t="shared" si="5"/>
        <v>733204</v>
      </c>
      <c r="AA27">
        <v>1</v>
      </c>
      <c r="AB27">
        <v>7000</v>
      </c>
      <c r="AC27" s="4">
        <f t="shared" si="0"/>
        <v>2.621756E-4</v>
      </c>
      <c r="AD27">
        <f t="shared" si="1"/>
        <v>3.2200000000000002E-4</v>
      </c>
      <c r="AE27" s="4">
        <f t="shared" si="2"/>
        <v>5.9824400000000016E-5</v>
      </c>
    </row>
    <row r="28" spans="5:31" x14ac:dyDescent="0.3">
      <c r="E28">
        <v>1</v>
      </c>
      <c r="F28">
        <v>560</v>
      </c>
      <c r="G28">
        <f t="shared" si="3"/>
        <v>1355476</v>
      </c>
      <c r="H28">
        <f t="shared" si="4"/>
        <v>2088800</v>
      </c>
      <c r="I28">
        <f t="shared" si="5"/>
        <v>733324</v>
      </c>
      <c r="AA28">
        <v>1</v>
      </c>
      <c r="AB28">
        <v>8000</v>
      </c>
      <c r="AC28" s="4">
        <f t="shared" si="0"/>
        <v>3.0711170000000002E-4</v>
      </c>
      <c r="AD28">
        <f t="shared" si="1"/>
        <v>3.68E-4</v>
      </c>
      <c r="AE28" s="4">
        <f t="shared" si="2"/>
        <v>6.0888299999999984E-5</v>
      </c>
    </row>
    <row r="29" spans="5:31" x14ac:dyDescent="0.3">
      <c r="E29">
        <v>1</v>
      </c>
      <c r="F29">
        <v>640</v>
      </c>
      <c r="G29">
        <f t="shared" si="3"/>
        <v>1653756</v>
      </c>
      <c r="H29">
        <f t="shared" si="4"/>
        <v>2387200</v>
      </c>
      <c r="I29">
        <f t="shared" si="5"/>
        <v>733444</v>
      </c>
      <c r="AA29">
        <v>1</v>
      </c>
      <c r="AB29">
        <v>9000</v>
      </c>
      <c r="AC29" s="4">
        <f t="shared" si="0"/>
        <v>3.5204780000000003E-4</v>
      </c>
      <c r="AD29">
        <f t="shared" si="1"/>
        <v>4.1400000000000003E-4</v>
      </c>
      <c r="AE29" s="4">
        <f t="shared" si="2"/>
        <v>6.1952200000000006E-5</v>
      </c>
    </row>
    <row r="30" spans="5:31" x14ac:dyDescent="0.3">
      <c r="E30">
        <v>1</v>
      </c>
      <c r="F30">
        <v>720</v>
      </c>
      <c r="G30">
        <f t="shared" si="3"/>
        <v>1952036</v>
      </c>
      <c r="H30">
        <f t="shared" si="4"/>
        <v>2685600</v>
      </c>
      <c r="I30">
        <f t="shared" si="5"/>
        <v>733564</v>
      </c>
      <c r="AA30">
        <v>1</v>
      </c>
      <c r="AB30">
        <v>10000</v>
      </c>
      <c r="AC30" s="4">
        <f t="shared" si="0"/>
        <v>3.9698390000000004E-4</v>
      </c>
      <c r="AD30">
        <f t="shared" si="1"/>
        <v>4.6000000000000001E-4</v>
      </c>
      <c r="AE30" s="4">
        <f t="shared" si="2"/>
        <v>6.3016099999999974E-5</v>
      </c>
    </row>
    <row r="31" spans="5:31" x14ac:dyDescent="0.3">
      <c r="E31">
        <v>1</v>
      </c>
      <c r="F31">
        <v>800</v>
      </c>
      <c r="G31">
        <f t="shared" si="3"/>
        <v>2250316</v>
      </c>
      <c r="H31">
        <f t="shared" si="4"/>
        <v>2984000</v>
      </c>
      <c r="I31">
        <f t="shared" si="5"/>
        <v>733684</v>
      </c>
      <c r="AA31">
        <v>1</v>
      </c>
      <c r="AB31">
        <v>11000</v>
      </c>
      <c r="AC31" s="4">
        <f t="shared" si="0"/>
        <v>4.4192000000000005E-4</v>
      </c>
      <c r="AD31">
        <f t="shared" si="1"/>
        <v>5.0600000000000005E-4</v>
      </c>
      <c r="AE31" s="4">
        <f t="shared" si="2"/>
        <v>6.4079999999999996E-5</v>
      </c>
    </row>
    <row r="32" spans="5:31" x14ac:dyDescent="0.3">
      <c r="E32">
        <v>1</v>
      </c>
      <c r="F32">
        <v>880</v>
      </c>
      <c r="G32">
        <f t="shared" si="3"/>
        <v>2548596</v>
      </c>
      <c r="H32">
        <f t="shared" si="4"/>
        <v>3282400</v>
      </c>
      <c r="I32">
        <f t="shared" si="5"/>
        <v>733804</v>
      </c>
      <c r="AA32">
        <v>1</v>
      </c>
      <c r="AB32">
        <v>12000</v>
      </c>
      <c r="AC32" s="4">
        <f t="shared" si="0"/>
        <v>4.8685610000000006E-4</v>
      </c>
      <c r="AD32">
        <f t="shared" si="1"/>
        <v>5.5199999999999997E-4</v>
      </c>
      <c r="AE32" s="4">
        <f t="shared" si="2"/>
        <v>6.514389999999991E-5</v>
      </c>
    </row>
    <row r="33" spans="5:31" x14ac:dyDescent="0.3">
      <c r="E33">
        <v>1</v>
      </c>
      <c r="F33">
        <v>960</v>
      </c>
      <c r="G33">
        <f t="shared" si="3"/>
        <v>2846876</v>
      </c>
      <c r="H33">
        <f t="shared" si="4"/>
        <v>3580800</v>
      </c>
      <c r="I33">
        <f t="shared" si="5"/>
        <v>733924</v>
      </c>
      <c r="AA33">
        <v>1</v>
      </c>
      <c r="AB33">
        <v>13000</v>
      </c>
      <c r="AC33" s="4">
        <f t="shared" si="0"/>
        <v>5.3179219999999997E-4</v>
      </c>
      <c r="AD33">
        <f t="shared" si="1"/>
        <v>5.9800000000000001E-4</v>
      </c>
      <c r="AE33" s="4">
        <f t="shared" si="2"/>
        <v>6.6207800000000041E-5</v>
      </c>
    </row>
    <row r="34" spans="5:31" x14ac:dyDescent="0.3">
      <c r="E34">
        <v>1</v>
      </c>
      <c r="F34">
        <v>1040</v>
      </c>
      <c r="G34">
        <f t="shared" si="3"/>
        <v>3145156</v>
      </c>
      <c r="H34">
        <f t="shared" si="4"/>
        <v>3879200</v>
      </c>
      <c r="I34">
        <f t="shared" si="5"/>
        <v>734044</v>
      </c>
      <c r="AA34">
        <v>1</v>
      </c>
      <c r="AB34">
        <v>14000</v>
      </c>
      <c r="AC34" s="4">
        <f t="shared" si="0"/>
        <v>5.7672829999999998E-4</v>
      </c>
      <c r="AD34">
        <f t="shared" si="1"/>
        <v>6.4400000000000004E-4</v>
      </c>
      <c r="AE34" s="4">
        <f t="shared" si="2"/>
        <v>6.7271700000000063E-5</v>
      </c>
    </row>
    <row r="35" spans="5:31" x14ac:dyDescent="0.3">
      <c r="E35">
        <v>1</v>
      </c>
      <c r="F35">
        <v>1120</v>
      </c>
      <c r="G35">
        <f t="shared" si="3"/>
        <v>3443436</v>
      </c>
      <c r="H35">
        <f t="shared" si="4"/>
        <v>4177600</v>
      </c>
      <c r="I35">
        <f t="shared" si="5"/>
        <v>734164</v>
      </c>
      <c r="AA35">
        <v>1</v>
      </c>
      <c r="AB35">
        <v>15000</v>
      </c>
      <c r="AC35" s="4">
        <f t="shared" si="0"/>
        <v>6.2166439999999999E-4</v>
      </c>
      <c r="AD35">
        <f t="shared" si="1"/>
        <v>6.9000000000000008E-4</v>
      </c>
      <c r="AE35" s="4">
        <f t="shared" si="2"/>
        <v>6.8335600000000085E-5</v>
      </c>
    </row>
    <row r="36" spans="5:31" x14ac:dyDescent="0.3">
      <c r="E36">
        <v>1</v>
      </c>
      <c r="F36">
        <v>1200</v>
      </c>
      <c r="G36">
        <f t="shared" si="3"/>
        <v>3741716</v>
      </c>
      <c r="H36">
        <f t="shared" si="4"/>
        <v>4476000</v>
      </c>
      <c r="I36">
        <f t="shared" si="5"/>
        <v>734284</v>
      </c>
      <c r="AA36">
        <v>1</v>
      </c>
      <c r="AB36">
        <v>16000</v>
      </c>
      <c r="AC36" s="4">
        <f t="shared" si="0"/>
        <v>6.666005E-4</v>
      </c>
      <c r="AD36">
        <f t="shared" si="1"/>
        <v>7.36E-4</v>
      </c>
      <c r="AE36" s="4">
        <f t="shared" si="2"/>
        <v>6.9399499999999999E-5</v>
      </c>
    </row>
    <row r="37" spans="5:31" x14ac:dyDescent="0.3">
      <c r="E37">
        <v>1</v>
      </c>
      <c r="F37">
        <v>1280</v>
      </c>
      <c r="G37">
        <f t="shared" si="3"/>
        <v>4039996</v>
      </c>
      <c r="H37">
        <f t="shared" si="4"/>
        <v>4774400</v>
      </c>
      <c r="I37">
        <f t="shared" si="5"/>
        <v>734404</v>
      </c>
      <c r="AA37">
        <v>1</v>
      </c>
      <c r="AB37">
        <v>17000</v>
      </c>
      <c r="AC37" s="4">
        <f t="shared" si="0"/>
        <v>7.1153660000000001E-4</v>
      </c>
      <c r="AD37">
        <f t="shared" si="1"/>
        <v>7.8200000000000003E-4</v>
      </c>
      <c r="AE37" s="4">
        <f t="shared" si="2"/>
        <v>7.0463400000000021E-5</v>
      </c>
    </row>
    <row r="38" spans="5:31" x14ac:dyDescent="0.3">
      <c r="E38">
        <v>1</v>
      </c>
      <c r="F38">
        <v>1360</v>
      </c>
      <c r="G38">
        <f t="shared" si="3"/>
        <v>4338276</v>
      </c>
      <c r="H38">
        <f t="shared" si="4"/>
        <v>5072800</v>
      </c>
      <c r="I38">
        <f t="shared" si="5"/>
        <v>734524</v>
      </c>
      <c r="AA38">
        <v>1</v>
      </c>
      <c r="AB38">
        <v>18000</v>
      </c>
      <c r="AC38" s="4">
        <f t="shared" si="0"/>
        <v>7.5647270000000003E-4</v>
      </c>
      <c r="AD38">
        <f t="shared" si="1"/>
        <v>8.2800000000000007E-4</v>
      </c>
      <c r="AE38" s="4">
        <f t="shared" si="2"/>
        <v>7.1527300000000043E-5</v>
      </c>
    </row>
    <row r="39" spans="5:31" x14ac:dyDescent="0.3">
      <c r="E39">
        <v>1</v>
      </c>
      <c r="F39">
        <v>1440</v>
      </c>
      <c r="G39">
        <f t="shared" si="3"/>
        <v>4636556</v>
      </c>
      <c r="H39">
        <f t="shared" si="4"/>
        <v>5371200</v>
      </c>
      <c r="I39">
        <f t="shared" si="5"/>
        <v>734644</v>
      </c>
      <c r="AA39">
        <v>1</v>
      </c>
      <c r="AB39">
        <v>19000</v>
      </c>
      <c r="AC39" s="4">
        <f t="shared" si="0"/>
        <v>8.0140880000000004E-4</v>
      </c>
      <c r="AD39">
        <f t="shared" si="1"/>
        <v>8.7399999999999999E-4</v>
      </c>
      <c r="AE39" s="4">
        <f t="shared" si="2"/>
        <v>7.2591199999999956E-5</v>
      </c>
    </row>
    <row r="40" spans="5:31" x14ac:dyDescent="0.3">
      <c r="E40">
        <v>1</v>
      </c>
      <c r="F40">
        <v>1520</v>
      </c>
      <c r="G40">
        <f t="shared" si="3"/>
        <v>4934836</v>
      </c>
      <c r="H40">
        <f t="shared" si="4"/>
        <v>5669600</v>
      </c>
      <c r="I40">
        <f t="shared" si="5"/>
        <v>734764</v>
      </c>
      <c r="AA40">
        <v>1</v>
      </c>
      <c r="AB40">
        <v>20000</v>
      </c>
      <c r="AC40" s="4">
        <f t="shared" si="0"/>
        <v>8.4634490000000005E-4</v>
      </c>
      <c r="AD40">
        <f t="shared" si="1"/>
        <v>9.2000000000000003E-4</v>
      </c>
      <c r="AE40" s="4">
        <f t="shared" si="2"/>
        <v>7.3655099999999979E-5</v>
      </c>
    </row>
    <row r="41" spans="5:31" x14ac:dyDescent="0.3">
      <c r="E41">
        <v>1</v>
      </c>
      <c r="F41">
        <v>1600</v>
      </c>
      <c r="G41">
        <f t="shared" si="3"/>
        <v>5233116</v>
      </c>
      <c r="H41">
        <f t="shared" si="4"/>
        <v>5968000</v>
      </c>
      <c r="I41">
        <f t="shared" si="5"/>
        <v>734884</v>
      </c>
      <c r="AA41">
        <v>1</v>
      </c>
      <c r="AB41">
        <v>21000</v>
      </c>
      <c r="AC41" s="4">
        <f t="shared" si="0"/>
        <v>8.9128099999999995E-4</v>
      </c>
      <c r="AD41">
        <f t="shared" si="1"/>
        <v>9.6600000000000006E-4</v>
      </c>
      <c r="AE41" s="4">
        <f t="shared" si="2"/>
        <v>7.4719000000000109E-5</v>
      </c>
    </row>
    <row r="42" spans="5:31" x14ac:dyDescent="0.3">
      <c r="E42">
        <v>1</v>
      </c>
      <c r="F42">
        <v>1680</v>
      </c>
      <c r="G42">
        <f t="shared" si="3"/>
        <v>5531396</v>
      </c>
      <c r="H42">
        <f t="shared" si="4"/>
        <v>6266400</v>
      </c>
      <c r="I42">
        <f t="shared" si="5"/>
        <v>735004</v>
      </c>
      <c r="AA42">
        <v>1</v>
      </c>
      <c r="AB42">
        <v>22000</v>
      </c>
      <c r="AC42" s="4">
        <f t="shared" si="0"/>
        <v>9.3621710000000007E-4</v>
      </c>
      <c r="AD42">
        <f t="shared" si="1"/>
        <v>1.0120000000000001E-3</v>
      </c>
      <c r="AE42" s="4">
        <f t="shared" si="2"/>
        <v>7.5782900000000023E-5</v>
      </c>
    </row>
    <row r="43" spans="5:31" x14ac:dyDescent="0.3">
      <c r="E43">
        <v>1</v>
      </c>
      <c r="F43">
        <v>1760</v>
      </c>
      <c r="G43">
        <f t="shared" si="3"/>
        <v>5829676</v>
      </c>
      <c r="H43">
        <f t="shared" si="4"/>
        <v>6564800</v>
      </c>
      <c r="I43">
        <f t="shared" si="5"/>
        <v>735124</v>
      </c>
      <c r="AA43">
        <v>1</v>
      </c>
      <c r="AB43">
        <v>23000</v>
      </c>
      <c r="AC43" s="4">
        <f t="shared" si="0"/>
        <v>9.8115320000000008E-4</v>
      </c>
      <c r="AD43">
        <f t="shared" si="1"/>
        <v>1.0580000000000001E-3</v>
      </c>
      <c r="AE43" s="4">
        <f t="shared" si="2"/>
        <v>7.6846800000000045E-5</v>
      </c>
    </row>
    <row r="44" spans="5:31" x14ac:dyDescent="0.3">
      <c r="E44">
        <v>1</v>
      </c>
      <c r="F44">
        <v>1840</v>
      </c>
      <c r="G44">
        <f t="shared" si="3"/>
        <v>6127956</v>
      </c>
      <c r="H44">
        <f t="shared" si="4"/>
        <v>6863200</v>
      </c>
      <c r="I44">
        <f t="shared" si="5"/>
        <v>735244</v>
      </c>
      <c r="AA44">
        <v>1</v>
      </c>
      <c r="AB44">
        <v>24000</v>
      </c>
      <c r="AC44" s="4">
        <f t="shared" si="0"/>
        <v>1.0260893000000001E-3</v>
      </c>
      <c r="AD44">
        <f t="shared" si="1"/>
        <v>1.1039999999999999E-3</v>
      </c>
      <c r="AE44" s="4">
        <f t="shared" si="2"/>
        <v>7.791069999999985E-5</v>
      </c>
    </row>
    <row r="45" spans="5:31" x14ac:dyDescent="0.3">
      <c r="E45">
        <v>1</v>
      </c>
      <c r="F45">
        <v>1920</v>
      </c>
      <c r="G45">
        <f t="shared" si="3"/>
        <v>6426236</v>
      </c>
      <c r="H45">
        <f t="shared" si="4"/>
        <v>7161600</v>
      </c>
      <c r="I45">
        <f t="shared" si="5"/>
        <v>735364</v>
      </c>
      <c r="AA45">
        <v>1</v>
      </c>
      <c r="AB45">
        <v>25000</v>
      </c>
      <c r="AC45" s="4">
        <f t="shared" si="0"/>
        <v>1.0710253999999999E-3</v>
      </c>
      <c r="AD45">
        <f t="shared" si="1"/>
        <v>1.15E-3</v>
      </c>
      <c r="AE45" s="4">
        <f t="shared" si="2"/>
        <v>7.8974600000000089E-5</v>
      </c>
    </row>
    <row r="46" spans="5:31" x14ac:dyDescent="0.3">
      <c r="E46">
        <v>1</v>
      </c>
      <c r="F46">
        <v>2000</v>
      </c>
      <c r="G46">
        <f t="shared" si="3"/>
        <v>6724516</v>
      </c>
      <c r="H46">
        <f t="shared" si="4"/>
        <v>7460000</v>
      </c>
      <c r="I46">
        <f t="shared" si="5"/>
        <v>735484</v>
      </c>
      <c r="AA46">
        <v>1</v>
      </c>
      <c r="AB46">
        <v>26000</v>
      </c>
      <c r="AC46" s="4">
        <f t="shared" si="0"/>
        <v>1.1159614999999999E-3</v>
      </c>
      <c r="AD46">
        <f t="shared" si="1"/>
        <v>1.196E-3</v>
      </c>
      <c r="AE46" s="4">
        <f t="shared" si="2"/>
        <v>8.0038500000000111E-5</v>
      </c>
    </row>
    <row r="47" spans="5:31" x14ac:dyDescent="0.3">
      <c r="E47">
        <v>1</v>
      </c>
      <c r="F47">
        <v>2080</v>
      </c>
      <c r="G47">
        <f t="shared" si="3"/>
        <v>7022796</v>
      </c>
      <c r="H47">
        <f t="shared" si="4"/>
        <v>7758400</v>
      </c>
      <c r="I47">
        <f t="shared" si="5"/>
        <v>735604</v>
      </c>
      <c r="AA47">
        <v>1</v>
      </c>
      <c r="AB47">
        <v>27000</v>
      </c>
      <c r="AC47" s="4">
        <f t="shared" si="0"/>
        <v>1.1608975999999999E-3</v>
      </c>
      <c r="AD47">
        <f t="shared" si="1"/>
        <v>1.242E-3</v>
      </c>
      <c r="AE47" s="4">
        <f t="shared" si="2"/>
        <v>8.1102400000000133E-5</v>
      </c>
    </row>
    <row r="48" spans="5:31" x14ac:dyDescent="0.3">
      <c r="E48">
        <v>1</v>
      </c>
      <c r="F48">
        <v>2160</v>
      </c>
      <c r="G48">
        <f t="shared" si="3"/>
        <v>7321076</v>
      </c>
      <c r="H48">
        <f t="shared" si="4"/>
        <v>8056800</v>
      </c>
      <c r="I48">
        <f t="shared" si="5"/>
        <v>735724</v>
      </c>
      <c r="AA48">
        <v>1</v>
      </c>
      <c r="AB48">
        <v>28000</v>
      </c>
      <c r="AC48" s="4">
        <f t="shared" si="0"/>
        <v>1.2058336999999999E-3</v>
      </c>
      <c r="AD48">
        <f t="shared" si="1"/>
        <v>1.2880000000000001E-3</v>
      </c>
      <c r="AE48" s="4">
        <f t="shared" si="2"/>
        <v>8.2166300000000156E-5</v>
      </c>
    </row>
    <row r="49" spans="5:31" x14ac:dyDescent="0.3">
      <c r="E49">
        <v>1</v>
      </c>
      <c r="F49">
        <v>2240</v>
      </c>
      <c r="G49">
        <f t="shared" si="3"/>
        <v>7619356</v>
      </c>
      <c r="H49">
        <f t="shared" si="4"/>
        <v>8355200</v>
      </c>
      <c r="I49">
        <f t="shared" si="5"/>
        <v>735844</v>
      </c>
      <c r="AA49">
        <v>1</v>
      </c>
      <c r="AB49">
        <v>29000</v>
      </c>
      <c r="AC49" s="4">
        <f t="shared" si="0"/>
        <v>1.2507697999999999E-3</v>
      </c>
      <c r="AD49">
        <f t="shared" si="1"/>
        <v>1.3340000000000001E-3</v>
      </c>
      <c r="AE49" s="4">
        <f t="shared" si="2"/>
        <v>8.3230200000000178E-5</v>
      </c>
    </row>
    <row r="50" spans="5:31" x14ac:dyDescent="0.3">
      <c r="E50">
        <v>1</v>
      </c>
      <c r="F50">
        <v>2320</v>
      </c>
      <c r="G50">
        <f t="shared" si="3"/>
        <v>7917636</v>
      </c>
      <c r="H50">
        <f t="shared" si="4"/>
        <v>8653600</v>
      </c>
      <c r="I50">
        <f t="shared" si="5"/>
        <v>735964</v>
      </c>
      <c r="AA50">
        <v>1</v>
      </c>
      <c r="AB50">
        <v>30000</v>
      </c>
      <c r="AC50" s="4">
        <f t="shared" si="0"/>
        <v>1.2957059E-3</v>
      </c>
      <c r="AD50">
        <f t="shared" si="1"/>
        <v>1.3800000000000002E-3</v>
      </c>
      <c r="AE50" s="4">
        <f t="shared" si="2"/>
        <v>8.42941000000002E-5</v>
      </c>
    </row>
    <row r="51" spans="5:31" x14ac:dyDescent="0.3">
      <c r="E51">
        <v>1</v>
      </c>
      <c r="F51">
        <v>2400</v>
      </c>
      <c r="G51">
        <f t="shared" si="3"/>
        <v>8215916</v>
      </c>
      <c r="H51">
        <f t="shared" si="4"/>
        <v>8952000</v>
      </c>
      <c r="I51">
        <f t="shared" si="5"/>
        <v>736084</v>
      </c>
      <c r="AA51">
        <v>1</v>
      </c>
      <c r="AB51">
        <v>31000</v>
      </c>
      <c r="AC51" s="4">
        <f t="shared" si="0"/>
        <v>1.340642E-3</v>
      </c>
      <c r="AD51">
        <f t="shared" si="1"/>
        <v>1.426E-3</v>
      </c>
      <c r="AE51" s="4">
        <f t="shared" si="2"/>
        <v>8.5358000000000005E-5</v>
      </c>
    </row>
    <row r="52" spans="5:31" x14ac:dyDescent="0.3">
      <c r="E52">
        <v>1</v>
      </c>
      <c r="F52">
        <v>2480</v>
      </c>
      <c r="G52">
        <f t="shared" si="3"/>
        <v>8514196</v>
      </c>
      <c r="H52">
        <f t="shared" si="4"/>
        <v>9250400</v>
      </c>
      <c r="I52">
        <f t="shared" si="5"/>
        <v>736204</v>
      </c>
      <c r="AA52">
        <v>1</v>
      </c>
      <c r="AB52">
        <v>32000</v>
      </c>
      <c r="AC52" s="4">
        <f t="shared" si="0"/>
        <v>1.3855781E-3</v>
      </c>
      <c r="AD52">
        <f t="shared" si="1"/>
        <v>1.472E-3</v>
      </c>
      <c r="AE52" s="4">
        <f t="shared" si="2"/>
        <v>8.6421900000000027E-5</v>
      </c>
    </row>
    <row r="53" spans="5:31" x14ac:dyDescent="0.3">
      <c r="E53">
        <v>1</v>
      </c>
      <c r="F53">
        <v>2560</v>
      </c>
      <c r="G53">
        <f t="shared" si="3"/>
        <v>8812476</v>
      </c>
      <c r="H53">
        <f t="shared" si="4"/>
        <v>9548800</v>
      </c>
      <c r="I53">
        <f t="shared" si="5"/>
        <v>736324</v>
      </c>
      <c r="AA53">
        <v>1</v>
      </c>
      <c r="AB53">
        <v>33000</v>
      </c>
      <c r="AC53" s="4">
        <f t="shared" si="0"/>
        <v>1.4305142E-3</v>
      </c>
      <c r="AD53">
        <f t="shared" si="1"/>
        <v>1.518E-3</v>
      </c>
      <c r="AE53" s="4">
        <f t="shared" si="2"/>
        <v>8.7485800000000049E-5</v>
      </c>
    </row>
    <row r="54" spans="5:31" x14ac:dyDescent="0.3">
      <c r="E54">
        <v>1</v>
      </c>
      <c r="F54">
        <v>2640</v>
      </c>
      <c r="G54">
        <f t="shared" si="3"/>
        <v>9110756</v>
      </c>
      <c r="H54">
        <f t="shared" si="4"/>
        <v>9847200</v>
      </c>
      <c r="I54">
        <f t="shared" si="5"/>
        <v>736444</v>
      </c>
      <c r="AA54">
        <v>1</v>
      </c>
      <c r="AB54">
        <v>34000</v>
      </c>
      <c r="AC54" s="4">
        <f t="shared" si="0"/>
        <v>1.4754503E-3</v>
      </c>
      <c r="AD54">
        <f t="shared" si="1"/>
        <v>1.5640000000000001E-3</v>
      </c>
      <c r="AE54" s="4">
        <f t="shared" si="2"/>
        <v>8.8549700000000071E-5</v>
      </c>
    </row>
    <row r="55" spans="5:31" x14ac:dyDescent="0.3">
      <c r="E55">
        <v>1</v>
      </c>
      <c r="F55">
        <v>2720</v>
      </c>
      <c r="G55">
        <f t="shared" si="3"/>
        <v>9409036</v>
      </c>
      <c r="H55">
        <f t="shared" si="4"/>
        <v>10145600</v>
      </c>
      <c r="I55">
        <f t="shared" si="5"/>
        <v>736564</v>
      </c>
      <c r="AA55">
        <v>1</v>
      </c>
      <c r="AB55">
        <v>35000</v>
      </c>
      <c r="AC55" s="4">
        <f t="shared" si="0"/>
        <v>1.5203864E-3</v>
      </c>
      <c r="AD55">
        <f t="shared" si="1"/>
        <v>1.6100000000000001E-3</v>
      </c>
      <c r="AE55" s="4">
        <f t="shared" si="2"/>
        <v>8.9613600000000094E-5</v>
      </c>
    </row>
    <row r="56" spans="5:31" x14ac:dyDescent="0.3">
      <c r="E56">
        <v>1</v>
      </c>
      <c r="F56">
        <v>2800</v>
      </c>
      <c r="G56">
        <f t="shared" si="3"/>
        <v>9707316</v>
      </c>
      <c r="H56">
        <f t="shared" si="4"/>
        <v>10444000</v>
      </c>
      <c r="I56">
        <f t="shared" si="5"/>
        <v>736684</v>
      </c>
      <c r="AA56">
        <v>1</v>
      </c>
      <c r="AB56">
        <v>36000</v>
      </c>
      <c r="AC56" s="4">
        <f t="shared" si="0"/>
        <v>1.5653225E-3</v>
      </c>
      <c r="AD56">
        <f t="shared" si="1"/>
        <v>1.6560000000000001E-3</v>
      </c>
      <c r="AE56" s="4">
        <f t="shared" si="2"/>
        <v>9.0677500000000116E-5</v>
      </c>
    </row>
    <row r="57" spans="5:31" x14ac:dyDescent="0.3">
      <c r="E57">
        <v>1</v>
      </c>
      <c r="F57">
        <v>2880</v>
      </c>
      <c r="G57">
        <f t="shared" si="3"/>
        <v>10005596</v>
      </c>
      <c r="H57">
        <f t="shared" si="4"/>
        <v>10742400</v>
      </c>
      <c r="I57">
        <f t="shared" si="5"/>
        <v>736804</v>
      </c>
      <c r="AA57">
        <v>1</v>
      </c>
      <c r="AB57">
        <v>37000</v>
      </c>
      <c r="AC57" s="4">
        <f t="shared" si="0"/>
        <v>1.6102586E-3</v>
      </c>
      <c r="AD57">
        <f t="shared" si="1"/>
        <v>1.702E-3</v>
      </c>
      <c r="AE57" s="4">
        <f t="shared" si="2"/>
        <v>9.1741399999999921E-5</v>
      </c>
    </row>
    <row r="58" spans="5:31" x14ac:dyDescent="0.3">
      <c r="E58">
        <v>1</v>
      </c>
      <c r="F58">
        <v>2960</v>
      </c>
      <c r="G58">
        <f t="shared" si="3"/>
        <v>10303876</v>
      </c>
      <c r="H58">
        <f t="shared" si="4"/>
        <v>11040800</v>
      </c>
      <c r="I58">
        <f t="shared" si="5"/>
        <v>736924</v>
      </c>
      <c r="AA58">
        <v>1</v>
      </c>
      <c r="AB58">
        <v>38000</v>
      </c>
      <c r="AC58" s="4">
        <f t="shared" si="0"/>
        <v>1.6551947E-3</v>
      </c>
      <c r="AD58">
        <f t="shared" si="1"/>
        <v>1.748E-3</v>
      </c>
      <c r="AE58" s="4">
        <f t="shared" si="2"/>
        <v>9.2805299999999943E-5</v>
      </c>
    </row>
    <row r="59" spans="5:31" x14ac:dyDescent="0.3">
      <c r="E59">
        <v>1</v>
      </c>
      <c r="F59">
        <v>3040</v>
      </c>
      <c r="G59">
        <f t="shared" si="3"/>
        <v>10602156</v>
      </c>
      <c r="H59">
        <f t="shared" si="4"/>
        <v>11339200</v>
      </c>
      <c r="I59">
        <f t="shared" si="5"/>
        <v>737044</v>
      </c>
      <c r="AA59">
        <v>1</v>
      </c>
      <c r="AB59">
        <v>39000</v>
      </c>
      <c r="AC59" s="4">
        <f t="shared" si="0"/>
        <v>1.7001308000000001E-3</v>
      </c>
      <c r="AD59">
        <f t="shared" si="1"/>
        <v>1.794E-3</v>
      </c>
      <c r="AE59" s="4">
        <f t="shared" si="2"/>
        <v>9.3869199999999965E-5</v>
      </c>
    </row>
    <row r="60" spans="5:31" x14ac:dyDescent="0.3">
      <c r="E60">
        <v>1</v>
      </c>
      <c r="F60">
        <v>3120</v>
      </c>
      <c r="G60">
        <f t="shared" si="3"/>
        <v>10900436</v>
      </c>
      <c r="H60">
        <f t="shared" si="4"/>
        <v>11637600</v>
      </c>
      <c r="I60">
        <f t="shared" si="5"/>
        <v>737164</v>
      </c>
      <c r="AA60">
        <v>1</v>
      </c>
      <c r="AB60">
        <v>40000</v>
      </c>
      <c r="AC60" s="4">
        <f t="shared" si="0"/>
        <v>1.7450669000000001E-3</v>
      </c>
      <c r="AD60">
        <f t="shared" si="1"/>
        <v>1.8400000000000001E-3</v>
      </c>
      <c r="AE60" s="4">
        <f t="shared" si="2"/>
        <v>9.4933099999999987E-5</v>
      </c>
    </row>
    <row r="61" spans="5:31" x14ac:dyDescent="0.3">
      <c r="E61">
        <v>1</v>
      </c>
      <c r="F61">
        <v>3200</v>
      </c>
      <c r="G61">
        <f t="shared" si="3"/>
        <v>11198716</v>
      </c>
      <c r="H61">
        <f t="shared" si="4"/>
        <v>11936000</v>
      </c>
      <c r="I61">
        <f t="shared" si="5"/>
        <v>737284</v>
      </c>
      <c r="AA61">
        <v>1</v>
      </c>
      <c r="AB61">
        <v>41000</v>
      </c>
      <c r="AC61" s="4">
        <f t="shared" si="0"/>
        <v>1.7900029999999999E-3</v>
      </c>
      <c r="AD61">
        <f t="shared" si="1"/>
        <v>1.8860000000000001E-3</v>
      </c>
      <c r="AE61" s="4">
        <f t="shared" si="2"/>
        <v>9.5997000000000226E-5</v>
      </c>
    </row>
    <row r="62" spans="5:31" x14ac:dyDescent="0.3">
      <c r="E62">
        <v>1</v>
      </c>
      <c r="F62">
        <v>3280</v>
      </c>
      <c r="G62">
        <f t="shared" si="3"/>
        <v>11496996</v>
      </c>
      <c r="H62">
        <f t="shared" si="4"/>
        <v>12234400</v>
      </c>
      <c r="I62">
        <f t="shared" si="5"/>
        <v>737404</v>
      </c>
      <c r="AA62">
        <v>1</v>
      </c>
      <c r="AB62">
        <v>42000</v>
      </c>
      <c r="AC62" s="4">
        <f t="shared" si="0"/>
        <v>1.8349390999999999E-3</v>
      </c>
      <c r="AD62">
        <f t="shared" si="1"/>
        <v>1.9320000000000001E-3</v>
      </c>
      <c r="AE62" s="4">
        <f t="shared" si="2"/>
        <v>9.7060900000000248E-5</v>
      </c>
    </row>
    <row r="63" spans="5:31" x14ac:dyDescent="0.3">
      <c r="E63">
        <v>1</v>
      </c>
      <c r="F63">
        <v>3360</v>
      </c>
      <c r="G63">
        <f t="shared" si="3"/>
        <v>11795276</v>
      </c>
      <c r="H63">
        <f t="shared" si="4"/>
        <v>12532800</v>
      </c>
      <c r="I63">
        <f t="shared" si="5"/>
        <v>737524</v>
      </c>
      <c r="AA63">
        <v>1</v>
      </c>
      <c r="AB63">
        <v>43000</v>
      </c>
      <c r="AC63" s="4">
        <f t="shared" si="0"/>
        <v>1.8798751999999999E-3</v>
      </c>
      <c r="AD63">
        <f t="shared" si="1"/>
        <v>1.9780000000000002E-3</v>
      </c>
      <c r="AE63" s="4">
        <f t="shared" si="2"/>
        <v>9.812480000000027E-5</v>
      </c>
    </row>
    <row r="64" spans="5:31" x14ac:dyDescent="0.3">
      <c r="E64">
        <v>1</v>
      </c>
      <c r="F64">
        <v>3440</v>
      </c>
      <c r="G64">
        <f t="shared" si="3"/>
        <v>12093556</v>
      </c>
      <c r="H64">
        <f t="shared" si="4"/>
        <v>12831200</v>
      </c>
      <c r="I64">
        <f t="shared" si="5"/>
        <v>737644</v>
      </c>
      <c r="AA64">
        <v>1</v>
      </c>
      <c r="AB64">
        <v>44000</v>
      </c>
      <c r="AC64" s="4">
        <f t="shared" si="0"/>
        <v>1.9248113000000001E-3</v>
      </c>
      <c r="AD64">
        <f t="shared" si="1"/>
        <v>2.0240000000000002E-3</v>
      </c>
      <c r="AE64" s="4">
        <f t="shared" si="2"/>
        <v>9.9188700000000076E-5</v>
      </c>
    </row>
    <row r="65" spans="5:31" x14ac:dyDescent="0.3">
      <c r="E65">
        <v>1</v>
      </c>
      <c r="F65">
        <v>3520</v>
      </c>
      <c r="G65">
        <f t="shared" si="3"/>
        <v>12391836</v>
      </c>
      <c r="H65">
        <f t="shared" si="4"/>
        <v>13129600</v>
      </c>
      <c r="I65">
        <f t="shared" si="5"/>
        <v>737764</v>
      </c>
      <c r="AA65">
        <v>1</v>
      </c>
      <c r="AB65">
        <v>45000</v>
      </c>
      <c r="AC65" s="4">
        <f t="shared" si="0"/>
        <v>1.9697473999999997E-3</v>
      </c>
      <c r="AD65">
        <f t="shared" si="1"/>
        <v>2.0700000000000002E-3</v>
      </c>
      <c r="AE65" s="4">
        <f t="shared" si="2"/>
        <v>1.0025260000000053E-4</v>
      </c>
    </row>
    <row r="66" spans="5:31" x14ac:dyDescent="0.3">
      <c r="E66">
        <v>1</v>
      </c>
      <c r="F66">
        <v>3600</v>
      </c>
      <c r="G66">
        <f t="shared" si="3"/>
        <v>12690116</v>
      </c>
      <c r="H66">
        <f t="shared" si="4"/>
        <v>13428000</v>
      </c>
      <c r="I66">
        <f t="shared" si="5"/>
        <v>737884</v>
      </c>
      <c r="AA66">
        <v>1</v>
      </c>
      <c r="AB66">
        <v>46000</v>
      </c>
      <c r="AC66" s="4">
        <f t="shared" si="0"/>
        <v>2.0146834999999999E-3</v>
      </c>
      <c r="AD66">
        <f t="shared" si="1"/>
        <v>2.1160000000000003E-3</v>
      </c>
      <c r="AE66" s="4">
        <f t="shared" si="2"/>
        <v>1.0131650000000034E-4</v>
      </c>
    </row>
    <row r="67" spans="5:31" x14ac:dyDescent="0.3">
      <c r="E67">
        <v>1</v>
      </c>
      <c r="F67">
        <v>3680</v>
      </c>
      <c r="G67">
        <f t="shared" si="3"/>
        <v>12988396</v>
      </c>
      <c r="H67">
        <f t="shared" si="4"/>
        <v>13726400</v>
      </c>
      <c r="I67">
        <f t="shared" si="5"/>
        <v>738004</v>
      </c>
      <c r="AA67">
        <v>1</v>
      </c>
      <c r="AB67">
        <v>47000</v>
      </c>
      <c r="AC67" s="4">
        <f t="shared" si="0"/>
        <v>2.0596195999999997E-3</v>
      </c>
      <c r="AD67">
        <f t="shared" si="1"/>
        <v>2.1619999999999999E-3</v>
      </c>
      <c r="AE67" s="4">
        <f t="shared" si="2"/>
        <v>1.0238040000000014E-4</v>
      </c>
    </row>
    <row r="68" spans="5:31" x14ac:dyDescent="0.3">
      <c r="E68">
        <v>1</v>
      </c>
      <c r="F68">
        <v>3760</v>
      </c>
      <c r="G68">
        <f t="shared" si="3"/>
        <v>13286676</v>
      </c>
      <c r="H68">
        <f t="shared" si="4"/>
        <v>14024800</v>
      </c>
      <c r="I68">
        <f t="shared" si="5"/>
        <v>738124</v>
      </c>
      <c r="AA68">
        <v>1</v>
      </c>
      <c r="AB68">
        <v>48000</v>
      </c>
      <c r="AC68" s="4">
        <f t="shared" si="0"/>
        <v>2.1045556999999999E-3</v>
      </c>
      <c r="AD68">
        <f t="shared" si="1"/>
        <v>2.2079999999999999E-3</v>
      </c>
      <c r="AE68" s="4">
        <f t="shared" si="2"/>
        <v>1.0344429999999995E-4</v>
      </c>
    </row>
    <row r="69" spans="5:31" x14ac:dyDescent="0.3">
      <c r="E69">
        <v>1</v>
      </c>
      <c r="F69">
        <v>3840</v>
      </c>
      <c r="G69">
        <f t="shared" si="3"/>
        <v>13584956</v>
      </c>
      <c r="H69">
        <f t="shared" si="4"/>
        <v>14323200</v>
      </c>
      <c r="I69">
        <f t="shared" si="5"/>
        <v>738244</v>
      </c>
      <c r="AA69">
        <v>1</v>
      </c>
      <c r="AB69">
        <v>49000</v>
      </c>
      <c r="AC69" s="4">
        <f t="shared" si="0"/>
        <v>2.1494917999999997E-3</v>
      </c>
      <c r="AD69">
        <f t="shared" si="1"/>
        <v>2.2539999999999999E-3</v>
      </c>
      <c r="AE69" s="4">
        <f t="shared" si="2"/>
        <v>1.0450820000000019E-4</v>
      </c>
    </row>
    <row r="70" spans="5:31" x14ac:dyDescent="0.3">
      <c r="E70">
        <v>1</v>
      </c>
      <c r="F70">
        <v>3920</v>
      </c>
      <c r="G70">
        <f>$I$7*F70+$I$6*E70</f>
        <v>13883236</v>
      </c>
      <c r="H70">
        <f t="shared" si="4"/>
        <v>14621600</v>
      </c>
      <c r="I70">
        <f t="shared" si="5"/>
        <v>738364</v>
      </c>
      <c r="AA70">
        <v>1</v>
      </c>
      <c r="AB70">
        <v>50000</v>
      </c>
      <c r="AC70" s="4">
        <f t="shared" si="0"/>
        <v>2.1944278999999995E-3</v>
      </c>
      <c r="AD70">
        <f t="shared" si="1"/>
        <v>2.3E-3</v>
      </c>
      <c r="AE70" s="4">
        <f t="shared" si="2"/>
        <v>1.0557210000000043E-4</v>
      </c>
    </row>
    <row r="71" spans="5:31" x14ac:dyDescent="0.3">
      <c r="E71">
        <v>1</v>
      </c>
      <c r="F71">
        <v>4000</v>
      </c>
      <c r="G71">
        <f t="shared" si="3"/>
        <v>14181516</v>
      </c>
      <c r="H71">
        <f t="shared" si="4"/>
        <v>14920000</v>
      </c>
      <c r="I71">
        <f t="shared" si="5"/>
        <v>738484</v>
      </c>
    </row>
    <row r="72" spans="5:31" x14ac:dyDescent="0.3">
      <c r="E72">
        <v>1</v>
      </c>
      <c r="F72">
        <v>4080</v>
      </c>
      <c r="G72">
        <f t="shared" si="3"/>
        <v>14479796</v>
      </c>
      <c r="H72">
        <f t="shared" si="4"/>
        <v>15218400</v>
      </c>
      <c r="I72">
        <f t="shared" si="5"/>
        <v>738604</v>
      </c>
    </row>
    <row r="73" spans="5:31" x14ac:dyDescent="0.3">
      <c r="E73">
        <v>1</v>
      </c>
      <c r="F73">
        <v>4160</v>
      </c>
      <c r="G73">
        <f t="shared" si="3"/>
        <v>14778076</v>
      </c>
      <c r="H73">
        <f t="shared" si="4"/>
        <v>15516800</v>
      </c>
      <c r="I73">
        <f t="shared" si="5"/>
        <v>738724</v>
      </c>
    </row>
    <row r="74" spans="5:31" x14ac:dyDescent="0.3">
      <c r="E74">
        <v>1</v>
      </c>
      <c r="F74">
        <v>4240</v>
      </c>
      <c r="G74">
        <f t="shared" si="3"/>
        <v>15076356</v>
      </c>
      <c r="H74">
        <f t="shared" si="4"/>
        <v>15815200</v>
      </c>
      <c r="I74">
        <f t="shared" si="5"/>
        <v>738844</v>
      </c>
    </row>
    <row r="75" spans="5:31" x14ac:dyDescent="0.3">
      <c r="E75">
        <v>1</v>
      </c>
      <c r="F75">
        <v>4320</v>
      </c>
      <c r="G75">
        <f t="shared" si="3"/>
        <v>15374636</v>
      </c>
      <c r="H75">
        <f t="shared" si="4"/>
        <v>16113600</v>
      </c>
      <c r="I75">
        <f t="shared" si="5"/>
        <v>738964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SimpleVec</vt:lpstr>
      <vt:lpstr>Optimal Vec</vt:lpstr>
      <vt:lpstr>LinkedList Vec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Attila Koksal</cp:lastModifiedBy>
  <dcterms:created xsi:type="dcterms:W3CDTF">2022-05-16T19:36:12Z</dcterms:created>
  <dcterms:modified xsi:type="dcterms:W3CDTF">2022-05-21T06:30:39Z</dcterms:modified>
</cp:coreProperties>
</file>