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342\Desktop\Project_Development_templates\"/>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F5" i="14" s="1"/>
  <c r="P15" i="13"/>
  <c r="R15" i="13"/>
  <c r="N16" i="13"/>
  <c r="P16" i="13"/>
  <c r="Q16" i="13"/>
  <c r="R16" i="13"/>
  <c r="G6" i="14" s="1"/>
  <c r="N17" i="13"/>
  <c r="P17" i="13"/>
  <c r="Q17" i="13"/>
  <c r="R17" i="13"/>
  <c r="N18" i="13"/>
  <c r="P18" i="13"/>
  <c r="Q18" i="13"/>
  <c r="R18" i="13"/>
  <c r="N19" i="13"/>
  <c r="P19" i="13"/>
  <c r="Q19" i="13"/>
  <c r="R19" i="13"/>
  <c r="N20" i="13"/>
  <c r="P20" i="13"/>
  <c r="Q20" i="13"/>
  <c r="R20" i="13"/>
  <c r="N21" i="13"/>
  <c r="P21" i="13"/>
  <c r="Q21" i="13"/>
  <c r="R21" i="13"/>
  <c r="N22" i="13"/>
  <c r="P22" i="13"/>
  <c r="Q22" i="13"/>
  <c r="R22" i="13"/>
  <c r="N23" i="13"/>
  <c r="P23" i="13"/>
  <c r="Q23" i="13"/>
  <c r="R23" i="13"/>
  <c r="N24" i="13"/>
  <c r="A4" i="14"/>
  <c r="C4" i="14"/>
  <c r="A5" i="14"/>
  <c r="C5" i="14"/>
  <c r="E5" i="14"/>
  <c r="G5" i="14"/>
  <c r="A6" i="14"/>
  <c r="C6" i="14"/>
  <c r="E6" i="14"/>
  <c r="F6" i="14"/>
  <c r="B7" i="14"/>
  <c r="F7" i="14" s="1"/>
  <c r="C7" i="14"/>
  <c r="G7" i="14"/>
  <c r="H6" i="17"/>
  <c r="H7" i="17"/>
  <c r="H8" i="17"/>
  <c r="F4" i="14" l="1"/>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<sst xmlns="http://schemas.openxmlformats.org/spreadsheetml/2006/main" count="255" uniqueCount="169">
  <si>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</si>
  <si>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</si>
  <si>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</si>
  <si>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</si>
  <si>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</si>
  <si>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</si>
  <si>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</si>
  <si>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</si>
  <si>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</si>
  <si>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</si>
  <si>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</si>
  <si>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</si>
  <si>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</si>
  <si>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</si>
  <si>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</si>
  <si>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</si>
  <si>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</si>
  <si>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</si>
  <si>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</si>
  <si>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</si>
  <si>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</si>
  <si>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</si>
  <si>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</si>
  <si>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</si>
  <si>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</si>
  <si>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</si>
  <si>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</si>
  <si>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</si>
  <si>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</si>
  <si>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</si>
  <si>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</si>
  <si>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</si>
  <si>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</si>
  <si>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</si>
  <si>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</si>
  <si>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</si>
  <si>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</si>
  <si>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</si>
  <si>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</si>
  <si>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</si>
  <si>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</si>
  <si>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</si>
  <si>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</si>
  <si>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</si>
  <si>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</si>
  <si>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</si>
  <si>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</si>
  <si>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</si>
  <si>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</si>
  <si>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</si>
  <si>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</si>
  <si>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</si>
  <si>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</si>
  <si>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</si>
  <si>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</si>
  <si>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</si>
  <si>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</si>
  <si>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</si>
  <si>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</si>
  <si>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</si>
  <si>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</si>
  <si>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</si>
  <si>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</si>
  <si>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</si>
  <si>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</si>
  <si>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</si>
  <si>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</si>
  <si>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</si>
  <si>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</si>
  <si>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</si>
  <si>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</si>
  <si>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</si>
  <si>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</si>
  <si>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</si>
  <si>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</si>
  <si>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</si>
  <si>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</si>
  <si>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</si>
  <si>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</si>
  <si>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</si>
  <si>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</si>
  <si>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</si>
  <si>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</si>
  <si>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</si>
  <si>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</si>
  <si>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</si>
  <si>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</si>
  <si>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</si>
  <si>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</si>
  <si>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</si>
  <si>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</si>
  <si>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</si>
  <si>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</si>
  <si>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</si>
  <si>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</si>
  <si>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</si>
  <si>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</si>
  <si>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</si>
  <si>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</si>
  <si>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</si>
  <si>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</si>
  <si>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</si>
  <si>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</si>
  <si>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FEA6</t>
  </si>
  <si>
    <t>FEA7</t>
  </si>
  <si>
    <t>FEA8</t>
  </si>
  <si>
    <t>FEA9</t>
  </si>
  <si>
    <t>Sprint 4</t>
  </si>
  <si>
    <t>FEA10</t>
  </si>
  <si>
    <t>FEA11A</t>
  </si>
  <si>
    <t>Sprint 5</t>
  </si>
  <si>
    <t>FEA11</t>
  </si>
  <si>
    <t>FEA12</t>
  </si>
  <si>
    <t>FEA13</t>
  </si>
  <si>
    <t>Sprint 6</t>
  </si>
  <si>
    <t>FEA14</t>
  </si>
  <si>
    <t>FEA15</t>
  </si>
  <si>
    <t>Sprint 7</t>
  </si>
  <si>
    <t>FEA16</t>
  </si>
  <si>
    <t>FEA17</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</si>
  <si>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</si>
  <si>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</si>
  <si>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</si>
  <si>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</si>
  <si>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</si>
  <si>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</si>
  <si>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</si>
  <si>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</si>
  <si>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</si>
  <si>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</si>
  <si>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</si>
  <si>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</si>
  <si>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</si>
  <si>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</si>
  <si>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</si>
  <si>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</si>
  <si>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</si>
  <si>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</si>
  <si>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</si>
  <si>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</si>
  <si>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</si>
  <si>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</si>
  <si>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</si>
  <si>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</si>
  <si>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</si>
  <si>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</si>
  <si>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</si>
  <si>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</si>
  <si>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</si>
  <si>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</si>
  <si>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</si>
  <si>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</si>
  <si>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</si>
  <si>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</si>
  <si>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Credentials Authentication</t>
  </si>
  <si>
    <t>FEA1A</t>
  </si>
  <si>
    <t>Proposed</t>
  </si>
  <si>
    <r>
      <t xml:space="preserve">Product Backlog - Instructions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</si>
  <si>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</si>
  <si>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</si>
  <si>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</si>
  <si>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</si>
  <si>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</si>
  <si>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1.4</t>
  </si>
  <si>
    <t>UC 1.03</t>
  </si>
  <si>
    <t>UC 1.04</t>
  </si>
  <si>
    <t>eTrainer Pool</t>
  </si>
  <si>
    <t>Management</t>
  </si>
  <si>
    <t>Chhavi Sharma Ishan Agarwal Aksay Alok Sandeep Mohanty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</si>
</sst>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112</c:v>
                </c:pt>
                <c:pt idx="1">
                  <c:v>68</c:v>
                </c:pt>
                <c:pt idx="2">
                  <c:v>28</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20</c:v>
                </c:pt>
                <c:pt idx="1">
                  <c:v>31</c:v>
                </c:pt>
                <c:pt idx="2">
                  <c:v>40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7</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15</c:v>
                </c:pt>
                <c:pt idx="1">
                  <c:v>13</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41</c:v>
                </c:pt>
                <c:pt idx="1">
                  <c:v>57</c:v>
                </c:pt>
                <c:pt idx="2">
                  <c:v>40</c:v>
                </c:pt>
                <c:pt idx="3">
                  <c:v>9</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13" zoomScaleNormal="100" workbookViewId="0">
      <selection activeCell="D27" sqref="D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t="s">
        <v>166</v>
      </c>
      <c r="C6" s="138"/>
      <c r="D6" s="138"/>
      <c r="E6" s="138"/>
      <c r="F6" s="138"/>
      <c r="G6" s="139"/>
    </row>
    <row r="7" spans="2:7" ht="21" customHeight="1" x14ac:dyDescent="0.2">
      <c r="B7" s="137"/>
      <c r="C7" s="138"/>
      <c r="D7" s="138"/>
      <c r="E7" s="138"/>
      <c r="F7" s="138"/>
      <c r="G7" s="139"/>
    </row>
    <row r="8" spans="2:7" ht="29.25" customHeight="1" x14ac:dyDescent="0.2">
      <c r="B8" s="137" t="s">
        <v>167</v>
      </c>
      <c r="C8" s="138"/>
      <c r="D8" s="138"/>
      <c r="E8" s="138"/>
      <c r="F8" s="138"/>
      <c r="G8" s="139"/>
    </row>
    <row r="9" spans="2:7" ht="23.25" x14ac:dyDescent="0.2">
      <c r="B9" s="140"/>
      <c r="C9" s="141"/>
      <c r="D9" s="141"/>
      <c r="E9" s="141"/>
      <c r="F9" s="141"/>
      <c r="G9" s="142"/>
    </row>
    <row r="10" spans="2:7" ht="55.5" customHeight="1" x14ac:dyDescent="0.2">
      <c r="B10" s="137" t="s">
        <v>143</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89.25" x14ac:dyDescent="0.2">
      <c r="B26" s="11"/>
      <c r="C26" s="42" t="s">
        <v>3</v>
      </c>
      <c r="D26" s="123" t="s">
        <v>168</v>
      </c>
      <c r="E26" s="123"/>
      <c r="F26" s="123"/>
      <c r="G26" s="51"/>
      <c r="H26" s="1"/>
    </row>
    <row r="27" spans="1:8" x14ac:dyDescent="0.2">
      <c r="B27" s="11"/>
      <c r="C27" s="42" t="s">
        <v>4</v>
      </c>
      <c r="D27" s="123"/>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142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A2" sqref="A2"/>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157</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8"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128</v>
      </c>
      <c r="D25" s="62" t="s">
        <v>129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63" t="s">
        <v>140</v>
      </c>
      <c r="D50" s="147"/>
    </row>
    <row r="51" spans="3:4" ht="33" customHeight="1" x14ac:dyDescent="0.2">
      <c r="C51" s="157" t="s">
        <v>141</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0" t="s">
        <v>158</v>
      </c>
      <c r="C1" s="151"/>
      <c r="D1" s="151"/>
      <c r="E1" s="151"/>
      <c r="F1" s="151"/>
      <c r="G1" s="151"/>
      <c r="H1" s="151"/>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2" t="s">
        <v>162</v>
      </c>
      <c r="C3" s="71" t="s">
        <v>144</v>
      </c>
      <c r="D3" s="71" t="s">
        <v>145</v>
      </c>
      <c r="E3" s="71" t="s">
        <v>148</v>
      </c>
      <c r="F3" s="71" t="s">
        <v>151</v>
      </c>
      <c r="G3" s="71" t="s">
        <v>146</v>
      </c>
      <c r="H3" s="71" t="s">
        <v>147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163</v>
      </c>
      <c r="C4" s="71" t="s">
        <v>149</v>
      </c>
      <c r="D4" s="71" t="s">
        <v>150</v>
      </c>
      <c r="E4" s="71" t="s">
        <v>148</v>
      </c>
      <c r="F4" s="71" t="s">
        <v>151</v>
      </c>
      <c r="G4" s="71" t="s">
        <v>146</v>
      </c>
      <c r="H4" s="71" t="s">
        <v>147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x14ac:dyDescent="0.2">
      <c r="A5" s="74"/>
      <c r="B5" s="74"/>
      <c r="C5" s="74"/>
      <c r="D5" s="74"/>
      <c r="E5" s="74"/>
      <c r="F5" s="71"/>
      <c r="G5" s="74"/>
      <c r="H5" s="71"/>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74" t="s">
        <v>88</v>
      </c>
      <c r="C6" s="74"/>
      <c r="D6" s="74"/>
      <c r="E6" s="74"/>
      <c r="F6" s="71"/>
      <c r="G6" s="74"/>
      <c r="H6" s="71"/>
      <c r="I6" s="71" t="s">
        <v>89</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C7" s="74"/>
      <c r="D7" s="74"/>
      <c r="E7" s="74"/>
      <c r="F7" s="71"/>
      <c r="G7" s="74"/>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4"/>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J5" sqref="J5"/>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0" t="s">
        <v>159</v>
      </c>
      <c r="C1" s="150"/>
      <c r="D1" s="150"/>
      <c r="E1" s="150"/>
      <c r="F1" s="150"/>
      <c r="G1" s="150"/>
      <c r="H1" s="150"/>
      <c r="I1" s="150"/>
      <c r="N1" s="56"/>
      <c r="O1" s="56"/>
    </row>
    <row r="2" spans="1:41" s="117" customFormat="1" ht="64.5" thickTop="1" x14ac:dyDescent="0.2">
      <c r="A2" s="118" t="s">
        <v>45</v>
      </c>
      <c r="B2" s="118" t="s">
        <v>47</v>
      </c>
      <c r="C2" s="118" t="s">
        <v>49</v>
      </c>
      <c r="D2" s="118" t="s">
        <v>51</v>
      </c>
      <c r="E2" s="118" t="s">
        <v>53</v>
      </c>
      <c r="F2" s="118" t="s">
        <v>130</v>
      </c>
      <c r="G2" s="118" t="s">
        <v>55</v>
      </c>
      <c r="H2" s="118" t="s">
        <v>57</v>
      </c>
      <c r="I2" s="118" t="s">
        <v>59</v>
      </c>
      <c r="J2" s="118" t="s">
        <v>61</v>
      </c>
      <c r="K2" s="118" t="s">
        <v>63</v>
      </c>
      <c r="L2" s="118" t="s">
        <v>65</v>
      </c>
      <c r="M2" s="118" t="s">
        <v>67</v>
      </c>
      <c r="N2" s="118" t="s">
        <v>69</v>
      </c>
      <c r="O2" s="118" t="s">
        <v>71</v>
      </c>
      <c r="P2" s="164" t="s">
        <v>73</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90</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51" x14ac:dyDescent="0.2">
      <c r="A4" s="125">
        <v>1</v>
      </c>
      <c r="B4" s="121">
        <v>43493</v>
      </c>
      <c r="C4" s="121">
        <v>43497</v>
      </c>
      <c r="D4" s="124" t="s">
        <v>152</v>
      </c>
      <c r="E4" s="124">
        <v>3</v>
      </c>
      <c r="F4" s="124" t="s">
        <v>152</v>
      </c>
      <c r="G4" s="124" t="s">
        <v>164</v>
      </c>
      <c r="H4" s="126" t="s">
        <v>91</v>
      </c>
      <c r="I4" s="125" t="s">
        <v>153</v>
      </c>
      <c r="J4" s="130" t="s">
        <v>145</v>
      </c>
      <c r="K4" s="125" t="s">
        <v>92</v>
      </c>
      <c r="L4" s="125" t="s">
        <v>93</v>
      </c>
      <c r="M4" s="125">
        <v>6</v>
      </c>
      <c r="N4" s="125">
        <f t="shared" ref="N4:N23" si="0">M4</f>
        <v>6</v>
      </c>
      <c r="O4" s="125" t="s">
        <v>156</v>
      </c>
      <c r="P4" s="127">
        <f t="shared" ref="P4:P23" si="1">IF(K4="X",IF(O4="Complete",N4,0),0)</f>
        <v>0</v>
      </c>
      <c r="Q4" s="128">
        <f t="shared" ref="Q4:Q23" si="2">IF(K4&lt;&gt;"X",IF(O4&lt;&gt;"Complete",N4,0),0)</f>
        <v>0</v>
      </c>
      <c r="R4" s="128">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63.75" x14ac:dyDescent="0.2">
      <c r="A5" s="125">
        <v>2</v>
      </c>
      <c r="B5" s="121">
        <v>43500</v>
      </c>
      <c r="C5" s="121">
        <v>43504</v>
      </c>
      <c r="D5" s="124" t="s">
        <v>152</v>
      </c>
      <c r="E5" s="124">
        <v>3</v>
      </c>
      <c r="F5" s="124" t="s">
        <v>152</v>
      </c>
      <c r="G5" s="124" t="s">
        <v>165</v>
      </c>
      <c r="H5" s="126" t="s">
        <v>155</v>
      </c>
      <c r="I5" s="125" t="s">
        <v>154</v>
      </c>
      <c r="J5" s="130" t="s">
        <v>150</v>
      </c>
      <c r="K5" s="125" t="s">
        <v>92</v>
      </c>
      <c r="L5" s="125" t="s">
        <v>93</v>
      </c>
      <c r="M5" s="125">
        <v>6</v>
      </c>
      <c r="N5" s="125">
        <f t="shared" si="0"/>
        <v>6</v>
      </c>
      <c r="O5" s="125" t="s">
        <v>156</v>
      </c>
      <c r="P5" s="127">
        <f t="shared" si="1"/>
        <v>0</v>
      </c>
      <c r="Q5" s="128">
        <f t="shared" si="2"/>
        <v>0</v>
      </c>
      <c r="R5" s="128">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96</v>
      </c>
      <c r="I6" s="88"/>
      <c r="J6" s="88"/>
      <c r="K6" s="88" t="s">
        <v>92</v>
      </c>
      <c r="L6" s="88" t="s">
        <v>93</v>
      </c>
      <c r="M6" s="88">
        <v>9</v>
      </c>
      <c r="N6" s="88">
        <f t="shared" si="0"/>
        <v>9</v>
      </c>
      <c r="O6" s="88" t="s">
        <v>95</v>
      </c>
      <c r="P6" s="90">
        <f t="shared" si="1"/>
        <v>9</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97</v>
      </c>
      <c r="I7" s="88"/>
      <c r="J7" s="88" t="s">
        <v>91</v>
      </c>
      <c r="K7" s="88" t="s">
        <v>92</v>
      </c>
      <c r="L7" s="88" t="s">
        <v>98</v>
      </c>
      <c r="M7" s="88">
        <v>11</v>
      </c>
      <c r="N7" s="88">
        <f t="shared" si="0"/>
        <v>11</v>
      </c>
      <c r="O7" s="88" t="s">
        <v>95</v>
      </c>
      <c r="P7" s="90">
        <f t="shared" si="1"/>
        <v>11</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99</v>
      </c>
      <c r="I8" s="88"/>
      <c r="J8" s="88"/>
      <c r="K8" s="88"/>
      <c r="L8" s="88" t="s">
        <v>98</v>
      </c>
      <c r="M8" s="88">
        <v>6</v>
      </c>
      <c r="N8" s="88">
        <f t="shared" si="0"/>
        <v>6</v>
      </c>
      <c r="O8" s="88" t="s">
        <v>95</v>
      </c>
      <c r="P8" s="90">
        <f t="shared" si="1"/>
        <v>0</v>
      </c>
      <c r="Q8" s="91">
        <f t="shared" si="2"/>
        <v>0</v>
      </c>
      <c r="R8" s="91">
        <f t="shared" si="3"/>
        <v>6</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100</v>
      </c>
      <c r="I9" s="88"/>
      <c r="J9" s="88"/>
      <c r="K9" s="88"/>
      <c r="L9" s="88" t="s">
        <v>98</v>
      </c>
      <c r="M9" s="88">
        <v>9</v>
      </c>
      <c r="N9" s="88">
        <f t="shared" si="0"/>
        <v>9</v>
      </c>
      <c r="O9" s="88" t="s">
        <v>95</v>
      </c>
      <c r="P9" s="90">
        <f t="shared" si="1"/>
        <v>0</v>
      </c>
      <c r="Q9" s="91">
        <f t="shared" si="2"/>
        <v>0</v>
      </c>
      <c r="R9" s="91">
        <f t="shared" si="3"/>
        <v>9</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88" t="s">
        <v>101</v>
      </c>
      <c r="I10" s="88"/>
      <c r="J10" s="88"/>
      <c r="K10" s="88" t="s">
        <v>92</v>
      </c>
      <c r="L10" s="88" t="s">
        <v>102</v>
      </c>
      <c r="M10" s="88">
        <v>3</v>
      </c>
      <c r="N10" s="88">
        <f t="shared" si="0"/>
        <v>3</v>
      </c>
      <c r="O10" s="88" t="s">
        <v>95</v>
      </c>
      <c r="P10" s="90">
        <f t="shared" si="1"/>
        <v>3</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88">
        <v>2</v>
      </c>
      <c r="B11" s="93"/>
      <c r="C11" s="93"/>
      <c r="D11" s="88"/>
      <c r="E11" s="88"/>
      <c r="F11" s="88"/>
      <c r="G11" s="88"/>
      <c r="H11" s="88" t="s">
        <v>103</v>
      </c>
      <c r="I11" s="88"/>
      <c r="J11" s="88"/>
      <c r="K11" s="88" t="s">
        <v>92</v>
      </c>
      <c r="L11" s="88" t="s">
        <v>102</v>
      </c>
      <c r="M11" s="88">
        <v>7</v>
      </c>
      <c r="N11" s="88">
        <f t="shared" si="0"/>
        <v>7</v>
      </c>
      <c r="O11" s="88" t="s">
        <v>95</v>
      </c>
      <c r="P11" s="90">
        <f t="shared" si="1"/>
        <v>7</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t="s">
        <v>104</v>
      </c>
      <c r="I12" s="88"/>
      <c r="J12" s="88" t="s">
        <v>91</v>
      </c>
      <c r="K12" s="88" t="s">
        <v>92</v>
      </c>
      <c r="L12" s="88" t="s">
        <v>102</v>
      </c>
      <c r="M12" s="88">
        <v>10</v>
      </c>
      <c r="N12" s="88">
        <f t="shared" si="0"/>
        <v>10</v>
      </c>
      <c r="O12" s="88" t="s">
        <v>95</v>
      </c>
      <c r="P12" s="90">
        <f t="shared" si="1"/>
        <v>10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t="s">
        <v>105</v>
      </c>
      <c r="I13" s="88"/>
      <c r="J13" s="88"/>
      <c r="K13" s="88" t="s">
        <v>92</v>
      </c>
      <c r="L13" s="88" t="s">
        <v>102</v>
      </c>
      <c r="M13" s="88">
        <v>11</v>
      </c>
      <c r="N13" s="88">
        <f t="shared" si="0"/>
        <v>11</v>
      </c>
      <c r="O13" s="88" t="s">
        <v>95</v>
      </c>
      <c r="P13" s="90">
        <f t="shared" si="1"/>
        <v>11</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t="s">
        <v>106</v>
      </c>
      <c r="I14" s="88"/>
      <c r="J14" s="88"/>
      <c r="K14" s="88"/>
      <c r="L14" s="88" t="s">
        <v>107</v>
      </c>
      <c r="M14" s="88">
        <v>13</v>
      </c>
      <c r="N14" s="88">
        <f t="shared" si="0"/>
        <v>13</v>
      </c>
      <c r="O14" s="88" t="s">
        <v>95</v>
      </c>
      <c r="P14" s="90">
        <f t="shared" si="1"/>
        <v>0</v>
      </c>
      <c r="Q14" s="91">
        <f t="shared" si="2"/>
        <v>0</v>
      </c>
      <c r="R14" s="91">
        <f t="shared" si="3"/>
        <v>13</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t="s">
        <v>108</v>
      </c>
      <c r="I15" s="88"/>
      <c r="J15" s="88"/>
      <c r="K15" s="88"/>
      <c r="L15" s="88" t="s">
        <v>107</v>
      </c>
      <c r="M15" s="88">
        <v>7</v>
      </c>
      <c r="N15" s="88">
        <f t="shared" si="0"/>
        <v>7</v>
      </c>
      <c r="O15" s="88" t="s">
        <v>127</v>
      </c>
      <c r="P15" s="90">
        <f t="shared" si="1"/>
        <v>0</v>
      </c>
      <c r="Q15" s="91">
        <f t="shared" si="2"/>
        <v>7</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t="s">
        <v>109</v>
      </c>
      <c r="I16" s="88"/>
      <c r="J16" s="88"/>
      <c r="K16" s="88" t="s">
        <v>92</v>
      </c>
      <c r="L16" s="88" t="s">
        <v>110</v>
      </c>
      <c r="M16" s="88">
        <v>2</v>
      </c>
      <c r="N16" s="88">
        <f t="shared" si="0"/>
        <v>2</v>
      </c>
      <c r="O16" s="88" t="s">
        <v>95</v>
      </c>
      <c r="P16" s="90">
        <f t="shared" si="1"/>
        <v>2</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t="s">
        <v>111</v>
      </c>
      <c r="I17" s="88"/>
      <c r="J17" s="88"/>
      <c r="K17" s="88" t="s">
        <v>92</v>
      </c>
      <c r="L17" s="88" t="s">
        <v>110</v>
      </c>
      <c r="M17" s="88">
        <v>12</v>
      </c>
      <c r="N17" s="88">
        <f t="shared" si="0"/>
        <v>12</v>
      </c>
      <c r="O17" s="88" t="s">
        <v>95</v>
      </c>
      <c r="P17" s="90">
        <f t="shared" si="1"/>
        <v>12</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t="s">
        <v>112</v>
      </c>
      <c r="I18" s="88"/>
      <c r="J18" s="88"/>
      <c r="K18" s="88" t="s">
        <v>92</v>
      </c>
      <c r="L18" s="88" t="s">
        <v>110</v>
      </c>
      <c r="M18" s="88">
        <v>6</v>
      </c>
      <c r="N18" s="88">
        <f t="shared" si="0"/>
        <v>6</v>
      </c>
      <c r="O18" s="88" t="s">
        <v>95</v>
      </c>
      <c r="P18" s="90">
        <f t="shared" si="1"/>
        <v>6</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t="s">
        <v>113</v>
      </c>
      <c r="I19" s="88"/>
      <c r="J19" s="88"/>
      <c r="K19" s="88" t="s">
        <v>92</v>
      </c>
      <c r="L19" s="88" t="s">
        <v>114</v>
      </c>
      <c r="M19" s="88">
        <v>6</v>
      </c>
      <c r="N19" s="88">
        <f t="shared" si="0"/>
        <v>6</v>
      </c>
      <c r="O19" s="88" t="s">
        <v>95</v>
      </c>
      <c r="P19" s="90">
        <f t="shared" si="1"/>
        <v>6</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t="s">
        <v>115</v>
      </c>
      <c r="I20" s="88"/>
      <c r="J20" s="88"/>
      <c r="K20" s="88" t="s">
        <v>92</v>
      </c>
      <c r="L20" s="88" t="s">
        <v>114</v>
      </c>
      <c r="M20" s="88">
        <v>8</v>
      </c>
      <c r="N20" s="88">
        <f t="shared" si="0"/>
        <v>8</v>
      </c>
      <c r="O20" s="88" t="s">
        <v>95</v>
      </c>
      <c r="P20" s="90">
        <f t="shared" si="1"/>
        <v>8</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96" t="s">
        <v>116</v>
      </c>
      <c r="I21" s="96"/>
      <c r="J21" s="96"/>
      <c r="K21" s="96" t="s">
        <v>92</v>
      </c>
      <c r="L21" s="88" t="s">
        <v>117</v>
      </c>
      <c r="M21" s="96">
        <v>4</v>
      </c>
      <c r="N21" s="88">
        <f t="shared" si="0"/>
        <v>4</v>
      </c>
      <c r="O21" s="96" t="s">
        <v>95</v>
      </c>
      <c r="P21" s="90">
        <f t="shared" si="1"/>
        <v>4</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96" t="s">
        <v>118</v>
      </c>
      <c r="I22" s="96"/>
      <c r="J22" s="96"/>
      <c r="K22" s="96" t="s">
        <v>92</v>
      </c>
      <c r="L22" s="88" t="s">
        <v>117</v>
      </c>
      <c r="M22" s="96">
        <v>2</v>
      </c>
      <c r="N22" s="88">
        <f t="shared" si="0"/>
        <v>2</v>
      </c>
      <c r="O22" s="96" t="s">
        <v>95</v>
      </c>
      <c r="P22" s="90">
        <f t="shared" si="1"/>
        <v>2</v>
      </c>
      <c r="Q22" s="91">
        <f t="shared" si="2"/>
        <v>0</v>
      </c>
      <c r="R22" s="91">
        <f t="shared" si="3"/>
        <v>0</v>
      </c>
      <c r="AP22" s="98"/>
    </row>
    <row r="23" spans="1:42" s="97" customFormat="1" x14ac:dyDescent="0.2">
      <c r="A23" s="88"/>
      <c r="B23" s="93"/>
      <c r="C23" s="93"/>
      <c r="D23" s="88"/>
      <c r="E23" s="88"/>
      <c r="F23" s="88"/>
      <c r="G23" s="88"/>
      <c r="H23" s="88" t="s">
        <v>119</v>
      </c>
      <c r="I23" s="88"/>
      <c r="J23" s="88"/>
      <c r="K23" s="88" t="s">
        <v>92</v>
      </c>
      <c r="L23" s="88" t="s">
        <v>117</v>
      </c>
      <c r="M23" s="96">
        <v>9</v>
      </c>
      <c r="N23" s="88">
        <f t="shared" si="0"/>
        <v>9</v>
      </c>
      <c r="O23" s="96" t="s">
        <v>95</v>
      </c>
      <c r="P23" s="90">
        <f t="shared" si="1"/>
        <v>9</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120</v>
      </c>
      <c r="M24" s="101"/>
      <c r="N24" s="102">
        <f>SUM(N4:N23)</f>
        <v>147</v>
      </c>
      <c r="O24" s="100"/>
      <c r="AP24" s="98"/>
    </row>
    <row r="25" spans="1:42" s="97" customFormat="1" x14ac:dyDescent="0.2">
      <c r="A25" s="103" t="s">
        <v>121</v>
      </c>
      <c r="B25" s="100"/>
      <c r="C25" s="100"/>
      <c r="D25" s="100"/>
      <c r="E25" s="100"/>
      <c r="F25" s="100"/>
      <c r="G25" s="100"/>
      <c r="H25" s="100"/>
      <c r="I25" s="100"/>
      <c r="J25" s="100"/>
      <c r="K25" s="100"/>
      <c r="L25" s="100"/>
      <c r="M25" s="100"/>
      <c r="N25" s="100"/>
      <c r="O25" s="100"/>
      <c r="AP25" s="98"/>
    </row>
    <row r="26" spans="1:42" s="97" customFormat="1" x14ac:dyDescent="0.2">
      <c r="A26" s="102"/>
      <c r="B26" s="100" t="s">
        <v>122</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9" sqref="F9"/>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160</v>
      </c>
      <c r="C1" s="151"/>
      <c r="D1" s="151"/>
      <c r="E1" s="151"/>
      <c r="F1" s="151"/>
      <c r="G1" s="151"/>
      <c r="H1" s="151"/>
      <c r="N1" s="56"/>
      <c r="O1" s="56"/>
    </row>
    <row r="2" spans="1:15" ht="16.5" thickTop="1" x14ac:dyDescent="0.25">
      <c r="A2" s="165" t="s">
        <v>123</v>
      </c>
      <c r="B2" s="166"/>
      <c r="C2" s="166"/>
      <c r="D2" s="166"/>
      <c r="E2" s="166"/>
      <c r="F2" s="167"/>
      <c r="G2" s="167"/>
    </row>
    <row r="3" spans="1:15" ht="38.25" x14ac:dyDescent="0.2">
      <c r="A3" s="108" t="s">
        <v>3</v>
      </c>
      <c r="B3" s="109"/>
      <c r="C3" s="68" t="s">
        <v>94</v>
      </c>
      <c r="D3" s="68" t="s">
        <v>124</v>
      </c>
      <c r="E3" s="68" t="s">
        <v>125</v>
      </c>
      <c r="F3" s="68" t="s">
        <v>126</v>
      </c>
      <c r="G3" s="68" t="s">
        <v>90</v>
      </c>
    </row>
    <row r="4" spans="1:15" x14ac:dyDescent="0.2">
      <c r="A4" s="110" t="str">
        <f>IF(B4 = "", "Not Assigned", "Release " &amp; B4)</f>
        <v>Release 1</v>
      </c>
      <c r="B4" s="110">
        <v>1</v>
      </c>
      <c r="C4" s="110">
        <f>SUMIF('Product - Release Tracking'!A$4:A$23,'Report Data'!B4,'Product - Release Tracking'!N$4:N$23)</f>
        <v>41</v>
      </c>
      <c r="D4" s="110">
        <f>'Product - Release Tracking'!N24-E4-G4</f>
        <v>112</v>
      </c>
      <c r="E4" s="110">
        <f>SUMIF('Product - Release Tracking'!A$4:A$23,'Report Data'!B4,'Product - Release Tracking'!P$4:P$23)</f>
        <v>20</v>
      </c>
      <c r="F4" s="110">
        <f>SUMIF('Product - Release Tracking'!A$4:A$23,'Report Data'!B4,'Product - Release Tracking'!Q$4:Q$23)</f>
        <v>0</v>
      </c>
      <c r="G4" s="110">
        <f>SUMIF('Product - Release Tracking'!A$4:A$23,'Report Data'!B4,'Product - Release Tracking'!R$4:R$23)</f>
        <v>15</v>
      </c>
    </row>
    <row r="5" spans="1:15" x14ac:dyDescent="0.2">
      <c r="A5" s="110" t="str">
        <f>IF(B5 = "", "Not Assigned", "Release " &amp; B5)</f>
        <v>Release 2</v>
      </c>
      <c r="B5" s="110">
        <v>2</v>
      </c>
      <c r="C5" s="110">
        <f>SUMIF('Product - Release Tracking'!A$4:A$23,'Report Data'!B5,'Product - Release Tracking'!N$4:N$23)</f>
        <v>57</v>
      </c>
      <c r="D5" s="110">
        <f>D4-E5-G5</f>
        <v>68</v>
      </c>
      <c r="E5" s="110">
        <f>SUMIF('Product - Release Tracking'!A$4:A$23,'Report Data'!B5,'Product - Release Tracking'!P$4:P$23)</f>
        <v>31</v>
      </c>
      <c r="F5" s="110">
        <f>SUMIF('Product - Release Tracking'!A$4:A$23,'Report Data'!B5,'Product - Release Tracking'!Q$4:Q$23)</f>
        <v>7</v>
      </c>
      <c r="G5" s="110">
        <f>SUMIF('Product - Release Tracking'!A$4:A$23,'Report Data'!B5,'Product - Release Tracking'!R$4:R$23)</f>
        <v>13</v>
      </c>
    </row>
    <row r="6" spans="1:15" x14ac:dyDescent="0.2">
      <c r="A6" s="110" t="str">
        <f>IF(B6 = "", "Not Assigned", "Release " &amp; B6)</f>
        <v>Release 3</v>
      </c>
      <c r="B6" s="110">
        <v>3</v>
      </c>
      <c r="C6" s="110">
        <f>SUMIF('Product - Release Tracking'!A$4:A$23,'Report Data'!B6,'Product - Release Tracking'!N$4:N$23)</f>
        <v>40</v>
      </c>
      <c r="D6" s="110">
        <f>D5-E6-G6</f>
        <v>28</v>
      </c>
      <c r="E6" s="110">
        <f>SUMIF('Product - Release Tracking'!A$4:A$23,'Report Data'!B6,'Product - Release Tracking'!P$4:P$23)</f>
        <v>40</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9</v>
      </c>
      <c r="D7" s="110">
        <f>D6-E7-G7</f>
        <v>19</v>
      </c>
      <c r="E7" s="110">
        <f>SUMIF('Product - Release Tracking'!A$4:A$23,'Report Data'!B7,'Product - Release Tracking'!P$4:P$23)</f>
        <v>9</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161</v>
      </c>
      <c r="C1" s="169"/>
      <c r="D1" s="169"/>
      <c r="E1" s="169"/>
      <c r="F1" s="170"/>
    </row>
    <row r="2" spans="1:10" ht="13.5" thickTop="1" x14ac:dyDescent="0.2"/>
    <row r="4" spans="1:10" ht="15" x14ac:dyDescent="0.2">
      <c r="B4" s="113"/>
      <c r="C4" s="171" t="s">
        <v>131</v>
      </c>
      <c r="D4" s="171"/>
      <c r="E4" s="171"/>
      <c r="F4" s="171"/>
      <c r="G4" s="172"/>
      <c r="H4" s="172"/>
      <c r="I4" s="172"/>
      <c r="J4" s="172"/>
    </row>
    <row r="5" spans="1:10" ht="38.25" x14ac:dyDescent="0.2">
      <c r="B5" s="37" t="s">
        <v>132</v>
      </c>
      <c r="C5" s="37" t="s">
        <v>133</v>
      </c>
      <c r="D5" s="37" t="s">
        <v>134</v>
      </c>
      <c r="E5" s="37" t="s">
        <v>135</v>
      </c>
      <c r="F5" s="37" t="s">
        <v>136</v>
      </c>
      <c r="G5" s="37" t="s">
        <v>137</v>
      </c>
      <c r="H5" s="37" t="s">
        <v>138</v>
      </c>
      <c r="I5" s="37" t="s">
        <v>139</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schemas.openxmlformats.org/package/2006/metadata/core-propertie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5349db9c-67ed-4999-a121-efc56dbedf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2019-04-02T04:57:47Z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