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60" windowWidth="14115" windowHeight="7740" tabRatio="631" activeTab="8"/>
  </bookViews>
  <sheets>
    <sheet name="MI1+MI2" sheetId="6" r:id="rId1"/>
    <sheet name="Retour MI1" sheetId="7" r:id="rId2"/>
    <sheet name="Retour MI2" sheetId="8" r:id="rId3"/>
    <sheet name="MI3 + MR5" sheetId="10" r:id="rId4"/>
    <sheet name="MI4+MI5" sheetId="12" r:id="rId5"/>
    <sheet name="MI6+MI7+MR6" sheetId="13" r:id="rId6"/>
    <sheet name="MI8" sheetId="14" r:id="rId7"/>
    <sheet name="MI9" sheetId="15" r:id="rId8"/>
    <sheet name="MI10" sheetId="16" r:id="rId9"/>
    <sheet name="MR1" sheetId="17" r:id="rId10"/>
    <sheet name="MR2" sheetId="18" r:id="rId11"/>
    <sheet name="MR3" sheetId="19" r:id="rId12"/>
    <sheet name="MR4" sheetId="20" r:id="rId13"/>
    <sheet name="MR7" sheetId="22" r:id="rId14"/>
    <sheet name="MR8+MR9+MR10" sheetId="23" r:id="rId15"/>
    <sheet name="Descripteur" sheetId="24" r:id="rId16"/>
  </sheets>
  <calcPr calcId="145621"/>
</workbook>
</file>

<file path=xl/calcChain.xml><?xml version="1.0" encoding="utf-8"?>
<calcChain xmlns="http://schemas.openxmlformats.org/spreadsheetml/2006/main">
  <c r="C25" i="15" l="1"/>
  <c r="C49" i="15" s="1"/>
  <c r="C14" i="14"/>
  <c r="L26" i="12"/>
  <c r="L55" i="12" l="1"/>
  <c r="K55" i="12"/>
  <c r="L54" i="12"/>
  <c r="K54" i="12"/>
  <c r="L53" i="12"/>
  <c r="K53" i="12"/>
  <c r="L44" i="12"/>
  <c r="K44" i="12"/>
  <c r="L43" i="12"/>
  <c r="L45" i="12"/>
  <c r="K45" i="12"/>
  <c r="K43" i="12"/>
  <c r="L57" i="12" l="1"/>
  <c r="K57" i="12"/>
  <c r="I57" i="12" s="1"/>
  <c r="L47" i="12"/>
  <c r="K47" i="12"/>
  <c r="I47" i="12" s="1"/>
  <c r="F48" i="14"/>
  <c r="E48" i="14"/>
  <c r="F47" i="14"/>
  <c r="E47" i="14"/>
  <c r="F46" i="14"/>
  <c r="E46" i="14"/>
  <c r="F45" i="14"/>
  <c r="E45" i="14"/>
  <c r="F44" i="14"/>
  <c r="E44" i="14"/>
  <c r="F55" i="12"/>
  <c r="E55" i="12"/>
  <c r="F54" i="12"/>
  <c r="E54" i="12"/>
  <c r="F53" i="12"/>
  <c r="E53" i="12"/>
  <c r="AD5" i="7"/>
  <c r="E50" i="14" l="1"/>
  <c r="F50" i="14"/>
  <c r="C50" i="14" s="1"/>
  <c r="E57" i="12"/>
  <c r="F57" i="12"/>
  <c r="F36" i="14"/>
  <c r="E36" i="14"/>
  <c r="F35" i="14"/>
  <c r="E35" i="14"/>
  <c r="F34" i="14"/>
  <c r="E34" i="14"/>
  <c r="F33" i="14"/>
  <c r="E33" i="14"/>
  <c r="F32" i="14"/>
  <c r="E32" i="14"/>
  <c r="F24" i="14"/>
  <c r="E24" i="14"/>
  <c r="F23" i="14"/>
  <c r="E23" i="14"/>
  <c r="F22" i="14"/>
  <c r="E22" i="14"/>
  <c r="F21" i="14"/>
  <c r="E21" i="14"/>
  <c r="F20" i="14"/>
  <c r="E20" i="14"/>
  <c r="C57" i="12" l="1"/>
  <c r="F38" i="14"/>
  <c r="E38" i="14"/>
  <c r="F26" i="14"/>
  <c r="E26" i="14"/>
  <c r="C38" i="14" l="1"/>
  <c r="C26" i="14"/>
  <c r="E53" i="14" l="1"/>
  <c r="F45" i="12"/>
  <c r="E45" i="12"/>
  <c r="F44" i="12"/>
  <c r="E44" i="12"/>
  <c r="F43" i="12"/>
  <c r="E43" i="12"/>
  <c r="E32" i="12"/>
  <c r="E33" i="12"/>
  <c r="E34" i="12"/>
  <c r="E31" i="12"/>
  <c r="L27" i="12"/>
  <c r="K27" i="12"/>
  <c r="K26" i="12"/>
  <c r="L14" i="12"/>
  <c r="K14" i="12"/>
  <c r="L13" i="12"/>
  <c r="K13" i="12"/>
  <c r="L12" i="12"/>
  <c r="K12" i="12"/>
  <c r="L11" i="12"/>
  <c r="K11" i="12"/>
  <c r="E35" i="12"/>
  <c r="E30" i="12"/>
  <c r="E29" i="12"/>
  <c r="E28" i="12"/>
  <c r="E27" i="12"/>
  <c r="E26" i="12"/>
  <c r="F18" i="12"/>
  <c r="F17" i="12"/>
  <c r="F16" i="12"/>
  <c r="F15" i="12"/>
  <c r="F14" i="12"/>
  <c r="F13" i="12"/>
  <c r="F12" i="12"/>
  <c r="F11" i="12"/>
  <c r="E12" i="12"/>
  <c r="E13" i="12"/>
  <c r="E14" i="12"/>
  <c r="E15" i="12"/>
  <c r="E16" i="12"/>
  <c r="E17" i="12"/>
  <c r="E18" i="12"/>
  <c r="E11" i="12"/>
  <c r="L20" i="12" l="1"/>
  <c r="F47" i="12"/>
  <c r="E47" i="12"/>
  <c r="K20" i="12"/>
  <c r="L37" i="12"/>
  <c r="K37" i="12"/>
  <c r="E37" i="12"/>
  <c r="F20" i="12"/>
  <c r="E20" i="12"/>
  <c r="C47" i="12" l="1"/>
  <c r="I37" i="12"/>
  <c r="I20" i="12"/>
  <c r="C20" i="12"/>
  <c r="F33" i="12" l="1"/>
  <c r="K60" i="12"/>
  <c r="F34" i="12"/>
  <c r="F32" i="12"/>
  <c r="F31" i="12"/>
  <c r="F35" i="12"/>
  <c r="F26" i="12"/>
  <c r="F29" i="12"/>
  <c r="F28" i="12"/>
  <c r="F30" i="12"/>
  <c r="F27" i="12"/>
  <c r="F37" i="12" l="1"/>
  <c r="C37" i="12" s="1"/>
  <c r="E60" i="12" s="1"/>
  <c r="T65" i="6" l="1"/>
  <c r="Q65" i="6"/>
  <c r="N65" i="6"/>
  <c r="T55" i="6"/>
  <c r="Q55" i="6"/>
  <c r="N55" i="6"/>
  <c r="T45" i="6"/>
  <c r="Q45" i="6"/>
  <c r="N45" i="6"/>
  <c r="T35" i="6"/>
  <c r="Q35" i="6"/>
  <c r="N35" i="6"/>
  <c r="T25" i="6"/>
  <c r="Q25" i="6"/>
  <c r="N25" i="6"/>
  <c r="T15" i="6"/>
  <c r="Q15" i="6"/>
  <c r="N15" i="6"/>
  <c r="AV5" i="8"/>
  <c r="AC5" i="8" s="1"/>
  <c r="F15" i="8" s="1"/>
  <c r="F11" i="8" s="1"/>
  <c r="AD5" i="8"/>
  <c r="I15" i="8" s="1"/>
  <c r="I12" i="8" s="1"/>
  <c r="I15" i="7"/>
  <c r="I11" i="7" s="1"/>
  <c r="AV5" i="7"/>
  <c r="AU5" i="7" s="1"/>
  <c r="AT5" i="7" s="1"/>
  <c r="AS5" i="7" s="1"/>
  <c r="AR5" i="7" s="1"/>
  <c r="AQ5" i="7" s="1"/>
  <c r="AP5" i="7" s="1"/>
  <c r="AO5" i="7" s="1"/>
  <c r="AN5" i="7" s="1"/>
  <c r="AM5" i="7" s="1"/>
  <c r="AL5" i="7" s="1"/>
  <c r="AK5" i="7" s="1"/>
  <c r="AJ5" i="7" s="1"/>
  <c r="AI5" i="7" s="1"/>
  <c r="AH5" i="7" s="1"/>
  <c r="AG5" i="7" s="1"/>
  <c r="AF5" i="7" s="1"/>
  <c r="M5" i="7" s="1"/>
  <c r="C65" i="7" s="1"/>
  <c r="C62" i="7" s="1"/>
  <c r="I65" i="6"/>
  <c r="F65" i="6"/>
  <c r="C65" i="6"/>
  <c r="I55" i="6"/>
  <c r="F55" i="6"/>
  <c r="C55" i="6"/>
  <c r="I45" i="6"/>
  <c r="F45" i="6"/>
  <c r="C45" i="6"/>
  <c r="I35" i="6"/>
  <c r="F35" i="6"/>
  <c r="C35" i="6"/>
  <c r="I25" i="6"/>
  <c r="F25" i="6"/>
  <c r="C25" i="6"/>
  <c r="I15" i="6"/>
  <c r="F15" i="6"/>
  <c r="C15" i="6"/>
  <c r="I13" i="8" l="1"/>
  <c r="I11" i="8"/>
  <c r="F13" i="8"/>
  <c r="F12" i="8"/>
  <c r="C61" i="7"/>
  <c r="C63" i="7"/>
  <c r="I13" i="7"/>
  <c r="I12" i="7"/>
  <c r="AU5" i="8"/>
  <c r="AC5" i="7"/>
  <c r="F15" i="7" s="1"/>
  <c r="W5" i="7"/>
  <c r="F35" i="7" s="1"/>
  <c r="O5" i="7"/>
  <c r="I65" i="7" s="1"/>
  <c r="X5" i="7"/>
  <c r="I35" i="7" s="1"/>
  <c r="P5" i="7"/>
  <c r="C55" i="7" s="1"/>
  <c r="Y5" i="7"/>
  <c r="C25" i="7" s="1"/>
  <c r="Q5" i="7"/>
  <c r="F55" i="7" s="1"/>
  <c r="U5" i="7"/>
  <c r="I45" i="7" s="1"/>
  <c r="V5" i="7"/>
  <c r="C35" i="7" s="1"/>
  <c r="R5" i="7"/>
  <c r="I55" i="7" s="1"/>
  <c r="N5" i="7"/>
  <c r="F65" i="7" s="1"/>
  <c r="Z5" i="7"/>
  <c r="F25" i="7" s="1"/>
  <c r="AA5" i="7"/>
  <c r="I25" i="7" s="1"/>
  <c r="S5" i="7"/>
  <c r="C45" i="7" s="1"/>
  <c r="AB5" i="7"/>
  <c r="C15" i="7" s="1"/>
  <c r="T5" i="7"/>
  <c r="F45" i="7" s="1"/>
  <c r="V65" i="6"/>
  <c r="V25" i="6"/>
  <c r="V55" i="6"/>
  <c r="V45" i="6"/>
  <c r="V35" i="6"/>
  <c r="V15" i="6"/>
  <c r="T68" i="6"/>
  <c r="I68" i="6"/>
  <c r="K25" i="6"/>
  <c r="K55" i="6"/>
  <c r="K45" i="6"/>
  <c r="K65" i="6"/>
  <c r="K35" i="6"/>
  <c r="K15" i="6"/>
  <c r="C41" i="7" l="1"/>
  <c r="C42" i="7"/>
  <c r="C31" i="7"/>
  <c r="C32" i="7"/>
  <c r="K55" i="7"/>
  <c r="I51" i="7"/>
  <c r="I52" i="7"/>
  <c r="I53" i="7"/>
  <c r="F61" i="7"/>
  <c r="F62" i="7"/>
  <c r="F63" i="7"/>
  <c r="I61" i="7"/>
  <c r="I62" i="7"/>
  <c r="I63" i="7"/>
  <c r="F23" i="7"/>
  <c r="F21" i="7"/>
  <c r="F22" i="7"/>
  <c r="I32" i="7"/>
  <c r="I33" i="7"/>
  <c r="I31" i="7"/>
  <c r="I22" i="7"/>
  <c r="I23" i="7"/>
  <c r="I21" i="7"/>
  <c r="C52" i="7"/>
  <c r="C53" i="7"/>
  <c r="C51" i="7"/>
  <c r="K45" i="7"/>
  <c r="C43" i="7"/>
  <c r="C23" i="7"/>
  <c r="C21" i="7"/>
  <c r="C22" i="7"/>
  <c r="C11" i="7"/>
  <c r="C12" i="7"/>
  <c r="C13" i="7"/>
  <c r="F52" i="7"/>
  <c r="F53" i="7"/>
  <c r="F51" i="7"/>
  <c r="F42" i="7"/>
  <c r="F43" i="7"/>
  <c r="F41" i="7"/>
  <c r="I42" i="7"/>
  <c r="I43" i="7"/>
  <c r="I41" i="7"/>
  <c r="F32" i="7"/>
  <c r="F33" i="7"/>
  <c r="F31" i="7"/>
  <c r="C33" i="7"/>
  <c r="F11" i="7"/>
  <c r="F12" i="7"/>
  <c r="F13" i="7"/>
  <c r="AB5" i="8"/>
  <c r="C15" i="8" s="1"/>
  <c r="AT5" i="8"/>
  <c r="K65" i="7"/>
  <c r="K35" i="7"/>
  <c r="K25" i="7"/>
  <c r="K15" i="7"/>
  <c r="C12" i="8" l="1"/>
  <c r="K15" i="8"/>
  <c r="AA5" i="8"/>
  <c r="I25" i="8" s="1"/>
  <c r="AS5" i="8"/>
  <c r="I23" i="8" l="1"/>
  <c r="I21" i="8"/>
  <c r="I22" i="8"/>
  <c r="AR5" i="8"/>
  <c r="Z5" i="8"/>
  <c r="F25" i="8" s="1"/>
  <c r="F21" i="8" l="1"/>
  <c r="F22" i="8"/>
  <c r="F23" i="8"/>
  <c r="Y5" i="8"/>
  <c r="C25" i="8" s="1"/>
  <c r="AQ5" i="8"/>
  <c r="K25" i="8" l="1"/>
  <c r="C23" i="8"/>
  <c r="C21" i="8"/>
  <c r="C22" i="8"/>
  <c r="X5" i="8"/>
  <c r="I35" i="8" s="1"/>
  <c r="AP5" i="8"/>
  <c r="I32" i="8" l="1"/>
  <c r="I33" i="8"/>
  <c r="I31" i="8"/>
  <c r="W5" i="8"/>
  <c r="F35" i="8" s="1"/>
  <c r="AO5" i="8"/>
  <c r="F33" i="8" l="1"/>
  <c r="F31" i="8"/>
  <c r="F32" i="8"/>
  <c r="V5" i="8"/>
  <c r="C35" i="8" s="1"/>
  <c r="AN5" i="8"/>
  <c r="C31" i="8" l="1"/>
  <c r="C33" i="8"/>
  <c r="C32" i="8"/>
  <c r="K35" i="8"/>
  <c r="U5" i="8"/>
  <c r="I45" i="8" s="1"/>
  <c r="AM5" i="8"/>
  <c r="I43" i="8" l="1"/>
  <c r="I41" i="8"/>
  <c r="I42" i="8"/>
  <c r="T5" i="8"/>
  <c r="F45" i="8" s="1"/>
  <c r="AL5" i="8"/>
  <c r="F42" i="8" l="1"/>
  <c r="F43" i="8"/>
  <c r="F41" i="8"/>
  <c r="S5" i="8"/>
  <c r="C45" i="8" s="1"/>
  <c r="AK5" i="8"/>
  <c r="C43" i="8" l="1"/>
  <c r="C41" i="8"/>
  <c r="C42" i="8"/>
  <c r="K45" i="8"/>
  <c r="AJ5" i="8"/>
  <c r="R5" i="8"/>
  <c r="I55" i="8" s="1"/>
  <c r="I52" i="8" l="1"/>
  <c r="I53" i="8"/>
  <c r="I51" i="8"/>
  <c r="Q5" i="8"/>
  <c r="F55" i="8" s="1"/>
  <c r="AI5" i="8"/>
  <c r="F53" i="8" l="1"/>
  <c r="F52" i="8"/>
  <c r="F51" i="8"/>
  <c r="P5" i="8"/>
  <c r="C55" i="8" s="1"/>
  <c r="AH5" i="8"/>
  <c r="C52" i="8" l="1"/>
  <c r="C53" i="8"/>
  <c r="C51" i="8"/>
  <c r="O5" i="8"/>
  <c r="I65" i="8" s="1"/>
  <c r="AG5" i="8"/>
  <c r="K55" i="8"/>
  <c r="I61" i="8" l="1"/>
  <c r="I62" i="8"/>
  <c r="I63" i="8"/>
  <c r="N5" i="8"/>
  <c r="F65" i="8" s="1"/>
  <c r="AF5" i="8"/>
  <c r="M5" i="8" s="1"/>
  <c r="C65" i="8" s="1"/>
  <c r="K65" i="8" l="1"/>
  <c r="F62" i="8"/>
  <c r="F63" i="8"/>
  <c r="F61" i="8"/>
  <c r="C63" i="8"/>
  <c r="C62" i="8"/>
  <c r="C61" i="8"/>
</calcChain>
</file>

<file path=xl/sharedStrings.xml><?xml version="1.0" encoding="utf-8"?>
<sst xmlns="http://schemas.openxmlformats.org/spreadsheetml/2006/main" count="664" uniqueCount="144">
  <si>
    <t>Rotation</t>
  </si>
  <si>
    <t>+ 360°</t>
  </si>
  <si>
    <t>- 360°</t>
  </si>
  <si>
    <t>0°</t>
  </si>
  <si>
    <t>Source + Translation</t>
  </si>
  <si>
    <t>Miroir</t>
  </si>
  <si>
    <t>X</t>
  </si>
  <si>
    <t>Digit 01</t>
  </si>
  <si>
    <t>Digit 02</t>
  </si>
  <si>
    <t>Digit 03</t>
  </si>
  <si>
    <r>
      <t xml:space="preserve">Machine </t>
    </r>
    <r>
      <rPr>
        <b/>
        <sz val="11"/>
        <color theme="1"/>
        <rFont val="Calibri"/>
        <family val="2"/>
        <scheme val="minor"/>
      </rPr>
      <t>STC9101</t>
    </r>
    <r>
      <rPr>
        <sz val="11"/>
        <color theme="1"/>
        <rFont val="Calibri"/>
        <family val="2"/>
        <scheme val="minor"/>
      </rPr>
      <t xml:space="preserve"> - Départ Angle C</t>
    </r>
  </si>
  <si>
    <r>
      <t xml:space="preserve">Machine </t>
    </r>
    <r>
      <rPr>
        <b/>
        <sz val="11"/>
        <color theme="1"/>
        <rFont val="Calibri"/>
        <family val="2"/>
        <scheme val="minor"/>
      </rPr>
      <t>STC9110</t>
    </r>
    <r>
      <rPr>
        <sz val="11"/>
        <color theme="1"/>
        <rFont val="Calibri"/>
        <family val="2"/>
        <scheme val="minor"/>
      </rPr>
      <t xml:space="preserve"> - Départ Angle C</t>
    </r>
  </si>
  <si>
    <r>
      <t xml:space="preserve">Machine </t>
    </r>
    <r>
      <rPr>
        <b/>
        <sz val="11"/>
        <color theme="1"/>
        <rFont val="Calibri"/>
        <family val="2"/>
        <scheme val="minor"/>
      </rPr>
      <t>STC9103</t>
    </r>
    <r>
      <rPr>
        <sz val="11"/>
        <color theme="1"/>
        <rFont val="Calibri"/>
        <family val="2"/>
        <scheme val="minor"/>
      </rPr>
      <t xml:space="preserve"> - Départ Angle C</t>
    </r>
  </si>
  <si>
    <r>
      <t xml:space="preserve">Machine </t>
    </r>
    <r>
      <rPr>
        <b/>
        <sz val="11"/>
        <color theme="1"/>
        <rFont val="Calibri"/>
        <family val="2"/>
        <scheme val="minor"/>
      </rPr>
      <t>n°5</t>
    </r>
    <r>
      <rPr>
        <sz val="11"/>
        <color theme="1"/>
        <rFont val="Calibri"/>
        <family val="2"/>
        <scheme val="minor"/>
      </rPr>
      <t xml:space="preserve"> - Départ Angle C</t>
    </r>
  </si>
  <si>
    <r>
      <t xml:space="preserve">Machine </t>
    </r>
    <r>
      <rPr>
        <b/>
        <sz val="11"/>
        <color theme="1"/>
        <rFont val="Calibri"/>
        <family val="2"/>
        <scheme val="minor"/>
      </rPr>
      <t>n°6</t>
    </r>
    <r>
      <rPr>
        <sz val="11"/>
        <color theme="1"/>
        <rFont val="Calibri"/>
        <family val="2"/>
        <scheme val="minor"/>
      </rPr>
      <t xml:space="preserve"> - Départ Angle C</t>
    </r>
  </si>
  <si>
    <t>Digit 05</t>
  </si>
  <si>
    <t>Digit 06</t>
  </si>
  <si>
    <t>Digit 07</t>
  </si>
  <si>
    <t>Digit 08</t>
  </si>
  <si>
    <t>Digit 09</t>
  </si>
  <si>
    <t>Digit 10</t>
  </si>
  <si>
    <t>Digit 11</t>
  </si>
  <si>
    <t>Digit 12</t>
  </si>
  <si>
    <t>Digit 13</t>
  </si>
  <si>
    <t>Digit 14</t>
  </si>
  <si>
    <t>Digit 15</t>
  </si>
  <si>
    <t>Digit 16</t>
  </si>
  <si>
    <t>Digit 17</t>
  </si>
  <si>
    <t>Digit 18</t>
  </si>
  <si>
    <t>Valeur en base 3</t>
  </si>
  <si>
    <t xml:space="preserve">Valeur de MI1 en base 10 à entrer dans les valeurs optionnelles = </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</si>
  <si>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à entrer</t>
    </r>
  </si>
  <si>
    <r>
      <t xml:space="preserve">Multi Post-Pro : Valeur de </t>
    </r>
    <r>
      <rPr>
        <b/>
        <sz val="16"/>
        <color theme="1"/>
        <rFont val="Calibri"/>
        <family val="2"/>
        <scheme val="minor"/>
      </rPr>
      <t>MI2</t>
    </r>
    <r>
      <rPr>
        <sz val="11"/>
        <color theme="1"/>
        <rFont val="Calibri"/>
        <family val="2"/>
        <scheme val="minor"/>
      </rPr>
      <t xml:space="preserve"> à entrer</t>
    </r>
  </si>
  <si>
    <t>NPU</t>
  </si>
  <si>
    <t>Positif</t>
  </si>
  <si>
    <t>Négatif</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</si>
  <si>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entrée =</t>
    </r>
  </si>
  <si>
    <t>Digit 04</t>
  </si>
  <si>
    <t>Calcul 18</t>
  </si>
  <si>
    <t>Calcul 17</t>
  </si>
  <si>
    <t>Calcul 16</t>
  </si>
  <si>
    <t>Calcul 15</t>
  </si>
  <si>
    <t>Calcul 14</t>
  </si>
  <si>
    <t>Calcul 13</t>
  </si>
  <si>
    <t>Calcul 12</t>
  </si>
  <si>
    <t>Calcul 11</t>
  </si>
  <si>
    <t>Calcul 10</t>
  </si>
  <si>
    <t>Calcul 9</t>
  </si>
  <si>
    <t>Calcul 8</t>
  </si>
  <si>
    <t>Calcul 7</t>
  </si>
  <si>
    <t>Calcul 6</t>
  </si>
  <si>
    <t>Calcul 5</t>
  </si>
  <si>
    <t>Calcul 4</t>
  </si>
  <si>
    <t>Calcul 3</t>
  </si>
  <si>
    <t>Calcul 2</t>
  </si>
  <si>
    <r>
      <t>Multi Post-Pro : Valeur de</t>
    </r>
    <r>
      <rPr>
        <sz val="16"/>
        <color theme="1"/>
        <rFont val="Calibri"/>
        <family val="2"/>
        <scheme val="minor"/>
      </rPr>
      <t xml:space="preserve"> </t>
    </r>
    <r>
      <rPr>
        <b/>
        <sz val="16"/>
        <color theme="1"/>
        <rFont val="Calibri"/>
        <family val="2"/>
        <scheme val="minor"/>
      </rPr>
      <t>MI2</t>
    </r>
    <r>
      <rPr>
        <sz val="11"/>
        <color theme="1"/>
        <rFont val="Calibri"/>
        <family val="2"/>
        <scheme val="minor"/>
      </rPr>
      <t xml:space="preserve"> entrée =</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</si>
  <si>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</si>
  <si>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</si>
  <si>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STC9110</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</si>
  <si>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</si>
  <si>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</si>
  <si>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</si>
  <si>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</si>
  <si>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</si>
  <si>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</si>
  <si>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STC9110</t>
    </r>
    <r>
      <rPr>
        <sz val="11"/>
        <color theme="1"/>
        <rFont val="Calibri"/>
        <family val="2"/>
        <scheme val="minor"/>
      </rPr>
      <t xml:space="preserve"> - Départ Angle </t>
    </r>
    <r>
      <rPr>
        <b/>
        <sz val="11"/>
        <color rgb="FFFF0000"/>
        <rFont val="Calibri"/>
        <family val="2"/>
        <scheme val="minor"/>
      </rPr>
      <t>B</t>
    </r>
  </si>
  <si>
    <t>+</t>
  </si>
  <si>
    <t>-</t>
  </si>
  <si>
    <t>Source ou Translation</t>
  </si>
  <si>
    <t>.</t>
  </si>
  <si>
    <r>
      <t>Multi Post-Pro : Valeur de</t>
    </r>
    <r>
      <rPr>
        <sz val="16"/>
        <color theme="1"/>
        <rFont val="Calibri"/>
        <family val="2"/>
        <scheme val="minor"/>
      </rPr>
      <t xml:space="preserve"> </t>
    </r>
    <r>
      <rPr>
        <b/>
        <sz val="16"/>
        <color theme="1"/>
        <rFont val="Calibri"/>
        <family val="2"/>
        <scheme val="minor"/>
      </rPr>
      <t>MI4</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</si>
  <si>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- 6 cloches différentes</t>
    </r>
  </si>
  <si>
    <t>Aspiration sans cloche</t>
  </si>
  <si>
    <t>Cloche n°1</t>
  </si>
  <si>
    <t>Cloche n°2</t>
  </si>
  <si>
    <t>Cloche n°3</t>
  </si>
  <si>
    <t>Cloche n°4</t>
  </si>
  <si>
    <t>Cloche n°5</t>
  </si>
  <si>
    <t>Cloche n°6</t>
  </si>
  <si>
    <t>Sans Aspiration, sans cloche</t>
  </si>
  <si>
    <t>Test</t>
  </si>
  <si>
    <t>Valeur</t>
  </si>
  <si>
    <t>Mode continu (classique)</t>
  </si>
  <si>
    <t>Mode passant table de droite</t>
  </si>
  <si>
    <t>Mode passant table de gauche</t>
  </si>
  <si>
    <t>Mode passant 2 tables liées</t>
  </si>
  <si>
    <r>
      <t xml:space="preserve">Machine </t>
    </r>
    <r>
      <rPr>
        <b/>
        <sz val="11"/>
        <color theme="1"/>
        <rFont val="Calibri"/>
        <family val="2"/>
        <scheme val="minor"/>
      </rPr>
      <t>STC9103</t>
    </r>
    <r>
      <rPr>
        <sz val="11"/>
        <color theme="1"/>
        <rFont val="Calibri"/>
        <family val="2"/>
        <scheme val="minor"/>
      </rPr>
      <t xml:space="preserve"> - 4 cloches différentes par zone, lié à MI5</t>
    </r>
  </si>
  <si>
    <r>
      <t>Multi Post-Pro : Valeur de</t>
    </r>
    <r>
      <rPr>
        <sz val="16"/>
        <color theme="1"/>
        <rFont val="Calibri"/>
        <family val="2"/>
        <scheme val="minor"/>
      </rPr>
      <t xml:space="preserve"> </t>
    </r>
    <r>
      <rPr>
        <b/>
        <sz val="16"/>
        <color theme="1"/>
        <rFont val="Calibri"/>
        <family val="2"/>
        <scheme val="minor"/>
      </rPr>
      <t>MI5</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</si>
  <si>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- 4 gestions de transfert</t>
    </r>
  </si>
  <si>
    <t>Travail en pendulaire</t>
  </si>
  <si>
    <t>Travail sur toute la table</t>
  </si>
  <si>
    <t>Cloche n°1 (Zone 1 ou pendulaire)</t>
  </si>
  <si>
    <t>Cloche n°2 (Zone 1 ou pendulaire)</t>
  </si>
  <si>
    <t>Cloche n°3 (Zone 1 ou pendulaire)</t>
  </si>
  <si>
    <t>Cloche n°4 (Zone 1 ou pendulaire)</t>
  </si>
  <si>
    <t>Sans Aspiration, sans Cloche</t>
  </si>
  <si>
    <t>Digit 01 MI4</t>
  </si>
  <si>
    <t>Digit 02 MI4</t>
  </si>
  <si>
    <t>Digit 03 MI4</t>
  </si>
  <si>
    <t>Digit 01 MI5</t>
  </si>
  <si>
    <r>
      <t xml:space="preserve">Machine </t>
    </r>
    <r>
      <rPr>
        <b/>
        <sz val="11"/>
        <color theme="1"/>
        <rFont val="Calibri"/>
        <family val="2"/>
        <scheme val="minor"/>
      </rPr>
      <t>STC9110</t>
    </r>
    <r>
      <rPr>
        <sz val="11"/>
        <color theme="1"/>
        <rFont val="Calibri"/>
        <family val="2"/>
        <scheme val="minor"/>
      </rPr>
      <t xml:space="preserve"> - 2 états sur la cloche, ouverte ou fermée</t>
    </r>
  </si>
  <si>
    <t>Cloche ouverte (non active) avec aspiration</t>
  </si>
  <si>
    <t>Cloche fermée (active) avec aspiration</t>
  </si>
  <si>
    <t>Sans Aspiration, cloche ouverte (non active)</t>
  </si>
  <si>
    <t>Digit 02 MI5</t>
  </si>
  <si>
    <t>Digit 03 MI5</t>
  </si>
  <si>
    <t xml:space="preserve">Valeur de MI4 à entrer dans les valeurs optionnelles = </t>
  </si>
  <si>
    <t xml:space="preserve">Valeur de MI5 à entrer dans les valeurs optionnelles = </t>
  </si>
  <si>
    <t>Cloche n°1 (Zone 2 uniquement)</t>
  </si>
  <si>
    <t>Cloche n°2 (Zone 2 uniquement)</t>
  </si>
  <si>
    <t>Cloche n°3 (Zone 2 uniquement)</t>
  </si>
  <si>
    <t>Cloche n°4 (Zone 2 uniquement)</t>
  </si>
  <si>
    <r>
      <t>Multi Post-Pro : Valeur de</t>
    </r>
    <r>
      <rPr>
        <sz val="16"/>
        <color theme="1"/>
        <rFont val="Calibri"/>
        <family val="2"/>
        <scheme val="minor"/>
      </rPr>
      <t xml:space="preserve"> </t>
    </r>
    <r>
      <rPr>
        <b/>
        <sz val="16"/>
        <color theme="1"/>
        <rFont val="Calibri"/>
        <family val="2"/>
        <scheme val="minor"/>
      </rPr>
      <t>MI8</t>
    </r>
    <r>
      <rPr>
        <sz val="11"/>
        <color theme="1"/>
        <rFont val="Calibri"/>
        <family val="2"/>
        <scheme val="minor"/>
      </rPr>
      <t xml:space="preserve"> à entrer</t>
    </r>
  </si>
  <si>
    <t>Fonction UGV (activé par défaut)</t>
  </si>
  <si>
    <t>Fonction UGV désactivée.</t>
  </si>
  <si>
    <r>
      <t xml:space="preserve">Machine </t>
    </r>
    <r>
      <rPr>
        <b/>
        <sz val="11"/>
        <color theme="1"/>
        <rFont val="Calibri"/>
        <family val="2"/>
        <scheme val="minor"/>
      </rPr>
      <t>STC9101</t>
    </r>
    <r>
      <rPr>
        <sz val="11"/>
        <color theme="1"/>
        <rFont val="Calibri"/>
        <family val="2"/>
        <scheme val="minor"/>
      </rPr>
      <t xml:space="preserve"> - 2 états</t>
    </r>
  </si>
  <si>
    <t>Cuycle 832 - Ébauche</t>
  </si>
  <si>
    <t>Cycle 832 non activé (par défaut)</t>
  </si>
  <si>
    <t>Cuycle 832 - Semi-Finition</t>
  </si>
  <si>
    <t>Cuycle 832 - Finition</t>
  </si>
  <si>
    <t>Cuycle 832 - Super Finition</t>
  </si>
  <si>
    <t xml:space="preserve">Valeur de MI8 à entrer dans les valeurs optionnelles = </t>
  </si>
  <si>
    <r>
      <t>Multi Post-Pro : Valeur de</t>
    </r>
    <r>
      <rPr>
        <sz val="16"/>
        <color theme="1"/>
        <rFont val="Calibri"/>
        <family val="2"/>
        <scheme val="minor"/>
      </rPr>
      <t xml:space="preserve"> </t>
    </r>
    <r>
      <rPr>
        <b/>
        <sz val="16"/>
        <color theme="1"/>
        <rFont val="Calibri"/>
        <family val="2"/>
        <scheme val="minor"/>
      </rPr>
      <t>MI9</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</si>
  <si>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non actif</t>
    </r>
  </si>
  <si>
    <t>Digit 01 MI8</t>
  </si>
  <si>
    <t>Digit 02 MI8</t>
  </si>
  <si>
    <t>Digit 03 MI8</t>
  </si>
  <si>
    <r>
      <t xml:space="preserve">Machine </t>
    </r>
    <r>
      <rPr>
        <b/>
        <sz val="11"/>
        <color theme="1"/>
        <rFont val="Calibri"/>
        <family val="2"/>
        <scheme val="minor"/>
      </rPr>
      <t>STC9110</t>
    </r>
    <r>
      <rPr>
        <sz val="11"/>
        <color theme="1"/>
        <rFont val="Calibri"/>
        <family val="2"/>
        <scheme val="minor"/>
      </rPr>
      <t xml:space="preserve"> - non actif</t>
    </r>
  </si>
  <si>
    <r>
      <t xml:space="preserve">Machine </t>
    </r>
    <r>
      <rPr>
        <b/>
        <sz val="11"/>
        <color theme="1"/>
        <rFont val="Calibri"/>
        <family val="2"/>
        <scheme val="minor"/>
      </rPr>
      <t>STC9103</t>
    </r>
  </si>
  <si>
    <t>Digit 01 MI9</t>
  </si>
  <si>
    <t>Digit 03 MI9</t>
  </si>
  <si>
    <t>Sécurité active en Z (par défaut)</t>
  </si>
  <si>
    <r>
      <t xml:space="preserve">Machine </t>
    </r>
    <r>
      <rPr>
        <b/>
        <sz val="11"/>
        <color theme="1"/>
        <rFont val="Calibri"/>
        <family val="2"/>
        <scheme val="minor"/>
      </rPr>
      <t>STEMA01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</si>
  <si>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STEMA 01</t>
    </r>
    <r>
      <rPr>
        <sz val="11"/>
        <color theme="1"/>
        <rFont val="Calibri"/>
        <family val="2"/>
        <scheme val="minor"/>
      </rPr>
      <t xml:space="preserve"> - Départ Angle </t>
    </r>
    <r>
      <rPr>
        <b/>
        <sz val="11"/>
        <color rgb="FFFF0000"/>
        <rFont val="Calibri"/>
        <family val="2"/>
        <scheme val="minor"/>
      </rPr>
      <t>B</t>
    </r>
  </si>
  <si>
    <r>
      <t xml:space="preserve">Machine </t>
    </r>
    <r>
      <rPr>
        <b/>
        <sz val="11"/>
        <color theme="1"/>
        <rFont val="Calibri"/>
        <family val="2"/>
        <scheme val="minor"/>
      </rPr>
      <t>STEMA01</t>
    </r>
    <r>
      <rPr>
        <sz val="11"/>
        <color theme="1"/>
        <rFont val="Calibri"/>
        <family val="2"/>
        <scheme val="minor"/>
      </rPr>
      <t xml:space="preserve"> - Départ Angle C</t>
    </r>
  </si>
  <si>
    <t>Shunt sécurité en Z.</t>
  </si>
  <si>
    <t>Zone Totale</t>
  </si>
  <si>
    <t>Zone gauche (face à la machine)</t>
  </si>
  <si>
    <t>Zone droite  (face à la machine)</t>
  </si>
  <si>
    <r>
      <t xml:space="preserve">Machine </t>
    </r>
    <r>
      <rPr>
        <b/>
        <sz val="11"/>
        <color theme="1"/>
        <rFont val="Calibri"/>
        <family val="2"/>
        <scheme val="minor"/>
      </rPr>
      <t>STC9110</t>
    </r>
    <r>
      <rPr>
        <sz val="11"/>
        <color theme="1"/>
        <rFont val="Calibri"/>
        <family val="2"/>
        <scheme val="minor"/>
      </rPr>
      <t xml:space="preserve"> - Gestion autmatique du pendulaire, utile pour simulation</t>
    </r>
  </si>
  <si>
    <r>
      <t xml:space="preserve">Machine </t>
    </r>
    <r>
      <rPr>
        <b/>
        <sz val="11"/>
        <color theme="1"/>
        <rFont val="Calibri"/>
        <family val="2"/>
        <scheme val="minor"/>
      </rPr>
      <t>STEMA01</t>
    </r>
    <r>
      <rPr>
        <sz val="11"/>
        <color theme="1"/>
        <rFont val="Calibri"/>
        <family val="2"/>
        <scheme val="minor"/>
      </rPr>
      <t xml:space="preserve"> - Gestion autmatique du pendulaire, utile pour simulation</t>
    </r>
  </si>
  <si>
    <t>diagnostic erreur à faire si erreur sur la valeur.</t>
  </si>
  <si>
    <r>
      <t xml:space="preserve">Machine </t>
    </r>
    <r>
      <rPr>
        <b/>
        <sz val="11"/>
        <color theme="1"/>
        <rFont val="Calibri"/>
        <family val="2"/>
        <scheme val="minor"/>
      </rPr>
      <t>STC9103</t>
    </r>
    <r>
      <rPr>
        <sz val="11"/>
        <color theme="1"/>
        <rFont val="Calibri"/>
        <family val="2"/>
        <scheme val="minor"/>
      </rPr>
      <t xml:space="preserve"> - 2 gestions de transfert, est lié à MI4, et MR8.</t>
    </r>
  </si>
  <si>
    <r>
      <t xml:space="preserve">Machine </t>
    </r>
    <r>
      <rPr>
        <b/>
        <sz val="11"/>
        <color theme="1"/>
        <rFont val="Calibri"/>
        <family val="2"/>
        <scheme val="minor"/>
      </rPr>
      <t>STEMA01</t>
    </r>
    <r>
      <rPr>
        <sz val="11"/>
        <color theme="1"/>
        <rFont val="Calibri"/>
        <family val="2"/>
        <scheme val="minor"/>
      </rPr>
      <t xml:space="preserve"> - 2 états sur la cloche, ouverte ou fermée</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</si>
</sst>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0070C0"/>
      <name val="Calibri"/>
      <family val="2"/>
      <scheme val="minor"/>
    </font>
    <font>
      <b/>
      <sz val="16"/>
      <color theme="1"/>
      <name val="Calibri"/>
      <family val="2"/>
      <scheme val="minor"/>
    </font>
    <font>
      <sz val="16"/>
      <color theme="1"/>
      <name val="Calibri"/>
      <family val="2"/>
      <scheme val="minor"/>
    </font>
    <font>
      <b/>
      <sz val="11"/>
      <color rgb="FFFF0000"/>
      <name val="Calibri"/>
      <family val="2"/>
      <scheme val="minor"/>
    </font>
    <font>
      <b/>
      <sz val="36"/>
      <color rgb="FF008000"/>
      <name val="Calibri"/>
      <family val="2"/>
      <scheme val="minor"/>
    </font>
    <font>
      <b/>
      <sz val="36"/>
      <color rgb="FF0070C0"/>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65">
    <xf numFmtId="0" fontId="0" fillId="0" borderId="0" xfId="0"/>
    <xf numFmtId="0" fontId="0" fillId="0" borderId="0" xfId="0" applyAlignment="1">
      <alignment horizontal="right" vertical="center"/>
    </xf>
    <xf numFmtId="0" fontId="0" fillId="0" borderId="0"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0" borderId="1" xfId="0" applyFont="1" applyBorder="1" applyAlignment="1" applyProtection="1">
      <alignment horizontal="center" vertical="center"/>
      <protection locked="0"/>
    </xf>
    <xf numFmtId="49" fontId="0" fillId="0" borderId="1" xfId="0" applyNumberFormat="1" applyBorder="1" applyAlignment="1">
      <alignment horizontal="center" vertical="center"/>
    </xf>
    <xf numFmtId="3" fontId="0" fillId="0" borderId="0" xfId="0" applyNumberFormat="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49" fontId="0" fillId="0" borderId="1" xfId="0" applyNumberFormat="1"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horizontal="center" vertical="center" textRotation="90"/>
    </xf>
    <xf numFmtId="3" fontId="0" fillId="0" borderId="1" xfId="0" applyNumberFormat="1" applyBorder="1" applyAlignment="1" applyProtection="1">
      <alignment horizontal="center" vertical="center"/>
    </xf>
    <xf numFmtId="0" fontId="1" fillId="0" borderId="1" xfId="0" applyFont="1" applyBorder="1" applyAlignment="1" applyProtection="1">
      <alignment horizontal="center" vertical="center"/>
    </xf>
    <xf numFmtId="0" fontId="1" fillId="2" borderId="1" xfId="0" applyFont="1" applyFill="1"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1" fillId="0" borderId="1" xfId="0" applyFont="1" applyFill="1" applyBorder="1" applyAlignment="1" applyProtection="1">
      <alignment horizontal="center" vertical="center"/>
    </xf>
    <xf numFmtId="0" fontId="0" fillId="0" borderId="0" xfId="0" applyFill="1" applyAlignment="1" applyProtection="1">
      <alignment horizontal="center" vertical="center"/>
    </xf>
    <xf numFmtId="49" fontId="0" fillId="0" borderId="1" xfId="0" applyNumberFormat="1" applyFont="1" applyBorder="1" applyAlignment="1" applyProtection="1">
      <alignment horizontal="center" vertical="center"/>
    </xf>
    <xf numFmtId="0" fontId="0" fillId="2" borderId="1" xfId="0" applyFont="1" applyFill="1" applyBorder="1" applyAlignment="1" applyProtection="1">
      <alignment horizontal="center" vertical="center"/>
    </xf>
    <xf numFmtId="0" fontId="0" fillId="0" borderId="0" xfId="0" applyAlignment="1" applyProtection="1">
      <alignment horizontal="center" vertical="center"/>
    </xf>
    <xf numFmtId="49" fontId="0" fillId="0" borderId="7" xfId="0" applyNumberFormat="1" applyBorder="1" applyAlignment="1" applyProtection="1">
      <alignment horizontal="center" vertical="center"/>
    </xf>
    <xf numFmtId="0" fontId="2" fillId="0" borderId="7" xfId="0" applyFont="1" applyBorder="1" applyAlignment="1" applyProtection="1">
      <alignment horizontal="center" vertical="center"/>
    </xf>
    <xf numFmtId="0" fontId="0" fillId="0" borderId="7" xfId="0" applyBorder="1" applyAlignment="1" applyProtection="1">
      <alignment horizontal="center" vertical="center"/>
    </xf>
    <xf numFmtId="49" fontId="0" fillId="0" borderId="0" xfId="0" applyNumberFormat="1" applyBorder="1" applyAlignment="1" applyProtection="1">
      <alignment horizontal="center" vertical="center"/>
    </xf>
    <xf numFmtId="0" fontId="2" fillId="0" borderId="0" xfId="0" applyFont="1" applyBorder="1" applyAlignment="1" applyProtection="1">
      <alignment horizontal="center" vertical="center"/>
    </xf>
    <xf numFmtId="0" fontId="0" fillId="0" borderId="0" xfId="0" applyAlignment="1" applyProtection="1">
      <alignment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2" fillId="0" borderId="0" xfId="0" applyFont="1" applyBorder="1" applyAlignment="1" applyProtection="1">
      <alignment horizontal="center" vertical="center"/>
      <protection locked="0"/>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0" fontId="0" fillId="0" borderId="0" xfId="0" applyAlignment="1" applyProtection="1">
      <alignment horizontal="center" vertical="center"/>
    </xf>
    <xf numFmtId="0" fontId="0" fillId="0" borderId="0" xfId="0" applyBorder="1" applyAlignment="1" applyProtection="1">
      <alignment horizontal="center" vertical="center"/>
    </xf>
    <xf numFmtId="0" fontId="1" fillId="0" borderId="0" xfId="0" applyFont="1" applyBorder="1" applyAlignment="1" applyProtection="1">
      <alignment horizontal="center" vertical="center"/>
    </xf>
    <xf numFmtId="0" fontId="0" fillId="0" borderId="1" xfId="0" applyBorder="1" applyAlignment="1" applyProtection="1">
      <alignment horizontal="center" vertical="center"/>
    </xf>
    <xf numFmtId="0" fontId="0" fillId="0" borderId="0" xfId="0" applyAlignment="1" applyProtection="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3" fontId="6" fillId="0" borderId="0" xfId="0" applyNumberFormat="1" applyFont="1" applyAlignment="1">
      <alignment horizontal="left" vertical="center"/>
    </xf>
    <xf numFmtId="0" fontId="0" fillId="0" borderId="0" xfId="0" applyAlignment="1">
      <alignment horizontal="center" vertical="center"/>
    </xf>
    <xf numFmtId="0" fontId="0" fillId="0" borderId="1" xfId="0" applyBorder="1" applyAlignment="1" applyProtection="1">
      <alignment horizontal="center" vertical="center"/>
    </xf>
    <xf numFmtId="3" fontId="7" fillId="0" borderId="0" xfId="0" applyNumberFormat="1" applyFont="1" applyAlignment="1" applyProtection="1">
      <alignment horizontal="left" vertical="center"/>
      <protection locked="0"/>
    </xf>
    <xf numFmtId="0" fontId="0" fillId="0" borderId="0" xfId="0"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8" xfId="0" applyBorder="1" applyAlignment="1" applyProtection="1">
      <alignment horizontal="center" vertical="center"/>
    </xf>
    <xf numFmtId="0" fontId="0" fillId="0" borderId="9" xfId="0" applyBorder="1" applyAlignment="1" applyProtection="1">
      <alignment horizontal="center" vertical="center"/>
    </xf>
  </cellXfs>
  <cellStyles count="1">
    <cellStyle name="Normal" xfId="0" builtinId="0"/>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8.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0.png"/><Relationship Id="rId4" Type="http://schemas.openxmlformats.org/officeDocument/2006/relationships/image" Target="../media/image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6.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3.png"/><Relationship Id="rId7" Type="http://schemas.openxmlformats.org/officeDocument/2006/relationships/image" Target="../media/image2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23.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png"/><Relationship Id="rId7" Type="http://schemas.microsoft.com/office/2007/relationships/hdphoto" Target="../media/hdphoto2.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6.png"/><Relationship Id="rId5" Type="http://schemas.openxmlformats.org/officeDocument/2006/relationships/image" Target="../media/image25.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7.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23</xdr:col>
      <xdr:colOff>200024</xdr:colOff>
      <xdr:row>1</xdr:row>
      <xdr:rowOff>104772</xdr:rowOff>
    </xdr:from>
    <xdr:to>
      <xdr:col>34</xdr:col>
      <xdr:colOff>123825</xdr:colOff>
      <xdr:row>127</xdr:row>
      <xdr:rowOff>134470</xdr:rowOff>
    </xdr:to>
    <xdr:sp macro="" textlink="">
      <xdr:nvSpPr>
        <xdr:cNvPr id="14" name="ZoneTexte 13"/>
        <xdr:cNvSpPr txBox="1"/>
      </xdr:nvSpPr>
      <xdr:spPr>
        <a:xfrm>
          <a:off x="18252700" y="295272"/>
          <a:ext cx="8305801" cy="2290090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MI1 et MI2.</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Ces 2 valeurs optionnelles permettent d'ajuster</a:t>
          </a:r>
          <a:r>
            <a:rPr lang="fr-FR" sz="1600" baseline="0">
              <a:latin typeface="Arial" pitchFamily="34" charset="0"/>
              <a:cs typeface="Arial" pitchFamily="34" charset="0"/>
            </a:rPr>
            <a:t> les valeurs des axes A ou B et C par rapport à la valeur initiale calculée par le post-processeur :</a:t>
          </a:r>
        </a:p>
        <a:p>
          <a:pPr algn="just"/>
          <a:endParaRPr lang="fr-FR" sz="1600" baseline="0">
            <a:latin typeface="Arial" pitchFamily="34" charset="0"/>
            <a:cs typeface="Arial" pitchFamily="34" charset="0"/>
          </a:endParaRPr>
        </a:p>
        <a:p>
          <a:pPr algn="just" defTabSz="360000">
            <a:tabLst>
              <a:tab pos="360000" algn="l"/>
            </a:tabLst>
          </a:pPr>
          <a:r>
            <a:rPr lang="fr-FR" sz="1600" b="1" baseline="0">
              <a:solidFill>
                <a:srgbClr val="0070C0"/>
              </a:solidFill>
              <a:latin typeface="Arial" pitchFamily="34" charset="0"/>
              <a:ea typeface="+mn-ea"/>
              <a:cs typeface="Arial" pitchFamily="34" charset="0"/>
            </a:rPr>
            <a:t>Pour C :</a:t>
          </a:r>
          <a:endParaRPr lang="fr-FR" sz="1600" b="1">
            <a:solidFill>
              <a:srgbClr val="0070C0"/>
            </a:solidFill>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0° </a:t>
          </a:r>
          <a:r>
            <a:rPr lang="fr-FR" sz="1600" baseline="0">
              <a:solidFill>
                <a:schemeClr val="dk1"/>
              </a:solidFill>
              <a:latin typeface="Arial" pitchFamily="34" charset="0"/>
              <a:ea typeface="+mn-ea"/>
              <a:cs typeface="Arial" pitchFamily="34" charset="0"/>
            </a:rPr>
            <a:t>laisse la valeur initiale,</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a:t>
          </a:r>
          <a:r>
            <a:rPr lang="fr-FR" sz="1600" b="0" baseline="0">
              <a:solidFill>
                <a:sysClr val="windowText" lastClr="000000"/>
              </a:solidFill>
              <a:latin typeface="Arial" pitchFamily="34" charset="0"/>
              <a:ea typeface="+mn-ea"/>
              <a:cs typeface="Arial" pitchFamily="34" charset="0"/>
            </a:rPr>
            <a:t> </a:t>
          </a:r>
          <a:r>
            <a:rPr lang="fr-FR" sz="1600" baseline="0">
              <a:solidFill>
                <a:schemeClr val="dk1"/>
              </a:solidFill>
              <a:latin typeface="Arial" pitchFamily="34" charset="0"/>
              <a:ea typeface="+mn-ea"/>
              <a:cs typeface="Arial" pitchFamily="34" charset="0"/>
            </a:rPr>
            <a:t>ajoute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positif),</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 </a:t>
          </a:r>
          <a:r>
            <a:rPr lang="fr-FR" sz="1600" baseline="0">
              <a:solidFill>
                <a:schemeClr val="dk1"/>
              </a:solidFill>
              <a:latin typeface="Arial" pitchFamily="34" charset="0"/>
              <a:ea typeface="+mn-ea"/>
              <a:cs typeface="Arial" pitchFamily="34" charset="0"/>
            </a:rPr>
            <a:t>retire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négatif).</a:t>
          </a:r>
          <a:endParaRPr lang="fr-FR" sz="160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Pour A ou B :</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Positif</a:t>
          </a:r>
          <a:r>
            <a:rPr lang="fr-FR" sz="1600" baseline="0">
              <a:latin typeface="Arial" pitchFamily="34" charset="0"/>
              <a:cs typeface="Arial" pitchFamily="34" charset="0"/>
            </a:rPr>
            <a:t> laisse la valeur initiale,</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Négatif</a:t>
          </a:r>
          <a:r>
            <a:rPr lang="fr-FR" sz="1600" baseline="0">
              <a:latin typeface="Arial" pitchFamily="34" charset="0"/>
              <a:cs typeface="Arial" pitchFamily="34" charset="0"/>
            </a:rPr>
            <a:t> change le signe de la valeur initiale de l'axe A ou B,</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NPU</a:t>
          </a:r>
          <a:r>
            <a:rPr lang="fr-FR" sz="1600" baseline="0">
              <a:latin typeface="Arial" pitchFamily="34" charset="0"/>
              <a:cs typeface="Arial" pitchFamily="34" charset="0"/>
            </a:rPr>
            <a:t> : ne pas utiliser.</a:t>
          </a:r>
        </a:p>
        <a:p>
          <a:pPr algn="just" defTabSz="360000">
            <a:tabLst>
              <a:tab pos="360000" algn="l"/>
            </a:tabLst>
          </a:pP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Source ou Translation </a:t>
          </a:r>
          <a:r>
            <a:rPr lang="fr-FR" sz="1600" baseline="0">
              <a:latin typeface="Arial" pitchFamily="34" charset="0"/>
              <a:cs typeface="Arial" pitchFamily="34" charset="0"/>
            </a:rPr>
            <a:t>ajuste la valeur concernée sur l'opération source, ou sur la dernière opération en de transformation en translation (s'il n'y a pas d'opération de transformation en miroir ou rotation).</a:t>
          </a: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Miroir</a:t>
          </a:r>
          <a:r>
            <a:rPr lang="fr-FR" sz="1600" baseline="0">
              <a:latin typeface="Arial" pitchFamily="34" charset="0"/>
              <a:cs typeface="Arial" pitchFamily="34" charset="0"/>
            </a:rPr>
            <a:t> ajuste la valeur concernée sur la dernière opération de transformation qui est en miroir (ne sont pas prises en compte les opérations de transformation en translation en aval).</a:t>
          </a: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70C0"/>
              </a:solidFill>
              <a:latin typeface="Arial" pitchFamily="34" charset="0"/>
              <a:ea typeface="+mn-ea"/>
              <a:cs typeface="Arial" pitchFamily="34" charset="0"/>
            </a:rPr>
            <a:t>Rotation</a:t>
          </a:r>
          <a:r>
            <a:rPr lang="fr-FR" sz="1600" baseline="0">
              <a:solidFill>
                <a:schemeClr val="dk1"/>
              </a:solidFill>
              <a:latin typeface="Arial" pitchFamily="34" charset="0"/>
              <a:ea typeface="+mn-ea"/>
              <a:cs typeface="Arial" pitchFamily="34" charset="0"/>
            </a:rPr>
            <a:t> ajuste la valeur concernée sur la dernière opération de transformation qui est en rotation (ne sont pas prises en compte les opérations de transformation en translation en aval).</a:t>
          </a:r>
        </a:p>
        <a:p>
          <a:pPr algn="just" defTabSz="360000">
            <a:spcBef>
              <a:spcPts val="600"/>
            </a:spcBef>
            <a:tabLst>
              <a:tab pos="3060000" algn="l"/>
            </a:tabLst>
          </a:pPr>
          <a:r>
            <a:rPr lang="fr-FR" sz="1200" baseline="0">
              <a:solidFill>
                <a:schemeClr val="dk1"/>
              </a:solidFill>
              <a:latin typeface="+mn-lt"/>
              <a:ea typeface="+mn-ea"/>
              <a:cs typeface="Arial" pitchFamily="34" charset="0"/>
            </a:rPr>
            <a:t>Source → Translation →  Mirroir → Translation :	</a:t>
          </a:r>
          <a:r>
            <a:rPr lang="fr-FR" sz="1200" b="1" baseline="0">
              <a:solidFill>
                <a:srgbClr val="0070C0"/>
              </a:solidFill>
              <a:latin typeface="+mn-lt"/>
              <a:ea typeface="+mn-ea"/>
              <a:cs typeface="Arial" pitchFamily="34" charset="0"/>
            </a:rPr>
            <a:t>Miroir</a:t>
          </a:r>
          <a:r>
            <a:rPr lang="fr-FR" sz="1200" baseline="0">
              <a:solidFill>
                <a:schemeClr val="dk1"/>
              </a:solidFill>
              <a:latin typeface="+mn-lt"/>
              <a:ea typeface="+mn-ea"/>
              <a:cs typeface="Arial" pitchFamily="34" charset="0"/>
            </a:rPr>
            <a:t> est pris en compte.</a:t>
          </a:r>
        </a:p>
        <a:p>
          <a:pPr algn="just" defTabSz="360000">
            <a:tabLst>
              <a:tab pos="3060000" algn="l"/>
            </a:tabLst>
          </a:pPr>
          <a:r>
            <a:rPr lang="fr-FR" sz="1200" baseline="0">
              <a:solidFill>
                <a:schemeClr val="dk1"/>
              </a:solidFill>
              <a:latin typeface="+mn-lt"/>
              <a:ea typeface="+mn-ea"/>
              <a:cs typeface="Arial" pitchFamily="34" charset="0"/>
            </a:rPr>
            <a:t>Source →  Translation →Translation :	</a:t>
          </a:r>
          <a:r>
            <a:rPr lang="fr-FR" sz="1200" b="1" baseline="0">
              <a:solidFill>
                <a:srgbClr val="0070C0"/>
              </a:solidFill>
              <a:latin typeface="+mn-lt"/>
              <a:ea typeface="+mn-ea"/>
              <a:cs typeface="Arial" pitchFamily="34" charset="0"/>
            </a:rPr>
            <a:t>Source ou Translation </a:t>
          </a:r>
          <a:r>
            <a:rPr lang="fr-FR" sz="1200" baseline="0">
              <a:solidFill>
                <a:schemeClr val="dk1"/>
              </a:solidFill>
              <a:latin typeface="+mn-lt"/>
              <a:ea typeface="+mn-ea"/>
              <a:cs typeface="Arial" pitchFamily="34" charset="0"/>
            </a:rPr>
            <a:t>est pris en compte.</a:t>
          </a:r>
        </a:p>
        <a:p>
          <a:pPr algn="just" defTabSz="360000">
            <a:tabLst>
              <a:tab pos="3060000" algn="l"/>
            </a:tabLst>
          </a:pPr>
          <a:r>
            <a:rPr lang="fr-FR" sz="1200" baseline="0">
              <a:solidFill>
                <a:schemeClr val="dk1"/>
              </a:solidFill>
              <a:latin typeface="+mn-lt"/>
              <a:ea typeface="+mn-ea"/>
              <a:cs typeface="Arial" pitchFamily="34" charset="0"/>
            </a:rPr>
            <a:t>Source →  Miroir →  Rotation →Translation :	</a:t>
          </a:r>
          <a:r>
            <a:rPr lang="fr-FR" sz="1200" b="1" baseline="0">
              <a:solidFill>
                <a:srgbClr val="0070C0"/>
              </a:solidFill>
              <a:latin typeface="+mn-lt"/>
              <a:ea typeface="+mn-ea"/>
              <a:cs typeface="Arial" pitchFamily="34" charset="0"/>
            </a:rPr>
            <a:t>Rotation</a:t>
          </a:r>
          <a:r>
            <a:rPr lang="fr-FR" sz="1200" baseline="0">
              <a:solidFill>
                <a:schemeClr val="dk1"/>
              </a:solidFill>
              <a:latin typeface="+mn-lt"/>
              <a:ea typeface="+mn-ea"/>
              <a:cs typeface="Arial" pitchFamily="34" charset="0"/>
            </a:rPr>
            <a:t> est pris en compte, la dernière des opérations hors Translation.</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060000" algn="l"/>
            </a:tabLst>
          </a:pPr>
          <a:r>
            <a:rPr lang="fr-FR" sz="1600" b="0">
              <a:solidFill>
                <a:schemeClr val="dk1"/>
              </a:solidFill>
              <a:latin typeface="Arial" pitchFamily="34" charset="0"/>
              <a:ea typeface="+mn-ea"/>
              <a:cs typeface="Arial" pitchFamily="34" charset="0"/>
            </a:rPr>
            <a:t>L'objectif</a:t>
          </a:r>
          <a:r>
            <a:rPr lang="fr-FR" sz="1600" b="0" baseline="0">
              <a:solidFill>
                <a:schemeClr val="dk1"/>
              </a:solidFill>
              <a:latin typeface="Arial" pitchFamily="34" charset="0"/>
              <a:ea typeface="+mn-ea"/>
              <a:cs typeface="Arial" pitchFamily="34" charset="0"/>
            </a:rPr>
            <a:t> est de contenir l'axe C au plus proche de 0°, ou tout du moins l'axe C dans une zone de travail de ± 180°.</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Ces valeurs optionnelles sont à ajuster finement en fonction :</a:t>
          </a:r>
        </a:p>
        <a:p>
          <a:pPr algn="just" defTabSz="360000">
            <a:tabLst>
              <a:tab pos="360000" algn="l"/>
            </a:tabLst>
          </a:pPr>
          <a:r>
            <a:rPr lang="fr-FR" sz="1600" b="0" baseline="0">
              <a:solidFill>
                <a:schemeClr val="dk1"/>
              </a:solidFill>
              <a:latin typeface="Arial" pitchFamily="34" charset="0"/>
              <a:ea typeface="+mn-ea"/>
              <a:cs typeface="Arial" pitchFamily="34" charset="0"/>
            </a:rPr>
            <a:t>	- des opérations de transformation,</a:t>
          </a:r>
        </a:p>
        <a:p>
          <a:pPr algn="just" defTabSz="360000">
            <a:tabLst>
              <a:tab pos="360000" algn="l"/>
            </a:tabLst>
          </a:pPr>
          <a:r>
            <a:rPr lang="fr-FR" sz="1600" b="0" baseline="0">
              <a:solidFill>
                <a:schemeClr val="dk1"/>
              </a:solidFill>
              <a:latin typeface="Arial" pitchFamily="34" charset="0"/>
              <a:ea typeface="+mn-ea"/>
              <a:cs typeface="Arial" pitchFamily="34" charset="0"/>
            </a:rPr>
            <a:t>	- des différentes machines.</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Attention, avant que soient bien pris en compte ces opération, bien veillez à ce que soit activé le mode </a:t>
          </a:r>
          <a:r>
            <a:rPr lang="fr-FR" sz="1600" b="1" baseline="0">
              <a:solidFill>
                <a:schemeClr val="dk1"/>
              </a:solidFill>
              <a:latin typeface="Arial" pitchFamily="34" charset="0"/>
              <a:ea typeface="+mn-ea"/>
              <a:cs typeface="Arial" pitchFamily="34" charset="0"/>
            </a:rPr>
            <a:t>Sous-programme</a:t>
          </a:r>
          <a:r>
            <a:rPr lang="fr-FR" sz="1600" b="0" baseline="0">
              <a:solidFill>
                <a:schemeClr val="dk1"/>
              </a:solidFill>
              <a:latin typeface="Arial" pitchFamily="34" charset="0"/>
              <a:ea typeface="+mn-ea"/>
              <a:cs typeface="Arial" pitchFamily="34" charset="0"/>
            </a:rPr>
            <a:t> en </a:t>
          </a:r>
          <a:r>
            <a:rPr lang="fr-FR" sz="1600" b="1" baseline="0">
              <a:solidFill>
                <a:schemeClr val="dk1"/>
              </a:solidFill>
              <a:latin typeface="Arial" pitchFamily="34" charset="0"/>
              <a:ea typeface="+mn-ea"/>
              <a:cs typeface="Arial" pitchFamily="34" charset="0"/>
            </a:rPr>
            <a:t>En absolu</a:t>
          </a:r>
          <a:r>
            <a:rPr lang="fr-FR" sz="1600" b="0" baseline="0">
              <a:solidFill>
                <a:schemeClr val="dk1"/>
              </a:solidFill>
              <a:latin typeface="Arial" pitchFamily="34" charset="0"/>
              <a:ea typeface="+mn-ea"/>
              <a:cs typeface="Arial" pitchFamily="34" charset="0"/>
            </a:rPr>
            <a:t>. dans le</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Dans le cas de miroir, ce mode ne peut être activé que si dans la direction d'usinage, la case Inverser l'ordre est activé (cela signifie que si l'opération source est en avalant, l'opération miroir résultante est en opposition, et inversement).  </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Si l'on souhaite conserver le même mode avalant ou opposition de l'opération source, le fait de maintenir le point de départ désactive le mode Sous-programme de la transformation, alors la valeur prise en compte est celle de l'opération source, et non pas celle escomptée de l'opération miroir (ce bug est en cours d'étude pour sa correction à l'écriture de ces lignes).</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r>
            <a:rPr lang="fr-FR" sz="1600" b="0" baseline="0">
              <a:solidFill>
                <a:sysClr val="windowText" lastClr="000000"/>
              </a:solidFill>
              <a:latin typeface="Arial" pitchFamily="34" charset="0"/>
              <a:ea typeface="+mn-ea"/>
              <a:cs typeface="Arial" pitchFamily="34" charset="0"/>
            </a:rPr>
            <a:t>Valeurs des courses des axes rotatifs par machine :</a:t>
          </a:r>
        </a:p>
        <a:p>
          <a:pPr algn="just" defTabSz="360000">
            <a:tabLst>
              <a:tab pos="360000" algn="l"/>
            </a:tabLst>
          </a:pPr>
          <a:endParaRPr lang="fr-FR" sz="1600" b="0" baseline="0">
            <a:solidFill>
              <a:sysClr val="windowText" lastClr="000000"/>
            </a:solidFill>
            <a:latin typeface="Arial" pitchFamily="34" charset="0"/>
            <a:ea typeface="+mn-ea"/>
            <a:cs typeface="Arial" pitchFamily="34" charset="0"/>
          </a:endParaRP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STC9101</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STC9103</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	Axe B : ± 120°		Axe C : ± 185° si la cloche est présente physiquement.			Axe C : ± 270° si la cloche est absente physiquement.</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STEMA01</a:t>
          </a:r>
          <a:r>
            <a:rPr lang="fr-FR" sz="1600" b="0" baseline="0">
              <a:solidFill>
                <a:sysClr val="windowText" lastClr="000000"/>
              </a:solidFill>
              <a:latin typeface="Arial" pitchFamily="34" charset="0"/>
              <a:ea typeface="+mn-ea"/>
              <a:cs typeface="Arial" pitchFamily="34" charset="0"/>
            </a:rPr>
            <a:t> :	idem STC9110.</a:t>
          </a:r>
        </a:p>
      </xdr:txBody>
    </xdr:sp>
    <xdr:clientData/>
  </xdr:twoCellAnchor>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447675</xdr:colOff>
      <xdr:row>7</xdr:row>
      <xdr:rowOff>133350</xdr:rowOff>
    </xdr:from>
    <xdr:to>
      <xdr:col>0</xdr:col>
      <xdr:colOff>1584921</xdr:colOff>
      <xdr:row>14</xdr:row>
      <xdr:rowOff>108762</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47675" y="1543050"/>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editAs="oneCell">
    <xdr:from>
      <xdr:col>11</xdr:col>
      <xdr:colOff>66675</xdr:colOff>
      <xdr:row>7</xdr:row>
      <xdr:rowOff>79121</xdr:rowOff>
    </xdr:from>
    <xdr:to>
      <xdr:col>11</xdr:col>
      <xdr:colOff>1982397</xdr:colOff>
      <xdr:row>16</xdr:row>
      <xdr:rowOff>172413</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058150" y="1488821"/>
          <a:ext cx="1915722" cy="1541092"/>
        </a:xfrm>
        <a:prstGeom prst="rect">
          <a:avLst/>
        </a:prstGeom>
      </xdr:spPr>
    </xdr:pic>
    <xdr:clientData/>
  </xdr:twoCellAnchor>
  <xdr:twoCellAnchor editAs="oneCell">
    <xdr:from>
      <xdr:col>22</xdr:col>
      <xdr:colOff>297030</xdr:colOff>
      <xdr:row>7</xdr:row>
      <xdr:rowOff>0</xdr:rowOff>
    </xdr:from>
    <xdr:to>
      <xdr:col>22</xdr:col>
      <xdr:colOff>1762913</xdr:colOff>
      <xdr:row>16</xdr:row>
      <xdr:rowOff>779</xdr:rowOff>
    </xdr:to>
    <xdr:pic>
      <xdr:nvPicPr>
        <xdr:cNvPr id="7" name="Image 6" descr="9101_Axe_A.png"/>
        <xdr:cNvPicPr>
          <a:picLocks noChangeAspect="1"/>
        </xdr:cNvPicPr>
      </xdr:nvPicPr>
      <xdr:blipFill>
        <a:blip xmlns:r="http://schemas.openxmlformats.org/officeDocument/2006/relationships" r:embed="rId6" cstate="print"/>
        <a:stretch>
          <a:fillRect/>
        </a:stretch>
      </xdr:blipFill>
      <xdr:spPr>
        <a:xfrm>
          <a:off x="16279980" y="1409700"/>
          <a:ext cx="1465883" cy="1448579"/>
        </a:xfrm>
        <a:prstGeom prst="rect">
          <a:avLst/>
        </a:prstGeom>
      </xdr:spPr>
    </xdr:pic>
    <xdr:clientData/>
  </xdr:twoCellAnchor>
  <xdr:twoCellAnchor editAs="oneCell">
    <xdr:from>
      <xdr:col>11</xdr:col>
      <xdr:colOff>71608</xdr:colOff>
      <xdr:row>27</xdr:row>
      <xdr:rowOff>95250</xdr:rowOff>
    </xdr:from>
    <xdr:to>
      <xdr:col>11</xdr:col>
      <xdr:colOff>2046054</xdr:colOff>
      <xdr:row>37</xdr:row>
      <xdr:rowOff>114300</xdr:rowOff>
    </xdr:to>
    <xdr:pic>
      <xdr:nvPicPr>
        <xdr:cNvPr id="9" name="Image 8" descr="9110_Axe_C.png"/>
        <xdr:cNvPicPr>
          <a:picLocks noChangeAspect="1"/>
        </xdr:cNvPicPr>
      </xdr:nvPicPr>
      <xdr:blipFill>
        <a:blip xmlns:r="http://schemas.openxmlformats.org/officeDocument/2006/relationships" r:embed="rId7" cstate="print"/>
        <a:stretch>
          <a:fillRect/>
        </a:stretch>
      </xdr:blipFill>
      <xdr:spPr>
        <a:xfrm>
          <a:off x="8063083" y="4781550"/>
          <a:ext cx="1974446" cy="1657350"/>
        </a:xfrm>
        <a:prstGeom prst="rect">
          <a:avLst/>
        </a:prstGeom>
      </xdr:spPr>
    </xdr:pic>
    <xdr:clientData/>
  </xdr:twoCellAnchor>
  <xdr:twoCellAnchor editAs="oneCell">
    <xdr:from>
      <xdr:col>22</xdr:col>
      <xdr:colOff>304799</xdr:colOff>
      <xdr:row>27</xdr:row>
      <xdr:rowOff>120032</xdr:rowOff>
    </xdr:from>
    <xdr:to>
      <xdr:col>22</xdr:col>
      <xdr:colOff>1914525</xdr:colOff>
      <xdr:row>36</xdr:row>
      <xdr:rowOff>157505</xdr:rowOff>
    </xdr:to>
    <xdr:pic>
      <xdr:nvPicPr>
        <xdr:cNvPr id="11" name="Image 10" descr="9110_Axe_B.png"/>
        <xdr:cNvPicPr>
          <a:picLocks noChangeAspect="1"/>
        </xdr:cNvPicPr>
      </xdr:nvPicPr>
      <xdr:blipFill>
        <a:blip xmlns:r="http://schemas.openxmlformats.org/officeDocument/2006/relationships" r:embed="rId8" cstate="print"/>
        <a:stretch>
          <a:fillRect/>
        </a:stretch>
      </xdr:blipFill>
      <xdr:spPr>
        <a:xfrm>
          <a:off x="16287749" y="4806332"/>
          <a:ext cx="1609726" cy="1485273"/>
        </a:xfrm>
        <a:prstGeom prst="rect">
          <a:avLst/>
        </a:prstGeom>
      </xdr:spPr>
    </xdr:pic>
    <xdr:clientData/>
  </xdr:twoCellAnchor>
  <xdr:twoCellAnchor editAs="oneCell">
    <xdr:from>
      <xdr:col>11</xdr:col>
      <xdr:colOff>245501</xdr:colOff>
      <xdr:row>17</xdr:row>
      <xdr:rowOff>47624</xdr:rowOff>
    </xdr:from>
    <xdr:to>
      <xdr:col>11</xdr:col>
      <xdr:colOff>1819275</xdr:colOff>
      <xdr:row>26</xdr:row>
      <xdr:rowOff>185520</xdr:rowOff>
    </xdr:to>
    <xdr:pic>
      <xdr:nvPicPr>
        <xdr:cNvPr id="12" name="Image 11" descr="9103_Axe_C.png"/>
        <xdr:cNvPicPr>
          <a:picLocks noChangeAspect="1"/>
        </xdr:cNvPicPr>
      </xdr:nvPicPr>
      <xdr:blipFill>
        <a:blip xmlns:r="http://schemas.openxmlformats.org/officeDocument/2006/relationships" r:embed="rId9" cstate="print"/>
        <a:stretch>
          <a:fillRect/>
        </a:stretch>
      </xdr:blipFill>
      <xdr:spPr>
        <a:xfrm>
          <a:off x="8236976" y="3095624"/>
          <a:ext cx="1573774" cy="1585696"/>
        </a:xfrm>
        <a:prstGeom prst="rect">
          <a:avLst/>
        </a:prstGeom>
      </xdr:spPr>
    </xdr:pic>
    <xdr:clientData/>
  </xdr:twoCellAnchor>
  <xdr:twoCellAnchor editAs="oneCell">
    <xdr:from>
      <xdr:col>22</xdr:col>
      <xdr:colOff>347656</xdr:colOff>
      <xdr:row>17</xdr:row>
      <xdr:rowOff>57149</xdr:rowOff>
    </xdr:from>
    <xdr:to>
      <xdr:col>22</xdr:col>
      <xdr:colOff>1728756</xdr:colOff>
      <xdr:row>27</xdr:row>
      <xdr:rowOff>9524</xdr:rowOff>
    </xdr:to>
    <xdr:pic>
      <xdr:nvPicPr>
        <xdr:cNvPr id="13" name="Image 12" descr="9103_Axe_A.png"/>
        <xdr:cNvPicPr>
          <a:picLocks noChangeAspect="1"/>
        </xdr:cNvPicPr>
      </xdr:nvPicPr>
      <xdr:blipFill>
        <a:blip xmlns:r="http://schemas.openxmlformats.org/officeDocument/2006/relationships" r:embed="rId10" cstate="print"/>
        <a:stretch>
          <a:fillRect/>
        </a:stretch>
      </xdr:blipFill>
      <xdr:spPr>
        <a:xfrm>
          <a:off x="16330606" y="3105149"/>
          <a:ext cx="1381100" cy="1590675"/>
        </a:xfrm>
        <a:prstGeom prst="rect">
          <a:avLst/>
        </a:prstGeom>
      </xdr:spPr>
    </xdr:pic>
    <xdr:clientData/>
  </xdr:twoCellAnchor>
  <xdr:twoCellAnchor>
    <xdr:from>
      <xdr:col>25</xdr:col>
      <xdr:colOff>424141</xdr:colOff>
      <xdr:row>115</xdr:row>
      <xdr:rowOff>52745</xdr:rowOff>
    </xdr:from>
    <xdr:to>
      <xdr:col>31</xdr:col>
      <xdr:colOff>601033</xdr:colOff>
      <xdr:row>115</xdr:row>
      <xdr:rowOff>52745</xdr:rowOff>
    </xdr:to>
    <xdr:cxnSp macro="">
      <xdr:nvCxnSpPr>
        <xdr:cNvPr id="15" name="Connecteur droit 14"/>
        <xdr:cNvCxnSpPr/>
      </xdr:nvCxnSpPr>
      <xdr:spPr>
        <a:xfrm>
          <a:off x="20000817" y="20828451"/>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352425</xdr:colOff>
      <xdr:row>39</xdr:row>
      <xdr:rowOff>144556</xdr:rowOff>
    </xdr:from>
    <xdr:to>
      <xdr:col>0</xdr:col>
      <xdr:colOff>1630338</xdr:colOff>
      <xdr:row>43</xdr:row>
      <xdr:rowOff>23765</xdr:rowOff>
    </xdr:to>
    <xdr:pic>
      <xdr:nvPicPr>
        <xdr:cNvPr id="16" name="Image 15" descr="Ares.png"/>
        <xdr:cNvPicPr>
          <a:picLocks noChangeAspect="1"/>
        </xdr:cNvPicPr>
      </xdr:nvPicPr>
      <xdr:blipFill>
        <a:blip xmlns:r="http://schemas.openxmlformats.org/officeDocument/2006/relationships" r:embed="rId3" cstate="print"/>
        <a:stretch>
          <a:fillRect/>
        </a:stretch>
      </xdr:blipFill>
      <xdr:spPr>
        <a:xfrm>
          <a:off x="352425" y="6711203"/>
          <a:ext cx="1277913" cy="641209"/>
        </a:xfrm>
        <a:prstGeom prst="rect">
          <a:avLst/>
        </a:prstGeom>
      </xdr:spPr>
    </xdr:pic>
    <xdr:clientData/>
  </xdr:twoCellAnchor>
  <xdr:twoCellAnchor editAs="oneCell">
    <xdr:from>
      <xdr:col>11</xdr:col>
      <xdr:colOff>71608</xdr:colOff>
      <xdr:row>37</xdr:row>
      <xdr:rowOff>72838</xdr:rowOff>
    </xdr:from>
    <xdr:to>
      <xdr:col>11</xdr:col>
      <xdr:colOff>2046054</xdr:colOff>
      <xdr:row>47</xdr:row>
      <xdr:rowOff>91889</xdr:rowOff>
    </xdr:to>
    <xdr:pic>
      <xdr:nvPicPr>
        <xdr:cNvPr id="17" name="Image 16" descr="9110_Axe_C.png"/>
        <xdr:cNvPicPr>
          <a:picLocks noChangeAspect="1"/>
        </xdr:cNvPicPr>
      </xdr:nvPicPr>
      <xdr:blipFill>
        <a:blip xmlns:r="http://schemas.openxmlformats.org/officeDocument/2006/relationships" r:embed="rId7" cstate="print"/>
        <a:stretch>
          <a:fillRect/>
        </a:stretch>
      </xdr:blipFill>
      <xdr:spPr>
        <a:xfrm>
          <a:off x="8072608" y="6392956"/>
          <a:ext cx="1974446" cy="1655109"/>
        </a:xfrm>
        <a:prstGeom prst="rect">
          <a:avLst/>
        </a:prstGeom>
      </xdr:spPr>
    </xdr:pic>
    <xdr:clientData/>
  </xdr:twoCellAnchor>
  <xdr:twoCellAnchor editAs="oneCell">
    <xdr:from>
      <xdr:col>22</xdr:col>
      <xdr:colOff>304799</xdr:colOff>
      <xdr:row>37</xdr:row>
      <xdr:rowOff>52797</xdr:rowOff>
    </xdr:from>
    <xdr:to>
      <xdr:col>22</xdr:col>
      <xdr:colOff>1914525</xdr:colOff>
      <xdr:row>46</xdr:row>
      <xdr:rowOff>90271</xdr:rowOff>
    </xdr:to>
    <xdr:pic>
      <xdr:nvPicPr>
        <xdr:cNvPr id="18" name="Image 17" descr="9110_Axe_B.png"/>
        <xdr:cNvPicPr>
          <a:picLocks noChangeAspect="1"/>
        </xdr:cNvPicPr>
      </xdr:nvPicPr>
      <xdr:blipFill>
        <a:blip xmlns:r="http://schemas.openxmlformats.org/officeDocument/2006/relationships" r:embed="rId8" cstate="print"/>
        <a:stretch>
          <a:fillRect/>
        </a:stretch>
      </xdr:blipFill>
      <xdr:spPr>
        <a:xfrm>
          <a:off x="16306799" y="6372915"/>
          <a:ext cx="1609726" cy="1483032"/>
        </a:xfrm>
        <a:prstGeom prst="rect">
          <a:avLst/>
        </a:prstGeom>
      </xdr:spPr>
    </xdr:pic>
    <xdr:clientData/>
  </xdr:twoCellAnchor>
  <xdr:twoCellAnchor editAs="oneCell">
    <xdr:from>
      <xdr:col>25</xdr:col>
      <xdr:colOff>720586</xdr:colOff>
      <xdr:row>56</xdr:row>
      <xdr:rowOff>16564</xdr:rowOff>
    </xdr:from>
    <xdr:to>
      <xdr:col>31</xdr:col>
      <xdr:colOff>269676</xdr:colOff>
      <xdr:row>70</xdr:row>
      <xdr:rowOff>114951</xdr:rowOff>
    </xdr:to>
    <xdr:pic>
      <xdr:nvPicPr>
        <xdr:cNvPr id="10" name="Image 9"/>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342086" y="9327252"/>
          <a:ext cx="4121090" cy="2884449"/>
        </a:xfrm>
        <a:prstGeom prst="rect">
          <a:avLst/>
        </a:prstGeom>
      </xdr:spPr>
    </xdr:pic>
    <xdr:clientData/>
  </xdr:twoCellAnchor>
  <xdr:twoCellAnchor editAs="oneCell">
    <xdr:from>
      <xdr:col>26</xdr:col>
      <xdr:colOff>49697</xdr:colOff>
      <xdr:row>76</xdr:row>
      <xdr:rowOff>87211</xdr:rowOff>
    </xdr:from>
    <xdr:to>
      <xdr:col>31</xdr:col>
      <xdr:colOff>360787</xdr:colOff>
      <xdr:row>91</xdr:row>
      <xdr:rowOff>127620</xdr:rowOff>
    </xdr:to>
    <xdr:pic>
      <xdr:nvPicPr>
        <xdr:cNvPr id="27" name="Image 2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388373" y="13433417"/>
          <a:ext cx="4121090" cy="2897909"/>
        </a:xfrm>
        <a:prstGeom prst="rect">
          <a:avLst/>
        </a:prstGeom>
      </xdr:spPr>
    </xdr:pic>
    <xdr:clientData/>
  </xdr:twoCellAnchor>
  <xdr:twoCellAnchor editAs="oneCell">
    <xdr:from>
      <xdr:col>23</xdr:col>
      <xdr:colOff>414618</xdr:colOff>
      <xdr:row>100</xdr:row>
      <xdr:rowOff>67235</xdr:rowOff>
    </xdr:from>
    <xdr:to>
      <xdr:col>28</xdr:col>
      <xdr:colOff>38860</xdr:colOff>
      <xdr:row>113</xdr:row>
      <xdr:rowOff>5660</xdr:rowOff>
    </xdr:to>
    <xdr:pic>
      <xdr:nvPicPr>
        <xdr:cNvPr id="29" name="Image 28"/>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8467294" y="17985441"/>
          <a:ext cx="3434242" cy="2414925"/>
        </a:xfrm>
        <a:prstGeom prst="rect">
          <a:avLst/>
        </a:prstGeom>
      </xdr:spPr>
    </xdr:pic>
    <xdr:clientData/>
  </xdr:twoCellAnchor>
  <xdr:twoCellAnchor editAs="oneCell">
    <xdr:from>
      <xdr:col>29</xdr:col>
      <xdr:colOff>280148</xdr:colOff>
      <xdr:row>100</xdr:row>
      <xdr:rowOff>67236</xdr:rowOff>
    </xdr:from>
    <xdr:to>
      <xdr:col>33</xdr:col>
      <xdr:colOff>666390</xdr:colOff>
      <xdr:row>113</xdr:row>
      <xdr:rowOff>5661</xdr:rowOff>
    </xdr:to>
    <xdr:pic>
      <xdr:nvPicPr>
        <xdr:cNvPr id="30" name="Image 29"/>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2904824" y="17985442"/>
          <a:ext cx="3434242" cy="2414925"/>
        </a:xfrm>
        <a:prstGeom prst="rect">
          <a:avLst/>
        </a:prstGeom>
      </xdr:spPr>
    </xdr:pic>
    <xdr:clientData/>
  </xdr:twoCellAnchor>
  <xdr:twoCellAnchor>
    <xdr:from>
      <xdr:col>28</xdr:col>
      <xdr:colOff>201706</xdr:colOff>
      <xdr:row>106</xdr:row>
      <xdr:rowOff>134470</xdr:rowOff>
    </xdr:from>
    <xdr:to>
      <xdr:col>29</xdr:col>
      <xdr:colOff>168089</xdr:colOff>
      <xdr:row>106</xdr:row>
      <xdr:rowOff>134471</xdr:rowOff>
    </xdr:to>
    <xdr:cxnSp macro="">
      <xdr:nvCxnSpPr>
        <xdr:cNvPr id="37" name="Connecteur droit avec flèche 36"/>
        <xdr:cNvCxnSpPr/>
      </xdr:nvCxnSpPr>
      <xdr:spPr>
        <a:xfrm flipV="1">
          <a:off x="22064382" y="19195676"/>
          <a:ext cx="728383" cy="1"/>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100854</xdr:colOff>
      <xdr:row>101</xdr:row>
      <xdr:rowOff>31095</xdr:rowOff>
    </xdr:from>
    <xdr:to>
      <xdr:col>29</xdr:col>
      <xdr:colOff>257736</xdr:colOff>
      <xdr:row>105</xdr:row>
      <xdr:rowOff>73117</xdr:rowOff>
    </xdr:to>
    <xdr:pic>
      <xdr:nvPicPr>
        <xdr:cNvPr id="39" name="Image 38"/>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1963530" y="18139801"/>
          <a:ext cx="918882" cy="8040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xdr:from>
      <xdr:col>1</xdr:col>
      <xdr:colOff>28573</xdr:colOff>
      <xdr:row>6</xdr:row>
      <xdr:rowOff>66674</xdr:rowOff>
    </xdr:from>
    <xdr:to>
      <xdr:col>14</xdr:col>
      <xdr:colOff>27214</xdr:colOff>
      <xdr:row>24</xdr:row>
      <xdr:rowOff>68036</xdr:rowOff>
    </xdr:to>
    <xdr:sp macro="" textlink="">
      <xdr:nvSpPr>
        <xdr:cNvPr id="6" name="ZoneTexte 5"/>
        <xdr:cNvSpPr txBox="1"/>
      </xdr:nvSpPr>
      <xdr:spPr>
        <a:xfrm>
          <a:off x="2083252" y="1209674"/>
          <a:ext cx="9550855" cy="2886076"/>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MR1.</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a:t>
          </a:r>
          <a:r>
            <a:rPr lang="fr-FR" sz="1600" b="0" baseline="0">
              <a:latin typeface="Arial" pitchFamily="34" charset="0"/>
              <a:cs typeface="Arial" pitchFamily="34" charset="0"/>
            </a:rPr>
            <a:t>n'est utilisable uniquement pour la </a:t>
          </a:r>
          <a:r>
            <a:rPr lang="fr-FR" sz="1600" b="1" baseline="0">
              <a:solidFill>
                <a:srgbClr val="0070C0"/>
              </a:solidFill>
              <a:latin typeface="Arial" pitchFamily="34" charset="0"/>
              <a:cs typeface="Arial" pitchFamily="34" charset="0"/>
            </a:rPr>
            <a:t>STC9101</a:t>
          </a:r>
          <a:r>
            <a:rPr lang="fr-FR" sz="1600" b="0" baseline="0">
              <a:latin typeface="Arial" pitchFamily="34" charset="0"/>
              <a:cs typeface="Arial" pitchFamily="34" charset="0"/>
            </a:rPr>
            <a:t> utilisant un directeur de commande num 1060, qui nécessite un % en en-tête de programme. Cette variable remplace le n° de programme utilisé habituellement sous Mastercam, et qui sert pour les programmes concaténés.</a:t>
          </a:r>
        </a:p>
        <a:p>
          <a:pPr algn="just"/>
          <a:r>
            <a:rPr lang="fr-FR" sz="1600" b="0" baseline="0">
              <a:latin typeface="Arial" pitchFamily="34" charset="0"/>
              <a:cs typeface="Arial" pitchFamily="34" charset="0"/>
            </a:rPr>
            <a:t>Seule la valeur entière est prise en compte, et elle doit être comprise entre </a:t>
          </a:r>
          <a:r>
            <a:rPr lang="fr-FR" sz="1600" b="1" baseline="0">
              <a:latin typeface="Arial" pitchFamily="34" charset="0"/>
              <a:cs typeface="Arial" pitchFamily="34" charset="0"/>
            </a:rPr>
            <a:t>1</a:t>
          </a:r>
          <a:r>
            <a:rPr lang="fr-FR" sz="1600" b="0" baseline="0">
              <a:latin typeface="Arial" pitchFamily="34" charset="0"/>
              <a:cs typeface="Arial" pitchFamily="34" charset="0"/>
            </a:rPr>
            <a:t> et</a:t>
          </a:r>
          <a:r>
            <a:rPr lang="fr-FR" sz="1600" b="1" baseline="0">
              <a:latin typeface="Arial" pitchFamily="34" charset="0"/>
              <a:cs typeface="Arial" pitchFamily="34" charset="0"/>
            </a:rPr>
            <a:t> 8999</a:t>
          </a:r>
          <a:r>
            <a:rPr lang="fr-FR" sz="1600" b="0" baseline="0">
              <a:latin typeface="Arial" pitchFamily="34" charset="0"/>
              <a:cs typeface="Arial" pitchFamily="34" charset="0"/>
            </a:rPr>
            <a:t>.</a:t>
          </a:r>
        </a:p>
        <a:p>
          <a:pPr algn="just"/>
          <a:r>
            <a:rPr lang="fr-FR" sz="1600" b="0" baseline="0">
              <a:latin typeface="Arial" pitchFamily="34" charset="0"/>
              <a:cs typeface="Arial" pitchFamily="34" charset="0"/>
            </a:rPr>
            <a:t>Seule la valeur de la première opération post-processée est prise en compte.</a:t>
          </a:r>
        </a:p>
        <a:p>
          <a:pPr algn="just"/>
          <a:endParaRPr lang="fr-FR" sz="1600" b="0" baseline="0">
            <a:latin typeface="Arial" pitchFamily="34" charset="0"/>
            <a:cs typeface="Arial" pitchFamily="34" charset="0"/>
          </a:endParaRPr>
        </a:p>
        <a:p>
          <a:pPr algn="just"/>
          <a:r>
            <a:rPr lang="fr-FR" sz="1600" b="0" baseline="0">
              <a:latin typeface="Arial" pitchFamily="34" charset="0"/>
              <a:cs typeface="Arial" pitchFamily="34" charset="0"/>
            </a:rPr>
            <a:t>Cette variable n'est pas active pour les autres machines.</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editAs="oneCell">
    <xdr:from>
      <xdr:col>0</xdr:col>
      <xdr:colOff>436788</xdr:colOff>
      <xdr:row>10</xdr:row>
      <xdr:rowOff>107496</xdr:rowOff>
    </xdr:from>
    <xdr:to>
      <xdr:col>0</xdr:col>
      <xdr:colOff>1574034</xdr:colOff>
      <xdr:row>16</xdr:row>
      <xdr:rowOff>140058</xdr:rowOff>
    </xdr:to>
    <xdr:pic>
      <xdr:nvPicPr>
        <xdr:cNvPr id="4" name="Image 3" descr="9101.png"/>
        <xdr:cNvPicPr>
          <a:picLocks noChangeAspect="1"/>
        </xdr:cNvPicPr>
      </xdr:nvPicPr>
      <xdr:blipFill>
        <a:blip xmlns:r="http://schemas.openxmlformats.org/officeDocument/2006/relationships" r:embed="rId2" cstate="print"/>
        <a:stretch>
          <a:fillRect/>
        </a:stretch>
      </xdr:blipFill>
      <xdr:spPr>
        <a:xfrm>
          <a:off x="436788" y="1876425"/>
          <a:ext cx="1137246" cy="10394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81</xdr:row>
      <xdr:rowOff>13607</xdr:rowOff>
    </xdr:to>
    <xdr:sp macro="" textlink="">
      <xdr:nvSpPr>
        <xdr:cNvPr id="6" name="ZoneTexte 5"/>
        <xdr:cNvSpPr txBox="1"/>
      </xdr:nvSpPr>
      <xdr:spPr>
        <a:xfrm>
          <a:off x="2416628" y="1028698"/>
          <a:ext cx="8319408" cy="1368062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MR2.</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à laquelle va remonter l'outil avant l'opération suivante. Si la valeur est égale à </a:t>
          </a:r>
          <a:r>
            <a:rPr lang="fr-FR" sz="1600" b="1" baseline="0">
              <a:latin typeface="Arial" pitchFamily="34" charset="0"/>
              <a:cs typeface="Arial" pitchFamily="34" charset="0"/>
            </a:rPr>
            <a:t>-1</a:t>
          </a:r>
          <a:r>
            <a:rPr lang="fr-FR" sz="1600" baseline="0">
              <a:latin typeface="Arial" pitchFamily="34" charset="0"/>
              <a:cs typeface="Arial" pitchFamily="34" charset="0"/>
            </a:rPr>
            <a:t>, il n'y a pas d'altitude spécifiée, l'outil va en direct à l'opération suivante.</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Attention, pour des raisons de sécurité logicielle au niveau du post-processeur, il n'est pas possible de renseigner la valeur </a:t>
          </a:r>
          <a:r>
            <a:rPr lang="fr-FR" sz="1600" b="1" baseline="0">
              <a:solidFill>
                <a:srgbClr val="0070C0"/>
              </a:solidFill>
              <a:latin typeface="Arial" pitchFamily="34" charset="0"/>
              <a:cs typeface="Arial" pitchFamily="34" charset="0"/>
            </a:rPr>
            <a:t>0</a:t>
          </a:r>
          <a:r>
            <a:rPr lang="fr-FR" sz="1600" b="0" baseline="0">
              <a:solidFill>
                <a:sysClr val="windowText" lastClr="000000"/>
              </a:solidFill>
              <a:latin typeface="Arial" pitchFamily="34" charset="0"/>
              <a:cs typeface="Arial" pitchFamily="34" charset="0"/>
            </a:rPr>
            <a:t> ou la valeur </a:t>
          </a:r>
          <a:r>
            <a:rPr lang="fr-FR" sz="1600" b="1" baseline="0">
              <a:solidFill>
                <a:srgbClr val="0070C0"/>
              </a:solidFill>
              <a:latin typeface="Arial" pitchFamily="34" charset="0"/>
              <a:cs typeface="Arial" pitchFamily="34" charset="0"/>
            </a:rPr>
            <a:t>1</a:t>
          </a:r>
          <a:r>
            <a:rPr lang="fr-FR" sz="1600" baseline="0">
              <a:latin typeface="Arial" pitchFamily="34" charset="0"/>
              <a:cs typeface="Arial" pitchFamily="34" charset="0"/>
            </a:rPr>
            <a:t>. Si le besoin se fait sentir, entrer alors une valeur avec une décimale, par exemple 0,001, ou 1,001.</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hangingPunct="0"/>
          <a:r>
            <a:rPr lang="fr-FR" sz="1100">
              <a:solidFill>
                <a:schemeClr val="dk1"/>
              </a:solidFill>
              <a:latin typeface="+mn-lt"/>
              <a:ea typeface="+mn-ea"/>
              <a:cs typeface="+mn-cs"/>
            </a:rPr>
            <a:t> </a:t>
          </a:r>
        </a:p>
        <a:p>
          <a:pPr algn="just" hangingPunct="0"/>
          <a:r>
            <a:rPr lang="fr-FR" sz="1600" b="1">
              <a:solidFill>
                <a:schemeClr val="dk1"/>
              </a:solidFill>
              <a:latin typeface="Arial" pitchFamily="34" charset="0"/>
              <a:ea typeface="+mn-ea"/>
              <a:cs typeface="Arial" pitchFamily="34" charset="0"/>
            </a:rPr>
            <a:t>ATTENTION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 de l'altitude de retournement se fait avec le RTCP enclanché, c'est-à-dire avec la pointe de l'outil, lorsque l'axe A est proche de l'horizontale, ce n'est plus l'outil le point le plus bas et ce n'est plus lui qui risque d'entrer en collision avec l’environnement.</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Gestion particulière sur la </a:t>
          </a: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avec l'axe B au plus proche de la valeur précendente, soit </a:t>
          </a:r>
          <a:r>
            <a:rPr lang="fr-FR" sz="1600" b="1" baseline="0">
              <a:solidFill>
                <a:schemeClr val="dk1"/>
              </a:solidFill>
              <a:latin typeface="Arial" pitchFamily="34" charset="0"/>
              <a:ea typeface="+mn-ea"/>
              <a:cs typeface="Arial" pitchFamily="34" charset="0"/>
            </a:rPr>
            <a:t>60°</a:t>
          </a:r>
          <a:r>
            <a:rPr lang="fr-FR" sz="1600" baseline="0">
              <a:solidFill>
                <a:schemeClr val="dk1"/>
              </a:solidFill>
              <a:latin typeface="Arial" pitchFamily="34" charset="0"/>
              <a:ea typeface="+mn-ea"/>
              <a:cs typeface="Arial" pitchFamily="34" charset="0"/>
            </a:rPr>
            <a:t>, soit </a:t>
          </a:r>
          <a:r>
            <a:rPr lang="fr-FR" sz="1600" baseline="0">
              <a:solidFill>
                <a:sysClr val="windowText" lastClr="000000"/>
              </a:solidFill>
              <a:latin typeface="Arial" pitchFamily="34" charset="0"/>
              <a:ea typeface="+mn-ea"/>
              <a:cs typeface="Arial" pitchFamily="34" charset="0"/>
            </a:rPr>
            <a:t>-60°</a:t>
          </a:r>
          <a:r>
            <a:rPr lang="fr-FR" sz="1600" baseline="0">
              <a:solidFill>
                <a:schemeClr val="dk1"/>
              </a:solidFill>
              <a:latin typeface="Arial" pitchFamily="34" charset="0"/>
              <a:ea typeface="+mn-ea"/>
              <a:cs typeface="Arial" pitchFamily="34" charset="0"/>
            </a:rPr>
            <a:t>. C'est toujours la valeur du bout d'outil qui est contrôlée.</a:t>
          </a:r>
          <a:endParaRPr lang="fr-FR" sz="1600">
            <a:latin typeface="Arial" pitchFamily="34" charset="0"/>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latin typeface="Arial" pitchFamily="34" charset="0"/>
            <a:cs typeface="Arial" pitchFamily="34" charset="0"/>
          </a:endParaRPr>
        </a:p>
        <a:p>
          <a:pPr algn="just" hangingPunct="0"/>
          <a:endParaRPr lang="fr-FR" sz="1600" baseline="0">
            <a:latin typeface="Arial" pitchFamily="34" charset="0"/>
            <a:cs typeface="Arial" pitchFamily="34" charset="0"/>
          </a:endParaRPr>
        </a:p>
      </xdr:txBody>
    </xdr:sp>
    <xdr:clientData/>
  </xdr:twoCellAnchor>
  <xdr:twoCellAnchor editAs="oneCell">
    <xdr:from>
      <xdr:col>1</xdr:col>
      <xdr:colOff>1469571</xdr:colOff>
      <xdr:row>26</xdr:row>
      <xdr:rowOff>27214</xdr:rowOff>
    </xdr:from>
    <xdr:to>
      <xdr:col>7</xdr:col>
      <xdr:colOff>1583872</xdr:colOff>
      <xdr:row>50</xdr:row>
      <xdr:rowOff>59872</xdr:rowOff>
    </xdr:to>
    <xdr:pic>
      <xdr:nvPicPr>
        <xdr:cNvPr id="4098"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524250" y="4572000"/>
          <a:ext cx="6169479" cy="4278086"/>
        </a:xfrm>
        <a:prstGeom prst="rect">
          <a:avLst/>
        </a:prstGeom>
        <a:noFill/>
      </xdr:spPr>
    </xdr:pic>
    <xdr:clientData/>
  </xdr:twoCellAnchor>
  <xdr:twoCellAnchor>
    <xdr:from>
      <xdr:col>1</xdr:col>
      <xdr:colOff>2090057</xdr:colOff>
      <xdr:row>58</xdr:row>
      <xdr:rowOff>144234</xdr:rowOff>
    </xdr:from>
    <xdr:to>
      <xdr:col>7</xdr:col>
      <xdr:colOff>783771</xdr:colOff>
      <xdr:row>58</xdr:row>
      <xdr:rowOff>144234</xdr:rowOff>
    </xdr:to>
    <xdr:cxnSp macro="">
      <xdr:nvCxnSpPr>
        <xdr:cNvPr id="8" name="Connecteur droit 7"/>
        <xdr:cNvCxnSpPr/>
      </xdr:nvCxnSpPr>
      <xdr:spPr>
        <a:xfrm>
          <a:off x="4144736" y="10458448"/>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276225</xdr:colOff>
      <xdr:row>41</xdr:row>
      <xdr:rowOff>134710</xdr:rowOff>
    </xdr:from>
    <xdr:to>
      <xdr:col>0</xdr:col>
      <xdr:colOff>1933800</xdr:colOff>
      <xdr:row>46</xdr:row>
      <xdr:rowOff>147269</xdr:rowOff>
    </xdr:to>
    <xdr:pic>
      <xdr:nvPicPr>
        <xdr:cNvPr id="9" name="Image 8" descr="Ares.png"/>
        <xdr:cNvPicPr>
          <a:picLocks noChangeAspect="1"/>
        </xdr:cNvPicPr>
      </xdr:nvPicPr>
      <xdr:blipFill>
        <a:blip xmlns:r="http://schemas.openxmlformats.org/officeDocument/2006/relationships" r:embed="rId3" cstate="print"/>
        <a:stretch>
          <a:fillRect/>
        </a:stretch>
      </xdr:blipFill>
      <xdr:spPr>
        <a:xfrm>
          <a:off x="276225" y="7264853"/>
          <a:ext cx="1657575" cy="82898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xdr:from>
      <xdr:col>1</xdr:col>
      <xdr:colOff>361949</xdr:colOff>
      <xdr:row>5</xdr:row>
      <xdr:rowOff>76197</xdr:rowOff>
    </xdr:from>
    <xdr:to>
      <xdr:col>8</xdr:col>
      <xdr:colOff>571500</xdr:colOff>
      <xdr:row>46</xdr:row>
      <xdr:rowOff>27215</xdr:rowOff>
    </xdr:to>
    <xdr:sp macro="" textlink="">
      <xdr:nvSpPr>
        <xdr:cNvPr id="6" name="ZoneTexte 5"/>
        <xdr:cNvSpPr txBox="1"/>
      </xdr:nvSpPr>
      <xdr:spPr>
        <a:xfrm>
          <a:off x="2416628" y="1028697"/>
          <a:ext cx="8319408" cy="6945089"/>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MR3.</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variabble est uniquement valable pour la machine </a:t>
          </a:r>
          <a:r>
            <a:rPr lang="fr-FR" sz="1600" b="1">
              <a:solidFill>
                <a:srgbClr val="0070C0"/>
              </a:solidFill>
              <a:latin typeface="Arial" pitchFamily="34" charset="0"/>
              <a:cs typeface="Arial" pitchFamily="34" charset="0"/>
            </a:rPr>
            <a:t>STC9101</a:t>
          </a:r>
          <a:r>
            <a:rPr lang="fr-FR" sz="1600">
              <a:latin typeface="Arial" pitchFamily="34" charset="0"/>
              <a:cs typeface="Arial" pitchFamily="34" charset="0"/>
            </a:rPr>
            <a:t>.</a:t>
          </a:r>
          <a:r>
            <a:rPr lang="fr-FR" sz="1600" baseline="0">
              <a:latin typeface="Arial" pitchFamily="34" charset="0"/>
              <a:cs typeface="Arial" pitchFamily="34" charset="0"/>
            </a:rPr>
            <a:t> Elle n'est pas active pour les autres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a:t>
          </a:r>
          <a:r>
            <a:rPr lang="fr-FR" sz="1600">
              <a:solidFill>
                <a:schemeClr val="dk1"/>
              </a:solidFill>
              <a:latin typeface="Arial" pitchFamily="34" charset="0"/>
              <a:ea typeface="+mn-ea"/>
              <a:cs typeface="Arial" pitchFamily="34" charset="0"/>
            </a:rPr>
            <a:t>à atteindre pour le changement d’outil. Attention, l’outil atteindra systématiquement cette altitude, même si elle est inférieure à la hauteur du changement d’outil. De plus, lors de la remontée, l’outil perd son correcteur en longueur et le point piloté n’est donc plus le bout d’outil mais le point de jauge de la machine, il est donc nécessaire d’être prudent pour éviter toute collision.</a:t>
          </a:r>
        </a:p>
        <a:p>
          <a:pPr algn="just"/>
          <a:r>
            <a:rPr lang="fr-FR" sz="1600">
              <a:solidFill>
                <a:schemeClr val="dk1"/>
              </a:solidFill>
              <a:latin typeface="Arial" pitchFamily="34" charset="0"/>
              <a:ea typeface="+mn-ea"/>
              <a:cs typeface="Arial" pitchFamily="34" charset="0"/>
            </a:rPr>
            <a:t>Si la valeur est supérieure à la limite supérieur en Z de la machine, celle-ci remontra jusqu’à son maximum mais ne génèrera pas d’erreur. Si la valeur est inférieure au niveau du changeur d’outils, la broche remontera quand même jusqu’à celui-ci.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Plan de jauge.</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Bout d'outil</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hangingPunct="0"/>
          <a:r>
            <a:rPr lang="fr-FR" sz="1600">
              <a:solidFill>
                <a:schemeClr val="dk1"/>
              </a:solidFill>
              <a:latin typeface="Arial" pitchFamily="34" charset="0"/>
              <a:ea typeface="+mn-ea"/>
              <a:cs typeface="Arial" pitchFamily="34" charset="0"/>
            </a:rPr>
            <a:t>Dans le code ISO, cette valeur est indiquée par (valeur en exemple) : </a:t>
          </a:r>
          <a:r>
            <a:rPr lang="fr-FR" sz="1600" b="1">
              <a:solidFill>
                <a:srgbClr val="0070C0"/>
              </a:solidFill>
              <a:latin typeface="Arial" pitchFamily="34" charset="0"/>
              <a:ea typeface="+mn-ea"/>
              <a:cs typeface="Arial" pitchFamily="34" charset="0"/>
            </a:rPr>
            <a:t>E80004=-522875</a:t>
          </a:r>
          <a:r>
            <a:rPr lang="fr-FR" sz="1600" b="1">
              <a:solidFill>
                <a:schemeClr val="dk1"/>
              </a:solidFill>
              <a:latin typeface="Arial" pitchFamily="34" charset="0"/>
              <a:ea typeface="+mn-ea"/>
              <a:cs typeface="Arial" pitchFamily="34" charset="0"/>
            </a:rPr>
            <a:t>.</a:t>
          </a:r>
          <a:r>
            <a:rPr lang="fr-FR" sz="1600">
              <a:solidFill>
                <a:schemeClr val="dk1"/>
              </a:solidFill>
              <a:latin typeface="Arial" pitchFamily="34" charset="0"/>
              <a:ea typeface="+mn-ea"/>
              <a:cs typeface="Arial" pitchFamily="34" charset="0"/>
            </a:rPr>
            <a:t> </a:t>
          </a:r>
        </a:p>
        <a:p>
          <a:pPr algn="just" hangingPunct="0"/>
          <a:endParaRPr lang="fr-FR" sz="1600" baseline="0">
            <a:latin typeface="Arial" pitchFamily="34" charset="0"/>
            <a:cs typeface="Arial" pitchFamily="34" charset="0"/>
          </a:endParaRPr>
        </a:p>
      </xdr:txBody>
    </xdr:sp>
    <xdr:clientData/>
  </xdr:twoCellAnchor>
  <xdr:twoCellAnchor>
    <xdr:from>
      <xdr:col>1</xdr:col>
      <xdr:colOff>1211035</xdr:colOff>
      <xdr:row>27</xdr:row>
      <xdr:rowOff>54428</xdr:rowOff>
    </xdr:from>
    <xdr:to>
      <xdr:col>2</xdr:col>
      <xdr:colOff>717056</xdr:colOff>
      <xdr:row>41</xdr:row>
      <xdr:rowOff>40820</xdr:rowOff>
    </xdr:to>
    <xdr:pic>
      <xdr:nvPicPr>
        <xdr:cNvPr id="5121" name="Picture 1"/>
        <xdr:cNvPicPr>
          <a:picLocks noChangeAspect="1" noChangeArrowheads="1"/>
        </xdr:cNvPicPr>
      </xdr:nvPicPr>
      <xdr:blipFill>
        <a:blip xmlns:r="http://schemas.openxmlformats.org/officeDocument/2006/relationships" r:embed="rId3" cstate="print"/>
        <a:srcRect l="39893" t="17667" r="31216" b="30545"/>
        <a:stretch>
          <a:fillRect/>
        </a:stretch>
      </xdr:blipFill>
      <xdr:spPr bwMode="auto">
        <a:xfrm>
          <a:off x="3265714" y="4789714"/>
          <a:ext cx="2227449" cy="2381249"/>
        </a:xfrm>
        <a:prstGeom prst="rect">
          <a:avLst/>
        </a:prstGeom>
        <a:noFill/>
        <a:ln w="9525">
          <a:noFill/>
          <a:miter lim="800000"/>
          <a:headEnd/>
          <a:tailEnd/>
        </a:ln>
      </xdr:spPr>
    </xdr:pic>
    <xdr:clientData/>
  </xdr:twoCellAnchor>
  <xdr:twoCellAnchor>
    <xdr:from>
      <xdr:col>1</xdr:col>
      <xdr:colOff>2585358</xdr:colOff>
      <xdr:row>33</xdr:row>
      <xdr:rowOff>136071</xdr:rowOff>
    </xdr:from>
    <xdr:to>
      <xdr:col>5</xdr:col>
      <xdr:colOff>244929</xdr:colOff>
      <xdr:row>36</xdr:row>
      <xdr:rowOff>95250</xdr:rowOff>
    </xdr:to>
    <xdr:cxnSp macro="">
      <xdr:nvCxnSpPr>
        <xdr:cNvPr id="10" name="Connecteur droit avec flèche 9"/>
        <xdr:cNvCxnSpPr/>
      </xdr:nvCxnSpPr>
      <xdr:spPr>
        <a:xfrm flipH="1">
          <a:off x="4640037" y="6014357"/>
          <a:ext cx="2190749" cy="394607"/>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326573</xdr:colOff>
      <xdr:row>39</xdr:row>
      <xdr:rowOff>40822</xdr:rowOff>
    </xdr:from>
    <xdr:to>
      <xdr:col>5</xdr:col>
      <xdr:colOff>244929</xdr:colOff>
      <xdr:row>39</xdr:row>
      <xdr:rowOff>136071</xdr:rowOff>
    </xdr:to>
    <xdr:cxnSp macro="">
      <xdr:nvCxnSpPr>
        <xdr:cNvPr id="11" name="Connecteur droit avec flèche 10"/>
        <xdr:cNvCxnSpPr/>
      </xdr:nvCxnSpPr>
      <xdr:spPr>
        <a:xfrm flipH="1">
          <a:off x="5102680" y="6926036"/>
          <a:ext cx="1728106" cy="95249"/>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83</xdr:row>
      <xdr:rowOff>108856</xdr:rowOff>
    </xdr:to>
    <xdr:sp macro="" textlink="">
      <xdr:nvSpPr>
        <xdr:cNvPr id="6" name="ZoneTexte 5"/>
        <xdr:cNvSpPr txBox="1"/>
      </xdr:nvSpPr>
      <xdr:spPr>
        <a:xfrm>
          <a:off x="2416628" y="1028697"/>
          <a:ext cx="8319408" cy="1415687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MR4.</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la valeur de jauge outil dans le code ISO.</a:t>
          </a:r>
        </a:p>
        <a:p>
          <a:pPr algn="just" hangingPunct="0"/>
          <a:r>
            <a:rPr lang="fr-FR" sz="1600">
              <a:solidFill>
                <a:schemeClr val="dk1"/>
              </a:solidFill>
              <a:latin typeface="Arial" pitchFamily="34" charset="0"/>
              <a:ea typeface="+mn-ea"/>
              <a:cs typeface="Arial" pitchFamily="34" charset="0"/>
            </a:rPr>
            <a:t>Elle ajoute la valeur spécifiée dans la valeur du correcteur de longueur de l’outil. Cela revient à ajouter un DX au correcteur d’outil.</a:t>
          </a:r>
        </a:p>
        <a:p>
          <a:pPr algn="just" hangingPunct="0"/>
          <a:r>
            <a:rPr lang="fr-FR" sz="1600">
              <a:solidFill>
                <a:schemeClr val="dk1"/>
              </a:solidFill>
              <a:latin typeface="Arial" pitchFamily="34" charset="0"/>
              <a:ea typeface="+mn-ea"/>
              <a:cs typeface="Arial" pitchFamily="34" charset="0"/>
            </a:rPr>
            <a:t>La valeur est à entrer en mm.</a:t>
          </a:r>
        </a:p>
        <a:p>
          <a:pPr algn="just" hangingPunct="0"/>
          <a:r>
            <a:rPr lang="fr-FR" sz="1600">
              <a:solidFill>
                <a:schemeClr val="dk1"/>
              </a:solidFill>
              <a:latin typeface="Arial" pitchFamily="34" charset="0"/>
              <a:ea typeface="+mn-ea"/>
              <a:cs typeface="Arial" pitchFamily="34" charset="0"/>
            </a:rPr>
            <a:t>Cette valeur n’est valable que pour l’opération concernée. Cette fonction est généralement utilisée surfacique 5 axes afin d’appliquer des surépaisseurs d’usinage négatives lors de l’utilisation d’une fraise taille droite. En effet, le logiciel ne peut pas dans ces cas là appliquer une surépaisseur négative au rayon d’outil (qui est égale à zéro pour une fraise taille droite).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systématiquement remise à 0 avant un changement d'outil</a:t>
          </a:r>
          <a:r>
            <a:rPr lang="fr-FR" sz="1600" baseline="0">
              <a:solidFill>
                <a:schemeClr val="dk1"/>
              </a:solidFill>
              <a:latin typeface="Arial" pitchFamily="34" charset="0"/>
              <a:ea typeface="+mn-ea"/>
              <a:cs typeface="Arial" pitchFamily="34" charset="0"/>
            </a:rPr>
            <a:t> </a:t>
          </a:r>
          <a:r>
            <a:rPr lang="fr-FR" sz="1600" baseline="0">
              <a:solidFill>
                <a:srgbClr val="FF0000"/>
              </a:solidFill>
              <a:latin typeface="Arial" pitchFamily="34" charset="0"/>
              <a:ea typeface="+mn-ea"/>
              <a:cs typeface="Arial" pitchFamily="34" charset="0"/>
            </a:rPr>
            <a:t>(à vérifier sur STC9103)</a:t>
          </a:r>
          <a:r>
            <a:rPr lang="fr-FR" sz="1600" baseline="0">
              <a:solidFill>
                <a:schemeClr val="dk1"/>
              </a:solidFill>
              <a:latin typeface="Arial" pitchFamily="34" charset="0"/>
              <a:ea typeface="+mn-ea"/>
              <a:cs typeface="Arial" pitchFamily="34" charset="0"/>
            </a:rPr>
            <a: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2400" b="1">
              <a:solidFill>
                <a:srgbClr val="FF0000"/>
              </a:solidFill>
              <a:latin typeface="Arial" pitchFamily="34" charset="0"/>
              <a:ea typeface="+mn-ea"/>
              <a:cs typeface="Arial" pitchFamily="34" charset="0"/>
            </a:rPr>
            <a:t>ATTENTION</a:t>
          </a:r>
          <a:r>
            <a:rPr lang="fr-FR" sz="1600">
              <a:solidFill>
                <a:schemeClr val="dk1"/>
              </a:solidFill>
              <a:latin typeface="Arial" pitchFamily="34" charset="0"/>
              <a:ea typeface="+mn-ea"/>
              <a:cs typeface="Arial" pitchFamily="34" charset="0"/>
            </a:rPr>
            <a:t>, en cas de copie de l’opération, cette valeur reste active et peut entrainer des crashs. La fonction est à utiliser avec prudence.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chemeClr val="dk1"/>
              </a:solidFill>
              <a:latin typeface="Arial" pitchFamily="34" charset="0"/>
              <a:ea typeface="+mn-ea"/>
              <a:cs typeface="Arial" pitchFamily="34" charset="0"/>
            </a:rPr>
            <a:t>Dans le cas de 2 opérations consécutives avec le même outil</a:t>
          </a:r>
          <a:r>
            <a:rPr lang="fr-FR" sz="1600">
              <a:solidFill>
                <a:schemeClr val="dk1"/>
              </a:solidFill>
              <a:latin typeface="Arial" pitchFamily="34" charset="0"/>
              <a:ea typeface="+mn-ea"/>
              <a:cs typeface="Arial" pitchFamily="34" charset="0"/>
            </a:rPr>
            <a:t>, et que cette valeur ne doit être appliquée que pour la première opération, activer la case à cocher "Forcer changement d'outil" dans la boite de dialogue de la seconde opération, afin de réinitialiser la valeur dans le programme en code ISO.</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u="sng">
              <a:solidFill>
                <a:schemeClr val="dk1"/>
              </a:solidFill>
              <a:latin typeface="Arial" pitchFamily="34" charset="0"/>
              <a:ea typeface="+mn-ea"/>
              <a:cs typeface="Arial" pitchFamily="34" charset="0"/>
            </a:rPr>
            <a:t>Dans le code ISO</a:t>
          </a:r>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STC9101</a:t>
          </a: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indiquée en µm par (exemple : + 0,2 mm) : </a:t>
          </a:r>
          <a:r>
            <a:rPr lang="fr-FR" sz="1600" b="1">
              <a:solidFill>
                <a:schemeClr val="dk1"/>
              </a:solidFill>
              <a:latin typeface="Arial" pitchFamily="34" charset="0"/>
              <a:ea typeface="+mn-ea"/>
              <a:cs typeface="Arial" pitchFamily="34" charset="0"/>
            </a:rPr>
            <a:t>E530XX=200</a:t>
          </a:r>
          <a:r>
            <a:rPr lang="fr-FR" sz="1600" b="0" baseline="0">
              <a:solidFill>
                <a:schemeClr val="dk1"/>
              </a:solidFill>
              <a:latin typeface="Arial" pitchFamily="34" charset="0"/>
              <a:ea typeface="+mn-ea"/>
              <a:cs typeface="Arial" pitchFamily="34" charset="0"/>
            </a:rPr>
            <a:t> pour l'outil n° XX.</a:t>
          </a:r>
          <a:endParaRPr lang="fr-FR" sz="1600" b="0">
            <a:solidFill>
              <a:schemeClr val="dk1"/>
            </a:solidFill>
            <a:latin typeface="Arial" pitchFamily="34" charset="0"/>
            <a:ea typeface="+mn-ea"/>
            <a:cs typeface="Arial" pitchFamily="34" charset="0"/>
          </a:endParaRPr>
        </a:p>
        <a:p>
          <a:pPr algn="just" hangingPunct="0"/>
          <a:r>
            <a:rPr lang="fr-FR" sz="1600" b="0" baseline="0">
              <a:solidFill>
                <a:schemeClr val="dk1"/>
              </a:solidFill>
              <a:latin typeface="Arial" pitchFamily="34" charset="0"/>
              <a:ea typeface="+mn-ea"/>
              <a:cs typeface="Arial" pitchFamily="34" charset="0"/>
            </a:rPr>
            <a:t>La remise à 0 de de la fonction se fait par le code ISO : </a:t>
          </a:r>
          <a:r>
            <a:rPr lang="fr-FR" sz="1600" b="1">
              <a:solidFill>
                <a:schemeClr val="dk1"/>
              </a:solidFill>
              <a:effectLst/>
              <a:latin typeface="Arial" pitchFamily="34" charset="0"/>
              <a:ea typeface="+mn-ea"/>
              <a:cs typeface="Arial" pitchFamily="34" charset="0"/>
            </a:rPr>
            <a:t>E530XX=0</a:t>
          </a:r>
          <a:r>
            <a:rPr lang="fr-FR" sz="1600" b="0" baseline="0">
              <a:solidFill>
                <a:schemeClr val="dk1"/>
              </a:solidFill>
              <a:effectLst/>
              <a:latin typeface="Arial" pitchFamily="34" charset="0"/>
              <a:ea typeface="+mn-ea"/>
              <a:cs typeface="Arial" pitchFamily="34" charset="0"/>
            </a:rPr>
            <a:t> pour l'outil n° XX.</a:t>
          </a:r>
          <a:endParaRPr lang="fr-FR" sz="1600" b="0">
            <a:solidFill>
              <a:schemeClr val="dk1"/>
            </a:solidFill>
            <a:latin typeface="Arial" pitchFamily="34" charset="0"/>
            <a:ea typeface="+mn-ea"/>
            <a:cs typeface="Arial" pitchFamily="34" charset="0"/>
          </a:endParaRP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STC9103</a:t>
          </a:r>
          <a:r>
            <a:rPr lang="fr-FR" sz="1600" b="1" baseline="0">
              <a:solidFill>
                <a:sysClr val="windowText" lastClr="000000"/>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a:t>
          </a:r>
        </a:p>
        <a:p>
          <a:pPr algn="just" hangingPunct="0"/>
          <a:r>
            <a:rPr lang="fr-FR" sz="1600" b="0">
              <a:solidFill>
                <a:schemeClr val="dk1"/>
              </a:solidFill>
              <a:latin typeface="Arial" pitchFamily="34" charset="0"/>
              <a:ea typeface="+mn-ea"/>
              <a:cs typeface="Arial" pitchFamily="34" charset="0"/>
            </a:rPr>
            <a:t>cette valeur est activée par : </a:t>
          </a:r>
          <a:r>
            <a:rPr lang="fr-FR" sz="1600" b="1">
              <a:solidFill>
                <a:schemeClr val="dk1"/>
              </a:solidFill>
              <a:latin typeface="Arial" pitchFamily="34" charset="0"/>
              <a:ea typeface="+mn-ea"/>
              <a:cs typeface="Arial" pitchFamily="34" charset="0"/>
            </a:rPr>
            <a:t>USURE_L(Variable en mm)</a:t>
          </a:r>
          <a:r>
            <a:rPr lang="fr-FR" sz="1600" b="0">
              <a:solidFill>
                <a:schemeClr val="dk1"/>
              </a:solidFill>
              <a:latin typeface="Arial" pitchFamily="34" charset="0"/>
              <a:ea typeface="+mn-ea"/>
              <a:cs typeface="Arial" pitchFamily="34" charset="0"/>
            </a:rPr>
            <a:t>.</a:t>
          </a:r>
        </a:p>
        <a:p>
          <a:pPr algn="just" hangingPunct="0"/>
          <a:r>
            <a:rPr lang="fr-FR" sz="1600" b="0">
              <a:solidFill>
                <a:srgbClr val="FF0000"/>
              </a:solidFill>
              <a:latin typeface="Arial" pitchFamily="34" charset="0"/>
              <a:ea typeface="+mn-ea"/>
              <a:cs typeface="Arial" pitchFamily="34" charset="0"/>
            </a:rPr>
            <a:t>(Vérifier que la réinitialisation se fasse bien par</a:t>
          </a:r>
          <a:r>
            <a:rPr lang="fr-FR" sz="1600" b="0" baseline="0">
              <a:solidFill>
                <a:srgbClr val="FF0000"/>
              </a:solidFill>
              <a:latin typeface="Arial" pitchFamily="34" charset="0"/>
              <a:ea typeface="+mn-ea"/>
              <a:cs typeface="Arial" pitchFamily="34" charset="0"/>
            </a:rPr>
            <a:t> le changement d'outil et CRENO_END).</a:t>
          </a:r>
          <a:endParaRPr lang="fr-FR" sz="1600" b="0">
            <a:solidFill>
              <a:srgbClr val="FF0000"/>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a:t>
          </a:r>
          <a:r>
            <a:rPr lang="fr-FR" sz="1600" baseline="0">
              <a:solidFill>
                <a:schemeClr val="dk1"/>
              </a:solidFill>
              <a:latin typeface="Arial" pitchFamily="34" charset="0"/>
              <a:ea typeface="+mn-ea"/>
              <a:cs typeface="Arial" pitchFamily="34" charset="0"/>
            </a:rPr>
            <a:t> les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r>
            <a:rPr lang="fr-FR" sz="1600" baseline="0">
              <a:solidFill>
                <a:schemeClr val="dk1"/>
              </a:solidFill>
              <a:latin typeface="Arial" pitchFamily="34" charset="0"/>
              <a:ea typeface="+mn-ea"/>
              <a:cs typeface="Arial" pitchFamily="34" charset="0"/>
            </a:rPr>
            <a:t>cette valeur est activée par :</a:t>
          </a:r>
        </a:p>
        <a:p>
          <a:pPr algn="just" hangingPunct="0"/>
          <a:r>
            <a:rPr lang="fr-FR" sz="1600" b="1" baseline="0">
              <a:solidFill>
                <a:schemeClr val="dk1"/>
              </a:solidFill>
              <a:latin typeface="Arial" pitchFamily="34" charset="0"/>
              <a:ea typeface="+mn-ea"/>
              <a:cs typeface="Arial" pitchFamily="34" charset="0"/>
            </a:rPr>
            <a:t>LONG_COR=</a:t>
          </a:r>
          <a:r>
            <a:rPr lang="fr-FR" sz="1600" baseline="0">
              <a:solidFill>
                <a:schemeClr val="dk1"/>
              </a:solidFill>
              <a:latin typeface="Arial" pitchFamily="34" charset="0"/>
              <a:ea typeface="+mn-ea"/>
              <a:cs typeface="Arial" pitchFamily="34" charset="0"/>
            </a:rPr>
            <a:t>valeur</a:t>
          </a:r>
        </a:p>
        <a:p>
          <a:pPr algn="just" hangingPunct="0"/>
          <a:r>
            <a:rPr lang="fr-FR" sz="1600" b="1" baseline="0">
              <a:solidFill>
                <a:schemeClr val="dk1"/>
              </a:solidFill>
              <a:latin typeface="Arial" pitchFamily="34" charset="0"/>
              <a:ea typeface="+mn-ea"/>
              <a:cs typeface="Arial" pitchFamily="34" charset="0"/>
            </a:rPr>
            <a:t>USURE</a:t>
          </a:r>
        </a:p>
        <a:p>
          <a:pPr algn="just" hangingPunct="0"/>
          <a:r>
            <a:rPr lang="fr-FR" sz="1600" b="0" baseline="0">
              <a:solidFill>
                <a:schemeClr val="dk1"/>
              </a:solidFill>
              <a:latin typeface="Arial" pitchFamily="34" charset="0"/>
              <a:ea typeface="+mn-ea"/>
              <a:cs typeface="Arial" pitchFamily="34" charset="0"/>
            </a:rPr>
            <a:t>La réinitialisation de la correction dynamique de longueur est réalisée à chaque </a:t>
          </a:r>
          <a:r>
            <a:rPr lang="fr-FR" sz="1600" b="1" baseline="0">
              <a:solidFill>
                <a:schemeClr val="dk1"/>
              </a:solidFill>
              <a:latin typeface="Arial" pitchFamily="34" charset="0"/>
              <a:ea typeface="+mn-ea"/>
              <a:cs typeface="Arial" pitchFamily="34" charset="0"/>
            </a:rPr>
            <a:t>M6</a:t>
          </a:r>
          <a:r>
            <a:rPr lang="fr-FR" sz="1600" b="0" baseline="0">
              <a:solidFill>
                <a:schemeClr val="dk1"/>
              </a:solidFill>
              <a:latin typeface="Arial" pitchFamily="34" charset="0"/>
              <a:ea typeface="+mn-ea"/>
              <a:cs typeface="Arial" pitchFamily="34" charset="0"/>
            </a:rPr>
            <a:t> et </a:t>
          </a:r>
          <a:r>
            <a:rPr lang="fr-FR" sz="1600" b="1" baseline="0">
              <a:solidFill>
                <a:schemeClr val="dk1"/>
              </a:solidFill>
              <a:latin typeface="Arial" pitchFamily="34" charset="0"/>
              <a:ea typeface="+mn-ea"/>
              <a:cs typeface="Arial" pitchFamily="34" charset="0"/>
            </a:rPr>
            <a:t>CMS_END</a:t>
          </a:r>
          <a:r>
            <a:rPr lang="fr-FR" sz="1600" b="0" baseline="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1</xdr:col>
      <xdr:colOff>1932213</xdr:colOff>
      <xdr:row>39</xdr:row>
      <xdr:rowOff>40820</xdr:rowOff>
    </xdr:from>
    <xdr:to>
      <xdr:col>7</xdr:col>
      <xdr:colOff>963345</xdr:colOff>
      <xdr:row>61</xdr:row>
      <xdr:rowOff>16327</xdr:rowOff>
    </xdr:to>
    <xdr:pic>
      <xdr:nvPicPr>
        <xdr:cNvPr id="614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986892" y="6926034"/>
          <a:ext cx="5086310" cy="3976007"/>
        </a:xfrm>
        <a:prstGeom prst="rect">
          <a:avLst/>
        </a:prstGeom>
        <a:noFill/>
      </xdr:spPr>
    </xdr:pic>
    <xdr:clientData/>
  </xdr:twoCellAnchor>
  <xdr:twoCellAnchor editAs="oneCell">
    <xdr:from>
      <xdr:col>0</xdr:col>
      <xdr:colOff>276225</xdr:colOff>
      <xdr:row>39</xdr:row>
      <xdr:rowOff>107497</xdr:rowOff>
    </xdr:from>
    <xdr:to>
      <xdr:col>0</xdr:col>
      <xdr:colOff>1933800</xdr:colOff>
      <xdr:row>44</xdr:row>
      <xdr:rowOff>120055</xdr:rowOff>
    </xdr:to>
    <xdr:pic>
      <xdr:nvPicPr>
        <xdr:cNvPr id="8" name="Image 7" descr="Ares.png"/>
        <xdr:cNvPicPr>
          <a:picLocks noChangeAspect="1"/>
        </xdr:cNvPicPr>
      </xdr:nvPicPr>
      <xdr:blipFill>
        <a:blip xmlns:r="http://schemas.openxmlformats.org/officeDocument/2006/relationships" r:embed="rId3" cstate="print"/>
        <a:stretch>
          <a:fillRect/>
        </a:stretch>
      </xdr:blipFill>
      <xdr:spPr>
        <a:xfrm>
          <a:off x="276225" y="6992711"/>
          <a:ext cx="1657575" cy="82898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42</xdr:row>
      <xdr:rowOff>13607</xdr:rowOff>
    </xdr:to>
    <xdr:sp macro="" textlink="">
      <xdr:nvSpPr>
        <xdr:cNvPr id="6" name="ZoneTexte 5"/>
        <xdr:cNvSpPr txBox="1"/>
      </xdr:nvSpPr>
      <xdr:spPr>
        <a:xfrm>
          <a:off x="2416628" y="1028697"/>
          <a:ext cx="8319408" cy="630555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MR7.</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code ISO.</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détermine la valeur d’angle limite avant l’ajout d’un G9 dans le "coin" d'un usinage, le G9 étant un arrêt postionné de la CN. Cette fonction est à utliser lors de passages précis à des</a:t>
          </a:r>
          <a:r>
            <a:rPr lang="fr-FR" sz="1600" baseline="0">
              <a:solidFill>
                <a:schemeClr val="dk1"/>
              </a:solidFill>
              <a:latin typeface="Arial" pitchFamily="34" charset="0"/>
              <a:ea typeface="+mn-ea"/>
              <a:cs typeface="Arial" pitchFamily="34" charset="0"/>
            </a:rPr>
            <a:t> points donnés, en provoquant l'arrêt à ces points de passage.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Exemple avec une valeur placée à 135° :</a:t>
          </a:r>
        </a:p>
        <a:p>
          <a:pPr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 </a:t>
          </a: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marL="720000" hangingPunct="0">
            <a:tabLst>
              <a:tab pos="4680000" algn="l"/>
            </a:tabLst>
          </a:pPr>
          <a:r>
            <a:rPr lang="fr-FR" sz="1600">
              <a:solidFill>
                <a:schemeClr val="dk1"/>
              </a:solidFill>
              <a:latin typeface="Arial" pitchFamily="34" charset="0"/>
              <a:ea typeface="+mn-ea"/>
              <a:cs typeface="Arial" pitchFamily="34" charset="0"/>
            </a:rPr>
            <a:t>N330 G1 Z0. F764	N330 G1 Z0. F764</a:t>
          </a:r>
        </a:p>
        <a:p>
          <a:pPr marL="720000" hangingPunct="0">
            <a:tabLst>
              <a:tab pos="4680000" algn="l"/>
            </a:tabLst>
          </a:pPr>
          <a:r>
            <a:rPr lang="fr-FR" sz="1600">
              <a:solidFill>
                <a:schemeClr val="dk1"/>
              </a:solidFill>
              <a:latin typeface="Arial" pitchFamily="34" charset="0"/>
              <a:ea typeface="+mn-ea"/>
              <a:cs typeface="Arial" pitchFamily="34" charset="0"/>
            </a:rPr>
            <a:t>N340 X98.18 F1528 </a:t>
          </a:r>
          <a:r>
            <a:rPr lang="fr-FR" sz="1600" b="1">
              <a:solidFill>
                <a:schemeClr val="dk1"/>
              </a:solidFill>
              <a:latin typeface="Arial" pitchFamily="34" charset="0"/>
              <a:ea typeface="+mn-ea"/>
              <a:cs typeface="Arial" pitchFamily="34" charset="0"/>
            </a:rPr>
            <a:t>G9	</a:t>
          </a:r>
          <a:r>
            <a:rPr lang="fr-FR" sz="1600">
              <a:solidFill>
                <a:schemeClr val="dk1"/>
              </a:solidFill>
              <a:latin typeface="Arial" pitchFamily="34" charset="0"/>
              <a:ea typeface="+mn-ea"/>
              <a:cs typeface="Arial" pitchFamily="34" charset="0"/>
            </a:rPr>
            <a:t>N340 X97.668 F1528</a:t>
          </a:r>
        </a:p>
        <a:p>
          <a:pPr marL="720000" hangingPunct="0">
            <a:tabLst>
              <a:tab pos="4680000" algn="l"/>
            </a:tabLst>
          </a:pPr>
          <a:r>
            <a:rPr lang="fr-FR" sz="1600">
              <a:solidFill>
                <a:schemeClr val="dk1"/>
              </a:solidFill>
              <a:latin typeface="Arial" pitchFamily="34" charset="0"/>
              <a:ea typeface="+mn-ea"/>
              <a:cs typeface="Arial" pitchFamily="34" charset="0"/>
            </a:rPr>
            <a:t>N350 X173.391 Y68.109	N350 X160.449 Y79.818</a:t>
          </a:r>
        </a:p>
        <a:p>
          <a:pPr marL="720000" hangingPunct="0">
            <a:tabLst>
              <a:tab pos="5760000" algn="l"/>
            </a:tabLst>
          </a:pPr>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Pour désactiver cette fonction, mettre MR 7 à -1.</a:t>
          </a:r>
        </a:p>
        <a:p>
          <a:pPr algn="just"/>
          <a:endParaRPr lang="fr-FR" sz="1600" baseline="0">
            <a:latin typeface="Arial" pitchFamily="34" charset="0"/>
            <a:cs typeface="Arial" pitchFamily="34" charset="0"/>
          </a:endParaRPr>
        </a:p>
        <a:p>
          <a:pPr algn="just" hangingPunct="0"/>
          <a:endParaRPr lang="fr-FR" sz="160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xdr:from>
      <xdr:col>1</xdr:col>
      <xdr:colOff>1392009</xdr:colOff>
      <xdr:row>23</xdr:row>
      <xdr:rowOff>23133</xdr:rowOff>
    </xdr:from>
    <xdr:to>
      <xdr:col>4</xdr:col>
      <xdr:colOff>306159</xdr:colOff>
      <xdr:row>30</xdr:row>
      <xdr:rowOff>16329</xdr:rowOff>
    </xdr:to>
    <xdr:pic>
      <xdr:nvPicPr>
        <xdr:cNvPr id="716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46688" y="4132490"/>
          <a:ext cx="2533650" cy="1190625"/>
        </a:xfrm>
        <a:prstGeom prst="rect">
          <a:avLst/>
        </a:prstGeom>
        <a:noFill/>
        <a:ln w="9525">
          <a:noFill/>
          <a:miter lim="800000"/>
          <a:headEnd/>
          <a:tailEnd/>
        </a:ln>
      </xdr:spPr>
    </xdr:pic>
    <xdr:clientData/>
  </xdr:twoCellAnchor>
  <xdr:twoCellAnchor>
    <xdr:from>
      <xdr:col>5</xdr:col>
      <xdr:colOff>639536</xdr:colOff>
      <xdr:row>24</xdr:row>
      <xdr:rowOff>149680</xdr:rowOff>
    </xdr:from>
    <xdr:to>
      <xdr:col>7</xdr:col>
      <xdr:colOff>1632857</xdr:colOff>
      <xdr:row>30</xdr:row>
      <xdr:rowOff>44905</xdr:rowOff>
    </xdr:to>
    <xdr:pic>
      <xdr:nvPicPr>
        <xdr:cNvPr id="7170"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7225393" y="4313466"/>
          <a:ext cx="2517321" cy="1038225"/>
        </a:xfrm>
        <a:prstGeom prst="rect">
          <a:avLst/>
        </a:prstGeom>
        <a:noFill/>
        <a:ln w="9525">
          <a:noFill/>
          <a:miter lim="800000"/>
          <a:headEnd/>
          <a:tailEnd/>
        </a:ln>
      </xdr:spPr>
    </xdr:pic>
    <xdr:clientData/>
  </xdr:twoCellAnchor>
  <xdr:twoCellAnchor editAs="oneCell">
    <xdr:from>
      <xdr:col>0</xdr:col>
      <xdr:colOff>276225</xdr:colOff>
      <xdr:row>41</xdr:row>
      <xdr:rowOff>80283</xdr:rowOff>
    </xdr:from>
    <xdr:to>
      <xdr:col>0</xdr:col>
      <xdr:colOff>1933800</xdr:colOff>
      <xdr:row>46</xdr:row>
      <xdr:rowOff>92842</xdr:rowOff>
    </xdr:to>
    <xdr:pic>
      <xdr:nvPicPr>
        <xdr:cNvPr id="9" name="Image 8" descr="Ares.png"/>
        <xdr:cNvPicPr>
          <a:picLocks noChangeAspect="1"/>
        </xdr:cNvPicPr>
      </xdr:nvPicPr>
      <xdr:blipFill>
        <a:blip xmlns:r="http://schemas.openxmlformats.org/officeDocument/2006/relationships" r:embed="rId3" cstate="print"/>
        <a:stretch>
          <a:fillRect/>
        </a:stretch>
      </xdr:blipFill>
      <xdr:spPr>
        <a:xfrm>
          <a:off x="276225" y="7210426"/>
          <a:ext cx="1657575" cy="82898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73</xdr:row>
      <xdr:rowOff>122465</xdr:rowOff>
    </xdr:to>
    <xdr:sp macro="" textlink="">
      <xdr:nvSpPr>
        <xdr:cNvPr id="6" name="ZoneTexte 5"/>
        <xdr:cNvSpPr txBox="1"/>
      </xdr:nvSpPr>
      <xdr:spPr>
        <a:xfrm>
          <a:off x="2416628" y="1028696"/>
          <a:ext cx="8319408" cy="122654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MR8, MR9 et MR 10.</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et modifient directement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Elles ajoutent respectivement un décalage au programme en X, Y et Z exprimé en mm.</a:t>
          </a:r>
        </a:p>
        <a:p>
          <a:pPr algn="just"/>
          <a:endParaRPr lang="fr-FR" sz="1600" baseline="0">
            <a:latin typeface="Arial" pitchFamily="34" charset="0"/>
            <a:cs typeface="Arial" pitchFamily="34" charset="0"/>
          </a:endParaRPr>
        </a:p>
        <a:p>
          <a:pPr algn="just" hangingPunct="0"/>
          <a:r>
            <a:rPr lang="en-GB" sz="1600">
              <a:solidFill>
                <a:schemeClr val="dk1"/>
              </a:solidFill>
              <a:latin typeface="Arial" pitchFamily="34" charset="0"/>
              <a:ea typeface="+mn-ea"/>
              <a:cs typeface="Arial" pitchFamily="34" charset="0"/>
            </a:rPr>
            <a:t>MR 8 = décalage en X</a:t>
          </a:r>
          <a:endParaRPr lang="fr-FR" sz="1600">
            <a:solidFill>
              <a:schemeClr val="dk1"/>
            </a:solidFill>
            <a:latin typeface="Arial" pitchFamily="34" charset="0"/>
            <a:ea typeface="+mn-ea"/>
            <a:cs typeface="Arial" pitchFamily="34" charset="0"/>
          </a:endParaRPr>
        </a:p>
        <a:p>
          <a:pPr algn="just" hangingPunct="0"/>
          <a:r>
            <a:rPr lang="en-GB" sz="1600">
              <a:solidFill>
                <a:schemeClr val="dk1"/>
              </a:solidFill>
              <a:latin typeface="Arial" pitchFamily="34" charset="0"/>
              <a:ea typeface="+mn-ea"/>
              <a:cs typeface="Arial" pitchFamily="34" charset="0"/>
            </a:rPr>
            <a:t>MR 9 = décalage en Y</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MR 10 = décalage Z</a:t>
          </a:r>
        </a:p>
        <a:p>
          <a:pPr algn="just"/>
          <a:endParaRPr lang="fr-FR" sz="1600" baseline="0">
            <a:latin typeface="Arial" pitchFamily="34" charset="0"/>
            <a:cs typeface="Arial" pitchFamily="34" charset="0"/>
          </a:endParaRPr>
        </a:p>
        <a:p>
          <a:pPr marL="0" marR="0" indent="0" algn="just" defTabSz="914400" eaLnBrk="1" fontAlgn="auto" latinLnBrk="0" hangingPunct="1">
            <a:lnSpc>
              <a:spcPct val="100000"/>
            </a:lnSpc>
            <a:spcBef>
              <a:spcPts val="0"/>
            </a:spcBef>
            <a:spcAft>
              <a:spcPts val="0"/>
            </a:spcAft>
            <a:buClrTx/>
            <a:buSzTx/>
            <a:buFontTx/>
            <a:buNone/>
            <a:tabLst/>
            <a:defRPr/>
          </a:pPr>
          <a:r>
            <a:rPr lang="fr-FR" sz="1600">
              <a:solidFill>
                <a:schemeClr val="dk1"/>
              </a:solidFill>
              <a:latin typeface="Arial" pitchFamily="34" charset="0"/>
              <a:ea typeface="+mn-ea"/>
              <a:cs typeface="Arial" pitchFamily="34" charset="0"/>
            </a:rPr>
            <a:t>Ces valeurs sont par défaut à zéro et le resteront dans la plupart des cas. Elles ne sont utilisées qu’en de rares circonstances s’il est nécessaire de tricher sur le programme.</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Attention, ces variables ne sont actives que dans</a:t>
          </a:r>
          <a:r>
            <a:rPr lang="fr-FR" sz="1600" baseline="0">
              <a:solidFill>
                <a:schemeClr val="dk1"/>
              </a:solidFill>
              <a:latin typeface="Arial" pitchFamily="34" charset="0"/>
              <a:ea typeface="+mn-ea"/>
              <a:cs typeface="Arial" pitchFamily="34" charset="0"/>
            </a:rPr>
            <a:t> la première opération post-processée. Ceci signifie que lorsqu'un programme est décomposée lors de phases de mise au point, il est nécessaire d'appliquer cette valeur à chaque première opération de chaque programme post-processé. Afin d'éviter toute erreur, il est judicieux d'appliquer ces variables à l'ensemble des opérations.</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la </a:t>
          </a:r>
          <a:r>
            <a:rPr lang="fr-FR" sz="1600" b="1" baseline="0">
              <a:solidFill>
                <a:srgbClr val="0070C0"/>
              </a:solidFill>
              <a:latin typeface="Arial" pitchFamily="34" charset="0"/>
              <a:ea typeface="+mn-ea"/>
              <a:cs typeface="Arial" pitchFamily="34" charset="0"/>
            </a:rPr>
            <a:t>STC9101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ces valeurs sont exprimées en µm comme suit :</a:t>
          </a:r>
        </a:p>
        <a:p>
          <a:pPr algn="just" hangingPunct="0"/>
          <a:r>
            <a:rPr lang="fr-FR" sz="1600" b="1">
              <a:solidFill>
                <a:schemeClr val="dk1"/>
              </a:solidFill>
              <a:latin typeface="Arial" pitchFamily="34" charset="0"/>
              <a:ea typeface="+mn-ea"/>
              <a:cs typeface="Arial" pitchFamily="34" charset="0"/>
            </a:rPr>
            <a:t>N15 E60001=0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N20 E61001=0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N25 E62001=-500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N30 E64001=E61001</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où : </a:t>
          </a:r>
        </a:p>
        <a:p>
          <a:pPr lvl="0" algn="just" hangingPunct="0"/>
          <a:r>
            <a:rPr lang="fr-FR" sz="1600" b="1">
              <a:solidFill>
                <a:schemeClr val="dk1"/>
              </a:solidFill>
              <a:latin typeface="Arial" pitchFamily="34" charset="0"/>
              <a:ea typeface="+mn-ea"/>
              <a:cs typeface="Arial" pitchFamily="34" charset="0"/>
            </a:rPr>
            <a:t>E60001</a:t>
          </a:r>
          <a:r>
            <a:rPr lang="fr-FR" sz="1600">
              <a:solidFill>
                <a:schemeClr val="dk1"/>
              </a:solidFill>
              <a:latin typeface="Arial" pitchFamily="34" charset="0"/>
              <a:ea typeface="+mn-ea"/>
              <a:cs typeface="Arial" pitchFamily="34" charset="0"/>
            </a:rPr>
            <a:t> représente la valeur de décalage en X (sur la table Y),</a:t>
          </a:r>
        </a:p>
        <a:p>
          <a:pPr lvl="0" algn="just" hangingPunct="0"/>
          <a:r>
            <a:rPr lang="fr-FR" sz="1600" b="1">
              <a:solidFill>
                <a:schemeClr val="dk1"/>
              </a:solidFill>
              <a:latin typeface="Arial" pitchFamily="34" charset="0"/>
              <a:ea typeface="+mn-ea"/>
              <a:cs typeface="Arial" pitchFamily="34" charset="0"/>
            </a:rPr>
            <a:t>E60002</a:t>
          </a:r>
          <a:r>
            <a:rPr lang="fr-FR" sz="1600">
              <a:solidFill>
                <a:schemeClr val="dk1"/>
              </a:solidFill>
              <a:latin typeface="Arial" pitchFamily="34" charset="0"/>
              <a:ea typeface="+mn-ea"/>
              <a:cs typeface="Arial" pitchFamily="34" charset="0"/>
            </a:rPr>
            <a:t> représente la valeur de décalage en Y,</a:t>
          </a:r>
        </a:p>
        <a:p>
          <a:pPr lvl="0" algn="just" hangingPunct="0"/>
          <a:r>
            <a:rPr lang="fr-FR" sz="1600" b="1">
              <a:solidFill>
                <a:schemeClr val="dk1"/>
              </a:solidFill>
              <a:latin typeface="Arial" pitchFamily="34" charset="0"/>
              <a:ea typeface="+mn-ea"/>
              <a:cs typeface="Arial" pitchFamily="34" charset="0"/>
            </a:rPr>
            <a:t>E60003</a:t>
          </a:r>
          <a:r>
            <a:rPr lang="fr-FR" sz="1600">
              <a:solidFill>
                <a:schemeClr val="dk1"/>
              </a:solidFill>
              <a:latin typeface="Arial" pitchFamily="34" charset="0"/>
              <a:ea typeface="+mn-ea"/>
              <a:cs typeface="Arial" pitchFamily="34" charset="0"/>
            </a:rPr>
            <a:t> représente la valeur de décalage en Z (ici en exemple : -0,5 mm),</a:t>
          </a:r>
        </a:p>
        <a:p>
          <a:pPr lvl="0" algn="just" hangingPunct="0"/>
          <a:r>
            <a:rPr lang="fr-FR" sz="1600" b="1">
              <a:solidFill>
                <a:schemeClr val="dk1"/>
              </a:solidFill>
              <a:latin typeface="Arial" pitchFamily="34" charset="0"/>
              <a:ea typeface="+mn-ea"/>
              <a:cs typeface="Arial" pitchFamily="34" charset="0"/>
            </a:rPr>
            <a:t>E64001</a:t>
          </a:r>
          <a:r>
            <a:rPr lang="fr-FR" sz="1600">
              <a:solidFill>
                <a:schemeClr val="dk1"/>
              </a:solidFill>
              <a:latin typeface="Arial" pitchFamily="34" charset="0"/>
              <a:ea typeface="+mn-ea"/>
              <a:cs typeface="Arial" pitchFamily="34" charset="0"/>
            </a:rPr>
            <a:t> représente la valeur de décalage en X sur la table V, qui est la recopie de le valeur du décalage en X de la table Y.</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les </a:t>
          </a:r>
          <a:r>
            <a:rPr lang="fr-FR" sz="1600" b="1" baseline="0">
              <a:solidFill>
                <a:srgbClr val="0070C0"/>
              </a:solidFill>
              <a:latin typeface="Arial" pitchFamily="34" charset="0"/>
              <a:ea typeface="+mn-ea"/>
              <a:cs typeface="Arial" pitchFamily="34" charset="0"/>
            </a:rPr>
            <a:t>STC9103</a:t>
          </a:r>
          <a:r>
            <a:rPr lang="fr-FR" sz="1600" baseline="0">
              <a:solidFill>
                <a:schemeClr val="dk1"/>
              </a:solidFill>
              <a:latin typeface="Arial" pitchFamily="34" charset="0"/>
              <a:ea typeface="+mn-ea"/>
              <a:cs typeface="Arial" pitchFamily="34" charset="0"/>
            </a:rPr>
            <a:t>,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les valeurs de décalage sont représentés dans la chaine de caractère suivante en début de programme (valeurs de décalage respectivement en X, Y et Z surlignée en jaune de la façon suivante, ici toutes à 0) :</a:t>
          </a:r>
        </a:p>
        <a:p>
          <a:pPr algn="just" hangingPunct="0"/>
          <a:r>
            <a:rPr lang="fr-FR" sz="1600" b="1">
              <a:solidFill>
                <a:schemeClr val="dk1"/>
              </a:solidFill>
              <a:latin typeface="Arial" pitchFamily="34" charset="0"/>
              <a:ea typeface="+mn-ea"/>
              <a:cs typeface="Arial" pitchFamily="34" charset="0"/>
            </a:rPr>
            <a:t>$P_UIFR[1]=CTRANS(X,ORI_X1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,Y,ORI_Y1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,Z,ORI_Z1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,A,0.,C,0.)</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Les Valeurs ORI_X1, ORI_Y1, ORI_Z1, sont des valeurs renseignées dans le CRENO_START qui est appelé en début de programme, et les valeurs </a:t>
          </a:r>
          <a:r>
            <a:rPr lang="fr-FR" sz="1600" b="1">
              <a:solidFill>
                <a:schemeClr val="dk1"/>
              </a:solidFill>
              <a:latin typeface="Arial" pitchFamily="34" charset="0"/>
              <a:ea typeface="+mn-ea"/>
              <a:cs typeface="Arial" pitchFamily="34" charset="0"/>
            </a:rPr>
            <a:t>ORI_X1+0.,Y,ORI_Y1+0.,Z,ORI_Z1+0.</a:t>
          </a: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a:t>
          </a:r>
          <a:r>
            <a:rPr lang="fr-FR" sz="1600" b="0" baseline="0">
              <a:solidFill>
                <a:schemeClr val="dk1"/>
              </a:solidFill>
              <a:latin typeface="Arial" pitchFamily="34" charset="0"/>
              <a:ea typeface="+mn-ea"/>
              <a:cs typeface="Arial" pitchFamily="34" charset="0"/>
            </a:rPr>
            <a:t> la </a:t>
          </a:r>
          <a:r>
            <a:rPr lang="fr-FR" sz="1600" b="1" baseline="0">
              <a:solidFill>
                <a:srgbClr val="0070C0"/>
              </a:solidFill>
              <a:latin typeface="Arial" pitchFamily="34" charset="0"/>
              <a:ea typeface="+mn-ea"/>
              <a:cs typeface="Arial" pitchFamily="34" charset="0"/>
            </a:rPr>
            <a:t>STC9103</a:t>
          </a:r>
          <a:r>
            <a:rPr lang="fr-FR" sz="1600" b="0">
              <a:solidFill>
                <a:schemeClr val="dk1"/>
              </a:solidFill>
              <a:latin typeface="Arial" pitchFamily="34" charset="0"/>
              <a:ea typeface="+mn-ea"/>
              <a:cs typeface="Arial" pitchFamily="34" charset="0"/>
            </a:rPr>
            <a:t> , elles</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renseignent le </a:t>
          </a:r>
          <a:r>
            <a:rPr lang="fr-FR" sz="1600" b="1">
              <a:solidFill>
                <a:schemeClr val="dk1"/>
              </a:solidFill>
              <a:latin typeface="Arial" pitchFamily="34" charset="0"/>
              <a:ea typeface="+mn-ea"/>
              <a:cs typeface="Arial" pitchFamily="34" charset="0"/>
            </a:rPr>
            <a:t>G54</a:t>
          </a:r>
          <a:r>
            <a:rPr lang="fr-FR" sz="1600" b="0">
              <a:solidFill>
                <a:schemeClr val="dk1"/>
              </a:solidFill>
              <a:latin typeface="Arial" pitchFamily="34" charset="0"/>
              <a:ea typeface="+mn-ea"/>
              <a:cs typeface="Arial" pitchFamily="34" charset="0"/>
            </a:rPr>
            <a:t> dans le cas d'un travail en zone 1</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ou zone 1+2, et </a:t>
          </a:r>
          <a:r>
            <a:rPr lang="fr-FR" sz="1600" b="1">
              <a:solidFill>
                <a:schemeClr val="dk1"/>
              </a:solidFill>
              <a:latin typeface="Arial" pitchFamily="34" charset="0"/>
              <a:ea typeface="+mn-ea"/>
              <a:cs typeface="Arial" pitchFamily="34" charset="0"/>
            </a:rPr>
            <a:t>G55</a:t>
          </a:r>
          <a:r>
            <a:rPr lang="fr-FR" sz="1600" b="0">
              <a:solidFill>
                <a:schemeClr val="dk1"/>
              </a:solidFill>
              <a:latin typeface="Arial" pitchFamily="34" charset="0"/>
              <a:ea typeface="+mn-ea"/>
              <a:cs typeface="Arial" pitchFamily="34" charset="0"/>
            </a:rPr>
            <a:t> dans le cas d'un travail en zone 2,</a:t>
          </a:r>
          <a:r>
            <a:rPr lang="fr-FR" sz="1600" b="0" baseline="0">
              <a:solidFill>
                <a:schemeClr val="dk1"/>
              </a:solidFill>
              <a:latin typeface="Arial" pitchFamily="34" charset="0"/>
              <a:ea typeface="+mn-ea"/>
              <a:cs typeface="Arial" pitchFamily="34" charset="0"/>
            </a:rPr>
            <a:t> pour les </a:t>
          </a: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0" baseline="0">
              <a:solidFill>
                <a:schemeClr val="dk1"/>
              </a:solidFill>
              <a:latin typeface="Arial" pitchFamily="34" charset="0"/>
              <a:ea typeface="+mn-ea"/>
              <a:cs typeface="Arial" pitchFamily="34" charset="0"/>
            </a:rPr>
            <a:t>, seul le </a:t>
          </a:r>
          <a:r>
            <a:rPr lang="fr-FR" sz="1600" b="1" baseline="0">
              <a:solidFill>
                <a:schemeClr val="dk1"/>
              </a:solidFill>
              <a:latin typeface="Arial" pitchFamily="34" charset="0"/>
              <a:ea typeface="+mn-ea"/>
              <a:cs typeface="Arial" pitchFamily="34" charset="0"/>
            </a:rPr>
            <a:t>G54</a:t>
          </a:r>
          <a:r>
            <a:rPr lang="fr-FR" sz="1600" b="0" baseline="0">
              <a:solidFill>
                <a:schemeClr val="dk1"/>
              </a:solidFill>
              <a:latin typeface="Arial" pitchFamily="34" charset="0"/>
              <a:ea typeface="+mn-ea"/>
              <a:cs typeface="Arial" pitchFamily="34" charset="0"/>
            </a:rPr>
            <a:t> est renseigné.</a:t>
          </a:r>
          <a:endParaRPr lang="fr-FR" sz="1600" b="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xdr:txBody>
    </xdr:sp>
    <xdr:clientData/>
  </xdr:twoCellAnchor>
  <xdr:twoCellAnchor editAs="oneCell">
    <xdr:from>
      <xdr:col>0</xdr:col>
      <xdr:colOff>276225</xdr:colOff>
      <xdr:row>42</xdr:row>
      <xdr:rowOff>12246</xdr:rowOff>
    </xdr:from>
    <xdr:to>
      <xdr:col>0</xdr:col>
      <xdr:colOff>1933800</xdr:colOff>
      <xdr:row>47</xdr:row>
      <xdr:rowOff>24805</xdr:rowOff>
    </xdr:to>
    <xdr:pic>
      <xdr:nvPicPr>
        <xdr:cNvPr id="7" name="Image 6" descr="Ares.png"/>
        <xdr:cNvPicPr>
          <a:picLocks noChangeAspect="1"/>
        </xdr:cNvPicPr>
      </xdr:nvPicPr>
      <xdr:blipFill>
        <a:blip xmlns:r="http://schemas.openxmlformats.org/officeDocument/2006/relationships" r:embed="rId3" cstate="print"/>
        <a:stretch>
          <a:fillRect/>
        </a:stretch>
      </xdr:blipFill>
      <xdr:spPr>
        <a:xfrm>
          <a:off x="276225" y="7332889"/>
          <a:ext cx="1657575" cy="828987"/>
        </a:xfrm>
        <a:prstGeom prst="rect">
          <a:avLst/>
        </a:prstGeom>
      </xdr:spPr>
    </xdr:pic>
    <xdr:clientData/>
  </xdr:twoCellAnchor>
  <xdr:twoCellAnchor>
    <xdr:from>
      <xdr:col>10</xdr:col>
      <xdr:colOff>204107</xdr:colOff>
      <xdr:row>29</xdr:row>
      <xdr:rowOff>163286</xdr:rowOff>
    </xdr:from>
    <xdr:to>
      <xdr:col>16</xdr:col>
      <xdr:colOff>666750</xdr:colOff>
      <xdr:row>46</xdr:row>
      <xdr:rowOff>68037</xdr:rowOff>
    </xdr:to>
    <xdr:sp macro="" textlink="">
      <xdr:nvSpPr>
        <xdr:cNvPr id="8" name="ZoneTexte 7"/>
        <xdr:cNvSpPr txBox="1"/>
      </xdr:nvSpPr>
      <xdr:spPr>
        <a:xfrm>
          <a:off x="11266714" y="5279572"/>
          <a:ext cx="5034643" cy="273503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3200" b="1"/>
            <a:t>Voir MI4</a:t>
          </a:r>
          <a:r>
            <a:rPr lang="fr-FR" sz="3200" b="1" baseline="0"/>
            <a:t> et MI 5 pour 9103 + Gestion du descripteur.</a:t>
          </a:r>
          <a:endParaRPr lang="fr-FR" sz="3200" b="1"/>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162</xdr:row>
      <xdr:rowOff>122465</xdr:rowOff>
    </xdr:to>
    <xdr:sp macro="" textlink="">
      <xdr:nvSpPr>
        <xdr:cNvPr id="6" name="ZoneTexte 5"/>
        <xdr:cNvSpPr txBox="1"/>
      </xdr:nvSpPr>
      <xdr:spPr>
        <a:xfrm>
          <a:off x="2416628" y="1028696"/>
          <a:ext cx="8319408" cy="292199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Descripteur</a:t>
          </a:r>
          <a:r>
            <a:rPr lang="fr-FR" sz="2400" b="1" baseline="0">
              <a:latin typeface="Arial" pitchFamily="34" charset="0"/>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STELIA COMPOSITES</a:t>
          </a:r>
        </a:p>
        <a:p>
          <a:pPr algn="just" hangingPunct="0"/>
          <a:r>
            <a:rPr lang="fr-FR" sz="1600">
              <a:solidFill>
                <a:schemeClr val="dk1"/>
              </a:solidFill>
              <a:latin typeface="Arial" pitchFamily="34" charset="0"/>
              <a:ea typeface="+mn-ea"/>
              <a:cs typeface="Arial" pitchFamily="34" charset="0"/>
            </a:rPr>
            <a:t>POST-PROCESSEUR MULTI-MACHINE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DECLARATION DE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STC9101</a:t>
          </a:r>
        </a:p>
        <a:p>
          <a:pPr algn="just" hangingPunct="0"/>
          <a:r>
            <a:rPr lang="fr-FR" sz="1600">
              <a:solidFill>
                <a:schemeClr val="dk1"/>
              </a:solidFill>
              <a:latin typeface="Arial" pitchFamily="34" charset="0"/>
              <a:ea typeface="+mn-ea"/>
              <a:cs typeface="Arial" pitchFamily="34" charset="0"/>
            </a:rPr>
            <a:t>STC9103</a:t>
          </a:r>
        </a:p>
        <a:p>
          <a:pPr algn="just" hangingPunct="0"/>
          <a:r>
            <a:rPr lang="fr-FR" sz="1600">
              <a:solidFill>
                <a:schemeClr val="dk1"/>
              </a:solidFill>
              <a:latin typeface="Arial" pitchFamily="34" charset="0"/>
              <a:ea typeface="+mn-ea"/>
              <a:cs typeface="Arial" pitchFamily="34" charset="0"/>
            </a:rPr>
            <a:t>STC9110</a:t>
          </a:r>
        </a:p>
        <a:p>
          <a:pPr algn="just" hangingPunct="0"/>
          <a:r>
            <a:rPr lang="fr-FR" sz="1600">
              <a:solidFill>
                <a:schemeClr val="dk1"/>
              </a:solidFill>
              <a:latin typeface="Arial" pitchFamily="34" charset="0"/>
              <a:ea typeface="+mn-ea"/>
              <a:cs typeface="Arial" pitchFamily="34" charset="0"/>
            </a:rPr>
            <a:t>STEMA01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UTILISATION DES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PROGRAMMES COMPLETS :</a:t>
          </a:r>
        </a:p>
        <a:p>
          <a:pPr algn="just" hangingPunct="0"/>
          <a:r>
            <a:rPr lang="fr-FR" sz="1600">
              <a:solidFill>
                <a:schemeClr val="dk1"/>
              </a:solidFill>
              <a:latin typeface="Arial" pitchFamily="34" charset="0"/>
              <a:ea typeface="+mn-ea"/>
              <a:cs typeface="Arial" pitchFamily="34" charset="0"/>
            </a:rPr>
            <a:t>STC9101 : OUI</a:t>
          </a:r>
        </a:p>
        <a:p>
          <a:pPr algn="just" hangingPunct="0"/>
          <a:r>
            <a:rPr lang="fr-FR" sz="1600">
              <a:solidFill>
                <a:schemeClr val="dk1"/>
              </a:solidFill>
              <a:latin typeface="Arial" pitchFamily="34" charset="0"/>
              <a:ea typeface="+mn-ea"/>
              <a:cs typeface="Arial" pitchFamily="34" charset="0"/>
            </a:rPr>
            <a:t>STC9103 : OUI</a:t>
          </a:r>
        </a:p>
        <a:p>
          <a:pPr algn="just" hangingPunct="0"/>
          <a:r>
            <a:rPr lang="fr-FR" sz="1600">
              <a:solidFill>
                <a:schemeClr val="dk1"/>
              </a:solidFill>
              <a:latin typeface="Arial" pitchFamily="34" charset="0"/>
              <a:ea typeface="+mn-ea"/>
              <a:cs typeface="Arial" pitchFamily="34" charset="0"/>
            </a:rPr>
            <a:t>STC9110 : OUI</a:t>
          </a:r>
        </a:p>
        <a:p>
          <a:pPr algn="just" hangingPunct="0"/>
          <a:r>
            <a:rPr lang="fr-FR" sz="1600">
              <a:solidFill>
                <a:schemeClr val="dk1"/>
              </a:solidFill>
              <a:latin typeface="Arial" pitchFamily="34" charset="0"/>
              <a:ea typeface="+mn-ea"/>
              <a:cs typeface="Arial" pitchFamily="34" charset="0"/>
            </a:rPr>
            <a:t>STEMA01 : OUI</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PROGRAMMES À CONCATENER</a:t>
          </a:r>
        </a:p>
        <a:p>
          <a:pPr algn="just" hangingPunct="0"/>
          <a:r>
            <a:rPr lang="fr-FR" sz="1600">
              <a:solidFill>
                <a:schemeClr val="dk1"/>
              </a:solidFill>
              <a:latin typeface="Arial" pitchFamily="34" charset="0"/>
              <a:ea typeface="+mn-ea"/>
              <a:cs typeface="Arial" pitchFamily="34" charset="0"/>
            </a:rPr>
            <a:t>STC9101 : OUI</a:t>
          </a:r>
        </a:p>
        <a:p>
          <a:pPr algn="just" hangingPunct="0"/>
          <a:r>
            <a:rPr lang="fr-FR" sz="1600">
              <a:solidFill>
                <a:schemeClr val="dk1"/>
              </a:solidFill>
              <a:latin typeface="Arial" pitchFamily="34" charset="0"/>
              <a:ea typeface="+mn-ea"/>
              <a:cs typeface="Arial" pitchFamily="34" charset="0"/>
            </a:rPr>
            <a:t>STC9103 : OUI</a:t>
          </a:r>
        </a:p>
        <a:p>
          <a:pPr algn="just" hangingPunct="0"/>
          <a:r>
            <a:rPr lang="fr-FR" sz="1600">
              <a:solidFill>
                <a:schemeClr val="dk1"/>
              </a:solidFill>
              <a:latin typeface="Arial" pitchFamily="34" charset="0"/>
              <a:ea typeface="+mn-ea"/>
              <a:cs typeface="Arial" pitchFamily="34" charset="0"/>
            </a:rPr>
            <a:t>STC9110 : OUI</a:t>
          </a:r>
        </a:p>
        <a:p>
          <a:pPr algn="just" hangingPunct="0"/>
          <a:r>
            <a:rPr lang="fr-FR" sz="1600">
              <a:solidFill>
                <a:schemeClr val="dk1"/>
              </a:solidFill>
              <a:latin typeface="Arial" pitchFamily="34" charset="0"/>
              <a:ea typeface="+mn-ea"/>
              <a:cs typeface="Arial" pitchFamily="34" charset="0"/>
            </a:rPr>
            <a:t>STEMA01 : OUI</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VARIABLES COMMUNES</a:t>
          </a:r>
        </a:p>
        <a:p>
          <a:pPr algn="just" hangingPunct="0"/>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9103</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9110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a:t>
          </a:r>
        </a:p>
        <a:p>
          <a:pPr algn="just" hangingPunct="0"/>
          <a:r>
            <a:rPr lang="fr-FR" sz="1600">
              <a:solidFill>
                <a:schemeClr val="dk1"/>
              </a:solidFill>
              <a:latin typeface="Arial" pitchFamily="34" charset="0"/>
              <a:ea typeface="+mn-ea"/>
              <a:cs typeface="Arial" pitchFamily="34" charset="0"/>
            </a:rPr>
            <a:t>Autre Info n°  2 : cloche montée OUI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STEMA 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a:t>
          </a:r>
        </a:p>
        <a:p>
          <a:pPr algn="just" hangingPunct="0"/>
          <a:r>
            <a:rPr lang="fr-FR" sz="1600">
              <a:solidFill>
                <a:schemeClr val="dk1"/>
              </a:solidFill>
              <a:latin typeface="Arial" pitchFamily="34" charset="0"/>
              <a:ea typeface="+mn-ea"/>
              <a:cs typeface="Arial" pitchFamily="34" charset="0"/>
            </a:rPr>
            <a:t>Autre Info n°  2 : cloche montée OUI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DIMENSIONS OUTILLAGE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1000*1500*250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USURES OUTILS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Code Article : 123456   -  Valeur Usure : 215.325</a:t>
          </a:r>
        </a:p>
        <a:p>
          <a:pPr algn="just" hangingPunct="0"/>
          <a:r>
            <a:rPr lang="fr-FR" sz="1600">
              <a:solidFill>
                <a:schemeClr val="dk1"/>
              </a:solidFill>
              <a:latin typeface="Arial" pitchFamily="34" charset="0"/>
              <a:ea typeface="+mn-ea"/>
              <a:cs typeface="Arial" pitchFamily="34" charset="0"/>
            </a:rPr>
            <a:t>Code Article : 98765    -  Valeur Usure : 325.2</a:t>
          </a:r>
        </a:p>
        <a:p>
          <a:pPr algn="just" hangingPunct="0"/>
          <a:r>
            <a:rPr lang="fr-FR" sz="1600">
              <a:solidFill>
                <a:schemeClr val="dk1"/>
              </a:solidFill>
              <a:latin typeface="Arial" pitchFamily="34" charset="0"/>
              <a:ea typeface="+mn-ea"/>
              <a:cs typeface="Arial" pitchFamily="34" charset="0"/>
            </a:rPr>
            <a:t>Code Article : 2554     -  Valeur Usure : 14.25</a:t>
          </a:r>
        </a:p>
      </xdr:txBody>
    </xdr:sp>
    <xdr:clientData/>
  </xdr:twoCellAnchor>
  <xdr:twoCellAnchor>
    <xdr:from>
      <xdr:col>7</xdr:col>
      <xdr:colOff>149679</xdr:colOff>
      <xdr:row>19</xdr:row>
      <xdr:rowOff>40821</xdr:rowOff>
    </xdr:from>
    <xdr:to>
      <xdr:col>13</xdr:col>
      <xdr:colOff>598715</xdr:colOff>
      <xdr:row>27</xdr:row>
      <xdr:rowOff>13608</xdr:rowOff>
    </xdr:to>
    <xdr:sp macro="" textlink="">
      <xdr:nvSpPr>
        <xdr:cNvPr id="7" name="ZoneTexte 6"/>
        <xdr:cNvSpPr txBox="1"/>
      </xdr:nvSpPr>
      <xdr:spPr>
        <a:xfrm>
          <a:off x="8259536" y="33881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déclaration de Machine</a:t>
          </a:r>
          <a:r>
            <a:rPr lang="fr-FR" sz="1600" b="0" baseline="0">
              <a:solidFill>
                <a:srgbClr val="0070C0"/>
              </a:solidFill>
              <a:latin typeface="Arial" pitchFamily="34" charset="0"/>
              <a:cs typeface="Arial" pitchFamily="34" charset="0"/>
            </a:rPr>
            <a:t> permet au post-processeur d'identifier les machines utilisés.</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22</xdr:row>
      <xdr:rowOff>149679</xdr:rowOff>
    </xdr:from>
    <xdr:to>
      <xdr:col>7</xdr:col>
      <xdr:colOff>149679</xdr:colOff>
      <xdr:row>22</xdr:row>
      <xdr:rowOff>149679</xdr:rowOff>
    </xdr:to>
    <xdr:cxnSp macro="">
      <xdr:nvCxnSpPr>
        <xdr:cNvPr id="9" name="Connecteur droit avec flèche 8"/>
        <xdr:cNvCxnSpPr>
          <a:stCxn id="7" idx="1"/>
        </xdr:cNvCxnSpPr>
      </xdr:nvCxnSpPr>
      <xdr:spPr>
        <a:xfrm flipH="1">
          <a:off x="3714750" y="40685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33</xdr:row>
      <xdr:rowOff>81642</xdr:rowOff>
    </xdr:from>
    <xdr:to>
      <xdr:col>13</xdr:col>
      <xdr:colOff>598715</xdr:colOff>
      <xdr:row>42</xdr:row>
      <xdr:rowOff>1</xdr:rowOff>
    </xdr:to>
    <xdr:sp macro="" textlink="">
      <xdr:nvSpPr>
        <xdr:cNvPr id="12" name="ZoneTexte 11"/>
        <xdr:cNvSpPr txBox="1"/>
      </xdr:nvSpPr>
      <xdr:spPr>
        <a:xfrm>
          <a:off x="8259536" y="595992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partie permet de déclarer</a:t>
          </a:r>
          <a:r>
            <a:rPr lang="fr-FR" sz="1600" b="0" baseline="0">
              <a:solidFill>
                <a:srgbClr val="0070C0"/>
              </a:solidFill>
              <a:latin typeface="Arial" pitchFamily="34" charset="0"/>
              <a:cs typeface="Arial" pitchFamily="34" charset="0"/>
            </a:rPr>
            <a:t> sur quels machines le post-processzeur sortira les codes, que les programmes soient complets, ou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2272393</xdr:colOff>
      <xdr:row>33</xdr:row>
      <xdr:rowOff>95250</xdr:rowOff>
    </xdr:from>
    <xdr:to>
      <xdr:col>7</xdr:col>
      <xdr:colOff>149679</xdr:colOff>
      <xdr:row>37</xdr:row>
      <xdr:rowOff>136072</xdr:rowOff>
    </xdr:to>
    <xdr:cxnSp macro="">
      <xdr:nvCxnSpPr>
        <xdr:cNvPr id="13" name="Connecteur droit avec flèche 12"/>
        <xdr:cNvCxnSpPr>
          <a:stCxn id="12" idx="1"/>
        </xdr:cNvCxnSpPr>
      </xdr:nvCxnSpPr>
      <xdr:spPr>
        <a:xfrm flipH="1" flipV="1">
          <a:off x="4327072" y="5973536"/>
          <a:ext cx="3932464" cy="66675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2326821</xdr:colOff>
      <xdr:row>37</xdr:row>
      <xdr:rowOff>136072</xdr:rowOff>
    </xdr:from>
    <xdr:to>
      <xdr:col>7</xdr:col>
      <xdr:colOff>149679</xdr:colOff>
      <xdr:row>42</xdr:row>
      <xdr:rowOff>68036</xdr:rowOff>
    </xdr:to>
    <xdr:cxnSp macro="">
      <xdr:nvCxnSpPr>
        <xdr:cNvPr id="15" name="Connecteur droit avec flèche 14"/>
        <xdr:cNvCxnSpPr>
          <a:stCxn id="12" idx="1"/>
        </xdr:cNvCxnSpPr>
      </xdr:nvCxnSpPr>
      <xdr:spPr>
        <a:xfrm flipH="1">
          <a:off x="4381500" y="6640286"/>
          <a:ext cx="3878036" cy="748393"/>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45</xdr:row>
      <xdr:rowOff>13607</xdr:rowOff>
    </xdr:from>
    <xdr:to>
      <xdr:col>13</xdr:col>
      <xdr:colOff>598715</xdr:colOff>
      <xdr:row>52</xdr:row>
      <xdr:rowOff>95252</xdr:rowOff>
    </xdr:to>
    <xdr:sp macro="" textlink="">
      <xdr:nvSpPr>
        <xdr:cNvPr id="17" name="ZoneTexte 16"/>
        <xdr:cNvSpPr txBox="1"/>
      </xdr:nvSpPr>
      <xdr:spPr>
        <a:xfrm>
          <a:off x="8259536" y="7905750"/>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 champ Variables</a:t>
          </a:r>
          <a:r>
            <a:rPr lang="fr-FR" sz="1600" b="0" baseline="0">
              <a:solidFill>
                <a:srgbClr val="0070C0"/>
              </a:solidFill>
              <a:latin typeface="Arial" pitchFamily="34" charset="0"/>
              <a:cs typeface="Arial" pitchFamily="34" charset="0"/>
            </a:rPr>
            <a:t> Communes est aujourd'hui vide.</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49</xdr:row>
      <xdr:rowOff>68037</xdr:rowOff>
    </xdr:from>
    <xdr:to>
      <xdr:col>7</xdr:col>
      <xdr:colOff>149679</xdr:colOff>
      <xdr:row>49</xdr:row>
      <xdr:rowOff>68037</xdr:rowOff>
    </xdr:to>
    <xdr:cxnSp macro="">
      <xdr:nvCxnSpPr>
        <xdr:cNvPr id="18" name="Connecteur droit avec flèche 17"/>
        <xdr:cNvCxnSpPr>
          <a:stCxn id="17" idx="1"/>
        </xdr:cNvCxnSpPr>
      </xdr:nvCxnSpPr>
      <xdr:spPr>
        <a:xfrm flipH="1">
          <a:off x="3714750" y="8586108"/>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56</xdr:row>
      <xdr:rowOff>122464</xdr:rowOff>
    </xdr:from>
    <xdr:to>
      <xdr:col>13</xdr:col>
      <xdr:colOff>598715</xdr:colOff>
      <xdr:row>63</xdr:row>
      <xdr:rowOff>149680</xdr:rowOff>
    </xdr:to>
    <xdr:sp macro="" textlink="">
      <xdr:nvSpPr>
        <xdr:cNvPr id="19" name="ZoneTexte 18"/>
        <xdr:cNvSpPr txBox="1"/>
      </xdr:nvSpPr>
      <xdr:spPr>
        <a:xfrm>
          <a:off x="8259536" y="100556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STC9101</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60</xdr:row>
      <xdr:rowOff>40822</xdr:rowOff>
    </xdr:from>
    <xdr:to>
      <xdr:col>7</xdr:col>
      <xdr:colOff>149679</xdr:colOff>
      <xdr:row>60</xdr:row>
      <xdr:rowOff>40822</xdr:rowOff>
    </xdr:to>
    <xdr:cxnSp macro="">
      <xdr:nvCxnSpPr>
        <xdr:cNvPr id="20" name="Connecteur droit avec flèche 19"/>
        <xdr:cNvCxnSpPr>
          <a:stCxn id="19" idx="1"/>
        </xdr:cNvCxnSpPr>
      </xdr:nvCxnSpPr>
      <xdr:spPr>
        <a:xfrm flipH="1">
          <a:off x="3714750" y="107360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80</xdr:row>
      <xdr:rowOff>122464</xdr:rowOff>
    </xdr:from>
    <xdr:to>
      <xdr:col>13</xdr:col>
      <xdr:colOff>598715</xdr:colOff>
      <xdr:row>87</xdr:row>
      <xdr:rowOff>149680</xdr:rowOff>
    </xdr:to>
    <xdr:sp macro="" textlink="">
      <xdr:nvSpPr>
        <xdr:cNvPr id="21" name="ZoneTexte 20"/>
        <xdr:cNvSpPr txBox="1"/>
      </xdr:nvSpPr>
      <xdr:spPr>
        <a:xfrm>
          <a:off x="8259536" y="146276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STC9103</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84</xdr:row>
      <xdr:rowOff>40822</xdr:rowOff>
    </xdr:from>
    <xdr:to>
      <xdr:col>7</xdr:col>
      <xdr:colOff>149679</xdr:colOff>
      <xdr:row>84</xdr:row>
      <xdr:rowOff>40822</xdr:rowOff>
    </xdr:to>
    <xdr:cxnSp macro="">
      <xdr:nvCxnSpPr>
        <xdr:cNvPr id="22" name="Connecteur droit avec flèche 21"/>
        <xdr:cNvCxnSpPr>
          <a:stCxn id="21" idx="1"/>
        </xdr:cNvCxnSpPr>
      </xdr:nvCxnSpPr>
      <xdr:spPr>
        <a:xfrm flipH="1">
          <a:off x="3714750" y="153080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103</xdr:row>
      <xdr:rowOff>149679</xdr:rowOff>
    </xdr:from>
    <xdr:to>
      <xdr:col>13</xdr:col>
      <xdr:colOff>598715</xdr:colOff>
      <xdr:row>115</xdr:row>
      <xdr:rowOff>176892</xdr:rowOff>
    </xdr:to>
    <xdr:sp macro="" textlink="">
      <xdr:nvSpPr>
        <xdr:cNvPr id="23" name="ZoneTexte 22"/>
        <xdr:cNvSpPr txBox="1"/>
      </xdr:nvSpPr>
      <xdr:spPr>
        <a:xfrm>
          <a:off x="8259536" y="19036393"/>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STC9103</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109</xdr:row>
      <xdr:rowOff>68038</xdr:rowOff>
    </xdr:from>
    <xdr:to>
      <xdr:col>7</xdr:col>
      <xdr:colOff>149679</xdr:colOff>
      <xdr:row>109</xdr:row>
      <xdr:rowOff>163286</xdr:rowOff>
    </xdr:to>
    <xdr:cxnSp macro="">
      <xdr:nvCxnSpPr>
        <xdr:cNvPr id="24" name="Connecteur droit avec flèche 23"/>
        <xdr:cNvCxnSpPr>
          <a:stCxn id="23" idx="1"/>
        </xdr:cNvCxnSpPr>
      </xdr:nvCxnSpPr>
      <xdr:spPr>
        <a:xfrm flipH="1" flipV="1">
          <a:off x="3714750" y="20097752"/>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109</xdr:row>
      <xdr:rowOff>163286</xdr:rowOff>
    </xdr:from>
    <xdr:to>
      <xdr:col>7</xdr:col>
      <xdr:colOff>149679</xdr:colOff>
      <xdr:row>117</xdr:row>
      <xdr:rowOff>81643</xdr:rowOff>
    </xdr:to>
    <xdr:cxnSp macro="">
      <xdr:nvCxnSpPr>
        <xdr:cNvPr id="25" name="Connecteur droit avec flèche 24"/>
        <xdr:cNvCxnSpPr>
          <a:stCxn id="23" idx="1"/>
        </xdr:cNvCxnSpPr>
      </xdr:nvCxnSpPr>
      <xdr:spPr>
        <a:xfrm flipH="1">
          <a:off x="5619750" y="20193000"/>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148</xdr:row>
      <xdr:rowOff>95248</xdr:rowOff>
    </xdr:from>
    <xdr:to>
      <xdr:col>13</xdr:col>
      <xdr:colOff>598715</xdr:colOff>
      <xdr:row>155</xdr:row>
      <xdr:rowOff>122464</xdr:rowOff>
    </xdr:to>
    <xdr:sp macro="" textlink="">
      <xdr:nvSpPr>
        <xdr:cNvPr id="32" name="ZoneTexte 31"/>
        <xdr:cNvSpPr txBox="1"/>
      </xdr:nvSpPr>
      <xdr:spPr>
        <a:xfrm>
          <a:off x="8259536" y="27554462"/>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 sur les dimensions de l'outillage pour</a:t>
          </a:r>
          <a:r>
            <a:rPr lang="fr-FR" sz="1600" b="0" baseline="0">
              <a:solidFill>
                <a:srgbClr val="0070C0"/>
              </a:solidFill>
              <a:latin typeface="Arial" pitchFamily="34" charset="0"/>
              <a:cs typeface="Arial" pitchFamily="34" charset="0"/>
            </a:rPr>
            <a:t> les programmes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2081893</xdr:colOff>
      <xdr:row>152</xdr:row>
      <xdr:rowOff>13606</xdr:rowOff>
    </xdr:from>
    <xdr:to>
      <xdr:col>7</xdr:col>
      <xdr:colOff>149679</xdr:colOff>
      <xdr:row>152</xdr:row>
      <xdr:rowOff>13606</xdr:rowOff>
    </xdr:to>
    <xdr:cxnSp macro="">
      <xdr:nvCxnSpPr>
        <xdr:cNvPr id="33" name="Connecteur droit avec flèche 32"/>
        <xdr:cNvCxnSpPr>
          <a:stCxn id="32" idx="1"/>
        </xdr:cNvCxnSpPr>
      </xdr:nvCxnSpPr>
      <xdr:spPr>
        <a:xfrm flipH="1">
          <a:off x="4136572" y="28234820"/>
          <a:ext cx="4122964"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158</xdr:row>
      <xdr:rowOff>95248</xdr:rowOff>
    </xdr:from>
    <xdr:to>
      <xdr:col>13</xdr:col>
      <xdr:colOff>598715</xdr:colOff>
      <xdr:row>165</xdr:row>
      <xdr:rowOff>163285</xdr:rowOff>
    </xdr:to>
    <xdr:sp macro="" textlink="">
      <xdr:nvSpPr>
        <xdr:cNvPr id="35" name="ZoneTexte 34"/>
        <xdr:cNvSpPr txBox="1"/>
      </xdr:nvSpPr>
      <xdr:spPr>
        <a:xfrm>
          <a:off x="8259536" y="29459462"/>
          <a:ext cx="5687786" cy="1401537"/>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Informations</a:t>
          </a:r>
          <a:r>
            <a:rPr lang="fr-FR" sz="1600" b="0" baseline="0">
              <a:solidFill>
                <a:srgbClr val="0070C0"/>
              </a:solidFill>
              <a:latin typeface="Arial" pitchFamily="34" charset="0"/>
              <a:cs typeface="Arial" pitchFamily="34" charset="0"/>
            </a:rPr>
            <a:t> pour les programmes concaténés sur les usures outils. 30 outils maximum sont déclarables. À remplir impérativement pour les programmes concaténés.</a:t>
          </a:r>
        </a:p>
        <a:p>
          <a:pPr algn="just"/>
          <a:r>
            <a:rPr lang="fr-FR" sz="1600" b="0" baseline="0">
              <a:solidFill>
                <a:srgbClr val="0070C0"/>
              </a:solidFill>
              <a:latin typeface="Arial" pitchFamily="34" charset="0"/>
              <a:cs typeface="Arial" pitchFamily="34" charset="0"/>
            </a:rPr>
            <a:t>Attention, la séparation décimale est un point.</a:t>
          </a:r>
        </a:p>
        <a:p>
          <a:pPr algn="just"/>
          <a:endParaRPr lang="fr-FR" sz="1600" b="0">
            <a:solidFill>
              <a:srgbClr val="0070C0"/>
            </a:solidFill>
            <a:latin typeface="Arial" pitchFamily="34" charset="0"/>
            <a:cs typeface="Arial" pitchFamily="34" charset="0"/>
          </a:endParaRPr>
        </a:p>
      </xdr:txBody>
    </xdr:sp>
    <xdr:clientData/>
  </xdr:twoCellAnchor>
  <xdr:twoCellAnchor>
    <xdr:from>
      <xdr:col>5</xdr:col>
      <xdr:colOff>312965</xdr:colOff>
      <xdr:row>158</xdr:row>
      <xdr:rowOff>95251</xdr:rowOff>
    </xdr:from>
    <xdr:to>
      <xdr:col>7</xdr:col>
      <xdr:colOff>149679</xdr:colOff>
      <xdr:row>162</xdr:row>
      <xdr:rowOff>34017</xdr:rowOff>
    </xdr:to>
    <xdr:cxnSp macro="">
      <xdr:nvCxnSpPr>
        <xdr:cNvPr id="36" name="Connecteur droit avec flèche 35"/>
        <xdr:cNvCxnSpPr>
          <a:stCxn id="35" idx="1"/>
        </xdr:cNvCxnSpPr>
      </xdr:nvCxnSpPr>
      <xdr:spPr>
        <a:xfrm flipH="1" flipV="1">
          <a:off x="6898822" y="29459465"/>
          <a:ext cx="1360714" cy="700766"/>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1</xdr:row>
      <xdr:rowOff>1</xdr:rowOff>
    </xdr:from>
    <xdr:to>
      <xdr:col>18</xdr:col>
      <xdr:colOff>639535</xdr:colOff>
      <xdr:row>13</xdr:row>
      <xdr:rowOff>176893</xdr:rowOff>
    </xdr:to>
    <xdr:sp macro="" textlink="">
      <xdr:nvSpPr>
        <xdr:cNvPr id="38" name="ZoneTexte 37"/>
        <xdr:cNvSpPr txBox="1"/>
      </xdr:nvSpPr>
      <xdr:spPr>
        <a:xfrm>
          <a:off x="11253107" y="190501"/>
          <a:ext cx="6545035" cy="2326821"/>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ctr"/>
          <a:r>
            <a:rPr lang="fr-FR" sz="2800" b="1">
              <a:solidFill>
                <a:srgbClr val="FF0000"/>
              </a:solidFill>
              <a:latin typeface="Arial" pitchFamily="34" charset="0"/>
              <a:cs typeface="Arial" pitchFamily="34" charset="0"/>
            </a:rPr>
            <a:t>ATTENTION : RESPECTER IMPÉRATIVEMENT</a:t>
          </a:r>
          <a:r>
            <a:rPr lang="fr-FR" sz="2800" b="1" baseline="0">
              <a:solidFill>
                <a:srgbClr val="FF0000"/>
              </a:solidFill>
              <a:latin typeface="Arial" pitchFamily="34" charset="0"/>
              <a:cs typeface="Arial" pitchFamily="34" charset="0"/>
            </a:rPr>
            <a:t> LE NOMBRE DE CARACTÈRES, AINSI QUE LES SAUTS DE LIGNE.</a:t>
          </a:r>
          <a:endParaRPr lang="fr-FR" sz="2800" b="1">
            <a:solidFill>
              <a:srgbClr val="FF0000"/>
            </a:solidFill>
            <a:latin typeface="Arial" pitchFamily="34" charset="0"/>
            <a:cs typeface="Arial" pitchFamily="34" charset="0"/>
          </a:endParaRPr>
        </a:p>
      </xdr:txBody>
    </xdr:sp>
    <xdr:clientData/>
  </xdr:twoCellAnchor>
  <xdr:twoCellAnchor>
    <xdr:from>
      <xdr:col>7</xdr:col>
      <xdr:colOff>149679</xdr:colOff>
      <xdr:row>128</xdr:row>
      <xdr:rowOff>27214</xdr:rowOff>
    </xdr:from>
    <xdr:to>
      <xdr:col>13</xdr:col>
      <xdr:colOff>598715</xdr:colOff>
      <xdr:row>140</xdr:row>
      <xdr:rowOff>54427</xdr:rowOff>
    </xdr:to>
    <xdr:sp macro="" textlink="">
      <xdr:nvSpPr>
        <xdr:cNvPr id="29" name="ZoneTexte 28"/>
        <xdr:cNvSpPr txBox="1"/>
      </xdr:nvSpPr>
      <xdr:spPr>
        <a:xfrm>
          <a:off x="8259536" y="23676428"/>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STEMA01</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133</xdr:row>
      <xdr:rowOff>136073</xdr:rowOff>
    </xdr:from>
    <xdr:to>
      <xdr:col>7</xdr:col>
      <xdr:colOff>149679</xdr:colOff>
      <xdr:row>134</xdr:row>
      <xdr:rowOff>40821</xdr:rowOff>
    </xdr:to>
    <xdr:cxnSp macro="">
      <xdr:nvCxnSpPr>
        <xdr:cNvPr id="30" name="Connecteur droit avec flèche 29"/>
        <xdr:cNvCxnSpPr>
          <a:stCxn id="29" idx="1"/>
        </xdr:cNvCxnSpPr>
      </xdr:nvCxnSpPr>
      <xdr:spPr>
        <a:xfrm flipH="1" flipV="1">
          <a:off x="3714750" y="24737787"/>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134</xdr:row>
      <xdr:rowOff>40821</xdr:rowOff>
    </xdr:from>
    <xdr:to>
      <xdr:col>7</xdr:col>
      <xdr:colOff>149679</xdr:colOff>
      <xdr:row>141</xdr:row>
      <xdr:rowOff>149678</xdr:rowOff>
    </xdr:to>
    <xdr:cxnSp macro="">
      <xdr:nvCxnSpPr>
        <xdr:cNvPr id="31" name="Connecteur droit avec flèche 30"/>
        <xdr:cNvCxnSpPr>
          <a:stCxn id="29" idx="1"/>
        </xdr:cNvCxnSpPr>
      </xdr:nvCxnSpPr>
      <xdr:spPr>
        <a:xfrm flipH="1">
          <a:off x="5619750" y="24833035"/>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466725</xdr:colOff>
      <xdr:row>9</xdr:row>
      <xdr:rowOff>9525</xdr:rowOff>
    </xdr:from>
    <xdr:to>
      <xdr:col>0</xdr:col>
      <xdr:colOff>1603971</xdr:colOff>
      <xdr:row>15</xdr:row>
      <xdr:rowOff>42086</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66725" y="1981200"/>
          <a:ext cx="1137246" cy="1042212"/>
        </a:xfrm>
        <a:prstGeom prst="rect">
          <a:avLst/>
        </a:prstGeom>
      </xdr:spPr>
    </xdr:pic>
    <xdr:clientData/>
  </xdr:twoCellAnchor>
  <xdr:twoCellAnchor editAs="oneCell">
    <xdr:from>
      <xdr:col>0</xdr:col>
      <xdr:colOff>390525</xdr:colOff>
      <xdr:row>29</xdr:row>
      <xdr:rowOff>180975</xdr:rowOff>
    </xdr:from>
    <xdr:to>
      <xdr:col>0</xdr:col>
      <xdr:colOff>1668438</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90525" y="5429250"/>
          <a:ext cx="1277913" cy="641209"/>
        </a:xfrm>
        <a:prstGeom prst="rect">
          <a:avLst/>
        </a:prstGeom>
      </xdr:spPr>
    </xdr:pic>
    <xdr:clientData/>
  </xdr:twoCellAnchor>
  <xdr:twoCellAnchor editAs="oneCell">
    <xdr:from>
      <xdr:col>0</xdr:col>
      <xdr:colOff>333375</xdr:colOff>
      <xdr:row>18</xdr:row>
      <xdr:rowOff>47625</xdr:rowOff>
    </xdr:from>
    <xdr:to>
      <xdr:col>0</xdr:col>
      <xdr:colOff>1925042</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333375" y="3600450"/>
          <a:ext cx="1591667" cy="1071857"/>
        </a:xfrm>
        <a:prstGeom prst="rect">
          <a:avLst/>
        </a:prstGeom>
      </xdr:spPr>
    </xdr:pic>
    <xdr:clientData/>
  </xdr:twoCellAnchor>
  <xdr:twoCellAnchor editAs="oneCell">
    <xdr:from>
      <xdr:col>11</xdr:col>
      <xdr:colOff>123825</xdr:colOff>
      <xdr:row>7</xdr:row>
      <xdr:rowOff>85725</xdr:rowOff>
    </xdr:from>
    <xdr:to>
      <xdr:col>11</xdr:col>
      <xdr:colOff>2039547</xdr:colOff>
      <xdr:row>16</xdr:row>
      <xdr:rowOff>179016</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115300" y="1809750"/>
          <a:ext cx="1915722" cy="1541092"/>
        </a:xfrm>
        <a:prstGeom prst="rect">
          <a:avLst/>
        </a:prstGeom>
      </xdr:spPr>
    </xdr:pic>
    <xdr:clientData/>
  </xdr:twoCellAnchor>
  <xdr:twoCellAnchor editAs="oneCell">
    <xdr:from>
      <xdr:col>11</xdr:col>
      <xdr:colOff>85725</xdr:colOff>
      <xdr:row>27</xdr:row>
      <xdr:rowOff>38100</xdr:rowOff>
    </xdr:from>
    <xdr:to>
      <xdr:col>12</xdr:col>
      <xdr:colOff>23643</xdr:colOff>
      <xdr:row>37</xdr:row>
      <xdr:rowOff>66676</xdr:rowOff>
    </xdr:to>
    <xdr:pic>
      <xdr:nvPicPr>
        <xdr:cNvPr id="8" name="Image 7" descr="9110_Axe_C.png"/>
        <xdr:cNvPicPr>
          <a:picLocks noChangeAspect="1"/>
        </xdr:cNvPicPr>
      </xdr:nvPicPr>
      <xdr:blipFill>
        <a:blip xmlns:r="http://schemas.openxmlformats.org/officeDocument/2006/relationships" r:embed="rId6" cstate="print"/>
        <a:stretch>
          <a:fillRect/>
        </a:stretch>
      </xdr:blipFill>
      <xdr:spPr>
        <a:xfrm>
          <a:off x="8077200" y="5038725"/>
          <a:ext cx="1985793" cy="1666875"/>
        </a:xfrm>
        <a:prstGeom prst="rect">
          <a:avLst/>
        </a:prstGeom>
      </xdr:spPr>
    </xdr:pic>
    <xdr:clientData/>
  </xdr:twoCellAnchor>
  <xdr:twoCellAnchor editAs="oneCell">
    <xdr:from>
      <xdr:col>11</xdr:col>
      <xdr:colOff>285750</xdr:colOff>
      <xdr:row>17</xdr:row>
      <xdr:rowOff>28575</xdr:rowOff>
    </xdr:from>
    <xdr:to>
      <xdr:col>11</xdr:col>
      <xdr:colOff>1859524</xdr:colOff>
      <xdr:row>26</xdr:row>
      <xdr:rowOff>166471</xdr:rowOff>
    </xdr:to>
    <xdr:pic>
      <xdr:nvPicPr>
        <xdr:cNvPr id="9" name="Image 8" descr="9103_Axe_C.png"/>
        <xdr:cNvPicPr>
          <a:picLocks noChangeAspect="1"/>
        </xdr:cNvPicPr>
      </xdr:nvPicPr>
      <xdr:blipFill>
        <a:blip xmlns:r="http://schemas.openxmlformats.org/officeDocument/2006/relationships" r:embed="rId7" cstate="print"/>
        <a:stretch>
          <a:fillRect/>
        </a:stretch>
      </xdr:blipFill>
      <xdr:spPr>
        <a:xfrm>
          <a:off x="8277225" y="3390900"/>
          <a:ext cx="1573774" cy="1585696"/>
        </a:xfrm>
        <a:prstGeom prst="rect">
          <a:avLst/>
        </a:prstGeom>
      </xdr:spPr>
    </xdr:pic>
    <xdr:clientData/>
  </xdr:twoCellAnchor>
  <xdr:twoCellAnchor>
    <xdr:from>
      <xdr:col>17</xdr:col>
      <xdr:colOff>122464</xdr:colOff>
      <xdr:row>6</xdr:row>
      <xdr:rowOff>136072</xdr:rowOff>
    </xdr:from>
    <xdr:to>
      <xdr:col>37</xdr:col>
      <xdr:colOff>685801</xdr:colOff>
      <xdr:row>19</xdr:row>
      <xdr:rowOff>27214</xdr:rowOff>
    </xdr:to>
    <xdr:sp macro="" textlink="">
      <xdr:nvSpPr>
        <xdr:cNvPr id="10" name="ZoneTexte 9"/>
        <xdr:cNvSpPr txBox="1"/>
      </xdr:nvSpPr>
      <xdr:spPr>
        <a:xfrm>
          <a:off x="11089821" y="1673679"/>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MI1</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MI1</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twoCellAnchor editAs="oneCell">
    <xdr:from>
      <xdr:col>0</xdr:col>
      <xdr:colOff>390525</xdr:colOff>
      <xdr:row>39</xdr:row>
      <xdr:rowOff>167368</xdr:rowOff>
    </xdr:from>
    <xdr:to>
      <xdr:col>0</xdr:col>
      <xdr:colOff>1668438</xdr:colOff>
      <xdr:row>43</xdr:row>
      <xdr:rowOff>43856</xdr:rowOff>
    </xdr:to>
    <xdr:pic>
      <xdr:nvPicPr>
        <xdr:cNvPr id="13" name="Image 12" descr="Ares.png"/>
        <xdr:cNvPicPr>
          <a:picLocks noChangeAspect="1"/>
        </xdr:cNvPicPr>
      </xdr:nvPicPr>
      <xdr:blipFill>
        <a:blip xmlns:r="http://schemas.openxmlformats.org/officeDocument/2006/relationships" r:embed="rId3" cstate="print"/>
        <a:stretch>
          <a:fillRect/>
        </a:stretch>
      </xdr:blipFill>
      <xdr:spPr>
        <a:xfrm>
          <a:off x="390525" y="7038975"/>
          <a:ext cx="1277913" cy="638488"/>
        </a:xfrm>
        <a:prstGeom prst="rect">
          <a:avLst/>
        </a:prstGeom>
      </xdr:spPr>
    </xdr:pic>
    <xdr:clientData/>
  </xdr:twoCellAnchor>
  <xdr:twoCellAnchor editAs="oneCell">
    <xdr:from>
      <xdr:col>11</xdr:col>
      <xdr:colOff>85725</xdr:colOff>
      <xdr:row>37</xdr:row>
      <xdr:rowOff>24492</xdr:rowOff>
    </xdr:from>
    <xdr:to>
      <xdr:col>12</xdr:col>
      <xdr:colOff>23643</xdr:colOff>
      <xdr:row>47</xdr:row>
      <xdr:rowOff>53068</xdr:rowOff>
    </xdr:to>
    <xdr:pic>
      <xdr:nvPicPr>
        <xdr:cNvPr id="14" name="Image 13" descr="9110_Axe_C.png"/>
        <xdr:cNvPicPr>
          <a:picLocks noChangeAspect="1"/>
        </xdr:cNvPicPr>
      </xdr:nvPicPr>
      <xdr:blipFill>
        <a:blip xmlns:r="http://schemas.openxmlformats.org/officeDocument/2006/relationships" r:embed="rId6" cstate="print"/>
        <a:stretch>
          <a:fillRect/>
        </a:stretch>
      </xdr:blipFill>
      <xdr:spPr>
        <a:xfrm>
          <a:off x="8113939" y="6651171"/>
          <a:ext cx="1992597" cy="16614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419100</xdr:colOff>
      <xdr:row>9</xdr:row>
      <xdr:rowOff>9525</xdr:rowOff>
    </xdr:from>
    <xdr:to>
      <xdr:col>0</xdr:col>
      <xdr:colOff>1556346</xdr:colOff>
      <xdr:row>15</xdr:row>
      <xdr:rowOff>42086</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19100" y="1981200"/>
          <a:ext cx="1137246" cy="1042212"/>
        </a:xfrm>
        <a:prstGeom prst="rect">
          <a:avLst/>
        </a:prstGeom>
      </xdr:spPr>
    </xdr:pic>
    <xdr:clientData/>
  </xdr:twoCellAnchor>
  <xdr:twoCellAnchor editAs="oneCell">
    <xdr:from>
      <xdr:col>0</xdr:col>
      <xdr:colOff>342900</xdr:colOff>
      <xdr:row>29</xdr:row>
      <xdr:rowOff>180975</xdr:rowOff>
    </xdr:from>
    <xdr:to>
      <xdr:col>0</xdr:col>
      <xdr:colOff>1620813</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42900" y="5429250"/>
          <a:ext cx="1277913" cy="641209"/>
        </a:xfrm>
        <a:prstGeom prst="rect">
          <a:avLst/>
        </a:prstGeom>
      </xdr:spPr>
    </xdr:pic>
    <xdr:clientData/>
  </xdr:twoCellAnchor>
  <xdr:twoCellAnchor editAs="oneCell">
    <xdr:from>
      <xdr:col>0</xdr:col>
      <xdr:colOff>285750</xdr:colOff>
      <xdr:row>18</xdr:row>
      <xdr:rowOff>47625</xdr:rowOff>
    </xdr:from>
    <xdr:to>
      <xdr:col>0</xdr:col>
      <xdr:colOff>1877417</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85750" y="3600450"/>
          <a:ext cx="1591667" cy="1071857"/>
        </a:xfrm>
        <a:prstGeom prst="rect">
          <a:avLst/>
        </a:prstGeom>
      </xdr:spPr>
    </xdr:pic>
    <xdr:clientData/>
  </xdr:twoCellAnchor>
  <xdr:twoCellAnchor editAs="oneCell">
    <xdr:from>
      <xdr:col>11</xdr:col>
      <xdr:colOff>247650</xdr:colOff>
      <xdr:row>7</xdr:row>
      <xdr:rowOff>38100</xdr:rowOff>
    </xdr:from>
    <xdr:to>
      <xdr:col>11</xdr:col>
      <xdr:colOff>1713533</xdr:colOff>
      <xdr:row>16</xdr:row>
      <xdr:rowOff>38878</xdr:rowOff>
    </xdr:to>
    <xdr:pic>
      <xdr:nvPicPr>
        <xdr:cNvPr id="6" name="Image 5" descr="9101_Axe_A.png"/>
        <xdr:cNvPicPr>
          <a:picLocks noChangeAspect="1"/>
        </xdr:cNvPicPr>
      </xdr:nvPicPr>
      <xdr:blipFill>
        <a:blip xmlns:r="http://schemas.openxmlformats.org/officeDocument/2006/relationships" r:embed="rId5" cstate="print"/>
        <a:stretch>
          <a:fillRect/>
        </a:stretch>
      </xdr:blipFill>
      <xdr:spPr>
        <a:xfrm>
          <a:off x="8239125" y="1762125"/>
          <a:ext cx="1465883" cy="1448579"/>
        </a:xfrm>
        <a:prstGeom prst="rect">
          <a:avLst/>
        </a:prstGeom>
      </xdr:spPr>
    </xdr:pic>
    <xdr:clientData/>
  </xdr:twoCellAnchor>
  <xdr:twoCellAnchor editAs="oneCell">
    <xdr:from>
      <xdr:col>11</xdr:col>
      <xdr:colOff>247650</xdr:colOff>
      <xdr:row>26</xdr:row>
      <xdr:rowOff>171450</xdr:rowOff>
    </xdr:from>
    <xdr:to>
      <xdr:col>11</xdr:col>
      <xdr:colOff>1857376</xdr:colOff>
      <xdr:row>36</xdr:row>
      <xdr:rowOff>18424</xdr:rowOff>
    </xdr:to>
    <xdr:pic>
      <xdr:nvPicPr>
        <xdr:cNvPr id="8" name="Image 7" descr="9110_Axe_B.png"/>
        <xdr:cNvPicPr>
          <a:picLocks noChangeAspect="1"/>
        </xdr:cNvPicPr>
      </xdr:nvPicPr>
      <xdr:blipFill>
        <a:blip xmlns:r="http://schemas.openxmlformats.org/officeDocument/2006/relationships" r:embed="rId6" cstate="print"/>
        <a:stretch>
          <a:fillRect/>
        </a:stretch>
      </xdr:blipFill>
      <xdr:spPr>
        <a:xfrm>
          <a:off x="8239125" y="4981575"/>
          <a:ext cx="1609726" cy="1485273"/>
        </a:xfrm>
        <a:prstGeom prst="rect">
          <a:avLst/>
        </a:prstGeom>
      </xdr:spPr>
    </xdr:pic>
    <xdr:clientData/>
  </xdr:twoCellAnchor>
  <xdr:twoCellAnchor editAs="oneCell">
    <xdr:from>
      <xdr:col>11</xdr:col>
      <xdr:colOff>295275</xdr:colOff>
      <xdr:row>17</xdr:row>
      <xdr:rowOff>57150</xdr:rowOff>
    </xdr:from>
    <xdr:to>
      <xdr:col>11</xdr:col>
      <xdr:colOff>1676375</xdr:colOff>
      <xdr:row>27</xdr:row>
      <xdr:rowOff>9525</xdr:rowOff>
    </xdr:to>
    <xdr:pic>
      <xdr:nvPicPr>
        <xdr:cNvPr id="9" name="Image 8" descr="9103_Axe_A.png"/>
        <xdr:cNvPicPr>
          <a:picLocks noChangeAspect="1"/>
        </xdr:cNvPicPr>
      </xdr:nvPicPr>
      <xdr:blipFill>
        <a:blip xmlns:r="http://schemas.openxmlformats.org/officeDocument/2006/relationships" r:embed="rId7" cstate="print"/>
        <a:stretch>
          <a:fillRect/>
        </a:stretch>
      </xdr:blipFill>
      <xdr:spPr>
        <a:xfrm>
          <a:off x="8286750" y="3419475"/>
          <a:ext cx="1381100" cy="1590675"/>
        </a:xfrm>
        <a:prstGeom prst="rect">
          <a:avLst/>
        </a:prstGeom>
      </xdr:spPr>
    </xdr:pic>
    <xdr:clientData/>
  </xdr:twoCellAnchor>
  <xdr:twoCellAnchor>
    <xdr:from>
      <xdr:col>14</xdr:col>
      <xdr:colOff>0</xdr:colOff>
      <xdr:row>6</xdr:row>
      <xdr:rowOff>163285</xdr:rowOff>
    </xdr:from>
    <xdr:to>
      <xdr:col>37</xdr:col>
      <xdr:colOff>32659</xdr:colOff>
      <xdr:row>19</xdr:row>
      <xdr:rowOff>54427</xdr:rowOff>
    </xdr:to>
    <xdr:sp macro="" textlink="">
      <xdr:nvSpPr>
        <xdr:cNvPr id="10" name="ZoneTexte 9"/>
        <xdr:cNvSpPr txBox="1"/>
      </xdr:nvSpPr>
      <xdr:spPr>
        <a:xfrm>
          <a:off x="10436679" y="1700892"/>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MI2</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MI2</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twoCellAnchor editAs="oneCell">
    <xdr:from>
      <xdr:col>0</xdr:col>
      <xdr:colOff>342900</xdr:colOff>
      <xdr:row>40</xdr:row>
      <xdr:rowOff>72118</xdr:rowOff>
    </xdr:from>
    <xdr:to>
      <xdr:col>0</xdr:col>
      <xdr:colOff>1620813</xdr:colOff>
      <xdr:row>44</xdr:row>
      <xdr:rowOff>84677</xdr:rowOff>
    </xdr:to>
    <xdr:pic>
      <xdr:nvPicPr>
        <xdr:cNvPr id="11" name="Image 10" descr="Ares.png"/>
        <xdr:cNvPicPr>
          <a:picLocks noChangeAspect="1"/>
        </xdr:cNvPicPr>
      </xdr:nvPicPr>
      <xdr:blipFill>
        <a:blip xmlns:r="http://schemas.openxmlformats.org/officeDocument/2006/relationships" r:embed="rId3" cstate="print"/>
        <a:stretch>
          <a:fillRect/>
        </a:stretch>
      </xdr:blipFill>
      <xdr:spPr>
        <a:xfrm>
          <a:off x="342900" y="7134225"/>
          <a:ext cx="1277913" cy="638488"/>
        </a:xfrm>
        <a:prstGeom prst="rect">
          <a:avLst/>
        </a:prstGeom>
      </xdr:spPr>
    </xdr:pic>
    <xdr:clientData/>
  </xdr:twoCellAnchor>
  <xdr:twoCellAnchor editAs="oneCell">
    <xdr:from>
      <xdr:col>11</xdr:col>
      <xdr:colOff>247650</xdr:colOff>
      <xdr:row>37</xdr:row>
      <xdr:rowOff>62592</xdr:rowOff>
    </xdr:from>
    <xdr:to>
      <xdr:col>11</xdr:col>
      <xdr:colOff>1857376</xdr:colOff>
      <xdr:row>46</xdr:row>
      <xdr:rowOff>100066</xdr:rowOff>
    </xdr:to>
    <xdr:pic>
      <xdr:nvPicPr>
        <xdr:cNvPr id="12" name="Image 11" descr="9110_Axe_B.png"/>
        <xdr:cNvPicPr>
          <a:picLocks noChangeAspect="1"/>
        </xdr:cNvPicPr>
      </xdr:nvPicPr>
      <xdr:blipFill>
        <a:blip xmlns:r="http://schemas.openxmlformats.org/officeDocument/2006/relationships" r:embed="rId6" cstate="print"/>
        <a:stretch>
          <a:fillRect/>
        </a:stretch>
      </xdr:blipFill>
      <xdr:spPr>
        <a:xfrm>
          <a:off x="8275864" y="6689271"/>
          <a:ext cx="1609726" cy="1479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9145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xdr:from>
      <xdr:col>1</xdr:col>
      <xdr:colOff>28574</xdr:colOff>
      <xdr:row>6</xdr:row>
      <xdr:rowOff>66674</xdr:rowOff>
    </xdr:from>
    <xdr:to>
      <xdr:col>12</xdr:col>
      <xdr:colOff>342900</xdr:colOff>
      <xdr:row>46</xdr:row>
      <xdr:rowOff>9526</xdr:rowOff>
    </xdr:to>
    <xdr:sp macro="" textlink="">
      <xdr:nvSpPr>
        <xdr:cNvPr id="12" name="ZoneTexte 11"/>
        <xdr:cNvSpPr txBox="1"/>
      </xdr:nvSpPr>
      <xdr:spPr>
        <a:xfrm>
          <a:off x="2076449" y="1285874"/>
          <a:ext cx="8305801" cy="6496052"/>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MI3.</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indépendante des machines, et est valable pour toutes les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Cette variable est valable uniquement en détourage 5 axes continus.</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permet de filtrer le bruit généré par le passage de l’axe Z à 0° et ainsi éviter les twists de l’axe C après passage du post-processeur.</a:t>
          </a:r>
        </a:p>
        <a:p>
          <a:pPr algn="just" hangingPunct="0"/>
          <a:r>
            <a:rPr lang="fr-FR" sz="1600">
              <a:solidFill>
                <a:schemeClr val="dk1"/>
              </a:solidFill>
              <a:latin typeface="Arial" pitchFamily="34" charset="0"/>
              <a:ea typeface="+mn-ea"/>
              <a:cs typeface="Arial" pitchFamily="34" charset="0"/>
            </a:rPr>
            <a:t>Avant de modifier cette variable, bien s'assurer de la bonne direction des vecteurs outil, ainsi que le bon paramétrage de la </a:t>
          </a:r>
          <a:r>
            <a:rPr lang="fr-FR" sz="1600" b="1">
              <a:solidFill>
                <a:srgbClr val="0070C0"/>
              </a:solidFill>
              <a:latin typeface="Arial" pitchFamily="34" charset="0"/>
              <a:ea typeface="+mn-ea"/>
              <a:cs typeface="Arial" pitchFamily="34" charset="0"/>
            </a:rPr>
            <a:t>Longueur vecteur outil</a:t>
          </a:r>
          <a:r>
            <a:rPr lang="fr-FR" sz="1600">
              <a:solidFill>
                <a:schemeClr val="dk1"/>
              </a:solidFill>
              <a:latin typeface="Arial" pitchFamily="34" charset="0"/>
              <a:ea typeface="+mn-ea"/>
              <a:cs typeface="Arial" pitchFamily="34" charset="0"/>
            </a:rPr>
            <a:t> dans le </a:t>
          </a:r>
          <a:r>
            <a:rPr lang="fr-FR" sz="1600" b="1">
              <a:solidFill>
                <a:srgbClr val="0070C0"/>
              </a:solidFill>
              <a:latin typeface="Arial" pitchFamily="34" charset="0"/>
              <a:ea typeface="+mn-ea"/>
              <a:cs typeface="Arial" pitchFamily="34" charset="0"/>
            </a:rPr>
            <a:t>Contrôle de l'axe d'outil</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En général, cette valeur est laissée à 1</a:t>
          </a:r>
          <a:r>
            <a:rPr lang="fr-FR" sz="1600" baseline="0">
              <a:solidFill>
                <a:schemeClr val="dk1"/>
              </a:solidFill>
              <a:latin typeface="Arial" pitchFamily="34" charset="0"/>
              <a:ea typeface="+mn-ea"/>
              <a:cs typeface="Arial" pitchFamily="34" charset="0"/>
            </a:rPr>
            <a:t> (valeur par défaut).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a:t>
          </a:r>
          <a:r>
            <a:rPr lang="fr-FR" sz="1600" baseline="0">
              <a:solidFill>
                <a:schemeClr val="dk1"/>
              </a:solidFill>
              <a:latin typeface="Arial" pitchFamily="34" charset="0"/>
              <a:ea typeface="+mn-ea"/>
              <a:cs typeface="Arial" pitchFamily="34" charset="0"/>
            </a:rPr>
            <a:t> de l'angle est exprimée en 1/10000 de degré.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10</xdr:col>
      <xdr:colOff>400049</xdr:colOff>
      <xdr:row>27</xdr:row>
      <xdr:rowOff>93133</xdr:rowOff>
    </xdr:from>
    <xdr:to>
      <xdr:col>12</xdr:col>
      <xdr:colOff>142789</xdr:colOff>
      <xdr:row>44</xdr:row>
      <xdr:rowOff>180975</xdr:rowOff>
    </xdr:to>
    <xdr:grpSp>
      <xdr:nvGrpSpPr>
        <xdr:cNvPr id="4097" name="Group 1"/>
        <xdr:cNvGrpSpPr>
          <a:grpSpLocks/>
        </xdr:cNvGrpSpPr>
      </xdr:nvGrpSpPr>
      <xdr:grpSpPr bwMode="auto">
        <a:xfrm>
          <a:off x="7312478" y="4692347"/>
          <a:ext cx="2913204" cy="2782057"/>
          <a:chOff x="3294" y="7664"/>
          <a:chExt cx="6116" cy="5885"/>
        </a:xfrm>
      </xdr:grpSpPr>
      <xdr:pic>
        <xdr:nvPicPr>
          <xdr:cNvPr id="4098" name="Picture 2"/>
          <xdr:cNvPicPr>
            <a:picLocks noChangeAspect="1" noChangeArrowheads="1"/>
          </xdr:cNvPicPr>
        </xdr:nvPicPr>
        <xdr:blipFill>
          <a:blip xmlns:r="http://schemas.openxmlformats.org/officeDocument/2006/relationships" r:embed="rId5" cstate="print">
            <a:clrChange>
              <a:clrFrom>
                <a:srgbClr val="000000"/>
              </a:clrFrom>
              <a:clrTo>
                <a:srgbClr val="000000">
                  <a:alpha val="0"/>
                </a:srgbClr>
              </a:clrTo>
            </a:clrChange>
          </a:blip>
          <a:srcRect t="15282"/>
          <a:stretch>
            <a:fillRect/>
          </a:stretch>
        </xdr:blipFill>
        <xdr:spPr bwMode="auto">
          <a:xfrm>
            <a:off x="4014" y="8177"/>
            <a:ext cx="2257" cy="5372"/>
          </a:xfrm>
          <a:prstGeom prst="rect">
            <a:avLst/>
          </a:prstGeom>
          <a:noFill/>
          <a:ln w="9525">
            <a:noFill/>
            <a:miter lim="800000"/>
            <a:headEnd/>
            <a:tailEnd/>
          </a:ln>
        </xdr:spPr>
      </xdr:pic>
      <xdr:sp macro="" textlink="">
        <xdr:nvSpPr>
          <xdr:cNvPr id="4099" name="Line 3"/>
          <xdr:cNvSpPr>
            <a:spLocks noChangeShapeType="1"/>
          </xdr:cNvSpPr>
        </xdr:nvSpPr>
        <xdr:spPr bwMode="auto">
          <a:xfrm flipH="1" flipV="1">
            <a:off x="5694" y="9317"/>
            <a:ext cx="307" cy="840"/>
          </a:xfrm>
          <a:prstGeom prst="line">
            <a:avLst/>
          </a:prstGeom>
          <a:noFill/>
          <a:ln w="9525">
            <a:solidFill>
              <a:srgbClr val="000000"/>
            </a:solidFill>
            <a:round/>
            <a:headEnd/>
            <a:tailEnd type="triangle" w="med" len="med"/>
          </a:ln>
        </xdr:spPr>
      </xdr:sp>
      <xdr:sp macro="" textlink="">
        <xdr:nvSpPr>
          <xdr:cNvPr id="4100" name="Text Box 4"/>
          <xdr:cNvSpPr txBox="1">
            <a:spLocks noChangeArrowheads="1"/>
          </xdr:cNvSpPr>
        </xdr:nvSpPr>
        <xdr:spPr bwMode="auto">
          <a:xfrm>
            <a:off x="3294" y="7664"/>
            <a:ext cx="3720" cy="513"/>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600" b="0" i="0" u="none" strike="noStrike" baseline="0">
                <a:solidFill>
                  <a:srgbClr val="FF0000"/>
                </a:solidFill>
                <a:latin typeface="Calibri"/>
              </a:rPr>
              <a:t>AXE Z 0°</a:t>
            </a:r>
            <a:endParaRPr lang="fr-FR" sz="1600" b="0" i="0" u="none" strike="noStrike" baseline="0">
              <a:solidFill>
                <a:srgbClr val="FF0000"/>
              </a:solidFill>
              <a:latin typeface="Times New Roman"/>
              <a:cs typeface="Times New Roman"/>
            </a:endParaRPr>
          </a:p>
          <a:p>
            <a:pPr algn="l" rtl="0">
              <a:defRPr sz="1000"/>
            </a:pPr>
            <a:endParaRPr lang="fr-FR" sz="1600" b="0" i="0" u="none" strike="noStrike" baseline="0">
              <a:solidFill>
                <a:srgbClr val="FF0000"/>
              </a:solidFill>
              <a:latin typeface="Times New Roman"/>
              <a:cs typeface="Times New Roman"/>
            </a:endParaRPr>
          </a:p>
        </xdr:txBody>
      </xdr:sp>
      <xdr:sp macro="" textlink="">
        <xdr:nvSpPr>
          <xdr:cNvPr id="4101" name="Text Box 5"/>
          <xdr:cNvSpPr txBox="1">
            <a:spLocks noChangeArrowheads="1"/>
          </xdr:cNvSpPr>
        </xdr:nvSpPr>
        <xdr:spPr bwMode="auto">
          <a:xfrm>
            <a:off x="5451" y="10039"/>
            <a:ext cx="3959" cy="88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100" b="0" i="0" u="none" strike="noStrike" baseline="0">
                <a:solidFill>
                  <a:srgbClr val="000000"/>
                </a:solidFill>
                <a:latin typeface="Calibri"/>
              </a:rPr>
              <a:t>Valeur </a:t>
            </a:r>
            <a:r>
              <a:rPr lang="el-GR" sz="1100" b="0" i="0" u="none" strike="noStrike" baseline="0">
                <a:solidFill>
                  <a:srgbClr val="000000"/>
                </a:solidFill>
                <a:latin typeface="Calibri Greek"/>
              </a:rPr>
              <a:t>α</a:t>
            </a:r>
            <a:r>
              <a:rPr lang="el-GR" sz="1100" b="0" i="0" u="none" strike="noStrike" baseline="0">
                <a:solidFill>
                  <a:srgbClr val="000000"/>
                </a:solidFill>
                <a:latin typeface="Calibri"/>
              </a:rPr>
              <a:t> </a:t>
            </a:r>
            <a:r>
              <a:rPr lang="fr-FR" sz="1100" b="0" i="0" u="none" strike="noStrike" baseline="0">
                <a:solidFill>
                  <a:srgbClr val="000000"/>
                </a:solidFill>
                <a:latin typeface="Calibri"/>
              </a:rPr>
              <a:t>en 1/1000 de degré</a:t>
            </a:r>
          </a:p>
          <a:p>
            <a:pPr algn="l" rtl="0">
              <a:defRPr sz="1000"/>
            </a:pPr>
            <a:endParaRPr lang="fr-FR" sz="1100" b="0" i="0" u="none" strike="noStrike" baseline="0">
              <a:solidFill>
                <a:srgbClr val="000000"/>
              </a:solidFill>
              <a:latin typeface="Calibri"/>
            </a:endParaRPr>
          </a:p>
        </xdr:txBody>
      </xdr:sp>
    </xdr:grpSp>
    <xdr:clientData/>
  </xdr:twoCellAnchor>
  <xdr:twoCellAnchor editAs="oneCell">
    <xdr:from>
      <xdr:col>1</xdr:col>
      <xdr:colOff>276226</xdr:colOff>
      <xdr:row>29</xdr:row>
      <xdr:rowOff>152400</xdr:rowOff>
    </xdr:from>
    <xdr:to>
      <xdr:col>10</xdr:col>
      <xdr:colOff>361951</xdr:colOff>
      <xdr:row>41</xdr:row>
      <xdr:rowOff>188573</xdr:rowOff>
    </xdr:to>
    <xdr:pic>
      <xdr:nvPicPr>
        <xdr:cNvPr id="1026"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2324101" y="5086350"/>
          <a:ext cx="4914900" cy="2055473"/>
        </a:xfrm>
        <a:prstGeom prst="rect">
          <a:avLst/>
        </a:prstGeom>
        <a:noFill/>
      </xdr:spPr>
    </xdr:pic>
    <xdr:clientData/>
  </xdr:twoCellAnchor>
  <xdr:twoCellAnchor>
    <xdr:from>
      <xdr:col>0</xdr:col>
      <xdr:colOff>2013857</xdr:colOff>
      <xdr:row>50</xdr:row>
      <xdr:rowOff>122464</xdr:rowOff>
    </xdr:from>
    <xdr:to>
      <xdr:col>12</xdr:col>
      <xdr:colOff>250372</xdr:colOff>
      <xdr:row>70</xdr:row>
      <xdr:rowOff>155124</xdr:rowOff>
    </xdr:to>
    <xdr:sp macro="" textlink="">
      <xdr:nvSpPr>
        <xdr:cNvPr id="13" name="ZoneTexte 12"/>
        <xdr:cNvSpPr txBox="1"/>
      </xdr:nvSpPr>
      <xdr:spPr>
        <a:xfrm>
          <a:off x="2013857" y="8422821"/>
          <a:ext cx="8319408" cy="343444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MR5.</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parcours outil dans le code ISO.</a:t>
          </a:r>
        </a:p>
        <a:p>
          <a:pPr algn="just" hangingPunct="0"/>
          <a:r>
            <a:rPr lang="fr-FR" sz="1600">
              <a:solidFill>
                <a:schemeClr val="dk1"/>
              </a:solidFill>
              <a:latin typeface="Arial" pitchFamily="34" charset="0"/>
              <a:ea typeface="+mn-ea"/>
              <a:cs typeface="Arial" pitchFamily="34" charset="0"/>
            </a:rPr>
            <a:t>Ce variable est une valeur de filtrage uniquement applicables pour les usinages 5 axes. Elle s'ajoute au valeurs de filtrage prédéfinies dans Mastercam.</a:t>
          </a:r>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Tout point situé à une distance inférieure à la valeur spécifiée du point précédent sera supprimé.</a:t>
          </a:r>
        </a:p>
        <a:p>
          <a:pPr algn="just"/>
          <a:r>
            <a:rPr lang="fr-FR" sz="1600">
              <a:solidFill>
                <a:schemeClr val="dk1"/>
              </a:solidFill>
              <a:latin typeface="Arial" pitchFamily="34" charset="0"/>
              <a:ea typeface="+mn-ea"/>
              <a:cs typeface="Arial" pitchFamily="34" charset="0"/>
            </a:rPr>
            <a:t>Elle peut être nécessaire, la machine travaillant en inverse du temps, la valeur entre 2 points trop rapprochés peut être trop élevée et mettre la CN en erreur. Par défaut, la valeur est fixée à 0,0 (valeur exprimée en mm), et est donc inactive.</a:t>
          </a:r>
          <a:endParaRPr lang="fr-FR" sz="1600" baseline="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0</xdr:col>
      <xdr:colOff>352425</xdr:colOff>
      <xdr:row>37</xdr:row>
      <xdr:rowOff>146958</xdr:rowOff>
    </xdr:from>
    <xdr:to>
      <xdr:col>0</xdr:col>
      <xdr:colOff>1630338</xdr:colOff>
      <xdr:row>41</xdr:row>
      <xdr:rowOff>162238</xdr:rowOff>
    </xdr:to>
    <xdr:pic>
      <xdr:nvPicPr>
        <xdr:cNvPr id="14" name="Image 13" descr="Ares.png"/>
        <xdr:cNvPicPr>
          <a:picLocks noChangeAspect="1"/>
        </xdr:cNvPicPr>
      </xdr:nvPicPr>
      <xdr:blipFill>
        <a:blip xmlns:r="http://schemas.openxmlformats.org/officeDocument/2006/relationships" r:embed="rId3" cstate="print"/>
        <a:stretch>
          <a:fillRect/>
        </a:stretch>
      </xdr:blipFill>
      <xdr:spPr>
        <a:xfrm>
          <a:off x="352425" y="6379029"/>
          <a:ext cx="1277913" cy="6412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352425</xdr:colOff>
      <xdr:row>41</xdr:row>
      <xdr:rowOff>133350</xdr:rowOff>
    </xdr:from>
    <xdr:to>
      <xdr:col>0</xdr:col>
      <xdr:colOff>1630338</xdr:colOff>
      <xdr:row>45</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217715</xdr:colOff>
      <xdr:row>26</xdr:row>
      <xdr:rowOff>141514</xdr:rowOff>
    </xdr:from>
    <xdr:to>
      <xdr:col>0</xdr:col>
      <xdr:colOff>1809382</xdr:colOff>
      <xdr:row>32</xdr:row>
      <xdr:rowOff>67650</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17715" y="4767943"/>
          <a:ext cx="1591667" cy="1069136"/>
        </a:xfrm>
        <a:prstGeom prst="rect">
          <a:avLst/>
        </a:prstGeom>
      </xdr:spPr>
    </xdr:pic>
    <xdr:clientData/>
  </xdr:twoCellAnchor>
  <xdr:twoCellAnchor>
    <xdr:from>
      <xdr:col>12</xdr:col>
      <xdr:colOff>657224</xdr:colOff>
      <xdr:row>1</xdr:row>
      <xdr:rowOff>38097</xdr:rowOff>
    </xdr:from>
    <xdr:to>
      <xdr:col>23</xdr:col>
      <xdr:colOff>581025</xdr:colOff>
      <xdr:row>118</xdr:row>
      <xdr:rowOff>13608</xdr:rowOff>
    </xdr:to>
    <xdr:sp macro="" textlink="">
      <xdr:nvSpPr>
        <xdr:cNvPr id="12" name="ZoneTexte 11"/>
        <xdr:cNvSpPr txBox="1"/>
      </xdr:nvSpPr>
      <xdr:spPr>
        <a:xfrm>
          <a:off x="14250760" y="228597"/>
          <a:ext cx="8305801" cy="21651690"/>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MI4 et MI5.</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MI4 gère les systèmes de cloche d'apiration, variables pour chacune</a:t>
          </a:r>
          <a:r>
            <a:rPr lang="fr-FR" sz="1600" baseline="0">
              <a:latin typeface="Arial" pitchFamily="34" charset="0"/>
              <a:cs typeface="Arial" pitchFamily="34" charset="0"/>
            </a:rPr>
            <a:t> des machines.</a:t>
          </a:r>
        </a:p>
        <a:p>
          <a:pPr algn="just"/>
          <a:r>
            <a:rPr lang="fr-FR" sz="1600" baseline="0">
              <a:latin typeface="Arial" pitchFamily="34" charset="0"/>
              <a:cs typeface="Arial" pitchFamily="34" charset="0"/>
            </a:rPr>
            <a:t>La valeur MI5 gère les gestions des transferts, variables pour chacune des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la machine STC9110, ces 2 valeurs sont liées.</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MI4</a:t>
          </a:r>
          <a:r>
            <a:rPr lang="fr-FR" sz="1600" b="1" u="none"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l'ensemble des machine, dans le code ISO, la gestion de l'aspiration est gérée de façon indépandante des cloches, mais est gérée dasn le post-processeur par la variable.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Gestion Classique.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Gestion en fonction du mode de travail de la machine, ne sert que pour le simulateur, et la gestion des cloches dans le code ISO.</a:t>
          </a:r>
        </a:p>
        <a:p>
          <a:pPr algn="just"/>
          <a:r>
            <a:rPr lang="fr-FR" sz="1600" baseline="0">
              <a:latin typeface="Arial" pitchFamily="34" charset="0"/>
              <a:cs typeface="Arial" pitchFamily="34" charset="0"/>
            </a:rPr>
            <a:t>En mode pendulaire, seules les cloches de 1 à 4 peuvent être appelées, qui seront alors liées au magasin de cloche de la zone utilisée. Elle se nommeront alors de 1 à 4 dans le code ISO.</a:t>
          </a:r>
        </a:p>
        <a:p>
          <a:pPr algn="just"/>
          <a:r>
            <a:rPr lang="fr-FR" sz="1600" baseline="0">
              <a:latin typeface="Arial" pitchFamily="34" charset="0"/>
              <a:cs typeface="Arial" pitchFamily="34" charset="0"/>
            </a:rPr>
            <a:t>En zone totale, les cloches appelées se feront en fonction du magasin d'outil choisi. En zone 1, les cloches de 1 à 4 seront appelées respectivement de 11 à 14 dans le code ISO, les cloches de 1 à 4 en zone 2 seront appelées respectivement 21 à 24 dans le code ISO.</a:t>
          </a:r>
        </a:p>
        <a:p>
          <a:pPr algn="just"/>
          <a:r>
            <a:rPr lang="fr-FR" sz="1600" baseline="0">
              <a:latin typeface="Arial" pitchFamily="34" charset="0"/>
              <a:cs typeface="Arial" pitchFamily="34" charset="0"/>
            </a:rPr>
            <a:t>Pour la gestion de la Zone en travail en pendulaire, si </a:t>
          </a:r>
          <a:r>
            <a:rPr lang="fr-FR" sz="1600" b="1" baseline="0">
              <a:latin typeface="Arial" pitchFamily="34" charset="0"/>
              <a:cs typeface="Arial" pitchFamily="34" charset="0"/>
            </a:rPr>
            <a:t>MR8</a:t>
          </a:r>
          <a:r>
            <a:rPr lang="fr-FR" sz="1600" baseline="0">
              <a:latin typeface="Arial" pitchFamily="34" charset="0"/>
              <a:cs typeface="Arial" pitchFamily="34" charset="0"/>
            </a:rPr>
            <a:t> est strictement inférieur à 5000, la zone simulée se trouve en Zone 1, avec tous les changements d'outils et de cloches dans cette Zone, si </a:t>
          </a:r>
          <a:r>
            <a:rPr lang="fr-FR" sz="1600" b="1" baseline="0">
              <a:latin typeface="Arial" pitchFamily="34" charset="0"/>
              <a:cs typeface="Arial" pitchFamily="34" charset="0"/>
            </a:rPr>
            <a:t>MR8</a:t>
          </a:r>
          <a:r>
            <a:rPr lang="fr-FR" sz="1600" baseline="0">
              <a:latin typeface="Arial" pitchFamily="34" charset="0"/>
              <a:cs typeface="Arial" pitchFamily="34" charset="0"/>
            </a:rPr>
            <a:t> est supérieur ou égal à 5000, alors la simulation s'effectue en totalité en Zone 2, avec le décalage effectif de l'usinage de la aleur de MR8. Attention, afin de simuler dans la bonne zone, il faut ausi mettre ce décalage dans les valeurs de Position cf. ci-dessous (additionné des valeurs de décalage du descripteur s'il y en a) :</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et </a:t>
          </a:r>
          <a:r>
            <a:rPr lang="fr-FR" sz="1600" b="1" baseline="0">
              <a:solidFill>
                <a:schemeClr val="accent1"/>
              </a:solidFill>
              <a:latin typeface="Arial" pitchFamily="34" charset="0"/>
              <a:cs typeface="Arial" pitchFamily="34" charset="0"/>
            </a:rPr>
            <a:t>STEMA 01</a:t>
          </a:r>
          <a:r>
            <a:rPr lang="fr-FR" sz="1600" baseline="0">
              <a:latin typeface="Arial" pitchFamily="34" charset="0"/>
              <a:cs typeface="Arial" pitchFamily="34" charset="0"/>
            </a:rPr>
            <a:t>: L'ensemble cloche d'apiration + aspiration, si la cloche est montée physiquement, a 3 états :</a:t>
          </a:r>
        </a:p>
        <a:p>
          <a:pPr algn="just" defTabSz="360000"/>
          <a:r>
            <a:rPr lang="fr-FR" sz="1600" baseline="0">
              <a:latin typeface="Arial" pitchFamily="34" charset="0"/>
              <a:cs typeface="Arial" pitchFamily="34" charset="0"/>
            </a:rPr>
            <a:t>	- cloche ouverte, la cloche est non active, l'apiration est conservée,</a:t>
          </a:r>
        </a:p>
        <a:p>
          <a:pPr algn="just" defTabSz="360000"/>
          <a:r>
            <a:rPr lang="fr-FR" sz="1600" baseline="0">
              <a:latin typeface="Arial" pitchFamily="34" charset="0"/>
              <a:cs typeface="Arial" pitchFamily="34" charset="0"/>
            </a:rPr>
            <a:t>	- cloche fermée, la cloche est active (le post-processeur forcera l'aspration),</a:t>
          </a:r>
        </a:p>
        <a:p>
          <a:pPr algn="just" defTabSz="360000"/>
          <a:r>
            <a:rPr lang="fr-FR" sz="1600" baseline="0">
              <a:latin typeface="Arial" pitchFamily="34" charset="0"/>
              <a:cs typeface="Arial" pitchFamily="34" charset="0"/>
            </a:rPr>
            <a:t>	- cloche ouverte (cloche non active), sans aspiration.</a:t>
          </a:r>
        </a:p>
        <a:p>
          <a:pPr algn="just" defTabSz="360000"/>
          <a:endParaRPr lang="fr-FR" sz="1600" baseline="0">
            <a:latin typeface="Arial" pitchFamily="34" charset="0"/>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C'est la valeur du bout d'outil qui est contrôlée.</a:t>
          </a:r>
          <a:endParaRPr lang="fr-FR" sz="1600">
            <a:solidFill>
              <a:schemeClr val="dk1"/>
            </a:solidFill>
            <a:latin typeface="Arial" pitchFamily="34" charset="0"/>
            <a:ea typeface="+mn-ea"/>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MI5</a:t>
          </a:r>
          <a:r>
            <a:rPr lang="fr-FR" sz="1600" b="1"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Le mode continu, ou passant doit être déclaré par le post-processeur, ceci afin d'intégrer spécifiquement dans les 3 modes passants certaines fonctions qui seront écrites dans le code ISO.</a:t>
          </a:r>
        </a:p>
        <a:p>
          <a:pPr algn="just"/>
          <a:r>
            <a:rPr lang="fr-FR" sz="1600" baseline="0">
              <a:latin typeface="Arial" pitchFamily="34" charset="0"/>
              <a:cs typeface="Arial" pitchFamily="34" charset="0"/>
            </a:rPr>
            <a:t>Les 3 modes passants ne sont pas compatibles avec les modes concaténés (déclaré dans le descripteur de Mastercam).</a:t>
          </a:r>
        </a:p>
        <a:p>
          <a:pPr algn="just"/>
          <a:r>
            <a:rPr lang="fr-FR" sz="1600" baseline="0">
              <a:latin typeface="Arial" pitchFamily="34" charset="0"/>
              <a:cs typeface="Arial" pitchFamily="34" charset="0"/>
            </a:rPr>
            <a:t>Les 3 modes passants possible sont :</a:t>
          </a:r>
        </a:p>
        <a:p>
          <a:pPr algn="just"/>
          <a:r>
            <a:rPr lang="fr-FR" sz="1600" baseline="0">
              <a:latin typeface="Arial" pitchFamily="34" charset="0"/>
              <a:cs typeface="Arial" pitchFamily="34" charset="0"/>
            </a:rPr>
            <a:t>	- mode passant sur la table de droite,</a:t>
          </a:r>
        </a:p>
        <a:p>
          <a:pPr algn="just"/>
          <a:r>
            <a:rPr lang="fr-FR" sz="1600" baseline="0">
              <a:latin typeface="Arial" pitchFamily="34" charset="0"/>
              <a:cs typeface="Arial" pitchFamily="34" charset="0"/>
            </a:rPr>
            <a:t>	- mode passant sur la table de gauche,</a:t>
          </a:r>
        </a:p>
        <a:p>
          <a:pPr algn="just"/>
          <a:r>
            <a:rPr lang="fr-FR" sz="1600" baseline="0">
              <a:latin typeface="Arial" pitchFamily="34" charset="0"/>
              <a:cs typeface="Arial" pitchFamily="34" charset="0"/>
            </a:rPr>
            <a:t>	- mode passant sur les 2 tables.</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La gestion du transfert, à savoir si on est en mode pendulaire ou non, permet de déclarer correctement les cloches d'apirations de la valeur MI4, et n'a pas d'autre impact sur le code ISO.</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 La gestion du pendulaire est géré directement par la machine, il n'y a pas d'interaction avec le post-processeur sur cette machine pour cette valeur.</a:t>
          </a:r>
        </a:p>
        <a:p>
          <a:pPr algn="just"/>
          <a:r>
            <a:rPr lang="fr-FR" sz="1600" baseline="0">
              <a:latin typeface="Arial" pitchFamily="34" charset="0"/>
              <a:cs typeface="Arial" pitchFamily="34" charset="0"/>
            </a:rPr>
            <a:t>Par contre, il est nécessaire de rentrer les valeurs pour la gestion de la simulation via MachSim, avec la gestion des zone, soit zone droite, soit zone gauche, soit zone totale.</a:t>
          </a:r>
        </a:p>
      </xdr:txBody>
    </xdr:sp>
    <xdr:clientData/>
  </xdr:twoCellAnchor>
  <xdr:twoCellAnchor>
    <xdr:from>
      <xdr:col>15</xdr:col>
      <xdr:colOff>231321</xdr:colOff>
      <xdr:row>89</xdr:row>
      <xdr:rowOff>2</xdr:rowOff>
    </xdr:from>
    <xdr:to>
      <xdr:col>21</xdr:col>
      <xdr:colOff>408213</xdr:colOff>
      <xdr:row>89</xdr:row>
      <xdr:rowOff>2</xdr:rowOff>
    </xdr:to>
    <xdr:cxnSp macro="">
      <xdr:nvCxnSpPr>
        <xdr:cNvPr id="7" name="Connecteur droit 6"/>
        <xdr:cNvCxnSpPr/>
      </xdr:nvCxnSpPr>
      <xdr:spPr>
        <a:xfrm>
          <a:off x="16110857" y="16342181"/>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352425</xdr:colOff>
      <xdr:row>51</xdr:row>
      <xdr:rowOff>133350</xdr:rowOff>
    </xdr:from>
    <xdr:to>
      <xdr:col>0</xdr:col>
      <xdr:colOff>1630338</xdr:colOff>
      <xdr:row>55</xdr:row>
      <xdr:rowOff>12559</xdr:rowOff>
    </xdr:to>
    <xdr:pic>
      <xdr:nvPicPr>
        <xdr:cNvPr id="8" name="Image 7" descr="Ares.png"/>
        <xdr:cNvPicPr>
          <a:picLocks noChangeAspect="1"/>
        </xdr:cNvPicPr>
      </xdr:nvPicPr>
      <xdr:blipFill>
        <a:blip xmlns:r="http://schemas.openxmlformats.org/officeDocument/2006/relationships" r:embed="rId3" cstate="print"/>
        <a:stretch>
          <a:fillRect/>
        </a:stretch>
      </xdr:blipFill>
      <xdr:spPr>
        <a:xfrm>
          <a:off x="352425" y="7345136"/>
          <a:ext cx="1277913" cy="641209"/>
        </a:xfrm>
        <a:prstGeom prst="rect">
          <a:avLst/>
        </a:prstGeom>
      </xdr:spPr>
    </xdr:pic>
    <xdr:clientData/>
  </xdr:twoCellAnchor>
  <xdr:twoCellAnchor editAs="oneCell">
    <xdr:from>
      <xdr:col>15</xdr:col>
      <xdr:colOff>557893</xdr:colOff>
      <xdr:row>48</xdr:row>
      <xdr:rowOff>27214</xdr:rowOff>
    </xdr:from>
    <xdr:to>
      <xdr:col>20</xdr:col>
      <xdr:colOff>297997</xdr:colOff>
      <xdr:row>62</xdr:row>
      <xdr:rowOff>136070</xdr:rowOff>
    </xdr:to>
    <xdr:pic>
      <xdr:nvPicPr>
        <xdr:cNvPr id="11" name="Image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37429" y="8436428"/>
          <a:ext cx="3550104" cy="2898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2639785</xdr:colOff>
      <xdr:row>63</xdr:row>
      <xdr:rowOff>176892</xdr:rowOff>
    </xdr:from>
    <xdr:to>
      <xdr:col>7</xdr:col>
      <xdr:colOff>2136322</xdr:colOff>
      <xdr:row>71</xdr:row>
      <xdr:rowOff>149678</xdr:rowOff>
    </xdr:to>
    <xdr:sp macro="" textlink="">
      <xdr:nvSpPr>
        <xdr:cNvPr id="9" name="ZoneTexte 8"/>
        <xdr:cNvSpPr txBox="1"/>
      </xdr:nvSpPr>
      <xdr:spPr>
        <a:xfrm>
          <a:off x="4694464" y="11566071"/>
          <a:ext cx="5646965" cy="149678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800" b="1"/>
            <a:t>Expliquer les codes M pour gestion des cloches et aspiration.</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99</xdr:row>
      <xdr:rowOff>149680</xdr:rowOff>
    </xdr:to>
    <xdr:sp macro="" textlink="">
      <xdr:nvSpPr>
        <xdr:cNvPr id="6" name="ZoneTexte 5"/>
        <xdr:cNvSpPr txBox="1"/>
      </xdr:nvSpPr>
      <xdr:spPr>
        <a:xfrm>
          <a:off x="2416628" y="1028698"/>
          <a:ext cx="8319408" cy="1724569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MI6, MI7 et MR6.</a:t>
          </a:r>
        </a:p>
        <a:p>
          <a:pPr algn="ctr"/>
          <a:r>
            <a:rPr lang="fr-FR" sz="2400" b="1" baseline="0">
              <a:latin typeface="Arial" pitchFamily="34" charset="0"/>
              <a:cs typeface="Arial" pitchFamily="34" charset="0"/>
            </a:rPr>
            <a:t>( " Variation de hauteur " )</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 uniquement en usinage 5 axes continus. Elle doivent être utilsées les 3 conjointement.</a:t>
          </a:r>
        </a:p>
        <a:p>
          <a:pPr algn="just"/>
          <a:r>
            <a:rPr lang="fr-FR" sz="1600" baseline="0">
              <a:latin typeface="Arial" pitchFamily="34" charset="0"/>
              <a:cs typeface="Arial" pitchFamily="34" charset="0"/>
            </a:rPr>
            <a:t>Ces variables sont historiques sur le post-processeur, et ne doivent pas être utilisées par défaut, préférer la fonction </a:t>
          </a:r>
          <a:r>
            <a:rPr lang="fr-FR" sz="1600" b="1" baseline="0">
              <a:solidFill>
                <a:srgbClr val="0070C0"/>
              </a:solidFill>
              <a:latin typeface="Arial" pitchFamily="34" charset="0"/>
              <a:cs typeface="Arial" pitchFamily="34" charset="0"/>
            </a:rPr>
            <a:t>Oscillation</a:t>
          </a:r>
          <a:r>
            <a:rPr lang="fr-FR" sz="1600" baseline="0">
              <a:latin typeface="Arial" pitchFamily="34" charset="0"/>
              <a:cs typeface="Arial" pitchFamily="34" charset="0"/>
            </a:rPr>
            <a:t> native de Mastercam.</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n'est pas possible d'utiliser la fonction intégrée dans le post-processeur utilisant </a:t>
          </a:r>
          <a:r>
            <a:rPr lang="fr-FR" sz="1600" b="1" baseline="0">
              <a:solidFill>
                <a:srgbClr val="0070C0"/>
              </a:solidFill>
              <a:latin typeface="Arial" pitchFamily="34" charset="0"/>
              <a:cs typeface="Arial" pitchFamily="34" charset="0"/>
            </a:rPr>
            <a:t>MI6</a:t>
          </a:r>
          <a:r>
            <a:rPr lang="fr-FR" sz="1600" baseline="0">
              <a:latin typeface="Arial" pitchFamily="34" charset="0"/>
              <a:cs typeface="Arial" pitchFamily="34" charset="0"/>
            </a:rPr>
            <a:t>, </a:t>
          </a:r>
          <a:r>
            <a:rPr lang="fr-FR" sz="1600" b="1" baseline="0">
              <a:solidFill>
                <a:srgbClr val="0070C0"/>
              </a:solidFill>
              <a:latin typeface="Arial" pitchFamily="34" charset="0"/>
              <a:cs typeface="Arial" pitchFamily="34" charset="0"/>
            </a:rPr>
            <a:t>MI7</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MR6</a:t>
          </a:r>
          <a:r>
            <a:rPr lang="fr-FR" sz="1600" baseline="0">
              <a:latin typeface="Arial" pitchFamily="34" charset="0"/>
              <a:cs typeface="Arial" pitchFamily="34" charset="0"/>
            </a:rPr>
            <a:t>, et la fonction </a:t>
          </a:r>
          <a:r>
            <a:rPr lang="fr-FR" sz="1600" b="1" baseline="0">
              <a:solidFill>
                <a:srgbClr val="0070C0"/>
              </a:solidFill>
              <a:latin typeface="Arial" pitchFamily="34" charset="0"/>
              <a:cs typeface="Arial" pitchFamily="34" charset="0"/>
            </a:rPr>
            <a:t>Oscillation </a:t>
          </a:r>
          <a:r>
            <a:rPr lang="fr-FR" sz="1600" baseline="0">
              <a:latin typeface="Arial" pitchFamily="34" charset="0"/>
              <a:cs typeface="Arial" pitchFamily="34" charset="0"/>
            </a:rPr>
            <a:t>de Mastercam simultanément.</a:t>
          </a:r>
        </a:p>
        <a:p>
          <a:pPr algn="just"/>
          <a:endParaRPr lang="fr-FR" sz="1600" baseline="0">
            <a:latin typeface="Arial" pitchFamily="34" charset="0"/>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permet de sélectionner le type d’ondulation :</a:t>
          </a:r>
        </a:p>
        <a:p>
          <a:pPr algn="just" hangingPunct="0"/>
          <a:r>
            <a:rPr lang="fr-FR" sz="1600">
              <a:solidFill>
                <a:schemeClr val="dk1"/>
              </a:solidFill>
              <a:latin typeface="Arial" pitchFamily="34" charset="0"/>
              <a:ea typeface="+mn-ea"/>
              <a:cs typeface="Arial" pitchFamily="34" charset="0"/>
            </a:rPr>
            <a:t>	0 = pas d’ondulation.</a:t>
          </a:r>
        </a:p>
        <a:p>
          <a:pPr algn="just" hangingPunct="0"/>
          <a:r>
            <a:rPr lang="fr-FR" sz="1600">
              <a:solidFill>
                <a:schemeClr val="dk1"/>
              </a:solidFill>
              <a:latin typeface="Arial" pitchFamily="34" charset="0"/>
              <a:ea typeface="+mn-ea"/>
              <a:cs typeface="Arial" pitchFamily="34" charset="0"/>
            </a:rPr>
            <a:t>	1 = ondulation sinusoïdale.</a:t>
          </a:r>
        </a:p>
        <a:p>
          <a:pPr algn="just" hangingPunct="0"/>
          <a:r>
            <a:rPr lang="fr-FR" sz="1600">
              <a:solidFill>
                <a:schemeClr val="dk1"/>
              </a:solidFill>
              <a:latin typeface="Arial" pitchFamily="34" charset="0"/>
              <a:ea typeface="+mn-ea"/>
              <a:cs typeface="Arial" pitchFamily="34" charset="0"/>
            </a:rPr>
            <a:t>	2 = ondulation en dent de scie.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permet de choisir la profondeur d’ondulation (en mm).</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positive, l'ondulation part de l'altitude définie par le parcours d'outil de Mastercam,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sur la seconde demi-période et ainsi de suite.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négative, l'ondulation part de l'altitude définie par le parcours d'outil de Mastercam,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sur la seconde demi-période et ainsi de suite. Faire alors bien attention à ce que la valeur de l'altitude dans le parcours d'outil de Mastercam tienne compte de cette valeur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sans quoi la pièce ne saurait être détourée complètement.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permet de choisir la longueur d’ondulation (en nombre de bloc).</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déterminer cette dernière valeur, ouvrez l’éditeur de parcours et chercher le nombre de bloc de celui-ci. Divisé ce chiffre par le nombre d’ondulation totale souhaité le long du parcours. C’est cette valeur (entière) qui doit être entrée en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Par exemple, ici nous avons 1335 blocs. Si nous voulons 4 ondulations, nous faisons 1335/4=333,75. Nous mettons donc la valeur 334 dans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Il est d'ailleur recommander de travailler avec</a:t>
          </a:r>
          <a:r>
            <a:rPr lang="fr-FR" sz="1600" baseline="0">
              <a:solidFill>
                <a:schemeClr val="dk1"/>
              </a:solidFill>
              <a:latin typeface="Arial" pitchFamily="34" charset="0"/>
              <a:ea typeface="+mn-ea"/>
              <a:cs typeface="Arial" pitchFamily="34" charset="0"/>
            </a:rPr>
            <a:t> un pas constant, et sans filtrage, afin d'avoir une variation de hauteur régulière.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defTabSz="360000" hangingPunct="0"/>
          <a:r>
            <a:rPr lang="fr-FR" sz="1600">
              <a:solidFill>
                <a:schemeClr val="dk1"/>
              </a:solidFill>
              <a:latin typeface="Arial" pitchFamily="34" charset="0"/>
              <a:ea typeface="+mn-ea"/>
              <a:cs typeface="Arial" pitchFamily="34" charset="0"/>
            </a:rPr>
            <a:t>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1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2</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Schémas de l'influence des valeurs de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en fonction de la valeur de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1</xdr:col>
      <xdr:colOff>2463550</xdr:colOff>
      <xdr:row>20</xdr:row>
      <xdr:rowOff>28575</xdr:rowOff>
    </xdr:from>
    <xdr:to>
      <xdr:col>6</xdr:col>
      <xdr:colOff>700768</xdr:colOff>
      <xdr:row>33</xdr:row>
      <xdr:rowOff>15676</xdr:rowOff>
    </xdr:to>
    <xdr:pic>
      <xdr:nvPicPr>
        <xdr:cNvPr id="102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4518229" y="3566432"/>
          <a:ext cx="3530396" cy="2327530"/>
        </a:xfrm>
        <a:prstGeom prst="rect">
          <a:avLst/>
        </a:prstGeom>
        <a:noFill/>
      </xdr:spPr>
    </xdr:pic>
    <xdr:clientData/>
  </xdr:twoCellAnchor>
  <xdr:twoCellAnchor>
    <xdr:from>
      <xdr:col>1</xdr:col>
      <xdr:colOff>1389756</xdr:colOff>
      <xdr:row>88</xdr:row>
      <xdr:rowOff>118496</xdr:rowOff>
    </xdr:from>
    <xdr:to>
      <xdr:col>7</xdr:col>
      <xdr:colOff>1284981</xdr:colOff>
      <xdr:row>93</xdr:row>
      <xdr:rowOff>147071</xdr:rowOff>
    </xdr:to>
    <xdr:grpSp>
      <xdr:nvGrpSpPr>
        <xdr:cNvPr id="1027" name="Group 3"/>
        <xdr:cNvGrpSpPr>
          <a:grpSpLocks/>
        </xdr:cNvGrpSpPr>
      </xdr:nvGrpSpPr>
      <xdr:grpSpPr bwMode="auto">
        <a:xfrm>
          <a:off x="3444435" y="16147710"/>
          <a:ext cx="5950403" cy="981075"/>
          <a:chOff x="1494" y="14883"/>
          <a:chExt cx="9360" cy="1545"/>
        </a:xfrm>
      </xdr:grpSpPr>
      <xdr:pic>
        <xdr:nvPicPr>
          <xdr:cNvPr id="1028" name="Picture 4" descr="02"/>
          <xdr:cNvPicPr>
            <a:picLocks noChangeAspect="1" noChangeArrowheads="1"/>
          </xdr:cNvPicPr>
        </xdr:nvPicPr>
        <xdr:blipFill>
          <a:blip xmlns:r="http://schemas.openxmlformats.org/officeDocument/2006/relationships" r:embed="rId6" cstate="print"/>
          <a:srcRect/>
          <a:stretch>
            <a:fillRect/>
          </a:stretch>
        </xdr:blipFill>
        <xdr:spPr bwMode="auto">
          <a:xfrm>
            <a:off x="1494" y="14883"/>
            <a:ext cx="4193" cy="1545"/>
          </a:xfrm>
          <a:prstGeom prst="rect">
            <a:avLst/>
          </a:prstGeom>
          <a:noFill/>
          <a:ln w="9525">
            <a:noFill/>
            <a:miter lim="800000"/>
            <a:headEnd/>
            <a:tailEnd/>
          </a:ln>
        </xdr:spPr>
      </xdr:pic>
      <xdr:pic>
        <xdr:nvPicPr>
          <xdr:cNvPr id="1029" name="Picture 5"/>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6654" y="14883"/>
            <a:ext cx="4200" cy="1539"/>
          </a:xfrm>
          <a:prstGeom prst="rect">
            <a:avLst/>
          </a:prstGeom>
          <a:noFill/>
          <a:ln w="9525">
            <a:noFill/>
            <a:miter lim="800000"/>
            <a:headEnd/>
            <a:tailEnd/>
          </a:ln>
        </xdr:spPr>
      </xdr:pic>
    </xdr:grpSp>
    <xdr:clientData/>
  </xdr:twoCellAnchor>
  <xdr:twoCellAnchor>
    <xdr:from>
      <xdr:col>1</xdr:col>
      <xdr:colOff>1989051</xdr:colOff>
      <xdr:row>63</xdr:row>
      <xdr:rowOff>120684</xdr:rowOff>
    </xdr:from>
    <xdr:to>
      <xdr:col>7</xdr:col>
      <xdr:colOff>560301</xdr:colOff>
      <xdr:row>77</xdr:row>
      <xdr:rowOff>54009</xdr:rowOff>
    </xdr:to>
    <xdr:grpSp>
      <xdr:nvGrpSpPr>
        <xdr:cNvPr id="1037" name="Group 13"/>
        <xdr:cNvGrpSpPr>
          <a:grpSpLocks/>
        </xdr:cNvGrpSpPr>
      </xdr:nvGrpSpPr>
      <xdr:grpSpPr bwMode="auto">
        <a:xfrm>
          <a:off x="4043730" y="11387398"/>
          <a:ext cx="4626428" cy="2600325"/>
          <a:chOff x="1838" y="10865"/>
          <a:chExt cx="7282" cy="4105"/>
        </a:xfrm>
      </xdr:grpSpPr>
      <xdr:pic>
        <xdr:nvPicPr>
          <xdr:cNvPr id="1038" name="Picture 14"/>
          <xdr:cNvPicPr>
            <a:picLocks noChangeAspect="1" noChangeArrowheads="1"/>
          </xdr:cNvPicPr>
        </xdr:nvPicPr>
        <xdr:blipFill>
          <a:blip xmlns:r="http://schemas.openxmlformats.org/officeDocument/2006/relationships" r:embed="rId8" cstate="print"/>
          <a:srcRect l="2928" r="4393" b="2379"/>
          <a:stretch>
            <a:fillRect/>
          </a:stretch>
        </xdr:blipFill>
        <xdr:spPr bwMode="auto">
          <a:xfrm>
            <a:off x="7395" y="10871"/>
            <a:ext cx="1725" cy="4099"/>
          </a:xfrm>
          <a:prstGeom prst="rect">
            <a:avLst/>
          </a:prstGeom>
          <a:noFill/>
          <a:ln w="9525">
            <a:noFill/>
            <a:miter lim="800000"/>
            <a:headEnd/>
            <a:tailEnd/>
          </a:ln>
        </xdr:spPr>
      </xdr:pic>
      <xdr:pic>
        <xdr:nvPicPr>
          <xdr:cNvPr id="1039" name="Picture 15"/>
          <xdr:cNvPicPr>
            <a:picLocks noChangeAspect="1" noChangeArrowheads="1"/>
          </xdr:cNvPicPr>
        </xdr:nvPicPr>
        <xdr:blipFill>
          <a:blip xmlns:r="http://schemas.openxmlformats.org/officeDocument/2006/relationships" r:embed="rId9" cstate="print"/>
          <a:srcRect l="655" t="30667" r="68340" b="4784"/>
          <a:stretch>
            <a:fillRect/>
          </a:stretch>
        </xdr:blipFill>
        <xdr:spPr bwMode="auto">
          <a:xfrm>
            <a:off x="1838" y="10865"/>
            <a:ext cx="3118" cy="4105"/>
          </a:xfrm>
          <a:prstGeom prst="rect">
            <a:avLst/>
          </a:prstGeom>
          <a:noFill/>
          <a:ln w="9525">
            <a:noFill/>
            <a:miter lim="800000"/>
            <a:headEnd/>
            <a:tailEnd/>
          </a:ln>
        </xdr:spPr>
      </xdr:pic>
      <xdr:grpSp>
        <xdr:nvGrpSpPr>
          <xdr:cNvPr id="1040" name="Group 16"/>
          <xdr:cNvGrpSpPr>
            <a:grpSpLocks/>
          </xdr:cNvGrpSpPr>
        </xdr:nvGrpSpPr>
        <xdr:grpSpPr bwMode="auto">
          <a:xfrm>
            <a:off x="4956" y="12421"/>
            <a:ext cx="2439" cy="2462"/>
            <a:chOff x="6521" y="7483"/>
            <a:chExt cx="1345" cy="3315"/>
          </a:xfrm>
        </xdr:grpSpPr>
        <xdr:cxnSp macro="">
          <xdr:nvCxnSpPr>
            <xdr:cNvPr id="1041" name="AutoShape 17"/>
            <xdr:cNvCxnSpPr>
              <a:cxnSpLocks noChangeShapeType="1"/>
            </xdr:cNvCxnSpPr>
          </xdr:nvCxnSpPr>
          <xdr:spPr bwMode="auto">
            <a:xfrm flipV="1">
              <a:off x="7173" y="7483"/>
              <a:ext cx="0" cy="3315"/>
            </a:xfrm>
            <a:prstGeom prst="straightConnector1">
              <a:avLst/>
            </a:prstGeom>
            <a:noFill/>
            <a:ln w="28575">
              <a:solidFill>
                <a:srgbClr val="000000"/>
              </a:solidFill>
              <a:round/>
              <a:headEnd/>
              <a:tailEnd/>
            </a:ln>
          </xdr:spPr>
        </xdr:cxnSp>
        <xdr:cxnSp macro="">
          <xdr:nvCxnSpPr>
            <xdr:cNvPr id="1042" name="AutoShape 18"/>
            <xdr:cNvCxnSpPr>
              <a:cxnSpLocks noChangeShapeType="1"/>
            </xdr:cNvCxnSpPr>
          </xdr:nvCxnSpPr>
          <xdr:spPr bwMode="auto">
            <a:xfrm>
              <a:off x="7173" y="7483"/>
              <a:ext cx="693" cy="1"/>
            </a:xfrm>
            <a:prstGeom prst="straightConnector1">
              <a:avLst/>
            </a:prstGeom>
            <a:noFill/>
            <a:ln w="28575">
              <a:solidFill>
                <a:srgbClr val="000000"/>
              </a:solidFill>
              <a:round/>
              <a:headEnd/>
              <a:tailEnd type="triangle" w="med" len="lg"/>
            </a:ln>
          </xdr:spPr>
        </xdr:cxnSp>
        <xdr:cxnSp macro="">
          <xdr:nvCxnSpPr>
            <xdr:cNvPr id="1043" name="AutoShape 19"/>
            <xdr:cNvCxnSpPr>
              <a:cxnSpLocks noChangeShapeType="1"/>
            </xdr:cNvCxnSpPr>
          </xdr:nvCxnSpPr>
          <xdr:spPr bwMode="auto">
            <a:xfrm flipH="1">
              <a:off x="6521" y="10798"/>
              <a:ext cx="652" cy="0"/>
            </a:xfrm>
            <a:prstGeom prst="straightConnector1">
              <a:avLst/>
            </a:prstGeom>
            <a:noFill/>
            <a:ln w="28575">
              <a:solidFill>
                <a:srgbClr val="000000"/>
              </a:solidFill>
              <a:round/>
              <a:headEnd/>
              <a:tailEnd/>
            </a:ln>
          </xdr:spPr>
        </xdr:cxnSp>
      </xdr:grpSp>
    </xdr:grpSp>
    <xdr:clientData/>
  </xdr:twoCellAnchor>
  <xdr:twoCellAnchor editAs="oneCell">
    <xdr:from>
      <xdr:col>0</xdr:col>
      <xdr:colOff>276225</xdr:colOff>
      <xdr:row>42</xdr:row>
      <xdr:rowOff>121104</xdr:rowOff>
    </xdr:from>
    <xdr:to>
      <xdr:col>0</xdr:col>
      <xdr:colOff>1933800</xdr:colOff>
      <xdr:row>47</xdr:row>
      <xdr:rowOff>133663</xdr:rowOff>
    </xdr:to>
    <xdr:pic>
      <xdr:nvPicPr>
        <xdr:cNvPr id="18" name="Image 17" descr="Ares.png"/>
        <xdr:cNvPicPr>
          <a:picLocks noChangeAspect="1"/>
        </xdr:cNvPicPr>
      </xdr:nvPicPr>
      <xdr:blipFill>
        <a:blip xmlns:r="http://schemas.openxmlformats.org/officeDocument/2006/relationships" r:embed="rId3" cstate="print"/>
        <a:stretch>
          <a:fillRect/>
        </a:stretch>
      </xdr:blipFill>
      <xdr:spPr>
        <a:xfrm>
          <a:off x="276225" y="7441747"/>
          <a:ext cx="1657575" cy="8289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367103</xdr:colOff>
      <xdr:row>7</xdr:row>
      <xdr:rowOff>155157</xdr:rowOff>
    </xdr:from>
    <xdr:to>
      <xdr:col>0</xdr:col>
      <xdr:colOff>1673678</xdr:colOff>
      <xdr:row>15</xdr:row>
      <xdr:rowOff>100691</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67103" y="1570300"/>
          <a:ext cx="1306575" cy="1197391"/>
        </a:xfrm>
        <a:prstGeom prst="rect">
          <a:avLst/>
        </a:prstGeom>
      </xdr:spPr>
    </xdr:pic>
    <xdr:clientData/>
  </xdr:twoCellAnchor>
  <xdr:twoCellAnchor editAs="oneCell">
    <xdr:from>
      <xdr:col>0</xdr:col>
      <xdr:colOff>272143</xdr:colOff>
      <xdr:row>18</xdr:row>
      <xdr:rowOff>114300</xdr:rowOff>
    </xdr:from>
    <xdr:to>
      <xdr:col>0</xdr:col>
      <xdr:colOff>1863810</xdr:colOff>
      <xdr:row>24</xdr:row>
      <xdr:rowOff>40436</xdr:rowOff>
    </xdr:to>
    <xdr:pic>
      <xdr:nvPicPr>
        <xdr:cNvPr id="5" name="Image 4" descr="9103.png"/>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50000"/>
                  </a14:imgEffect>
                </a14:imgLayer>
              </a14:imgProps>
            </a:ext>
          </a:extLst>
        </a:blip>
        <a:stretch>
          <a:fillRect/>
        </a:stretch>
      </xdr:blipFill>
      <xdr:spPr>
        <a:xfrm>
          <a:off x="272143" y="3216729"/>
          <a:ext cx="1591667" cy="1069136"/>
        </a:xfrm>
        <a:prstGeom prst="rect">
          <a:avLst/>
        </a:prstGeom>
      </xdr:spPr>
    </xdr:pic>
    <xdr:clientData/>
  </xdr:twoCellAnchor>
  <xdr:twoCellAnchor>
    <xdr:from>
      <xdr:col>6</xdr:col>
      <xdr:colOff>657224</xdr:colOff>
      <xdr:row>1</xdr:row>
      <xdr:rowOff>38097</xdr:rowOff>
    </xdr:from>
    <xdr:to>
      <xdr:col>17</xdr:col>
      <xdr:colOff>581025</xdr:colOff>
      <xdr:row>59</xdr:row>
      <xdr:rowOff>176892</xdr:rowOff>
    </xdr:to>
    <xdr:sp macro="" textlink="">
      <xdr:nvSpPr>
        <xdr:cNvPr id="6" name="ZoneTexte 5"/>
        <xdr:cNvSpPr txBox="1"/>
      </xdr:nvSpPr>
      <xdr:spPr>
        <a:xfrm>
          <a:off x="7773760" y="228597"/>
          <a:ext cx="8305801" cy="1057547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MI8.</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la dynamique de la machine.</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2 états existent pour cette machine, fonction UGV activée, ou non activée. Par défaut la fonction UGV est activée. Il très vivement déconseillé de désactiver cette fonction (</a:t>
          </a:r>
          <a:r>
            <a:rPr lang="fr-FR" sz="1600" b="1" baseline="0">
              <a:solidFill>
                <a:srgbClr val="0070C0"/>
              </a:solidFill>
              <a:latin typeface="Arial" pitchFamily="34" charset="0"/>
              <a:cs typeface="Arial" pitchFamily="34" charset="0"/>
            </a:rPr>
            <a:t>M125</a:t>
          </a:r>
          <a:r>
            <a:rPr lang="fr-FR" sz="1600" baseline="0">
              <a:latin typeface="Arial" pitchFamily="34" charset="0"/>
              <a:cs typeface="Arial" pitchFamily="34" charset="0"/>
            </a:rPr>
            <a:t> active la fonction UGV, </a:t>
          </a:r>
          <a:r>
            <a:rPr lang="fr-FR" sz="1600" b="1" baseline="0">
              <a:solidFill>
                <a:srgbClr val="0070C0"/>
              </a:solidFill>
              <a:latin typeface="Arial" pitchFamily="34" charset="0"/>
              <a:cs typeface="Arial" pitchFamily="34" charset="0"/>
            </a:rPr>
            <a:t>M126</a:t>
          </a:r>
          <a:r>
            <a:rPr lang="fr-FR" sz="1600" baseline="0">
              <a:latin typeface="Arial" pitchFamily="34" charset="0"/>
              <a:cs typeface="Arial" pitchFamily="34" charset="0"/>
            </a:rPr>
            <a:t> la désactive).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STC 9110, STEMA01</a:t>
          </a:r>
          <a:r>
            <a:rPr lang="fr-FR" sz="1600" baseline="0">
              <a:latin typeface="Arial" pitchFamily="34" charset="0"/>
              <a:cs typeface="Arial" pitchFamily="34" charset="0"/>
            </a:rPr>
            <a:t> : Gestion du cycle 832.</a:t>
          </a:r>
        </a:p>
        <a:p>
          <a:pPr algn="just"/>
          <a:r>
            <a:rPr lang="fr-FR" sz="1600" baseline="0">
              <a:latin typeface="Arial" pitchFamily="34" charset="0"/>
              <a:cs typeface="Arial" pitchFamily="34" charset="0"/>
            </a:rPr>
            <a:t>Le cycle 832 est un cycle de lissage du directeur de commande Siemmens 840D.</a:t>
          </a:r>
        </a:p>
        <a:p>
          <a:pPr algn="just"/>
          <a:r>
            <a:rPr lang="fr-FR" sz="1600" baseline="0">
              <a:latin typeface="Arial" pitchFamily="34" charset="0"/>
              <a:cs typeface="Arial" pitchFamily="34" charset="0"/>
            </a:rPr>
            <a:t>Par défaut, ce cycle est désativé pour 2 raisons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1/ Le cycle n'a pas été mis au point sur la STC9103, les valeurs par défaut dans le post-processeur ne sont pas réglées (. valeurs pré-programmées dasn post-processeur, toutes à 0)</a:t>
          </a:r>
        </a:p>
        <a:p>
          <a:pPr algn="just"/>
          <a:r>
            <a:rPr lang="fr-FR" sz="1600" baseline="0">
              <a:latin typeface="Arial" pitchFamily="34" charset="0"/>
              <a:cs typeface="Arial" pitchFamily="34" charset="0"/>
            </a:rPr>
            <a:t>Sur la </a:t>
          </a:r>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la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le cycle 832 n'est pas actif.</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2/ Les fonctions de lissage de Mastercam sont beaucoup plus appropriées que les cycles machine.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8</xdr:col>
      <xdr:colOff>312965</xdr:colOff>
      <xdr:row>31</xdr:row>
      <xdr:rowOff>149679</xdr:rowOff>
    </xdr:from>
    <xdr:to>
      <xdr:col>16</xdr:col>
      <xdr:colOff>117022</xdr:colOff>
      <xdr:row>58</xdr:row>
      <xdr:rowOff>83004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8953501" y="5456465"/>
          <a:ext cx="5900057" cy="5063218"/>
        </a:xfrm>
        <a:prstGeom prst="rect">
          <a:avLst/>
        </a:prstGeom>
        <a:noFill/>
        <a:ln w="1">
          <a:noFill/>
          <a:miter lim="800000"/>
          <a:headEnd/>
          <a:tailEnd type="none" w="med" len="med"/>
        </a:ln>
        <a:effectLst/>
      </xdr:spPr>
    </xdr:pic>
    <xdr:clientData/>
  </xdr:twoCellAnchor>
  <xdr:twoCellAnchor editAs="oneCell">
    <xdr:from>
      <xdr:col>0</xdr:col>
      <xdr:colOff>435428</xdr:colOff>
      <xdr:row>31</xdr:row>
      <xdr:rowOff>149679</xdr:rowOff>
    </xdr:from>
    <xdr:to>
      <xdr:col>0</xdr:col>
      <xdr:colOff>1713341</xdr:colOff>
      <xdr:row>35</xdr:row>
      <xdr:rowOff>28888</xdr:rowOff>
    </xdr:to>
    <xdr:pic>
      <xdr:nvPicPr>
        <xdr:cNvPr id="7" name="Image 6" descr="Ares.png"/>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50000"/>
                  </a14:imgEffect>
                </a14:imgLayer>
              </a14:imgProps>
            </a:ext>
          </a:extLst>
        </a:blip>
        <a:stretch>
          <a:fillRect/>
        </a:stretch>
      </xdr:blipFill>
      <xdr:spPr>
        <a:xfrm>
          <a:off x="435428" y="5456465"/>
          <a:ext cx="1277913" cy="641209"/>
        </a:xfrm>
        <a:prstGeom prst="rect">
          <a:avLst/>
        </a:prstGeom>
      </xdr:spPr>
    </xdr:pic>
    <xdr:clientData/>
  </xdr:twoCellAnchor>
  <xdr:twoCellAnchor editAs="oneCell">
    <xdr:from>
      <xdr:col>0</xdr:col>
      <xdr:colOff>435428</xdr:colOff>
      <xdr:row>43</xdr:row>
      <xdr:rowOff>95251</xdr:rowOff>
    </xdr:from>
    <xdr:to>
      <xdr:col>0</xdr:col>
      <xdr:colOff>1713341</xdr:colOff>
      <xdr:row>46</xdr:row>
      <xdr:rowOff>164960</xdr:rowOff>
    </xdr:to>
    <xdr:pic>
      <xdr:nvPicPr>
        <xdr:cNvPr id="8" name="Image 7" descr="Ares.png"/>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50000"/>
                  </a14:imgEffect>
                </a14:imgLayer>
              </a14:imgProps>
            </a:ext>
          </a:extLst>
        </a:blip>
        <a:stretch>
          <a:fillRect/>
        </a:stretch>
      </xdr:blipFill>
      <xdr:spPr>
        <a:xfrm>
          <a:off x="435428" y="7415894"/>
          <a:ext cx="1277913" cy="6412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244928</xdr:colOff>
      <xdr:row>18</xdr:row>
      <xdr:rowOff>46265</xdr:rowOff>
    </xdr:from>
    <xdr:to>
      <xdr:col>0</xdr:col>
      <xdr:colOff>1836595</xdr:colOff>
      <xdr:row>25</xdr:row>
      <xdr:rowOff>54044</xdr:rowOff>
    </xdr:to>
    <xdr:pic>
      <xdr:nvPicPr>
        <xdr:cNvPr id="5" name="Image 4" descr="9103.png"/>
        <xdr:cNvPicPr>
          <a:picLocks noChangeAspect="1"/>
        </xdr:cNvPicPr>
      </xdr:nvPicPr>
      <xdr:blipFill>
        <a:blip xmlns:r="http://schemas.openxmlformats.org/officeDocument/2006/relationships" r:embed="rId2" cstate="print"/>
        <a:stretch>
          <a:fillRect/>
        </a:stretch>
      </xdr:blipFill>
      <xdr:spPr>
        <a:xfrm>
          <a:off x="244928" y="3284765"/>
          <a:ext cx="1591667" cy="1069136"/>
        </a:xfrm>
        <a:prstGeom prst="rect">
          <a:avLst/>
        </a:prstGeom>
      </xdr:spPr>
    </xdr:pic>
    <xdr:clientData/>
  </xdr:twoCellAnchor>
  <xdr:twoCellAnchor>
    <xdr:from>
      <xdr:col>3</xdr:col>
      <xdr:colOff>630010</xdr:colOff>
      <xdr:row>9</xdr:row>
      <xdr:rowOff>38097</xdr:rowOff>
    </xdr:from>
    <xdr:to>
      <xdr:col>14</xdr:col>
      <xdr:colOff>553811</xdr:colOff>
      <xdr:row>33</xdr:row>
      <xdr:rowOff>-1</xdr:rowOff>
    </xdr:to>
    <xdr:sp macro="" textlink="">
      <xdr:nvSpPr>
        <xdr:cNvPr id="6" name="ZoneTexte 5"/>
        <xdr:cNvSpPr txBox="1"/>
      </xdr:nvSpPr>
      <xdr:spPr>
        <a:xfrm>
          <a:off x="6127296" y="1698168"/>
          <a:ext cx="8305801" cy="3989617"/>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MI9.</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des shunts de sécurité.</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 STC9110</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 Cette fonction n'est pas active pour ces 3 machines (post-processeur à modifier pour ajouter une nouvelle fonction).</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a:t>
          </a:r>
          <a:r>
            <a:rPr lang="fr-FR" sz="1600" baseline="0">
              <a:latin typeface="Arial" pitchFamily="34" charset="0"/>
              <a:cs typeface="Arial" pitchFamily="34" charset="0"/>
            </a:rPr>
            <a:t>: </a:t>
          </a:r>
        </a:p>
        <a:p>
          <a:pPr algn="just" hangingPunct="0"/>
          <a:r>
            <a:rPr lang="fr-FR" sz="1600">
              <a:solidFill>
                <a:schemeClr val="dk1"/>
              </a:solidFill>
              <a:latin typeface="Arial" pitchFamily="34" charset="0"/>
              <a:ea typeface="+mn-ea"/>
              <a:cs typeface="Arial" pitchFamily="34" charset="0"/>
            </a:rPr>
            <a:t>Ce paramètre permet de désactiver ou non le shunt de sécurité en Z. Cette sécurité permet d'éviter de faire taper le fut de façon accidentelle sur la taque de la machine. Par défaut, cette sécurité doit rester activée.</a:t>
          </a:r>
        </a:p>
        <a:p>
          <a:pPr algn="just" hangingPunct="0"/>
          <a:r>
            <a:rPr lang="fr-FR" sz="1600">
              <a:solidFill>
                <a:schemeClr val="dk1"/>
              </a:solidFill>
              <a:latin typeface="Arial" pitchFamily="34" charset="0"/>
              <a:ea typeface="+mn-ea"/>
              <a:cs typeface="Arial" pitchFamily="34" charset="0"/>
            </a:rPr>
            <a:t>Néanmoins, elle peut-être désactivée dans un programme si nécessaire.</a:t>
          </a:r>
        </a:p>
        <a:p>
          <a:pPr algn="just" hangingPunct="0"/>
          <a:r>
            <a:rPr lang="fr-FR" sz="1600">
              <a:solidFill>
                <a:schemeClr val="dk1"/>
              </a:solidFill>
              <a:latin typeface="Arial" pitchFamily="34" charset="0"/>
              <a:ea typeface="+mn-ea"/>
              <a:cs typeface="Arial" pitchFamily="34" charset="0"/>
            </a:rPr>
            <a:t>Dans le code Iso, le shunt de la sécurité est activé par </a:t>
          </a:r>
          <a:r>
            <a:rPr lang="fr-FR" sz="1600" b="1">
              <a:solidFill>
                <a:srgbClr val="0070C0"/>
              </a:solidFill>
              <a:latin typeface="Arial" pitchFamily="34" charset="0"/>
              <a:ea typeface="+mn-ea"/>
              <a:cs typeface="Arial" pitchFamily="34" charset="0"/>
            </a:rPr>
            <a:t>M210</a:t>
          </a:r>
          <a:r>
            <a:rPr lang="fr-FR" sz="1600">
              <a:solidFill>
                <a:schemeClr val="dk1"/>
              </a:solidFill>
              <a:latin typeface="Arial" pitchFamily="34" charset="0"/>
              <a:ea typeface="+mn-ea"/>
              <a:cs typeface="Arial" pitchFamily="34" charset="0"/>
            </a:rPr>
            <a:t>, et est désactivée par </a:t>
          </a:r>
          <a:r>
            <a:rPr lang="fr-FR" sz="1600" b="1">
              <a:solidFill>
                <a:srgbClr val="0070C0"/>
              </a:solidFill>
              <a:latin typeface="Arial" pitchFamily="34" charset="0"/>
              <a:ea typeface="+mn-ea"/>
              <a:cs typeface="Arial" pitchFamily="34" charset="0"/>
            </a:rPr>
            <a:t>M211</a:t>
          </a:r>
          <a:r>
            <a:rPr lang="fr-FR" sz="1600">
              <a:solidFill>
                <a:schemeClr val="dk1"/>
              </a:solidFill>
              <a:latin typeface="Arial" pitchFamily="34" charset="0"/>
              <a:ea typeface="+mn-ea"/>
              <a:cs typeface="Arial" pitchFamily="34" charset="0"/>
            </a:rPr>
            <a:t> (M211 = sécurité en Z active).</a:t>
          </a:r>
        </a:p>
        <a:p>
          <a:pPr algn="just"/>
          <a:endParaRPr lang="fr-FR" sz="1600" baseline="0">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8383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49911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181350"/>
          <a:ext cx="1591667" cy="1071857"/>
        </a:xfrm>
        <a:prstGeom prst="rect">
          <a:avLst/>
        </a:prstGeom>
      </xdr:spPr>
    </xdr:pic>
    <xdr:clientData/>
  </xdr:twoCellAnchor>
  <xdr:twoCellAnchor>
    <xdr:from>
      <xdr:col>1</xdr:col>
      <xdr:colOff>28573</xdr:colOff>
      <xdr:row>6</xdr:row>
      <xdr:rowOff>66672</xdr:rowOff>
    </xdr:from>
    <xdr:to>
      <xdr:col>14</xdr:col>
      <xdr:colOff>27214</xdr:colOff>
      <xdr:row>97</xdr:row>
      <xdr:rowOff>176893</xdr:rowOff>
    </xdr:to>
    <xdr:sp macro="" textlink="">
      <xdr:nvSpPr>
        <xdr:cNvPr id="6" name="ZoneTexte 5"/>
        <xdr:cNvSpPr txBox="1"/>
      </xdr:nvSpPr>
      <xdr:spPr>
        <a:xfrm>
          <a:off x="2083252" y="1209672"/>
          <a:ext cx="9550855" cy="1581286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MI10.</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commune à toutes les machines. Elle indique au post-processeur s'il y a un arrêt avant l'opération (ou une temporisation), avec ou sans arrêt de l'aspiration.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Néanmoins un petite nuance existe entre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et les </a:t>
          </a:r>
          <a:r>
            <a:rPr lang="fr-FR" sz="1600" b="1" baseline="0">
              <a:solidFill>
                <a:srgbClr val="0070C0"/>
              </a:solidFill>
              <a:latin typeface="Arial" pitchFamily="34" charset="0"/>
              <a:cs typeface="Arial" pitchFamily="34" charset="0"/>
            </a:rPr>
            <a:t>STC9103</a:t>
          </a:r>
          <a:r>
            <a:rPr lang="fr-FR" sz="1600" b="0" baseline="0">
              <a:solidFill>
                <a:schemeClr val="dk1"/>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ne gère aujourd'hui pas la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L'arrêt avant opération est activé sur la variable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stritement différente de </a:t>
          </a:r>
          <a:r>
            <a:rPr lang="fr-FR" sz="1600" b="1" baseline="0">
              <a:latin typeface="Arial" pitchFamily="34" charset="0"/>
              <a:cs typeface="Arial" pitchFamily="34" charset="0"/>
            </a:rPr>
            <a:t>0</a:t>
          </a:r>
          <a:r>
            <a:rPr lang="fr-FR" sz="1600" baseline="0">
              <a:latin typeface="Arial" pitchFamily="34" charset="0"/>
              <a:cs typeface="Arial" pitchFamily="34" charset="0"/>
            </a:rPr>
            <a:t>.</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égale à </a:t>
          </a:r>
          <a:r>
            <a:rPr lang="fr-FR" sz="1600" b="1" baseline="0">
              <a:solidFill>
                <a:sysClr val="windowText" lastClr="000000"/>
              </a:solidFill>
              <a:latin typeface="Arial" pitchFamily="34" charset="0"/>
              <a:cs typeface="Arial" pitchFamily="34" charset="0"/>
            </a:rPr>
            <a:t>1</a:t>
          </a:r>
          <a:r>
            <a:rPr lang="fr-FR" sz="1600" baseline="0">
              <a:latin typeface="Arial" pitchFamily="34" charset="0"/>
              <a:cs typeface="Arial" pitchFamily="34" charset="0"/>
            </a:rPr>
            <a:t> ou </a:t>
          </a:r>
          <a:r>
            <a:rPr lang="fr-FR" sz="1600" b="1" baseline="0">
              <a:latin typeface="Arial" pitchFamily="34" charset="0"/>
              <a:cs typeface="Arial" pitchFamily="34" charset="0"/>
            </a:rPr>
            <a:t>-1</a:t>
          </a:r>
          <a:r>
            <a:rPr lang="fr-FR" sz="1600" baseline="0">
              <a:latin typeface="Arial" pitchFamily="34" charset="0"/>
              <a:cs typeface="Arial" pitchFamily="34" charset="0"/>
            </a:rPr>
            <a:t>, seule l'arrêt avant opération est activé, pas de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positive, la gestion de l'aspiration est inchangée par rapport à l'opération précédente.</a:t>
          </a: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négative, l'aspiration est coupée à la fin de l'opération précédente et avant l'arrêt programmé.</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absolue de MI10 est strictement supérieure à 1, alors la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ou bien une temporisation si la variable est supérieure à 1 (uniquement pour </a:t>
          </a:r>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pour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la valeur strictement supérieure à 1 est équivalent à 0).</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Lorsque ce paramètre est activé, la CN marque un arrêt juste avant l’opération,</a:t>
          </a:r>
          <a:r>
            <a:rPr lang="fr-FR" sz="1600" baseline="0">
              <a:solidFill>
                <a:schemeClr val="dk1"/>
              </a:solidFill>
              <a:latin typeface="Arial" pitchFamily="34" charset="0"/>
              <a:ea typeface="+mn-ea"/>
              <a:cs typeface="Arial" pitchFamily="34" charset="0"/>
            </a:rPr>
            <a:t> </a:t>
          </a:r>
          <a:r>
            <a:rPr lang="fr-FR" sz="1600">
              <a:solidFill>
                <a:schemeClr val="dk1"/>
              </a:solidFill>
              <a:latin typeface="Arial" pitchFamily="34" charset="0"/>
              <a:ea typeface="+mn-ea"/>
              <a:cs typeface="Arial" pitchFamily="34" charset="0"/>
            </a:rPr>
            <a:t>affiche un commentaire et va se mettre en garage. Ce commentaire est à entrer dans les paramètres supplémentaires, dans l’onglet texte prog.</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200">
              <a:solidFill>
                <a:schemeClr val="dk1"/>
              </a:solidFill>
              <a:latin typeface="Arial" pitchFamily="34" charset="0"/>
              <a:ea typeface="+mn-ea"/>
              <a:cs typeface="Arial" pitchFamily="34" charset="0"/>
            </a:rPr>
            <a:t>(Nota, pour ajouter les commentaires, on doit le remplacer à deux endroits à la fois : dans le post-processeur et sans le gestionnaire de l’armoire de la définition machine )</a:t>
          </a:r>
        </a:p>
        <a:p>
          <a:pPr lvl="0" algn="just" hangingPunct="0"/>
          <a:r>
            <a:rPr lang="fr-FR" sz="1600">
              <a:solidFill>
                <a:schemeClr val="dk1"/>
              </a:solidFill>
              <a:latin typeface="Arial" pitchFamily="34" charset="0"/>
              <a:ea typeface="+mn-ea"/>
              <a:cs typeface="Arial" pitchFamily="34" charset="0"/>
            </a:rPr>
            <a:t/>
          </a:r>
          <a:br>
            <a:rPr lang="fr-FR" sz="1600">
              <a:solidFill>
                <a:schemeClr val="dk1"/>
              </a:solidFill>
              <a:latin typeface="Arial" pitchFamily="34" charset="0"/>
              <a:ea typeface="+mn-ea"/>
              <a:cs typeface="Arial" pitchFamily="34" charset="0"/>
            </a:rPr>
          </a:b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Uniquement sur </a:t>
          </a:r>
          <a:r>
            <a:rPr lang="fr-FR" sz="1600" b="1">
              <a:solidFill>
                <a:srgbClr val="0070C0"/>
              </a:solidFill>
              <a:latin typeface="Arial" pitchFamily="34" charset="0"/>
              <a:ea typeface="+mn-ea"/>
              <a:cs typeface="Arial" pitchFamily="34" charset="0"/>
            </a:rPr>
            <a:t>STC9103</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STC9110</a:t>
          </a:r>
          <a:r>
            <a:rPr lang="fr-FR" sz="1600">
              <a:solidFill>
                <a:schemeClr val="dk1"/>
              </a:solidFill>
              <a:latin typeface="Arial" pitchFamily="34" charset="0"/>
              <a:ea typeface="+mn-ea"/>
              <a:cs typeface="Arial" pitchFamily="34" charset="0"/>
            </a:rPr>
            <a:t>, une fonction de temporisation est ajoutée à cette valeur MI 10, à avoir que si la valeur est strictement supérieure à 1, elle va générer une tempo exprimée en 1/10 de seconde (exemple 25 = tempo de 2,5 s) en lieu et place de l'arrêt Machine.</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Sur</a:t>
          </a:r>
          <a:r>
            <a:rPr lang="fr-FR" sz="1600" baseline="0">
              <a:solidFill>
                <a:schemeClr val="dk1"/>
              </a:solidFill>
              <a:latin typeface="Arial" pitchFamily="34" charset="0"/>
              <a:ea typeface="+mn-ea"/>
              <a:cs typeface="Arial" pitchFamily="34" charset="0"/>
            </a:rPr>
            <a:t> l'ensemble des machines, si la </a:t>
          </a:r>
          <a:r>
            <a:rPr lang="fr-FR" sz="1600" b="1" baseline="0">
              <a:solidFill>
                <a:schemeClr val="dk1"/>
              </a:solidFill>
              <a:latin typeface="Arial" pitchFamily="34" charset="0"/>
              <a:ea typeface="+mn-ea"/>
              <a:cs typeface="Arial" pitchFamily="34" charset="0"/>
            </a:rPr>
            <a:t>valeur est négative</a:t>
          </a:r>
          <a:r>
            <a:rPr lang="fr-FR" sz="1600" baseline="0">
              <a:solidFill>
                <a:schemeClr val="dk1"/>
              </a:solidFill>
              <a:latin typeface="Arial" pitchFamily="34" charset="0"/>
              <a:ea typeface="+mn-ea"/>
              <a:cs typeface="Arial" pitchFamily="34" charset="0"/>
            </a:rPr>
            <a:t>, que ce soit dans le cas d'un arrêt avant opération, ou d'une temporisation, l'aspiration sera systématiquement arrêtée avant la temporisation ou de l'arrêt programmé.</a:t>
          </a:r>
        </a:p>
        <a:p>
          <a:pPr algn="just" hangingPunct="0"/>
          <a:r>
            <a:rPr lang="fr-FR" sz="1600" baseline="0">
              <a:solidFill>
                <a:schemeClr val="dk1"/>
              </a:solidFill>
              <a:latin typeface="Arial" pitchFamily="34" charset="0"/>
              <a:ea typeface="+mn-ea"/>
              <a:cs typeface="Arial" pitchFamily="34" charset="0"/>
            </a:rPr>
            <a:t>Cette arrêt avec coupure de l'aspiration se fait généralement dans les cas suivants :</a:t>
          </a:r>
        </a:p>
        <a:p>
          <a:pPr algn="just" hangingPunct="0"/>
          <a:r>
            <a:rPr lang="fr-FR" sz="1600" baseline="0">
              <a:solidFill>
                <a:schemeClr val="dk1"/>
              </a:solidFill>
              <a:latin typeface="Arial" pitchFamily="34" charset="0"/>
              <a:ea typeface="+mn-ea"/>
              <a:cs typeface="Arial" pitchFamily="34" charset="0"/>
            </a:rPr>
            <a:t>- En cas d'arrêt avant opération suffisamment long qui permet de couper l'aspiration.</a:t>
          </a:r>
        </a:p>
        <a:p>
          <a:pPr algn="just" hangingPunct="0"/>
          <a:r>
            <a:rPr lang="fr-FR" sz="1600" baseline="0">
              <a:solidFill>
                <a:schemeClr val="dk1"/>
              </a:solidFill>
              <a:latin typeface="Arial" pitchFamily="34" charset="0"/>
              <a:ea typeface="+mn-ea"/>
              <a:cs typeface="Arial" pitchFamily="34" charset="0"/>
            </a:rPr>
            <a:t>- S'il y a un changement d'outil après l'arrêt, (ou après la tempo), pour éviter que l'apsiration fonctionne lors de l'intervention de l'opérateur, celle-ci sera de toute façon automatiquement coupée lors du changement d'outil suivant.</a:t>
          </a:r>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Dans le cas de programmes concaténés, un </a:t>
          </a:r>
          <a:r>
            <a:rPr lang="fr-FR" sz="1600" baseline="0" smtClean="0">
              <a:solidFill>
                <a:schemeClr val="dk1"/>
              </a:solidFill>
              <a:latin typeface="Arial" pitchFamily="34" charset="0"/>
              <a:ea typeface="+mn-ea"/>
              <a:cs typeface="Arial" pitchFamily="34" charset="0"/>
            </a:rPr>
            <a:t>digit de garage est géré par le post-processeur  et ajoutera le digit 1, 2, 3 etc… fonction des opérations au numéro de programme exprimé en %. </a:t>
          </a:r>
        </a:p>
        <a:p>
          <a:pPr algn="just"/>
          <a:r>
            <a:rPr lang="fr-FR" sz="1600" baseline="0" smtClean="0">
              <a:solidFill>
                <a:schemeClr val="dk1"/>
              </a:solidFill>
              <a:latin typeface="Arial" pitchFamily="34" charset="0"/>
              <a:ea typeface="+mn-ea"/>
              <a:cs typeface="Arial" pitchFamily="34" charset="0"/>
            </a:rPr>
            <a:t>Cas des garages : </a:t>
          </a:r>
        </a:p>
        <a:p>
          <a:pPr algn="just"/>
          <a:r>
            <a:rPr lang="fr-FR" sz="1600" baseline="0" smtClean="0">
              <a:solidFill>
                <a:schemeClr val="dk1"/>
              </a:solidFill>
              <a:latin typeface="Arial" pitchFamily="34" charset="0"/>
              <a:ea typeface="+mn-ea"/>
              <a:cs typeface="Arial" pitchFamily="34" charset="0"/>
            </a:rPr>
            <a:t>Exemple :	ope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10000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10001,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10002. </a:t>
          </a:r>
        </a:p>
        <a:p>
          <a:pPr algn="just"/>
          <a:r>
            <a:rPr lang="fr-FR" sz="1600" baseline="0" smtClean="0">
              <a:solidFill>
                <a:schemeClr val="dk1"/>
              </a:solidFill>
              <a:latin typeface="Arial" pitchFamily="34" charset="0"/>
              <a:ea typeface="+mn-ea"/>
              <a:cs typeface="Arial" pitchFamily="34" charset="0"/>
            </a:rPr>
            <a:t>Il n'est pas autorisé à avoir plus de 9 garages dans un même numéro d'opération. </a:t>
          </a:r>
        </a:p>
        <a:p>
          <a:pPr algn="just"/>
          <a:r>
            <a:rPr lang="fr-FR" sz="1600" baseline="0" smtClean="0">
              <a:solidFill>
                <a:schemeClr val="dk1"/>
              </a:solidFill>
              <a:latin typeface="Arial" pitchFamily="34" charset="0"/>
              <a:ea typeface="+mn-ea"/>
              <a:cs typeface="Arial" pitchFamily="34" charset="0"/>
            </a:rPr>
            <a:t>Si ope suivante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impossible. Après un garage, incrémentation de n° d'opération obligatoire par le programmeur.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xdr:col>
      <xdr:colOff>585107</xdr:colOff>
      <xdr:row>47</xdr:row>
      <xdr:rowOff>3023</xdr:rowOff>
    </xdr:from>
    <xdr:to>
      <xdr:col>13</xdr:col>
      <xdr:colOff>108857</xdr:colOff>
      <xdr:row>73</xdr:row>
      <xdr:rowOff>19050</xdr:rowOff>
    </xdr:to>
    <xdr:grpSp>
      <xdr:nvGrpSpPr>
        <xdr:cNvPr id="30" name="Groupe 29"/>
        <xdr:cNvGrpSpPr/>
      </xdr:nvGrpSpPr>
      <xdr:grpSpPr>
        <a:xfrm>
          <a:off x="2639786" y="7867952"/>
          <a:ext cx="8313964" cy="4424741"/>
          <a:chOff x="2598965" y="5908523"/>
          <a:chExt cx="8313964" cy="4424741"/>
        </a:xfrm>
      </xdr:grpSpPr>
      <xdr:sp macro="" textlink="">
        <xdr:nvSpPr>
          <xdr:cNvPr id="14" name="ZoneTexte 13"/>
          <xdr:cNvSpPr txBox="1"/>
        </xdr:nvSpPr>
        <xdr:spPr>
          <a:xfrm>
            <a:off x="8871857" y="7443107"/>
            <a:ext cx="2041072" cy="121103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600">
                <a:ln>
                  <a:noFill/>
                </a:ln>
                <a:solidFill>
                  <a:schemeClr val="dk1"/>
                </a:solidFill>
                <a:latin typeface="Arial" pitchFamily="34" charset="0"/>
                <a:ea typeface="+mn-ea"/>
                <a:cs typeface="Arial" pitchFamily="34" charset="0"/>
              </a:rPr>
              <a:t>N’influe</a:t>
            </a:r>
            <a:r>
              <a:rPr lang="fr-FR" sz="1600">
                <a:solidFill>
                  <a:schemeClr val="dk1"/>
                </a:solidFill>
                <a:latin typeface="Arial" pitchFamily="34" charset="0"/>
                <a:ea typeface="+mn-ea"/>
                <a:cs typeface="Arial" pitchFamily="34" charset="0"/>
              </a:rPr>
              <a:t> pas sur le texte à afficher ni sur son emplacement.</a:t>
            </a:r>
            <a:endParaRPr lang="fr-FR" sz="1600">
              <a:latin typeface="Arial" pitchFamily="34" charset="0"/>
              <a:cs typeface="Arial" pitchFamily="34" charset="0"/>
            </a:endParaRPr>
          </a:p>
        </xdr:txBody>
      </xdr:sp>
      <xdr:grpSp>
        <xdr:nvGrpSpPr>
          <xdr:cNvPr id="29" name="Groupe 28"/>
          <xdr:cNvGrpSpPr/>
        </xdr:nvGrpSpPr>
        <xdr:grpSpPr>
          <a:xfrm>
            <a:off x="2598965" y="5908523"/>
            <a:ext cx="6272892" cy="4424741"/>
            <a:chOff x="2598965" y="5908523"/>
            <a:chExt cx="6272892" cy="4424741"/>
          </a:xfrm>
        </xdr:grpSpPr>
        <xdr:pic>
          <xdr:nvPicPr>
            <xdr:cNvPr id="3073"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2598965" y="5908523"/>
              <a:ext cx="5660571" cy="4424741"/>
            </a:xfrm>
            <a:prstGeom prst="rect">
              <a:avLst/>
            </a:prstGeom>
            <a:noFill/>
            <a:ln w="1">
              <a:noFill/>
              <a:miter lim="800000"/>
              <a:headEnd/>
              <a:tailEnd type="none" w="med" len="med"/>
            </a:ln>
            <a:effectLst/>
          </xdr:spPr>
        </xdr:pic>
        <xdr:cxnSp macro="">
          <xdr:nvCxnSpPr>
            <xdr:cNvPr id="16" name="Connecteur droit avec flèche 15"/>
            <xdr:cNvCxnSpPr>
              <a:stCxn id="14" idx="1"/>
            </xdr:cNvCxnSpPr>
          </xdr:nvCxnSpPr>
          <xdr:spPr>
            <a:xfrm flipH="1" flipV="1">
              <a:off x="7660821" y="7198179"/>
              <a:ext cx="1211036" cy="850446"/>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 name="Connecteur droit avec flèche 19"/>
            <xdr:cNvCxnSpPr>
              <a:stCxn id="14" idx="1"/>
            </xdr:cNvCxnSpPr>
          </xdr:nvCxnSpPr>
          <xdr:spPr>
            <a:xfrm flipH="1" flipV="1">
              <a:off x="7361464" y="8041821"/>
              <a:ext cx="1510393" cy="680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6" name="Connecteur droit avec flèche 25"/>
            <xdr:cNvCxnSpPr>
              <a:stCxn id="14" idx="1"/>
            </xdr:cNvCxnSpPr>
          </xdr:nvCxnSpPr>
          <xdr:spPr>
            <a:xfrm flipH="1">
              <a:off x="7769679" y="8048625"/>
              <a:ext cx="1102178" cy="809625"/>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585107</xdr:colOff>
      <xdr:row>74</xdr:row>
      <xdr:rowOff>68036</xdr:rowOff>
    </xdr:from>
    <xdr:to>
      <xdr:col>11</xdr:col>
      <xdr:colOff>979714</xdr:colOff>
      <xdr:row>74</xdr:row>
      <xdr:rowOff>68036</xdr:rowOff>
    </xdr:to>
    <xdr:cxnSp macro="">
      <xdr:nvCxnSpPr>
        <xdr:cNvPr id="32" name="Connecteur droit 31"/>
        <xdr:cNvCxnSpPr/>
      </xdr:nvCxnSpPr>
      <xdr:spPr>
        <a:xfrm>
          <a:off x="4259036" y="12532179"/>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585107</xdr:colOff>
      <xdr:row>83</xdr:row>
      <xdr:rowOff>136072</xdr:rowOff>
    </xdr:from>
    <xdr:to>
      <xdr:col>11</xdr:col>
      <xdr:colOff>979714</xdr:colOff>
      <xdr:row>83</xdr:row>
      <xdr:rowOff>136072</xdr:rowOff>
    </xdr:to>
    <xdr:cxnSp macro="">
      <xdr:nvCxnSpPr>
        <xdr:cNvPr id="15" name="Connecteur droit 14"/>
        <xdr:cNvCxnSpPr/>
      </xdr:nvCxnSpPr>
      <xdr:spPr>
        <a:xfrm>
          <a:off x="4259036" y="14314715"/>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707571</xdr:colOff>
      <xdr:row>16</xdr:row>
      <xdr:rowOff>0</xdr:rowOff>
    </xdr:from>
    <xdr:to>
      <xdr:col>26</xdr:col>
      <xdr:colOff>54428</xdr:colOff>
      <xdr:row>45</xdr:row>
      <xdr:rowOff>95250</xdr:rowOff>
    </xdr:to>
    <xdr:sp macro="" textlink="">
      <xdr:nvSpPr>
        <xdr:cNvPr id="8" name="Rectangle 7"/>
        <xdr:cNvSpPr/>
      </xdr:nvSpPr>
      <xdr:spPr>
        <a:xfrm>
          <a:off x="12314464" y="2775857"/>
          <a:ext cx="8490857" cy="4803322"/>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AI68"/>
  <sheetViews>
    <sheetView showGridLines="0" topLeftCell="L88" zoomScale="85" zoomScaleNormal="85" workbookViewId="0">
      <selection activeCell="AA135" sqref="AA135"/>
    </sheetView>
  </sheetViews>
  <sheetFormatPr baseColWidth="10" defaultRowHeight="15" x14ac:dyDescent="0.25"/>
  <cols>
    <col min="1" max="1" width="30.7109375" style="5" customWidth="1"/>
    <col min="2" max="3" width="10.7109375" style="5" customWidth="1"/>
    <col min="4" max="4" width="2.7109375" style="5" customWidth="1"/>
    <col min="5" max="6" width="10.7109375" style="5" customWidth="1"/>
    <col min="7" max="7" width="2.7109375" style="5" customWidth="1"/>
    <col min="8" max="9" width="10.7109375" style="5" customWidth="1"/>
    <col min="10" max="10" width="2.7109375" style="5" customWidth="1"/>
    <col min="11" max="11" width="16.7109375" style="5" customWidth="1"/>
    <col min="12" max="12" width="30.7109375" style="5" customWidth="1"/>
    <col min="13" max="14" width="10.7109375" style="5" customWidth="1"/>
    <col min="15" max="15" width="2.7109375" style="5" customWidth="1"/>
    <col min="16" max="17" width="10.7109375" style="5" customWidth="1"/>
    <col min="18" max="18" width="2.7109375" style="5" customWidth="1"/>
    <col min="19" max="20" width="10.7109375" style="5" customWidth="1"/>
    <col min="21" max="21" width="2.7109375" style="5" customWidth="1"/>
    <col min="22" max="22" width="16.7109375" style="5" customWidth="1"/>
    <col min="23" max="23" width="30.7109375" style="5" customWidth="1"/>
    <col min="24" max="16384" width="11.42578125" style="5"/>
  </cols>
  <sheetData>
    <row r="2" spans="2:35" x14ac:dyDescent="0.25">
      <c r="AH2" s="22" t="s">
        <v>69</v>
      </c>
      <c r="AI2" s="22"/>
    </row>
    <row r="5" spans="2:35" ht="21" x14ac:dyDescent="0.25">
      <c r="B5" s="57" t="s">
        <v>31</v>
      </c>
      <c r="C5" s="57"/>
      <c r="D5" s="57"/>
      <c r="E5" s="57"/>
      <c r="F5" s="57"/>
      <c r="G5" s="57"/>
      <c r="H5" s="57"/>
      <c r="I5" s="57"/>
      <c r="J5" s="57"/>
      <c r="K5" s="57"/>
      <c r="M5" s="57" t="s">
        <v>32</v>
      </c>
      <c r="N5" s="57"/>
      <c r="O5" s="57"/>
      <c r="P5" s="57"/>
      <c r="Q5" s="57"/>
      <c r="R5" s="57"/>
      <c r="S5" s="57"/>
      <c r="T5" s="57"/>
      <c r="U5" s="57"/>
      <c r="V5" s="57"/>
    </row>
    <row r="6" spans="2:35" x14ac:dyDescent="0.25">
      <c r="M6" s="7"/>
      <c r="N6" s="7"/>
      <c r="O6" s="7"/>
      <c r="P6" s="7"/>
      <c r="Q6" s="7"/>
      <c r="R6" s="7"/>
      <c r="S6" s="7"/>
      <c r="T6" s="7"/>
      <c r="U6" s="7"/>
      <c r="V6" s="7"/>
    </row>
    <row r="7" spans="2:35" x14ac:dyDescent="0.25">
      <c r="M7" s="7"/>
      <c r="N7" s="7"/>
      <c r="O7" s="7"/>
      <c r="P7" s="7"/>
      <c r="Q7" s="7"/>
      <c r="R7" s="7"/>
      <c r="S7" s="7"/>
      <c r="T7" s="7"/>
      <c r="U7" s="7"/>
      <c r="V7" s="7"/>
    </row>
    <row r="8" spans="2:35" x14ac:dyDescent="0.25">
      <c r="B8" s="55" t="s">
        <v>56</v>
      </c>
      <c r="C8" s="55"/>
      <c r="D8" s="55"/>
      <c r="E8" s="55"/>
      <c r="F8" s="55"/>
      <c r="G8" s="55"/>
      <c r="H8" s="55"/>
      <c r="I8" s="55"/>
      <c r="J8" s="55"/>
      <c r="K8" s="55"/>
      <c r="M8" s="55" t="s">
        <v>61</v>
      </c>
      <c r="N8" s="55"/>
      <c r="O8" s="55"/>
      <c r="P8" s="55"/>
      <c r="Q8" s="55"/>
      <c r="R8" s="55"/>
      <c r="S8" s="55"/>
      <c r="T8" s="55"/>
      <c r="U8" s="55"/>
      <c r="V8" s="55"/>
    </row>
    <row r="9" spans="2:35" ht="5.0999999999999996" customHeight="1" x14ac:dyDescent="0.25">
      <c r="M9" s="7"/>
      <c r="N9" s="7"/>
      <c r="O9" s="7"/>
      <c r="P9" s="7"/>
      <c r="Q9" s="7"/>
      <c r="R9" s="7"/>
      <c r="S9" s="7"/>
      <c r="T9" s="7"/>
      <c r="U9" s="7"/>
      <c r="V9" s="7"/>
    </row>
    <row r="10" spans="2:35" x14ac:dyDescent="0.25">
      <c r="B10" s="55" t="s">
        <v>0</v>
      </c>
      <c r="C10" s="55"/>
      <c r="E10" s="55" t="s">
        <v>5</v>
      </c>
      <c r="F10" s="55"/>
      <c r="H10" s="55" t="s">
        <v>68</v>
      </c>
      <c r="I10" s="55"/>
      <c r="M10" s="55" t="s">
        <v>0</v>
      </c>
      <c r="N10" s="55"/>
      <c r="O10" s="7"/>
      <c r="P10" s="55" t="s">
        <v>5</v>
      </c>
      <c r="Q10" s="55"/>
      <c r="R10" s="7"/>
      <c r="S10" s="55" t="s">
        <v>68</v>
      </c>
      <c r="T10" s="55"/>
      <c r="U10" s="7"/>
      <c r="V10" s="7"/>
    </row>
    <row r="11" spans="2:35" x14ac:dyDescent="0.25">
      <c r="B11" s="4" t="s">
        <v>3</v>
      </c>
      <c r="C11" s="8" t="s">
        <v>6</v>
      </c>
      <c r="E11" s="4" t="s">
        <v>3</v>
      </c>
      <c r="F11" s="8" t="s">
        <v>6</v>
      </c>
      <c r="H11" s="4" t="s">
        <v>3</v>
      </c>
      <c r="I11" s="8" t="s">
        <v>6</v>
      </c>
      <c r="M11" s="9" t="s">
        <v>34</v>
      </c>
      <c r="N11" s="8" t="s">
        <v>6</v>
      </c>
      <c r="O11" s="22"/>
      <c r="P11" s="9" t="s">
        <v>34</v>
      </c>
      <c r="Q11" s="8" t="s">
        <v>6</v>
      </c>
      <c r="R11" s="22"/>
      <c r="S11" s="9" t="s">
        <v>34</v>
      </c>
      <c r="T11" s="8" t="s">
        <v>6</v>
      </c>
      <c r="U11" s="7"/>
      <c r="V11" s="7"/>
    </row>
    <row r="12" spans="2:35" x14ac:dyDescent="0.25">
      <c r="B12" s="9" t="s">
        <v>1</v>
      </c>
      <c r="C12" s="8"/>
      <c r="E12" s="9" t="s">
        <v>1</v>
      </c>
      <c r="F12" s="8"/>
      <c r="H12" s="9" t="s">
        <v>1</v>
      </c>
      <c r="I12" s="8"/>
      <c r="M12" s="11" t="s">
        <v>33</v>
      </c>
      <c r="N12" s="12"/>
      <c r="O12" s="22"/>
      <c r="P12" s="11" t="s">
        <v>33</v>
      </c>
      <c r="Q12" s="12"/>
      <c r="R12" s="22"/>
      <c r="S12" s="11" t="s">
        <v>33</v>
      </c>
      <c r="T12" s="12"/>
      <c r="U12" s="7"/>
      <c r="V12" s="7"/>
    </row>
    <row r="13" spans="2:35" x14ac:dyDescent="0.25">
      <c r="B13" s="9" t="s">
        <v>2</v>
      </c>
      <c r="C13" s="8"/>
      <c r="E13" s="9" t="s">
        <v>2</v>
      </c>
      <c r="F13" s="8"/>
      <c r="H13" s="9" t="s">
        <v>2</v>
      </c>
      <c r="I13" s="8"/>
      <c r="K13" s="4" t="s">
        <v>29</v>
      </c>
      <c r="M13" s="9" t="s">
        <v>35</v>
      </c>
      <c r="N13" s="8"/>
      <c r="O13" s="22"/>
      <c r="P13" s="9" t="s">
        <v>35</v>
      </c>
      <c r="Q13" s="8"/>
      <c r="R13" s="22"/>
      <c r="S13" s="9" t="s">
        <v>35</v>
      </c>
      <c r="T13" s="8"/>
      <c r="U13" s="7"/>
      <c r="V13" s="6" t="s">
        <v>29</v>
      </c>
    </row>
    <row r="14" spans="2:35" ht="5.0999999999999996" customHeight="1" x14ac:dyDescent="0.25">
      <c r="M14" s="7"/>
      <c r="N14" s="7"/>
      <c r="O14" s="7"/>
      <c r="P14" s="7"/>
      <c r="Q14" s="7"/>
      <c r="R14" s="7"/>
      <c r="S14" s="7"/>
      <c r="T14" s="7"/>
      <c r="U14" s="7"/>
      <c r="V14" s="7"/>
    </row>
    <row r="15" spans="2:35" x14ac:dyDescent="0.25">
      <c r="B15" s="4" t="s">
        <v>9</v>
      </c>
      <c r="C15" s="4">
        <f>IF(AND(C11="X",C12="",C13=""),0,IF(AND(C11="",C12="X",C13=""),1,IF(AND(C11="",C12="",C13="X"),2,"Erreur")))</f>
        <v>0</v>
      </c>
      <c r="E15" s="4" t="s">
        <v>8</v>
      </c>
      <c r="F15" s="4">
        <f>IF(AND(F11="X",F12="",F13=""),0,IF(AND(F11="",F12="X",F13=""),1,IF(AND(F11="",F12="",F13="X"),2,"Erreur")))</f>
        <v>0</v>
      </c>
      <c r="H15" s="4" t="s">
        <v>7</v>
      </c>
      <c r="I15" s="4">
        <f>IF(AND(I11="X",I12="",I13=""),0,IF(AND(I11="",I12="X",I13=""),1,IF(AND(I11="",I12="",I13="X"),2,"Erreur")))</f>
        <v>0</v>
      </c>
      <c r="K15" s="4">
        <f>I15+F15*10+C15*100</f>
        <v>0</v>
      </c>
      <c r="M15" s="6" t="s">
        <v>9</v>
      </c>
      <c r="N15" s="6">
        <f>IF(AND(N11="X",N12="",N13=""),0,IF(AND(N11="",N12="",N13="X"),2,"Erreur"))</f>
        <v>0</v>
      </c>
      <c r="O15" s="7"/>
      <c r="P15" s="6" t="s">
        <v>8</v>
      </c>
      <c r="Q15" s="21">
        <f>IF(AND(Q11="X",Q12="",Q13=""),0,IF(AND(Q11="",Q12="",Q13="X"),2,"Erreur"))</f>
        <v>0</v>
      </c>
      <c r="R15" s="7"/>
      <c r="S15" s="6" t="s">
        <v>7</v>
      </c>
      <c r="T15" s="21">
        <f>IF(AND(T11="X",T12="",T13=""),0,IF(AND(T11="",T12="",T13="X"),2,"Erreur"))</f>
        <v>0</v>
      </c>
      <c r="U15" s="7"/>
      <c r="V15" s="6">
        <f>T15+Q15*10+N15*100</f>
        <v>0</v>
      </c>
    </row>
    <row r="16" spans="2:35" x14ac:dyDescent="0.25">
      <c r="B16" s="2"/>
      <c r="C16" s="2"/>
      <c r="E16" s="2"/>
      <c r="F16" s="2"/>
      <c r="H16" s="2"/>
      <c r="I16" s="2"/>
      <c r="M16" s="2"/>
      <c r="N16" s="2"/>
      <c r="O16" s="7"/>
      <c r="P16" s="2"/>
      <c r="Q16" s="2"/>
      <c r="R16" s="7"/>
      <c r="S16" s="2"/>
      <c r="T16" s="2"/>
      <c r="U16" s="7"/>
      <c r="V16" s="7"/>
    </row>
    <row r="17" spans="2:22" x14ac:dyDescent="0.25">
      <c r="M17" s="7"/>
      <c r="N17" s="7"/>
      <c r="O17" s="7"/>
      <c r="P17" s="7"/>
      <c r="Q17" s="7"/>
      <c r="R17" s="7"/>
      <c r="S17" s="7"/>
      <c r="T17" s="7"/>
      <c r="U17" s="7"/>
      <c r="V17" s="7"/>
    </row>
    <row r="18" spans="2:22" x14ac:dyDescent="0.25">
      <c r="B18" s="52" t="s">
        <v>57</v>
      </c>
      <c r="C18" s="53"/>
      <c r="D18" s="53"/>
      <c r="E18" s="53"/>
      <c r="F18" s="53"/>
      <c r="G18" s="53"/>
      <c r="H18" s="53"/>
      <c r="I18" s="53"/>
      <c r="J18" s="53"/>
      <c r="K18" s="54"/>
      <c r="M18" s="55" t="s">
        <v>62</v>
      </c>
      <c r="N18" s="55"/>
      <c r="O18" s="55"/>
      <c r="P18" s="55"/>
      <c r="Q18" s="55"/>
      <c r="R18" s="55"/>
      <c r="S18" s="55"/>
      <c r="T18" s="55"/>
      <c r="U18" s="55"/>
      <c r="V18" s="55"/>
    </row>
    <row r="19" spans="2:22" ht="5.0999999999999996" customHeight="1" x14ac:dyDescent="0.25">
      <c r="M19" s="7"/>
      <c r="N19" s="7"/>
      <c r="O19" s="7"/>
      <c r="P19" s="7"/>
      <c r="Q19" s="7"/>
      <c r="R19" s="7"/>
      <c r="S19" s="7"/>
      <c r="T19" s="7"/>
      <c r="U19" s="7"/>
      <c r="V19" s="7"/>
    </row>
    <row r="20" spans="2:22" x14ac:dyDescent="0.25">
      <c r="B20" s="55" t="s">
        <v>0</v>
      </c>
      <c r="C20" s="55"/>
      <c r="E20" s="55" t="s">
        <v>5</v>
      </c>
      <c r="F20" s="55"/>
      <c r="H20" s="55" t="s">
        <v>68</v>
      </c>
      <c r="I20" s="55"/>
      <c r="M20" s="55" t="s">
        <v>0</v>
      </c>
      <c r="N20" s="55"/>
      <c r="O20" s="7"/>
      <c r="P20" s="55" t="s">
        <v>5</v>
      </c>
      <c r="Q20" s="55"/>
      <c r="R20" s="7"/>
      <c r="S20" s="55" t="s">
        <v>68</v>
      </c>
      <c r="T20" s="55"/>
      <c r="U20" s="7"/>
      <c r="V20" s="7"/>
    </row>
    <row r="21" spans="2:22" x14ac:dyDescent="0.25">
      <c r="B21" s="4" t="s">
        <v>3</v>
      </c>
      <c r="C21" s="8" t="s">
        <v>6</v>
      </c>
      <c r="D21" s="22"/>
      <c r="E21" s="21" t="s">
        <v>3</v>
      </c>
      <c r="F21" s="8" t="s">
        <v>6</v>
      </c>
      <c r="G21" s="22"/>
      <c r="H21" s="21" t="s">
        <v>3</v>
      </c>
      <c r="I21" s="8" t="s">
        <v>6</v>
      </c>
      <c r="M21" s="9" t="s">
        <v>34</v>
      </c>
      <c r="N21" s="8" t="s">
        <v>6</v>
      </c>
      <c r="O21" s="22"/>
      <c r="P21" s="9" t="s">
        <v>34</v>
      </c>
      <c r="Q21" s="8" t="s">
        <v>6</v>
      </c>
      <c r="R21" s="22"/>
      <c r="S21" s="9" t="s">
        <v>34</v>
      </c>
      <c r="T21" s="8" t="s">
        <v>6</v>
      </c>
      <c r="U21" s="7"/>
      <c r="V21" s="7"/>
    </row>
    <row r="22" spans="2:22" x14ac:dyDescent="0.25">
      <c r="B22" s="9" t="s">
        <v>1</v>
      </c>
      <c r="C22" s="8"/>
      <c r="D22" s="22"/>
      <c r="E22" s="9" t="s">
        <v>1</v>
      </c>
      <c r="F22" s="8"/>
      <c r="G22" s="22"/>
      <c r="H22" s="9" t="s">
        <v>1</v>
      </c>
      <c r="I22" s="8"/>
      <c r="M22" s="11" t="s">
        <v>33</v>
      </c>
      <c r="N22" s="12"/>
      <c r="O22" s="22"/>
      <c r="P22" s="11" t="s">
        <v>33</v>
      </c>
      <c r="Q22" s="12"/>
      <c r="R22" s="22"/>
      <c r="S22" s="11" t="s">
        <v>33</v>
      </c>
      <c r="T22" s="12"/>
      <c r="U22" s="7"/>
      <c r="V22" s="7"/>
    </row>
    <row r="23" spans="2:22" x14ac:dyDescent="0.25">
      <c r="B23" s="9" t="s">
        <v>2</v>
      </c>
      <c r="C23" s="8"/>
      <c r="D23" s="22"/>
      <c r="E23" s="9" t="s">
        <v>2</v>
      </c>
      <c r="F23" s="8"/>
      <c r="G23" s="22"/>
      <c r="H23" s="9" t="s">
        <v>2</v>
      </c>
      <c r="I23" s="8"/>
      <c r="K23" s="4" t="s">
        <v>29</v>
      </c>
      <c r="M23" s="9" t="s">
        <v>35</v>
      </c>
      <c r="N23" s="8"/>
      <c r="O23" s="22"/>
      <c r="P23" s="9" t="s">
        <v>35</v>
      </c>
      <c r="Q23" s="8"/>
      <c r="R23" s="22"/>
      <c r="S23" s="9" t="s">
        <v>35</v>
      </c>
      <c r="T23" s="8"/>
      <c r="U23" s="7"/>
      <c r="V23" s="6" t="s">
        <v>29</v>
      </c>
    </row>
    <row r="24" spans="2:22" ht="5.0999999999999996" customHeight="1" x14ac:dyDescent="0.25">
      <c r="M24" s="22"/>
      <c r="N24" s="22"/>
      <c r="O24" s="22"/>
      <c r="P24" s="22"/>
      <c r="Q24" s="22"/>
      <c r="R24" s="22"/>
      <c r="S24" s="22"/>
      <c r="T24" s="22"/>
      <c r="U24" s="7"/>
      <c r="V24" s="7"/>
    </row>
    <row r="25" spans="2:22" x14ac:dyDescent="0.25">
      <c r="B25" s="4" t="s">
        <v>16</v>
      </c>
      <c r="C25" s="4">
        <f>IF(AND(C21="X",C22="",C23=""),0,IF(AND(C21="",C22="X",C23=""),1,IF(AND(C21="",C22="",C23="X"),2,"Erreur")))</f>
        <v>0</v>
      </c>
      <c r="E25" s="4" t="s">
        <v>15</v>
      </c>
      <c r="F25" s="4">
        <f>IF(AND(F21="X",F22="",F23=""),0,IF(AND(F21="",F22="X",F23=""),1,IF(AND(F21="",F22="",F23="X"),2,"Erreur")))</f>
        <v>0</v>
      </c>
      <c r="H25" s="6" t="s">
        <v>37</v>
      </c>
      <c r="I25" s="4">
        <f>IF(AND(I21="X",I22="",I23=""),0,IF(AND(I21="",I22="X",I23=""),1,IF(AND(I21="",I22="",I23="X"),2,"Erreur")))</f>
        <v>0</v>
      </c>
      <c r="K25" s="4">
        <f>I25+F25*10+C25*100</f>
        <v>0</v>
      </c>
      <c r="M25" s="24" t="s">
        <v>16</v>
      </c>
      <c r="N25" s="21">
        <f>IF(AND(N21="X",N22="",N23=""),0,IF(AND(N21="",N22="",N23="X"),2,"Erreur"))</f>
        <v>0</v>
      </c>
      <c r="O25" s="22"/>
      <c r="P25" s="24" t="s">
        <v>15</v>
      </c>
      <c r="Q25" s="21">
        <f>IF(AND(Q21="X",Q22="",Q23=""),0,IF(AND(Q21="",Q22="",Q23="X"),2,"Erreur"))</f>
        <v>0</v>
      </c>
      <c r="R25" s="22"/>
      <c r="S25" s="24" t="s">
        <v>37</v>
      </c>
      <c r="T25" s="21">
        <f>IF(AND(T21="X",T22="",T23=""),0,IF(AND(T21="",T22="",T23="X"),2,"Erreur"))</f>
        <v>0</v>
      </c>
      <c r="U25" s="7"/>
      <c r="V25" s="6">
        <f>T25+Q25*10+N25*100</f>
        <v>0</v>
      </c>
    </row>
    <row r="26" spans="2:22" x14ac:dyDescent="0.25">
      <c r="M26" s="7"/>
      <c r="N26" s="7"/>
      <c r="O26" s="7"/>
      <c r="P26" s="7"/>
      <c r="Q26" s="7"/>
      <c r="R26" s="7"/>
      <c r="S26" s="7"/>
      <c r="T26" s="7"/>
      <c r="U26" s="7"/>
      <c r="V26" s="7"/>
    </row>
    <row r="27" spans="2:22" x14ac:dyDescent="0.25">
      <c r="M27" s="7"/>
      <c r="N27" s="7"/>
      <c r="O27" s="7"/>
      <c r="P27" s="7"/>
      <c r="Q27" s="7"/>
      <c r="R27" s="7"/>
      <c r="S27" s="7"/>
      <c r="T27" s="7"/>
      <c r="U27" s="7"/>
      <c r="V27" s="7"/>
    </row>
    <row r="28" spans="2:22" x14ac:dyDescent="0.25">
      <c r="B28" s="52" t="s">
        <v>58</v>
      </c>
      <c r="C28" s="53"/>
      <c r="D28" s="53"/>
      <c r="E28" s="53"/>
      <c r="F28" s="53"/>
      <c r="G28" s="53"/>
      <c r="H28" s="53"/>
      <c r="I28" s="53"/>
      <c r="J28" s="53"/>
      <c r="K28" s="54"/>
      <c r="M28" s="55" t="s">
        <v>65</v>
      </c>
      <c r="N28" s="55"/>
      <c r="O28" s="55"/>
      <c r="P28" s="55"/>
      <c r="Q28" s="55"/>
      <c r="R28" s="55"/>
      <c r="S28" s="55"/>
      <c r="T28" s="55"/>
      <c r="U28" s="55"/>
      <c r="V28" s="55"/>
    </row>
    <row r="29" spans="2:22" ht="5.0999999999999996" customHeight="1" x14ac:dyDescent="0.25">
      <c r="M29" s="7"/>
      <c r="N29" s="7"/>
      <c r="O29" s="7"/>
      <c r="P29" s="7"/>
      <c r="Q29" s="7"/>
      <c r="R29" s="7"/>
      <c r="S29" s="7"/>
      <c r="T29" s="7"/>
      <c r="U29" s="7"/>
      <c r="V29" s="7"/>
    </row>
    <row r="30" spans="2:22" x14ac:dyDescent="0.25">
      <c r="B30" s="55" t="s">
        <v>0</v>
      </c>
      <c r="C30" s="55"/>
      <c r="E30" s="55" t="s">
        <v>5</v>
      </c>
      <c r="F30" s="55"/>
      <c r="H30" s="55" t="s">
        <v>68</v>
      </c>
      <c r="I30" s="55"/>
      <c r="M30" s="55" t="s">
        <v>0</v>
      </c>
      <c r="N30" s="55"/>
      <c r="O30" s="7"/>
      <c r="P30" s="55" t="s">
        <v>5</v>
      </c>
      <c r="Q30" s="55"/>
      <c r="R30" s="7"/>
      <c r="S30" s="55" t="s">
        <v>68</v>
      </c>
      <c r="T30" s="55"/>
      <c r="U30" s="7"/>
      <c r="V30" s="7"/>
    </row>
    <row r="31" spans="2:22" x14ac:dyDescent="0.25">
      <c r="B31" s="4" t="s">
        <v>3</v>
      </c>
      <c r="C31" s="8" t="s">
        <v>6</v>
      </c>
      <c r="D31" s="22"/>
      <c r="E31" s="21" t="s">
        <v>3</v>
      </c>
      <c r="F31" s="8" t="s">
        <v>6</v>
      </c>
      <c r="G31" s="22"/>
      <c r="H31" s="21" t="s">
        <v>3</v>
      </c>
      <c r="I31" s="8" t="s">
        <v>6</v>
      </c>
      <c r="M31" s="9" t="s">
        <v>34</v>
      </c>
      <c r="N31" s="8" t="s">
        <v>6</v>
      </c>
      <c r="O31" s="22"/>
      <c r="P31" s="9" t="s">
        <v>34</v>
      </c>
      <c r="Q31" s="8" t="s">
        <v>6</v>
      </c>
      <c r="R31" s="22"/>
      <c r="S31" s="9" t="s">
        <v>34</v>
      </c>
      <c r="T31" s="8" t="s">
        <v>6</v>
      </c>
      <c r="U31" s="7"/>
      <c r="V31" s="7"/>
    </row>
    <row r="32" spans="2:22" x14ac:dyDescent="0.25">
      <c r="B32" s="9" t="s">
        <v>66</v>
      </c>
      <c r="C32" s="8"/>
      <c r="D32" s="22"/>
      <c r="E32" s="9" t="s">
        <v>66</v>
      </c>
      <c r="F32" s="8"/>
      <c r="G32" s="22"/>
      <c r="H32" s="9" t="s">
        <v>66</v>
      </c>
      <c r="I32" s="8"/>
      <c r="M32" s="11" t="s">
        <v>33</v>
      </c>
      <c r="N32" s="12"/>
      <c r="O32" s="22"/>
      <c r="P32" s="11" t="s">
        <v>33</v>
      </c>
      <c r="Q32" s="12"/>
      <c r="R32" s="22"/>
      <c r="S32" s="11" t="s">
        <v>33</v>
      </c>
      <c r="T32" s="12"/>
      <c r="U32" s="7"/>
      <c r="V32" s="7"/>
    </row>
    <row r="33" spans="2:22" x14ac:dyDescent="0.25">
      <c r="B33" s="9" t="s">
        <v>67</v>
      </c>
      <c r="C33" s="8"/>
      <c r="D33" s="22"/>
      <c r="E33" s="9" t="s">
        <v>67</v>
      </c>
      <c r="F33" s="8"/>
      <c r="G33" s="22"/>
      <c r="H33" s="9" t="s">
        <v>67</v>
      </c>
      <c r="I33" s="8"/>
      <c r="K33" s="4" t="s">
        <v>29</v>
      </c>
      <c r="M33" s="9" t="s">
        <v>35</v>
      </c>
      <c r="N33" s="8"/>
      <c r="O33" s="22"/>
      <c r="P33" s="9" t="s">
        <v>35</v>
      </c>
      <c r="Q33" s="8"/>
      <c r="R33" s="22"/>
      <c r="S33" s="9" t="s">
        <v>35</v>
      </c>
      <c r="T33" s="8"/>
      <c r="U33" s="7"/>
      <c r="V33" s="6" t="s">
        <v>29</v>
      </c>
    </row>
    <row r="34" spans="2:22" ht="5.0999999999999996" customHeight="1" x14ac:dyDescent="0.25">
      <c r="M34" s="22"/>
      <c r="N34" s="22"/>
      <c r="O34" s="22"/>
      <c r="P34" s="22"/>
      <c r="Q34" s="22"/>
      <c r="R34" s="22"/>
      <c r="S34" s="22"/>
      <c r="T34" s="22"/>
      <c r="U34" s="7"/>
      <c r="V34" s="7"/>
    </row>
    <row r="35" spans="2:22" x14ac:dyDescent="0.25">
      <c r="B35" s="4" t="s">
        <v>19</v>
      </c>
      <c r="C35" s="4">
        <f>IF(AND(C31="X",C32="",C33=""),0,IF(AND(C31="",C32="X",C33=""),1,IF(AND(C31="",C32="",C33="X"),2,"Erreur")))</f>
        <v>0</v>
      </c>
      <c r="E35" s="4" t="s">
        <v>18</v>
      </c>
      <c r="F35" s="4">
        <f>IF(AND(F31="X",F32="",F33=""),0,IF(AND(F31="",F32="X",F33=""),1,IF(AND(F31="",F32="",F33="X"),2,"Erreur")))</f>
        <v>0</v>
      </c>
      <c r="H35" s="4" t="s">
        <v>17</v>
      </c>
      <c r="I35" s="4">
        <f>IF(AND(I31="X",I32="",I33=""),0,IF(AND(I31="",I32="X",I33=""),1,IF(AND(I31="",I32="",I33="X"),2,"Erreur")))</f>
        <v>0</v>
      </c>
      <c r="K35" s="4">
        <f>I35+F35*10+C35*100</f>
        <v>0</v>
      </c>
      <c r="M35" s="24" t="s">
        <v>19</v>
      </c>
      <c r="N35" s="21">
        <f>IF(AND(N31="X",N32="",N33=""),0,IF(AND(N31="",N32="",N33="X"),2,"Erreur"))</f>
        <v>0</v>
      </c>
      <c r="O35" s="22"/>
      <c r="P35" s="24" t="s">
        <v>18</v>
      </c>
      <c r="Q35" s="21">
        <f>IF(AND(Q31="X",Q32="",Q33=""),0,IF(AND(Q31="",Q32="",Q33="X"),2,"Erreur"))</f>
        <v>0</v>
      </c>
      <c r="R35" s="22"/>
      <c r="S35" s="24" t="s">
        <v>17</v>
      </c>
      <c r="T35" s="21">
        <f>IF(AND(T31="X",T32="",T33=""),0,IF(AND(T31="",T32="",T33="X"),2,"Erreur"))</f>
        <v>0</v>
      </c>
      <c r="U35" s="7"/>
      <c r="V35" s="6">
        <f>T35+Q35*10+N35*100</f>
        <v>0</v>
      </c>
    </row>
    <row r="36" spans="2:22" x14ac:dyDescent="0.25">
      <c r="M36" s="7"/>
      <c r="N36" s="7"/>
      <c r="O36" s="7"/>
      <c r="P36" s="7"/>
      <c r="Q36" s="7"/>
      <c r="R36" s="7"/>
      <c r="S36" s="7"/>
      <c r="T36" s="7"/>
      <c r="U36" s="7"/>
      <c r="V36" s="7"/>
    </row>
    <row r="37" spans="2:22" x14ac:dyDescent="0.25">
      <c r="M37" s="7"/>
      <c r="N37" s="7"/>
      <c r="O37" s="7"/>
      <c r="P37" s="7"/>
      <c r="Q37" s="7"/>
      <c r="R37" s="7"/>
      <c r="S37" s="7"/>
      <c r="T37" s="7"/>
      <c r="U37" s="7"/>
      <c r="V37" s="7"/>
    </row>
    <row r="38" spans="2:22" x14ac:dyDescent="0.25">
      <c r="B38" s="52" t="s">
        <v>132</v>
      </c>
      <c r="C38" s="53"/>
      <c r="D38" s="53"/>
      <c r="E38" s="53"/>
      <c r="F38" s="53"/>
      <c r="G38" s="53"/>
      <c r="H38" s="53"/>
      <c r="I38" s="53"/>
      <c r="J38" s="53"/>
      <c r="K38" s="54"/>
      <c r="M38" s="55" t="s">
        <v>133</v>
      </c>
      <c r="N38" s="55"/>
      <c r="O38" s="55"/>
      <c r="P38" s="55"/>
      <c r="Q38" s="55"/>
      <c r="R38" s="55"/>
      <c r="S38" s="55"/>
      <c r="T38" s="55"/>
      <c r="U38" s="55"/>
      <c r="V38" s="55"/>
    </row>
    <row r="39" spans="2:22" ht="5.0999999999999996" customHeight="1" x14ac:dyDescent="0.25">
      <c r="M39" s="7"/>
      <c r="N39" s="7"/>
      <c r="O39" s="7"/>
      <c r="P39" s="7"/>
      <c r="Q39" s="7"/>
      <c r="R39" s="7"/>
      <c r="S39" s="7"/>
      <c r="T39" s="7"/>
      <c r="U39" s="7"/>
      <c r="V39" s="7"/>
    </row>
    <row r="40" spans="2:22" x14ac:dyDescent="0.25">
      <c r="B40" s="55" t="s">
        <v>0</v>
      </c>
      <c r="C40" s="55"/>
      <c r="E40" s="55" t="s">
        <v>5</v>
      </c>
      <c r="F40" s="55"/>
      <c r="H40" s="55" t="s">
        <v>68</v>
      </c>
      <c r="I40" s="55"/>
      <c r="M40" s="55" t="s">
        <v>0</v>
      </c>
      <c r="N40" s="55"/>
      <c r="O40" s="7"/>
      <c r="P40" s="55" t="s">
        <v>5</v>
      </c>
      <c r="Q40" s="55"/>
      <c r="R40" s="7"/>
      <c r="S40" s="55" t="s">
        <v>68</v>
      </c>
      <c r="T40" s="55"/>
      <c r="U40" s="7"/>
      <c r="V40" s="7"/>
    </row>
    <row r="41" spans="2:22" x14ac:dyDescent="0.25">
      <c r="B41" s="4" t="s">
        <v>3</v>
      </c>
      <c r="C41" s="8" t="s">
        <v>6</v>
      </c>
      <c r="E41" s="4" t="s">
        <v>3</v>
      </c>
      <c r="F41" s="8" t="s">
        <v>6</v>
      </c>
      <c r="H41" s="4" t="s">
        <v>3</v>
      </c>
      <c r="I41" s="8" t="s">
        <v>6</v>
      </c>
      <c r="M41" s="9" t="s">
        <v>34</v>
      </c>
      <c r="N41" s="8" t="s">
        <v>6</v>
      </c>
      <c r="O41" s="22"/>
      <c r="P41" s="9" t="s">
        <v>34</v>
      </c>
      <c r="Q41" s="8" t="s">
        <v>6</v>
      </c>
      <c r="R41" s="22"/>
      <c r="S41" s="9" t="s">
        <v>34</v>
      </c>
      <c r="T41" s="8" t="s">
        <v>6</v>
      </c>
      <c r="U41" s="7"/>
      <c r="V41" s="7"/>
    </row>
    <row r="42" spans="2:22" x14ac:dyDescent="0.25">
      <c r="B42" s="9" t="s">
        <v>1</v>
      </c>
      <c r="C42" s="8"/>
      <c r="E42" s="9" t="s">
        <v>1</v>
      </c>
      <c r="F42" s="8"/>
      <c r="H42" s="9" t="s">
        <v>1</v>
      </c>
      <c r="I42" s="8"/>
      <c r="M42" s="11" t="s">
        <v>33</v>
      </c>
      <c r="N42" s="12"/>
      <c r="O42" s="22"/>
      <c r="P42" s="11" t="s">
        <v>33</v>
      </c>
      <c r="Q42" s="12"/>
      <c r="R42" s="22"/>
      <c r="S42" s="11" t="s">
        <v>33</v>
      </c>
      <c r="T42" s="12"/>
      <c r="U42" s="7"/>
      <c r="V42" s="7"/>
    </row>
    <row r="43" spans="2:22" x14ac:dyDescent="0.25">
      <c r="B43" s="9" t="s">
        <v>2</v>
      </c>
      <c r="C43" s="8"/>
      <c r="E43" s="9" t="s">
        <v>2</v>
      </c>
      <c r="F43" s="8"/>
      <c r="H43" s="9" t="s">
        <v>2</v>
      </c>
      <c r="I43" s="8"/>
      <c r="K43" s="4" t="s">
        <v>29</v>
      </c>
      <c r="M43" s="9" t="s">
        <v>35</v>
      </c>
      <c r="N43" s="8"/>
      <c r="O43" s="22"/>
      <c r="P43" s="9" t="s">
        <v>35</v>
      </c>
      <c r="Q43" s="8"/>
      <c r="R43" s="22"/>
      <c r="S43" s="9" t="s">
        <v>35</v>
      </c>
      <c r="T43" s="8"/>
      <c r="U43" s="7"/>
      <c r="V43" s="6" t="s">
        <v>29</v>
      </c>
    </row>
    <row r="44" spans="2:22" ht="5.0999999999999996" customHeight="1" x14ac:dyDescent="0.25">
      <c r="M44" s="22"/>
      <c r="N44" s="22"/>
      <c r="O44" s="22"/>
      <c r="P44" s="22"/>
      <c r="Q44" s="22"/>
      <c r="R44" s="22"/>
      <c r="S44" s="22"/>
      <c r="T44" s="22"/>
      <c r="U44" s="7"/>
      <c r="V44" s="7"/>
    </row>
    <row r="45" spans="2:22" x14ac:dyDescent="0.25">
      <c r="B45" s="4" t="s">
        <v>22</v>
      </c>
      <c r="C45" s="4">
        <f>IF(AND(C41="X",C42="",C43=""),0,IF(AND(C41="",C42="X",C43=""),1,IF(AND(C41="",C42="",C43="X"),2,"Erreur")))</f>
        <v>0</v>
      </c>
      <c r="E45" s="4" t="s">
        <v>21</v>
      </c>
      <c r="F45" s="4">
        <f>IF(AND(F41="X",F42="",F43=""),0,IF(AND(F41="",F42="X",F43=""),1,IF(AND(F41="",F42="",F43="X"),2,"Erreur")))</f>
        <v>0</v>
      </c>
      <c r="H45" s="4" t="s">
        <v>20</v>
      </c>
      <c r="I45" s="4">
        <f>IF(AND(I41="X",I42="",I43=""),0,IF(AND(I41="",I42="X",I43=""),1,IF(AND(I41="",I42="",I43="X"),2,"Erreur")))</f>
        <v>0</v>
      </c>
      <c r="K45" s="4">
        <f>I45+F45*10+C45*100</f>
        <v>0</v>
      </c>
      <c r="M45" s="24" t="s">
        <v>22</v>
      </c>
      <c r="N45" s="21">
        <f>IF(AND(N41="X",N42="",N43=""),0,IF(AND(N41="",N42="",N43="X"),2,"Erreur"))</f>
        <v>0</v>
      </c>
      <c r="O45" s="22"/>
      <c r="P45" s="24" t="s">
        <v>21</v>
      </c>
      <c r="Q45" s="21">
        <f>IF(AND(Q41="X",Q42="",Q43=""),0,IF(AND(Q41="",Q42="",Q43="X"),2,"Erreur"))</f>
        <v>0</v>
      </c>
      <c r="R45" s="22"/>
      <c r="S45" s="24" t="s">
        <v>20</v>
      </c>
      <c r="T45" s="21">
        <f>IF(AND(T41="X",T42="",T43=""),0,IF(AND(T41="",T42="",T43="X"),2,"Erreur"))</f>
        <v>0</v>
      </c>
      <c r="U45" s="7"/>
      <c r="V45" s="6">
        <f>T45+Q45*10+N45*100</f>
        <v>0</v>
      </c>
    </row>
    <row r="46" spans="2:22" x14ac:dyDescent="0.25">
      <c r="M46" s="7"/>
      <c r="N46" s="7"/>
      <c r="O46" s="7"/>
      <c r="P46" s="7"/>
      <c r="Q46" s="7"/>
      <c r="R46" s="7"/>
      <c r="S46" s="7"/>
      <c r="T46" s="7"/>
      <c r="U46" s="7"/>
      <c r="V46" s="7"/>
    </row>
    <row r="47" spans="2:22" x14ac:dyDescent="0.25">
      <c r="M47" s="7"/>
      <c r="N47" s="7"/>
      <c r="O47" s="7"/>
      <c r="P47" s="7"/>
      <c r="Q47" s="7"/>
      <c r="R47" s="7"/>
      <c r="S47" s="7"/>
      <c r="T47" s="7"/>
      <c r="U47" s="7"/>
      <c r="V47" s="7"/>
    </row>
    <row r="48" spans="2:22" x14ac:dyDescent="0.25">
      <c r="B48" s="55" t="s">
        <v>59</v>
      </c>
      <c r="C48" s="55"/>
      <c r="D48" s="55"/>
      <c r="E48" s="55"/>
      <c r="F48" s="55"/>
      <c r="G48" s="55"/>
      <c r="H48" s="55"/>
      <c r="I48" s="55"/>
      <c r="J48" s="55"/>
      <c r="K48" s="55"/>
      <c r="M48" s="55" t="s">
        <v>63</v>
      </c>
      <c r="N48" s="55"/>
      <c r="O48" s="55"/>
      <c r="P48" s="55"/>
      <c r="Q48" s="55"/>
      <c r="R48" s="55"/>
      <c r="S48" s="55"/>
      <c r="T48" s="55"/>
      <c r="U48" s="55"/>
      <c r="V48" s="55"/>
    </row>
    <row r="49" spans="2:22" ht="5.0999999999999996" customHeight="1" x14ac:dyDescent="0.25">
      <c r="M49" s="7"/>
      <c r="N49" s="7"/>
      <c r="O49" s="7"/>
      <c r="P49" s="7"/>
      <c r="Q49" s="7"/>
      <c r="R49" s="7"/>
      <c r="S49" s="7"/>
      <c r="T49" s="7"/>
      <c r="U49" s="7"/>
      <c r="V49" s="7"/>
    </row>
    <row r="50" spans="2:22" x14ac:dyDescent="0.25">
      <c r="B50" s="55" t="s">
        <v>0</v>
      </c>
      <c r="C50" s="55"/>
      <c r="E50" s="55" t="s">
        <v>5</v>
      </c>
      <c r="F50" s="55"/>
      <c r="H50" s="55" t="s">
        <v>68</v>
      </c>
      <c r="I50" s="55"/>
      <c r="M50" s="55" t="s">
        <v>0</v>
      </c>
      <c r="N50" s="55"/>
      <c r="O50" s="7"/>
      <c r="P50" s="55" t="s">
        <v>5</v>
      </c>
      <c r="Q50" s="55"/>
      <c r="R50" s="7"/>
      <c r="S50" s="55" t="s">
        <v>68</v>
      </c>
      <c r="T50" s="55"/>
      <c r="U50" s="7"/>
      <c r="V50" s="7"/>
    </row>
    <row r="51" spans="2:22" x14ac:dyDescent="0.25">
      <c r="B51" s="4" t="s">
        <v>3</v>
      </c>
      <c r="C51" s="8" t="s">
        <v>6</v>
      </c>
      <c r="E51" s="4" t="s">
        <v>3</v>
      </c>
      <c r="F51" s="8" t="s">
        <v>6</v>
      </c>
      <c r="H51" s="4" t="s">
        <v>3</v>
      </c>
      <c r="I51" s="8" t="s">
        <v>6</v>
      </c>
      <c r="M51" s="9" t="s">
        <v>34</v>
      </c>
      <c r="N51" s="8" t="s">
        <v>6</v>
      </c>
      <c r="O51" s="22"/>
      <c r="P51" s="9" t="s">
        <v>34</v>
      </c>
      <c r="Q51" s="8" t="s">
        <v>6</v>
      </c>
      <c r="R51" s="22"/>
      <c r="S51" s="9" t="s">
        <v>34</v>
      </c>
      <c r="T51" s="8" t="s">
        <v>6</v>
      </c>
      <c r="U51" s="7"/>
      <c r="V51" s="7"/>
    </row>
    <row r="52" spans="2:22" x14ac:dyDescent="0.25">
      <c r="B52" s="9" t="s">
        <v>1</v>
      </c>
      <c r="C52" s="8"/>
      <c r="E52" s="9" t="s">
        <v>1</v>
      </c>
      <c r="F52" s="8"/>
      <c r="H52" s="9" t="s">
        <v>1</v>
      </c>
      <c r="I52" s="8"/>
      <c r="M52" s="11" t="s">
        <v>33</v>
      </c>
      <c r="N52" s="12"/>
      <c r="O52" s="22"/>
      <c r="P52" s="11" t="s">
        <v>33</v>
      </c>
      <c r="Q52" s="12"/>
      <c r="R52" s="22"/>
      <c r="S52" s="11" t="s">
        <v>33</v>
      </c>
      <c r="T52" s="12"/>
      <c r="U52" s="7"/>
      <c r="V52" s="7"/>
    </row>
    <row r="53" spans="2:22" x14ac:dyDescent="0.25">
      <c r="B53" s="9" t="s">
        <v>2</v>
      </c>
      <c r="C53" s="8"/>
      <c r="E53" s="9" t="s">
        <v>2</v>
      </c>
      <c r="F53" s="8"/>
      <c r="H53" s="9" t="s">
        <v>2</v>
      </c>
      <c r="I53" s="8"/>
      <c r="K53" s="4" t="s">
        <v>29</v>
      </c>
      <c r="M53" s="9" t="s">
        <v>35</v>
      </c>
      <c r="N53" s="8"/>
      <c r="O53" s="22"/>
      <c r="P53" s="9" t="s">
        <v>35</v>
      </c>
      <c r="Q53" s="8"/>
      <c r="R53" s="22"/>
      <c r="S53" s="9" t="s">
        <v>35</v>
      </c>
      <c r="T53" s="8"/>
      <c r="U53" s="7"/>
      <c r="V53" s="6" t="s">
        <v>29</v>
      </c>
    </row>
    <row r="54" spans="2:22" ht="5.0999999999999996" customHeight="1" x14ac:dyDescent="0.25">
      <c r="M54" s="22"/>
      <c r="N54" s="22"/>
      <c r="O54" s="22"/>
      <c r="P54" s="22"/>
      <c r="Q54" s="22"/>
      <c r="R54" s="22"/>
      <c r="S54" s="22"/>
      <c r="T54" s="22"/>
      <c r="U54" s="7"/>
      <c r="V54" s="7"/>
    </row>
    <row r="55" spans="2:22" x14ac:dyDescent="0.25">
      <c r="B55" s="4" t="s">
        <v>25</v>
      </c>
      <c r="C55" s="4">
        <f>IF(AND(C51="X",C52="",C53=""),0,IF(AND(C51="",C52="X",C53=""),1,IF(AND(C51="",C52="",C53="X"),2,"Erreur")))</f>
        <v>0</v>
      </c>
      <c r="E55" s="4" t="s">
        <v>24</v>
      </c>
      <c r="F55" s="4">
        <f>IF(AND(F51="X",F52="",F53=""),0,IF(AND(F51="",F52="X",F53=""),1,IF(AND(F51="",F52="",F53="X"),2,"Erreur")))</f>
        <v>0</v>
      </c>
      <c r="H55" s="4" t="s">
        <v>23</v>
      </c>
      <c r="I55" s="4">
        <f>IF(AND(I51="X",I52="",I53=""),0,IF(AND(I51="",I52="X",I53=""),1,IF(AND(I51="",I52="",I53="X"),2,"Erreur")))</f>
        <v>0</v>
      </c>
      <c r="K55" s="4">
        <f>I55+F55*10+C55*100</f>
        <v>0</v>
      </c>
      <c r="M55" s="24" t="s">
        <v>25</v>
      </c>
      <c r="N55" s="21">
        <f>IF(AND(N51="X",N52="",N53=""),0,IF(AND(N51="",N52="",N53="X"),2,"Erreur"))</f>
        <v>0</v>
      </c>
      <c r="O55" s="22"/>
      <c r="P55" s="24" t="s">
        <v>24</v>
      </c>
      <c r="Q55" s="21">
        <f>IF(AND(Q51="X",Q52="",Q53=""),0,IF(AND(Q51="",Q52="",Q53="X"),2,"Erreur"))</f>
        <v>0</v>
      </c>
      <c r="R55" s="22"/>
      <c r="S55" s="24" t="s">
        <v>23</v>
      </c>
      <c r="T55" s="21">
        <f>IF(AND(T51="X",T52="",T53=""),0,IF(AND(T51="",T52="",T53="X"),2,"Erreur"))</f>
        <v>0</v>
      </c>
      <c r="U55" s="7"/>
      <c r="V55" s="6">
        <f>T55+Q55*10+N55*100</f>
        <v>0</v>
      </c>
    </row>
    <row r="56" spans="2:22" x14ac:dyDescent="0.25">
      <c r="M56" s="7"/>
      <c r="N56" s="7"/>
      <c r="O56" s="7"/>
      <c r="P56" s="7"/>
      <c r="Q56" s="7"/>
      <c r="R56" s="7"/>
      <c r="S56" s="7"/>
      <c r="T56" s="7"/>
      <c r="U56" s="7"/>
      <c r="V56" s="7"/>
    </row>
    <row r="57" spans="2:22" x14ac:dyDescent="0.25">
      <c r="M57" s="7"/>
      <c r="N57" s="7"/>
      <c r="O57" s="7"/>
      <c r="P57" s="7"/>
      <c r="Q57" s="7"/>
      <c r="R57" s="7"/>
      <c r="S57" s="7"/>
      <c r="T57" s="7"/>
      <c r="U57" s="7"/>
      <c r="V57" s="7"/>
    </row>
    <row r="58" spans="2:22" x14ac:dyDescent="0.25">
      <c r="B58" s="55" t="s">
        <v>60</v>
      </c>
      <c r="C58" s="55"/>
      <c r="D58" s="55"/>
      <c r="E58" s="55"/>
      <c r="F58" s="55"/>
      <c r="G58" s="55"/>
      <c r="H58" s="55"/>
      <c r="I58" s="55"/>
      <c r="J58" s="55"/>
      <c r="K58" s="55"/>
      <c r="M58" s="55" t="s">
        <v>64</v>
      </c>
      <c r="N58" s="55"/>
      <c r="O58" s="55"/>
      <c r="P58" s="55"/>
      <c r="Q58" s="55"/>
      <c r="R58" s="55"/>
      <c r="S58" s="55"/>
      <c r="T58" s="55"/>
      <c r="U58" s="55"/>
      <c r="V58" s="55"/>
    </row>
    <row r="59" spans="2:22" ht="5.0999999999999996" customHeight="1" x14ac:dyDescent="0.25">
      <c r="M59" s="7"/>
      <c r="N59" s="7"/>
      <c r="O59" s="7"/>
      <c r="P59" s="7"/>
      <c r="Q59" s="7"/>
      <c r="R59" s="7"/>
      <c r="S59" s="7"/>
      <c r="T59" s="7"/>
      <c r="U59" s="7"/>
      <c r="V59" s="7"/>
    </row>
    <row r="60" spans="2:22" x14ac:dyDescent="0.25">
      <c r="B60" s="55" t="s">
        <v>0</v>
      </c>
      <c r="C60" s="55"/>
      <c r="E60" s="55" t="s">
        <v>5</v>
      </c>
      <c r="F60" s="55"/>
      <c r="H60" s="55" t="s">
        <v>68</v>
      </c>
      <c r="I60" s="55"/>
      <c r="M60" s="55" t="s">
        <v>0</v>
      </c>
      <c r="N60" s="55"/>
      <c r="O60" s="7"/>
      <c r="P60" s="55" t="s">
        <v>5</v>
      </c>
      <c r="Q60" s="55"/>
      <c r="R60" s="7"/>
      <c r="S60" s="55" t="s">
        <v>68</v>
      </c>
      <c r="T60" s="55"/>
      <c r="U60" s="7"/>
      <c r="V60" s="7"/>
    </row>
    <row r="61" spans="2:22" x14ac:dyDescent="0.25">
      <c r="B61" s="4" t="s">
        <v>3</v>
      </c>
      <c r="C61" s="8" t="s">
        <v>6</v>
      </c>
      <c r="E61" s="4" t="s">
        <v>3</v>
      </c>
      <c r="F61" s="8" t="s">
        <v>6</v>
      </c>
      <c r="H61" s="4" t="s">
        <v>3</v>
      </c>
      <c r="I61" s="8" t="s">
        <v>6</v>
      </c>
      <c r="M61" s="9" t="s">
        <v>34</v>
      </c>
      <c r="N61" s="8" t="s">
        <v>6</v>
      </c>
      <c r="O61" s="22"/>
      <c r="P61" s="9" t="s">
        <v>34</v>
      </c>
      <c r="Q61" s="8" t="s">
        <v>6</v>
      </c>
      <c r="R61" s="22"/>
      <c r="S61" s="9" t="s">
        <v>34</v>
      </c>
      <c r="T61" s="8" t="s">
        <v>6</v>
      </c>
      <c r="U61" s="7"/>
      <c r="V61" s="7"/>
    </row>
    <row r="62" spans="2:22" x14ac:dyDescent="0.25">
      <c r="B62" s="9" t="s">
        <v>1</v>
      </c>
      <c r="C62" s="8"/>
      <c r="E62" s="9" t="s">
        <v>1</v>
      </c>
      <c r="F62" s="8"/>
      <c r="H62" s="9" t="s">
        <v>1</v>
      </c>
      <c r="I62" s="8"/>
      <c r="M62" s="11" t="s">
        <v>33</v>
      </c>
      <c r="N62" s="12"/>
      <c r="O62" s="22"/>
      <c r="P62" s="11" t="s">
        <v>33</v>
      </c>
      <c r="Q62" s="12"/>
      <c r="R62" s="22"/>
      <c r="S62" s="11" t="s">
        <v>33</v>
      </c>
      <c r="T62" s="12"/>
      <c r="U62" s="7"/>
      <c r="V62" s="7"/>
    </row>
    <row r="63" spans="2:22" x14ac:dyDescent="0.25">
      <c r="B63" s="9" t="s">
        <v>2</v>
      </c>
      <c r="C63" s="8"/>
      <c r="E63" s="9" t="s">
        <v>2</v>
      </c>
      <c r="F63" s="8"/>
      <c r="H63" s="9" t="s">
        <v>2</v>
      </c>
      <c r="I63" s="8"/>
      <c r="K63" s="4" t="s">
        <v>29</v>
      </c>
      <c r="M63" s="9" t="s">
        <v>35</v>
      </c>
      <c r="N63" s="8"/>
      <c r="O63" s="22"/>
      <c r="P63" s="9" t="s">
        <v>35</v>
      </c>
      <c r="Q63" s="8"/>
      <c r="R63" s="22"/>
      <c r="S63" s="9" t="s">
        <v>35</v>
      </c>
      <c r="T63" s="8"/>
      <c r="U63" s="7"/>
      <c r="V63" s="6" t="s">
        <v>29</v>
      </c>
    </row>
    <row r="64" spans="2:22" ht="5.0999999999999996" customHeight="1" x14ac:dyDescent="0.25">
      <c r="M64" s="22"/>
      <c r="N64" s="22"/>
      <c r="O64" s="22"/>
      <c r="P64" s="22"/>
      <c r="Q64" s="22"/>
      <c r="R64" s="22"/>
      <c r="S64" s="22"/>
      <c r="T64" s="22"/>
      <c r="U64" s="7"/>
      <c r="V64" s="7"/>
    </row>
    <row r="65" spans="2:22" x14ac:dyDescent="0.25">
      <c r="B65" s="4" t="s">
        <v>28</v>
      </c>
      <c r="C65" s="4">
        <f>IF(AND(C61="X",C62="",C63=""),0,IF(AND(C61="",C62="X",C63=""),1,IF(AND(C61="",C62="",C63="X"),2,"Erreur")))</f>
        <v>0</v>
      </c>
      <c r="E65" s="4" t="s">
        <v>27</v>
      </c>
      <c r="F65" s="4">
        <f>IF(AND(F61="X",F62="",F63=""),0,IF(AND(F61="",F62="X",F63=""),1,IF(AND(F61="",F62="",F63="X"),2,"Erreur")))</f>
        <v>0</v>
      </c>
      <c r="H65" s="4" t="s">
        <v>26</v>
      </c>
      <c r="I65" s="4">
        <f>IF(AND(I61="X",I62="",I63=""),0,IF(AND(I61="",I62="X",I63=""),1,IF(AND(I61="",I62="",I63="X"),2,"Erreur")))</f>
        <v>0</v>
      </c>
      <c r="K65" s="4">
        <f>I65+F65*10+C65*100</f>
        <v>0</v>
      </c>
      <c r="M65" s="24" t="s">
        <v>28</v>
      </c>
      <c r="N65" s="21">
        <f>IF(AND(N61="X",N62="",N63=""),0,IF(AND(N61="",N62="",N63="X"),2,"Erreur"))</f>
        <v>0</v>
      </c>
      <c r="O65" s="22"/>
      <c r="P65" s="24" t="s">
        <v>27</v>
      </c>
      <c r="Q65" s="21">
        <f>IF(AND(Q61="X",Q62="",Q63=""),0,IF(AND(Q61="",Q62="",Q63="X"),2,"Erreur"))</f>
        <v>0</v>
      </c>
      <c r="R65" s="22"/>
      <c r="S65" s="24" t="s">
        <v>26</v>
      </c>
      <c r="T65" s="21">
        <f>IF(AND(T61="X",T62="",T63=""),0,IF(AND(T61="",T62="",T63="X"),2,"Erreur"))</f>
        <v>0</v>
      </c>
      <c r="U65" s="7"/>
      <c r="V65" s="6">
        <f>T65+Q65*10+N65*100</f>
        <v>0</v>
      </c>
    </row>
    <row r="66" spans="2:22" s="7" customFormat="1" x14ac:dyDescent="0.25">
      <c r="B66" s="2"/>
      <c r="C66" s="2"/>
      <c r="E66" s="2"/>
      <c r="F66" s="2"/>
      <c r="H66" s="2"/>
      <c r="I66" s="2"/>
      <c r="K66" s="2"/>
      <c r="M66" s="2"/>
      <c r="N66" s="2"/>
      <c r="P66" s="2"/>
      <c r="Q66" s="2"/>
      <c r="S66" s="2"/>
      <c r="T66" s="2"/>
      <c r="V66" s="2"/>
    </row>
    <row r="67" spans="2:22" x14ac:dyDescent="0.25">
      <c r="M67" s="7"/>
      <c r="N67" s="7"/>
      <c r="O67" s="7"/>
      <c r="P67" s="7"/>
      <c r="Q67" s="7"/>
      <c r="R67" s="7"/>
      <c r="S67" s="7"/>
      <c r="T67" s="7"/>
      <c r="U67" s="7"/>
      <c r="V67" s="7"/>
    </row>
    <row r="68" spans="2:22" ht="46.5" x14ac:dyDescent="0.25">
      <c r="H68" s="1" t="s">
        <v>30</v>
      </c>
      <c r="I68" s="56">
        <f>((((((((((((((((C65*3+F65)*3+I65)*3+C55)*3+F55)*3+I55)*3+C45)*3+F45)*3+I45)*3+C35)*3+F35)*3+I35)*3+C25)*3+F25)*3+I25)*3+C15)*3+F15)*3+I15</f>
        <v>0</v>
      </c>
      <c r="J68" s="56"/>
      <c r="K68" s="56"/>
      <c r="M68" s="7"/>
      <c r="N68" s="7"/>
      <c r="O68" s="7"/>
      <c r="P68" s="7"/>
      <c r="Q68" s="7"/>
      <c r="R68" s="7"/>
      <c r="S68" s="1" t="s">
        <v>30</v>
      </c>
      <c r="T68" s="56">
        <f>((((((((((((((((N65*3+Q65)*3+T65)*3+N55)*3+Q55)*3+T55)*3+N45)*3+Q45)*3+T45)*3+N35)*3+Q35)*3+T35)*3+N25)*3+Q25)*3+T25)*3+N15)*3+Q15)*3+T15</f>
        <v>0</v>
      </c>
      <c r="U68" s="56"/>
      <c r="V68" s="56"/>
    </row>
  </sheetData>
  <mergeCells count="52">
    <mergeCell ref="M60:N60"/>
    <mergeCell ref="P60:Q60"/>
    <mergeCell ref="S60:T60"/>
    <mergeCell ref="T68:V68"/>
    <mergeCell ref="M48:V48"/>
    <mergeCell ref="M50:N50"/>
    <mergeCell ref="P50:Q50"/>
    <mergeCell ref="S50:T50"/>
    <mergeCell ref="M58:V58"/>
    <mergeCell ref="M30:N30"/>
    <mergeCell ref="P30:Q30"/>
    <mergeCell ref="S30:T30"/>
    <mergeCell ref="M38:V38"/>
    <mergeCell ref="M40:N40"/>
    <mergeCell ref="P40:Q40"/>
    <mergeCell ref="S40:T40"/>
    <mergeCell ref="M18:V18"/>
    <mergeCell ref="M20:N20"/>
    <mergeCell ref="P20:Q20"/>
    <mergeCell ref="S20:T20"/>
    <mergeCell ref="M28:V28"/>
    <mergeCell ref="M5:V5"/>
    <mergeCell ref="M8:V8"/>
    <mergeCell ref="M10:N10"/>
    <mergeCell ref="P10:Q10"/>
    <mergeCell ref="S10:T10"/>
    <mergeCell ref="B10:C10"/>
    <mergeCell ref="E10:F10"/>
    <mergeCell ref="H10:I10"/>
    <mergeCell ref="I68:K68"/>
    <mergeCell ref="B5:K5"/>
    <mergeCell ref="B20:C20"/>
    <mergeCell ref="E20:F20"/>
    <mergeCell ref="H20:I20"/>
    <mergeCell ref="B30:C30"/>
    <mergeCell ref="E30:F30"/>
    <mergeCell ref="H30:I30"/>
    <mergeCell ref="B60:C60"/>
    <mergeCell ref="E60:F60"/>
    <mergeCell ref="H60:I60"/>
    <mergeCell ref="B8:K8"/>
    <mergeCell ref="B18:K18"/>
    <mergeCell ref="B28:K28"/>
    <mergeCell ref="B38:K38"/>
    <mergeCell ref="B48:K48"/>
    <mergeCell ref="B58:K58"/>
    <mergeCell ref="B40:C40"/>
    <mergeCell ref="E40:F40"/>
    <mergeCell ref="H40:I40"/>
    <mergeCell ref="B50:C50"/>
    <mergeCell ref="E50:F50"/>
    <mergeCell ref="H50:I5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B2:W75"/>
  <sheetViews>
    <sheetView showGridLines="0" zoomScale="70" zoomScaleNormal="70" workbookViewId="0">
      <selection activeCell="L30" sqref="L30"/>
    </sheetView>
  </sheetViews>
  <sheetFormatPr baseColWidth="10" defaultRowHeight="15" x14ac:dyDescent="0.2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x14ac:dyDescent="0.25">
      <c r="W2" s="38" t="s">
        <v>69</v>
      </c>
    </row>
    <row r="5" spans="2:23" x14ac:dyDescent="0.25">
      <c r="B5" s="57"/>
      <c r="C5" s="57"/>
      <c r="D5" s="57"/>
      <c r="E5" s="57"/>
      <c r="F5" s="57"/>
      <c r="G5" s="57"/>
      <c r="H5" s="57"/>
      <c r="I5" s="57"/>
      <c r="J5" s="57"/>
      <c r="K5" s="57"/>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B2:O51"/>
  <sheetViews>
    <sheetView showGridLines="0" topLeftCell="A32" zoomScale="70" zoomScaleNormal="70" workbookViewId="0">
      <selection activeCell="N43" sqref="N4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B2:O51"/>
  <sheetViews>
    <sheetView showGridLines="0" zoomScale="70" zoomScaleNormal="70" workbookViewId="0">
      <selection activeCell="K35" sqref="K35"/>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B2:O51"/>
  <sheetViews>
    <sheetView showGridLines="0" topLeftCell="A14" zoomScale="70" zoomScaleNormal="70" workbookViewId="0">
      <selection activeCell="P33" sqref="P3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B2:O51"/>
  <sheetViews>
    <sheetView showGridLines="0" topLeftCell="A5" zoomScale="70" zoomScaleNormal="70" workbookViewId="0">
      <selection activeCell="M22" sqref="M22"/>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B2:O51"/>
  <sheetViews>
    <sheetView showGridLines="0" topLeftCell="A23" zoomScale="70" zoomScaleNormal="70" workbookViewId="0">
      <selection activeCell="L64" sqref="L64"/>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B2:O51"/>
  <sheetViews>
    <sheetView showGridLines="0" topLeftCell="A50" zoomScale="70" zoomScaleNormal="70" workbookViewId="0">
      <selection activeCell="L126" sqref="L126"/>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4:AV65"/>
  <sheetViews>
    <sheetView showGridLines="0" topLeftCell="A11" zoomScale="70" zoomScaleNormal="70" workbookViewId="0">
      <selection activeCell="H6" sqref="H6"/>
    </sheetView>
  </sheetViews>
  <sheetFormatPr baseColWidth="10" defaultRowHeight="15" x14ac:dyDescent="0.2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x14ac:dyDescent="0.25">
      <c r="M4" s="17" t="s">
        <v>28</v>
      </c>
      <c r="N4" s="17" t="s">
        <v>27</v>
      </c>
      <c r="O4" s="17" t="s">
        <v>26</v>
      </c>
      <c r="P4" s="17" t="s">
        <v>25</v>
      </c>
      <c r="Q4" s="17" t="s">
        <v>24</v>
      </c>
      <c r="R4" s="17" t="s">
        <v>23</v>
      </c>
      <c r="S4" s="17" t="s">
        <v>22</v>
      </c>
      <c r="T4" s="17" t="s">
        <v>21</v>
      </c>
      <c r="U4" s="17" t="s">
        <v>20</v>
      </c>
      <c r="V4" s="17" t="s">
        <v>19</v>
      </c>
      <c r="W4" s="17" t="s">
        <v>18</v>
      </c>
      <c r="X4" s="17" t="s">
        <v>17</v>
      </c>
      <c r="Y4" s="17" t="s">
        <v>16</v>
      </c>
      <c r="Z4" s="17" t="s">
        <v>15</v>
      </c>
      <c r="AA4" s="17" t="s">
        <v>37</v>
      </c>
      <c r="AB4" s="17" t="s">
        <v>9</v>
      </c>
      <c r="AC4" s="17" t="s">
        <v>8</v>
      </c>
      <c r="AD4" s="17" t="s">
        <v>7</v>
      </c>
      <c r="AF4" s="7" t="s">
        <v>38</v>
      </c>
      <c r="AG4" s="7" t="s">
        <v>39</v>
      </c>
      <c r="AH4" s="7" t="s">
        <v>40</v>
      </c>
      <c r="AI4" s="7" t="s">
        <v>41</v>
      </c>
      <c r="AJ4" s="7" t="s">
        <v>42</v>
      </c>
      <c r="AK4" s="7" t="s">
        <v>43</v>
      </c>
      <c r="AL4" s="7" t="s">
        <v>44</v>
      </c>
      <c r="AM4" s="7" t="s">
        <v>45</v>
      </c>
      <c r="AN4" s="7" t="s">
        <v>46</v>
      </c>
      <c r="AO4" s="7" t="s">
        <v>47</v>
      </c>
      <c r="AP4" s="7" t="s">
        <v>48</v>
      </c>
      <c r="AQ4" s="7" t="s">
        <v>49</v>
      </c>
      <c r="AR4" s="7" t="s">
        <v>50</v>
      </c>
      <c r="AS4" s="7" t="s">
        <v>51</v>
      </c>
      <c r="AT4" s="7" t="s">
        <v>52</v>
      </c>
      <c r="AU4" s="7" t="s">
        <v>53</v>
      </c>
      <c r="AV4" s="7" t="s">
        <v>54</v>
      </c>
    </row>
    <row r="5" spans="2:48" ht="46.5" x14ac:dyDescent="0.25">
      <c r="C5" s="3"/>
      <c r="D5" s="3"/>
      <c r="E5" s="3"/>
      <c r="F5" s="3"/>
      <c r="G5" s="1" t="s">
        <v>36</v>
      </c>
      <c r="H5" s="59">
        <v>0</v>
      </c>
      <c r="I5" s="59"/>
      <c r="J5" s="59"/>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10">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x14ac:dyDescent="0.25">
      <c r="B8" s="55" t="s">
        <v>10</v>
      </c>
      <c r="C8" s="55"/>
      <c r="D8" s="55"/>
      <c r="E8" s="55"/>
      <c r="F8" s="55"/>
      <c r="G8" s="55"/>
      <c r="H8" s="55"/>
      <c r="I8" s="55"/>
      <c r="J8" s="55"/>
      <c r="K8" s="55"/>
    </row>
    <row r="9" spans="2:48" ht="5.0999999999999996" customHeight="1" x14ac:dyDescent="0.25"/>
    <row r="10" spans="2:48" x14ac:dyDescent="0.25">
      <c r="B10" s="58" t="s">
        <v>0</v>
      </c>
      <c r="C10" s="58"/>
      <c r="D10" s="13"/>
      <c r="E10" s="58" t="s">
        <v>5</v>
      </c>
      <c r="F10" s="58"/>
      <c r="G10" s="13"/>
      <c r="H10" s="58" t="s">
        <v>4</v>
      </c>
      <c r="I10" s="58"/>
      <c r="J10" s="13"/>
      <c r="K10" s="13"/>
    </row>
    <row r="11" spans="2:48" x14ac:dyDescent="0.25">
      <c r="B11" s="14" t="s">
        <v>3</v>
      </c>
      <c r="C11" s="19" t="str">
        <f>IF(C15=0,"X","")</f>
        <v>X</v>
      </c>
      <c r="D11" s="13"/>
      <c r="E11" s="14" t="s">
        <v>3</v>
      </c>
      <c r="F11" s="19" t="str">
        <f>IF(F15=0,"X","")</f>
        <v>X</v>
      </c>
      <c r="G11" s="13"/>
      <c r="H11" s="14" t="s">
        <v>3</v>
      </c>
      <c r="I11" s="19" t="str">
        <f>IF(I15=0,"X","")</f>
        <v>X</v>
      </c>
      <c r="J11" s="13"/>
      <c r="K11" s="13"/>
    </row>
    <row r="12" spans="2:48" x14ac:dyDescent="0.25">
      <c r="B12" s="15" t="s">
        <v>1</v>
      </c>
      <c r="C12" s="19" t="str">
        <f>IF(C15=1,"X","")</f>
        <v/>
      </c>
      <c r="D12" s="13"/>
      <c r="E12" s="15" t="s">
        <v>1</v>
      </c>
      <c r="F12" s="19" t="str">
        <f>IF(F15=1,"X","")</f>
        <v/>
      </c>
      <c r="G12" s="13"/>
      <c r="H12" s="15" t="s">
        <v>1</v>
      </c>
      <c r="I12" s="19" t="str">
        <f>IF(I15=1,"X","")</f>
        <v/>
      </c>
      <c r="J12" s="13"/>
      <c r="K12" s="13"/>
    </row>
    <row r="13" spans="2:48" x14ac:dyDescent="0.25">
      <c r="B13" s="15" t="s">
        <v>2</v>
      </c>
      <c r="C13" s="19" t="str">
        <f>IF(C15=2,"X","")</f>
        <v/>
      </c>
      <c r="D13" s="13"/>
      <c r="E13" s="15" t="s">
        <v>2</v>
      </c>
      <c r="F13" s="19" t="str">
        <f>IF(F15=2,"X","")</f>
        <v/>
      </c>
      <c r="G13" s="13"/>
      <c r="H13" s="15" t="s">
        <v>2</v>
      </c>
      <c r="I13" s="19" t="str">
        <f>IF(I15=2,"X","")</f>
        <v/>
      </c>
      <c r="J13" s="13"/>
      <c r="K13" s="14" t="s">
        <v>29</v>
      </c>
    </row>
    <row r="14" spans="2:48" ht="5.0999999999999996" customHeight="1" x14ac:dyDescent="0.25">
      <c r="B14" s="13"/>
      <c r="C14" s="13"/>
      <c r="D14" s="13"/>
      <c r="E14" s="13"/>
      <c r="F14" s="13"/>
      <c r="G14" s="13"/>
      <c r="H14" s="13"/>
      <c r="I14" s="13"/>
      <c r="J14" s="13"/>
      <c r="K14" s="13"/>
    </row>
    <row r="15" spans="2:48" x14ac:dyDescent="0.25">
      <c r="B15" s="14" t="s">
        <v>9</v>
      </c>
      <c r="C15" s="18">
        <f>AB5</f>
        <v>0</v>
      </c>
      <c r="D15" s="13"/>
      <c r="E15" s="14" t="s">
        <v>8</v>
      </c>
      <c r="F15" s="18">
        <f>AC5</f>
        <v>0</v>
      </c>
      <c r="G15" s="13"/>
      <c r="H15" s="14" t="s">
        <v>7</v>
      </c>
      <c r="I15" s="14">
        <f>AD5</f>
        <v>0</v>
      </c>
      <c r="J15" s="13"/>
      <c r="K15" s="14">
        <f>I15+F15*10+C15*100</f>
        <v>0</v>
      </c>
    </row>
    <row r="16" spans="2:48" x14ac:dyDescent="0.25">
      <c r="B16" s="16"/>
      <c r="C16" s="16"/>
      <c r="D16" s="13"/>
      <c r="E16" s="16"/>
      <c r="F16" s="16"/>
      <c r="G16" s="13"/>
      <c r="H16" s="16"/>
      <c r="I16" s="16"/>
      <c r="J16" s="13"/>
      <c r="K16" s="13"/>
    </row>
    <row r="17" spans="2:11" x14ac:dyDescent="0.25">
      <c r="B17" s="13"/>
      <c r="C17" s="13"/>
      <c r="D17" s="13"/>
      <c r="E17" s="13"/>
      <c r="F17" s="13"/>
      <c r="G17" s="13"/>
      <c r="H17" s="13"/>
      <c r="I17" s="13"/>
      <c r="J17" s="13"/>
      <c r="K17" s="13"/>
    </row>
    <row r="18" spans="2:11" x14ac:dyDescent="0.25">
      <c r="B18" s="58" t="s">
        <v>12</v>
      </c>
      <c r="C18" s="58"/>
      <c r="D18" s="58"/>
      <c r="E18" s="58"/>
      <c r="F18" s="58"/>
      <c r="G18" s="58"/>
      <c r="H18" s="58"/>
      <c r="I18" s="58"/>
      <c r="J18" s="58"/>
      <c r="K18" s="58"/>
    </row>
    <row r="19" spans="2:11" ht="5.0999999999999996" customHeight="1" x14ac:dyDescent="0.25">
      <c r="B19" s="13"/>
      <c r="C19" s="13"/>
      <c r="D19" s="13"/>
      <c r="E19" s="13"/>
      <c r="F19" s="13"/>
      <c r="G19" s="13"/>
      <c r="H19" s="13"/>
      <c r="I19" s="13"/>
      <c r="J19" s="13"/>
      <c r="K19" s="13"/>
    </row>
    <row r="20" spans="2:11" x14ac:dyDescent="0.25">
      <c r="B20" s="58" t="s">
        <v>0</v>
      </c>
      <c r="C20" s="58"/>
      <c r="D20" s="13"/>
      <c r="E20" s="58" t="s">
        <v>5</v>
      </c>
      <c r="F20" s="58"/>
      <c r="G20" s="13"/>
      <c r="H20" s="58" t="s">
        <v>4</v>
      </c>
      <c r="I20" s="58"/>
      <c r="J20" s="13"/>
      <c r="K20" s="13"/>
    </row>
    <row r="21" spans="2:11" x14ac:dyDescent="0.25">
      <c r="B21" s="14" t="s">
        <v>3</v>
      </c>
      <c r="C21" s="19" t="str">
        <f>IF(C25=0,"X","")</f>
        <v>X</v>
      </c>
      <c r="D21" s="13"/>
      <c r="E21" s="14" t="s">
        <v>3</v>
      </c>
      <c r="F21" s="19" t="str">
        <f>IF(F25=0,"X","")</f>
        <v>X</v>
      </c>
      <c r="G21" s="13"/>
      <c r="H21" s="14" t="s">
        <v>3</v>
      </c>
      <c r="I21" s="19" t="str">
        <f>IF(I25=0,"X","")</f>
        <v>X</v>
      </c>
      <c r="J21" s="13"/>
      <c r="K21" s="13"/>
    </row>
    <row r="22" spans="2:11" x14ac:dyDescent="0.25">
      <c r="B22" s="15" t="s">
        <v>1</v>
      </c>
      <c r="C22" s="19" t="str">
        <f>IF(C25=1,"X","")</f>
        <v/>
      </c>
      <c r="D22" s="13"/>
      <c r="E22" s="15" t="s">
        <v>1</v>
      </c>
      <c r="F22" s="19" t="str">
        <f>IF(F25=1,"X","")</f>
        <v/>
      </c>
      <c r="G22" s="13"/>
      <c r="H22" s="15" t="s">
        <v>1</v>
      </c>
      <c r="I22" s="19" t="str">
        <f>IF(I25=1,"X","")</f>
        <v/>
      </c>
      <c r="J22" s="13"/>
      <c r="K22" s="13"/>
    </row>
    <row r="23" spans="2:11" x14ac:dyDescent="0.25">
      <c r="B23" s="15" t="s">
        <v>2</v>
      </c>
      <c r="C23" s="19" t="str">
        <f>IF(C25=2,"X","")</f>
        <v/>
      </c>
      <c r="D23" s="13"/>
      <c r="E23" s="15" t="s">
        <v>2</v>
      </c>
      <c r="F23" s="19" t="str">
        <f>IF(F25=2,"X","")</f>
        <v/>
      </c>
      <c r="G23" s="13"/>
      <c r="H23" s="15" t="s">
        <v>2</v>
      </c>
      <c r="I23" s="19" t="str">
        <f>IF(I25=2,"X","")</f>
        <v/>
      </c>
      <c r="J23" s="13"/>
      <c r="K23" s="14" t="s">
        <v>29</v>
      </c>
    </row>
    <row r="24" spans="2:11" ht="5.0999999999999996" customHeight="1" x14ac:dyDescent="0.25">
      <c r="B24" s="13"/>
      <c r="C24" s="13"/>
      <c r="D24" s="13"/>
      <c r="E24" s="13"/>
      <c r="F24" s="13"/>
      <c r="G24" s="13"/>
      <c r="H24" s="13"/>
      <c r="I24" s="13"/>
      <c r="J24" s="13"/>
      <c r="K24" s="13"/>
    </row>
    <row r="25" spans="2:11" x14ac:dyDescent="0.25">
      <c r="B25" s="14" t="s">
        <v>16</v>
      </c>
      <c r="C25" s="18">
        <f>Y5</f>
        <v>0</v>
      </c>
      <c r="D25" s="13"/>
      <c r="E25" s="14" t="s">
        <v>15</v>
      </c>
      <c r="F25" s="18">
        <f>Z5</f>
        <v>0</v>
      </c>
      <c r="G25" s="13"/>
      <c r="H25" s="14" t="s">
        <v>37</v>
      </c>
      <c r="I25" s="18">
        <f>AA5</f>
        <v>0</v>
      </c>
      <c r="J25" s="13"/>
      <c r="K25" s="14">
        <f>I25+F25*10+C25*100</f>
        <v>0</v>
      </c>
    </row>
    <row r="26" spans="2:11" x14ac:dyDescent="0.25">
      <c r="B26" s="13"/>
      <c r="C26" s="13"/>
      <c r="D26" s="13"/>
      <c r="E26" s="13"/>
      <c r="F26" s="13"/>
      <c r="G26" s="13"/>
      <c r="H26" s="13"/>
      <c r="I26" s="13"/>
      <c r="J26" s="13"/>
      <c r="K26" s="13"/>
    </row>
    <row r="27" spans="2:11" x14ac:dyDescent="0.25">
      <c r="B27" s="13"/>
      <c r="C27" s="13"/>
      <c r="D27" s="13"/>
      <c r="E27" s="13"/>
      <c r="F27" s="13"/>
      <c r="G27" s="13"/>
      <c r="H27" s="13"/>
      <c r="I27" s="13"/>
      <c r="J27" s="13"/>
      <c r="K27" s="13"/>
    </row>
    <row r="28" spans="2:11" x14ac:dyDescent="0.25">
      <c r="B28" s="58" t="s">
        <v>11</v>
      </c>
      <c r="C28" s="58"/>
      <c r="D28" s="58"/>
      <c r="E28" s="58"/>
      <c r="F28" s="58"/>
      <c r="G28" s="58"/>
      <c r="H28" s="58"/>
      <c r="I28" s="58"/>
      <c r="J28" s="58"/>
      <c r="K28" s="58"/>
    </row>
    <row r="29" spans="2:11" ht="5.0999999999999996" customHeight="1" x14ac:dyDescent="0.25">
      <c r="B29" s="13"/>
      <c r="C29" s="13"/>
      <c r="D29" s="13"/>
      <c r="E29" s="13"/>
      <c r="F29" s="13"/>
      <c r="G29" s="13"/>
      <c r="H29" s="13"/>
      <c r="I29" s="13"/>
      <c r="J29" s="13"/>
      <c r="K29" s="13"/>
    </row>
    <row r="30" spans="2:11" x14ac:dyDescent="0.25">
      <c r="B30" s="58" t="s">
        <v>0</v>
      </c>
      <c r="C30" s="58"/>
      <c r="D30" s="13"/>
      <c r="E30" s="58" t="s">
        <v>5</v>
      </c>
      <c r="F30" s="58"/>
      <c r="G30" s="13"/>
      <c r="H30" s="58" t="s">
        <v>4</v>
      </c>
      <c r="I30" s="58"/>
      <c r="J30" s="13"/>
      <c r="K30" s="13"/>
    </row>
    <row r="31" spans="2:11" x14ac:dyDescent="0.25">
      <c r="B31" s="21" t="s">
        <v>3</v>
      </c>
      <c r="C31" s="19" t="str">
        <f>IF(C35=0,"X","")</f>
        <v>X</v>
      </c>
      <c r="D31" s="13"/>
      <c r="E31" s="21" t="s">
        <v>3</v>
      </c>
      <c r="F31" s="19" t="str">
        <f>IF(F35=0,"X","")</f>
        <v>X</v>
      </c>
      <c r="G31" s="13"/>
      <c r="H31" s="21" t="s">
        <v>3</v>
      </c>
      <c r="I31" s="19" t="str">
        <f>IF(I35=0,"X","")</f>
        <v>X</v>
      </c>
      <c r="J31" s="13"/>
      <c r="K31" s="13"/>
    </row>
    <row r="32" spans="2:11" x14ac:dyDescent="0.25">
      <c r="B32" s="9" t="s">
        <v>66</v>
      </c>
      <c r="C32" s="19" t="str">
        <f>IF(C35=1,"X","")</f>
        <v/>
      </c>
      <c r="D32" s="13"/>
      <c r="E32" s="9" t="s">
        <v>66</v>
      </c>
      <c r="F32" s="19" t="str">
        <f>IF(F35=1,"X","")</f>
        <v/>
      </c>
      <c r="G32" s="13"/>
      <c r="H32" s="9" t="s">
        <v>66</v>
      </c>
      <c r="I32" s="19" t="str">
        <f>IF(I35=1,"X","")</f>
        <v/>
      </c>
      <c r="J32" s="13"/>
      <c r="K32" s="13"/>
    </row>
    <row r="33" spans="2:11" x14ac:dyDescent="0.25">
      <c r="B33" s="9" t="s">
        <v>67</v>
      </c>
      <c r="C33" s="19" t="str">
        <f>IF(C35=2,"X","")</f>
        <v/>
      </c>
      <c r="D33" s="13"/>
      <c r="E33" s="9" t="s">
        <v>67</v>
      </c>
      <c r="F33" s="19" t="str">
        <f>IF(F35=2,"X","")</f>
        <v/>
      </c>
      <c r="G33" s="13"/>
      <c r="H33" s="9" t="s">
        <v>67</v>
      </c>
      <c r="I33" s="19" t="str">
        <f>IF(I35=2,"X","")</f>
        <v/>
      </c>
      <c r="J33" s="13"/>
      <c r="K33" s="14" t="s">
        <v>29</v>
      </c>
    </row>
    <row r="34" spans="2:11" ht="5.0999999999999996" customHeight="1" x14ac:dyDescent="0.25">
      <c r="B34" s="13"/>
      <c r="C34" s="13"/>
      <c r="D34" s="13"/>
      <c r="E34" s="13"/>
      <c r="F34" s="13"/>
      <c r="G34" s="13"/>
      <c r="H34" s="13"/>
      <c r="I34" s="13"/>
      <c r="J34" s="13"/>
      <c r="K34" s="13"/>
    </row>
    <row r="35" spans="2:11" x14ac:dyDescent="0.25">
      <c r="B35" s="14" t="s">
        <v>19</v>
      </c>
      <c r="C35" s="18">
        <f>V5</f>
        <v>0</v>
      </c>
      <c r="D35" s="13"/>
      <c r="E35" s="14" t="s">
        <v>18</v>
      </c>
      <c r="F35" s="18">
        <f>W5</f>
        <v>0</v>
      </c>
      <c r="G35" s="13"/>
      <c r="H35" s="14" t="s">
        <v>17</v>
      </c>
      <c r="I35" s="18">
        <f>X5</f>
        <v>0</v>
      </c>
      <c r="J35" s="13"/>
      <c r="K35" s="14">
        <f>I35+F35*10+C35*100</f>
        <v>0</v>
      </c>
    </row>
    <row r="36" spans="2:11" x14ac:dyDescent="0.25">
      <c r="B36" s="13"/>
      <c r="C36" s="13"/>
      <c r="D36" s="13"/>
      <c r="E36" s="13"/>
      <c r="F36" s="13"/>
      <c r="G36" s="13"/>
      <c r="H36" s="13"/>
      <c r="I36" s="13"/>
      <c r="J36" s="13"/>
      <c r="K36" s="13"/>
    </row>
    <row r="37" spans="2:11" x14ac:dyDescent="0.25">
      <c r="B37" s="13"/>
      <c r="C37" s="13"/>
      <c r="D37" s="13"/>
      <c r="E37" s="13"/>
      <c r="F37" s="13"/>
      <c r="G37" s="13"/>
      <c r="H37" s="13"/>
      <c r="I37" s="13"/>
      <c r="J37" s="13"/>
      <c r="K37" s="13"/>
    </row>
    <row r="38" spans="2:11" x14ac:dyDescent="0.25">
      <c r="B38" s="58" t="s">
        <v>134</v>
      </c>
      <c r="C38" s="58"/>
      <c r="D38" s="58"/>
      <c r="E38" s="58"/>
      <c r="F38" s="58"/>
      <c r="G38" s="58"/>
      <c r="H38" s="58"/>
      <c r="I38" s="58"/>
      <c r="J38" s="58"/>
      <c r="K38" s="58"/>
    </row>
    <row r="39" spans="2:11" ht="5.0999999999999996" customHeight="1" x14ac:dyDescent="0.25">
      <c r="B39" s="13"/>
      <c r="C39" s="13"/>
      <c r="D39" s="13"/>
      <c r="E39" s="13"/>
      <c r="F39" s="13"/>
      <c r="G39" s="13"/>
      <c r="H39" s="13"/>
      <c r="I39" s="13"/>
      <c r="J39" s="13"/>
      <c r="K39" s="13"/>
    </row>
    <row r="40" spans="2:11" x14ac:dyDescent="0.25">
      <c r="B40" s="58" t="s">
        <v>0</v>
      </c>
      <c r="C40" s="58"/>
      <c r="D40" s="13"/>
      <c r="E40" s="58" t="s">
        <v>5</v>
      </c>
      <c r="F40" s="58"/>
      <c r="G40" s="13"/>
      <c r="H40" s="58" t="s">
        <v>4</v>
      </c>
      <c r="I40" s="58"/>
      <c r="J40" s="13"/>
      <c r="K40" s="13"/>
    </row>
    <row r="41" spans="2:11" x14ac:dyDescent="0.25">
      <c r="B41" s="14" t="s">
        <v>3</v>
      </c>
      <c r="C41" s="19" t="str">
        <f>IF(C45=0,"X","")</f>
        <v>X</v>
      </c>
      <c r="D41" s="13"/>
      <c r="E41" s="14" t="s">
        <v>3</v>
      </c>
      <c r="F41" s="19" t="str">
        <f>IF(F45=0,"X","")</f>
        <v>X</v>
      </c>
      <c r="G41" s="13"/>
      <c r="H41" s="14" t="s">
        <v>3</v>
      </c>
      <c r="I41" s="19" t="str">
        <f>IF(I45=0,"X","")</f>
        <v>X</v>
      </c>
      <c r="J41" s="13"/>
      <c r="K41" s="13"/>
    </row>
    <row r="42" spans="2:11" x14ac:dyDescent="0.25">
      <c r="B42" s="15" t="s">
        <v>1</v>
      </c>
      <c r="C42" s="19" t="str">
        <f>IF(C45=1,"X","")</f>
        <v/>
      </c>
      <c r="D42" s="13"/>
      <c r="E42" s="15" t="s">
        <v>1</v>
      </c>
      <c r="F42" s="19" t="str">
        <f>IF(F45=1,"X","")</f>
        <v/>
      </c>
      <c r="G42" s="13"/>
      <c r="H42" s="15" t="s">
        <v>1</v>
      </c>
      <c r="I42" s="19" t="str">
        <f>IF(I45=1,"X","")</f>
        <v/>
      </c>
      <c r="J42" s="13"/>
      <c r="K42" s="13"/>
    </row>
    <row r="43" spans="2:11" x14ac:dyDescent="0.25">
      <c r="B43" s="15" t="s">
        <v>2</v>
      </c>
      <c r="C43" s="19" t="str">
        <f>IF(C45=2,"X","")</f>
        <v/>
      </c>
      <c r="D43" s="13"/>
      <c r="E43" s="15" t="s">
        <v>2</v>
      </c>
      <c r="F43" s="19" t="str">
        <f>IF(F45=2,"X","")</f>
        <v/>
      </c>
      <c r="G43" s="13"/>
      <c r="H43" s="15" t="s">
        <v>2</v>
      </c>
      <c r="I43" s="19" t="str">
        <f>IF(I45=2,"X","")</f>
        <v/>
      </c>
      <c r="J43" s="13"/>
      <c r="K43" s="14" t="s">
        <v>29</v>
      </c>
    </row>
    <row r="44" spans="2:11" ht="5.0999999999999996" customHeight="1" x14ac:dyDescent="0.25">
      <c r="B44" s="13"/>
      <c r="C44" s="13"/>
      <c r="D44" s="13"/>
      <c r="E44" s="13"/>
      <c r="F44" s="13"/>
      <c r="G44" s="13"/>
      <c r="H44" s="13"/>
      <c r="I44" s="13"/>
      <c r="J44" s="13"/>
      <c r="K44" s="13"/>
    </row>
    <row r="45" spans="2:11" x14ac:dyDescent="0.25">
      <c r="B45" s="14" t="s">
        <v>22</v>
      </c>
      <c r="C45" s="18">
        <f>S5</f>
        <v>0</v>
      </c>
      <c r="D45" s="13"/>
      <c r="E45" s="14" t="s">
        <v>21</v>
      </c>
      <c r="F45" s="18">
        <f>T5</f>
        <v>0</v>
      </c>
      <c r="G45" s="13"/>
      <c r="H45" s="14" t="s">
        <v>20</v>
      </c>
      <c r="I45" s="18">
        <f>U5</f>
        <v>0</v>
      </c>
      <c r="J45" s="13"/>
      <c r="K45" s="14">
        <f>I45+F45*10+C45*100</f>
        <v>0</v>
      </c>
    </row>
    <row r="46" spans="2:11" x14ac:dyDescent="0.25">
      <c r="B46" s="13"/>
      <c r="C46" s="13"/>
      <c r="D46" s="13"/>
      <c r="E46" s="13"/>
      <c r="F46" s="13"/>
      <c r="G46" s="13"/>
      <c r="H46" s="13"/>
      <c r="I46" s="13"/>
      <c r="J46" s="13"/>
      <c r="K46" s="13"/>
    </row>
    <row r="47" spans="2:11" x14ac:dyDescent="0.25">
      <c r="B47" s="13"/>
      <c r="C47" s="13"/>
      <c r="D47" s="13"/>
      <c r="E47" s="13"/>
      <c r="F47" s="13"/>
      <c r="G47" s="13"/>
      <c r="H47" s="13"/>
      <c r="I47" s="13"/>
      <c r="J47" s="13"/>
      <c r="K47" s="13"/>
    </row>
    <row r="48" spans="2:11" x14ac:dyDescent="0.25">
      <c r="B48" s="58" t="s">
        <v>13</v>
      </c>
      <c r="C48" s="58"/>
      <c r="D48" s="58"/>
      <c r="E48" s="58"/>
      <c r="F48" s="58"/>
      <c r="G48" s="58"/>
      <c r="H48" s="58"/>
      <c r="I48" s="58"/>
      <c r="J48" s="58"/>
      <c r="K48" s="58"/>
    </row>
    <row r="49" spans="2:11" ht="5.0999999999999996" customHeight="1" x14ac:dyDescent="0.25">
      <c r="B49" s="13"/>
      <c r="C49" s="13"/>
      <c r="D49" s="13"/>
      <c r="E49" s="13"/>
      <c r="F49" s="13"/>
      <c r="G49" s="13"/>
      <c r="H49" s="13"/>
      <c r="I49" s="13"/>
      <c r="J49" s="13"/>
      <c r="K49" s="13"/>
    </row>
    <row r="50" spans="2:11" x14ac:dyDescent="0.25">
      <c r="B50" s="58" t="s">
        <v>0</v>
      </c>
      <c r="C50" s="58"/>
      <c r="D50" s="13"/>
      <c r="E50" s="58" t="s">
        <v>5</v>
      </c>
      <c r="F50" s="58"/>
      <c r="G50" s="13"/>
      <c r="H50" s="58" t="s">
        <v>4</v>
      </c>
      <c r="I50" s="58"/>
      <c r="J50" s="13"/>
      <c r="K50" s="13"/>
    </row>
    <row r="51" spans="2:11" x14ac:dyDescent="0.25">
      <c r="B51" s="14" t="s">
        <v>3</v>
      </c>
      <c r="C51" s="19" t="str">
        <f>IF(C55=0,"X","")</f>
        <v>X</v>
      </c>
      <c r="D51" s="13"/>
      <c r="E51" s="14" t="s">
        <v>3</v>
      </c>
      <c r="F51" s="19" t="str">
        <f>IF(F55=0,"X","")</f>
        <v>X</v>
      </c>
      <c r="G51" s="13"/>
      <c r="H51" s="14" t="s">
        <v>3</v>
      </c>
      <c r="I51" s="19" t="str">
        <f>IF(I55=0,"X","")</f>
        <v>X</v>
      </c>
      <c r="J51" s="13"/>
      <c r="K51" s="13"/>
    </row>
    <row r="52" spans="2:11" x14ac:dyDescent="0.25">
      <c r="B52" s="15" t="s">
        <v>1</v>
      </c>
      <c r="C52" s="19" t="str">
        <f>IF(C55=1,"X","")</f>
        <v/>
      </c>
      <c r="D52" s="13"/>
      <c r="E52" s="15" t="s">
        <v>1</v>
      </c>
      <c r="F52" s="19" t="str">
        <f>IF(F55=1,"X","")</f>
        <v/>
      </c>
      <c r="G52" s="13"/>
      <c r="H52" s="15" t="s">
        <v>1</v>
      </c>
      <c r="I52" s="19" t="str">
        <f>IF(I55=1,"X","")</f>
        <v/>
      </c>
      <c r="J52" s="13"/>
      <c r="K52" s="13"/>
    </row>
    <row r="53" spans="2:11" x14ac:dyDescent="0.25">
      <c r="B53" s="15" t="s">
        <v>2</v>
      </c>
      <c r="C53" s="19" t="str">
        <f>IF(C55=2,"X","")</f>
        <v/>
      </c>
      <c r="D53" s="13"/>
      <c r="E53" s="15" t="s">
        <v>2</v>
      </c>
      <c r="F53" s="19" t="str">
        <f>IF(F55=2,"X","")</f>
        <v/>
      </c>
      <c r="G53" s="13"/>
      <c r="H53" s="15" t="s">
        <v>2</v>
      </c>
      <c r="I53" s="19" t="str">
        <f>IF(I55=2,"X","")</f>
        <v/>
      </c>
      <c r="J53" s="13"/>
      <c r="K53" s="14" t="s">
        <v>29</v>
      </c>
    </row>
    <row r="54" spans="2:11" ht="5.0999999999999996" customHeight="1" x14ac:dyDescent="0.25">
      <c r="B54" s="13"/>
      <c r="C54" s="13"/>
      <c r="D54" s="13"/>
      <c r="E54" s="13"/>
      <c r="F54" s="13"/>
      <c r="G54" s="13"/>
      <c r="H54" s="13"/>
      <c r="I54" s="13"/>
      <c r="J54" s="13"/>
      <c r="K54" s="13"/>
    </row>
    <row r="55" spans="2:11" x14ac:dyDescent="0.25">
      <c r="B55" s="14" t="s">
        <v>25</v>
      </c>
      <c r="C55" s="18">
        <f>P5</f>
        <v>0</v>
      </c>
      <c r="D55" s="13"/>
      <c r="E55" s="14" t="s">
        <v>24</v>
      </c>
      <c r="F55" s="18">
        <f>Q5</f>
        <v>0</v>
      </c>
      <c r="G55" s="13"/>
      <c r="H55" s="14" t="s">
        <v>23</v>
      </c>
      <c r="I55" s="18">
        <f>R5</f>
        <v>0</v>
      </c>
      <c r="J55" s="13"/>
      <c r="K55" s="14">
        <f>I55+F55*10+C55*100</f>
        <v>0</v>
      </c>
    </row>
    <row r="56" spans="2:11" x14ac:dyDescent="0.25">
      <c r="B56" s="13"/>
      <c r="C56" s="13"/>
      <c r="D56" s="13"/>
      <c r="E56" s="13"/>
      <c r="F56" s="13"/>
      <c r="G56" s="13"/>
      <c r="H56" s="13"/>
      <c r="I56" s="13"/>
      <c r="J56" s="13"/>
      <c r="K56" s="13"/>
    </row>
    <row r="57" spans="2:11" x14ac:dyDescent="0.25">
      <c r="B57" s="13"/>
      <c r="C57" s="13"/>
      <c r="D57" s="13"/>
      <c r="E57" s="13"/>
      <c r="F57" s="13"/>
      <c r="G57" s="13"/>
      <c r="H57" s="13"/>
      <c r="I57" s="13"/>
      <c r="J57" s="13"/>
      <c r="K57" s="13"/>
    </row>
    <row r="58" spans="2:11" x14ac:dyDescent="0.25">
      <c r="B58" s="58" t="s">
        <v>14</v>
      </c>
      <c r="C58" s="58"/>
      <c r="D58" s="58"/>
      <c r="E58" s="58"/>
      <c r="F58" s="58"/>
      <c r="G58" s="58"/>
      <c r="H58" s="58"/>
      <c r="I58" s="58"/>
      <c r="J58" s="58"/>
      <c r="K58" s="58"/>
    </row>
    <row r="59" spans="2:11" ht="5.0999999999999996" customHeight="1" x14ac:dyDescent="0.25">
      <c r="B59" s="13"/>
      <c r="C59" s="13"/>
      <c r="D59" s="13"/>
      <c r="E59" s="13"/>
      <c r="F59" s="13"/>
      <c r="G59" s="13"/>
      <c r="H59" s="13"/>
      <c r="I59" s="13"/>
      <c r="J59" s="13"/>
      <c r="K59" s="13"/>
    </row>
    <row r="60" spans="2:11" x14ac:dyDescent="0.25">
      <c r="B60" s="58" t="s">
        <v>0</v>
      </c>
      <c r="C60" s="58"/>
      <c r="D60" s="13"/>
      <c r="E60" s="58" t="s">
        <v>5</v>
      </c>
      <c r="F60" s="58"/>
      <c r="G60" s="13"/>
      <c r="H60" s="58" t="s">
        <v>4</v>
      </c>
      <c r="I60" s="58"/>
      <c r="J60" s="13"/>
      <c r="K60" s="13"/>
    </row>
    <row r="61" spans="2:11" x14ac:dyDescent="0.25">
      <c r="B61" s="14" t="s">
        <v>3</v>
      </c>
      <c r="C61" s="19" t="str">
        <f>IF(C65=0,"X","")</f>
        <v>X</v>
      </c>
      <c r="D61" s="13"/>
      <c r="E61" s="14" t="s">
        <v>3</v>
      </c>
      <c r="F61" s="19" t="str">
        <f>IF(F65=0,"X","")</f>
        <v>X</v>
      </c>
      <c r="G61" s="13"/>
      <c r="H61" s="14" t="s">
        <v>3</v>
      </c>
      <c r="I61" s="19" t="str">
        <f>IF(I65=0,"X","")</f>
        <v>X</v>
      </c>
      <c r="J61" s="13"/>
      <c r="K61" s="13"/>
    </row>
    <row r="62" spans="2:11" x14ac:dyDescent="0.25">
      <c r="B62" s="15" t="s">
        <v>1</v>
      </c>
      <c r="C62" s="19" t="str">
        <f>IF(C65=1,"X","")</f>
        <v/>
      </c>
      <c r="D62" s="13"/>
      <c r="E62" s="15" t="s">
        <v>1</v>
      </c>
      <c r="F62" s="19" t="str">
        <f>IF(F65=1,"X","")</f>
        <v/>
      </c>
      <c r="G62" s="13"/>
      <c r="H62" s="15" t="s">
        <v>1</v>
      </c>
      <c r="I62" s="19" t="str">
        <f>IF(I65=1,"X","")</f>
        <v/>
      </c>
      <c r="J62" s="13"/>
      <c r="K62" s="13"/>
    </row>
    <row r="63" spans="2:11" x14ac:dyDescent="0.25">
      <c r="B63" s="15" t="s">
        <v>2</v>
      </c>
      <c r="C63" s="19" t="str">
        <f>IF(C65=2,"X","")</f>
        <v/>
      </c>
      <c r="D63" s="13"/>
      <c r="E63" s="15" t="s">
        <v>2</v>
      </c>
      <c r="F63" s="19" t="str">
        <f>IF(F65=2,"X","")</f>
        <v/>
      </c>
      <c r="G63" s="13"/>
      <c r="H63" s="15" t="s">
        <v>2</v>
      </c>
      <c r="I63" s="19" t="str">
        <f>IF(I65=2,"X","")</f>
        <v/>
      </c>
      <c r="J63" s="13"/>
      <c r="K63" s="14" t="s">
        <v>29</v>
      </c>
    </row>
    <row r="64" spans="2:11" ht="5.0999999999999996" customHeight="1" x14ac:dyDescent="0.25">
      <c r="B64" s="13"/>
      <c r="C64" s="13"/>
      <c r="D64" s="13"/>
      <c r="E64" s="13"/>
      <c r="F64" s="13"/>
      <c r="G64" s="13"/>
      <c r="H64" s="13"/>
      <c r="I64" s="13"/>
      <c r="J64" s="13"/>
      <c r="K64" s="13"/>
    </row>
    <row r="65" spans="2:11" x14ac:dyDescent="0.25">
      <c r="B65" s="14" t="s">
        <v>28</v>
      </c>
      <c r="C65" s="18">
        <f>M5</f>
        <v>0</v>
      </c>
      <c r="D65" s="13"/>
      <c r="E65" s="14" t="s">
        <v>27</v>
      </c>
      <c r="F65" s="18">
        <f>N5</f>
        <v>0</v>
      </c>
      <c r="G65" s="13"/>
      <c r="H65" s="14" t="s">
        <v>26</v>
      </c>
      <c r="I65" s="18">
        <f>O5</f>
        <v>0</v>
      </c>
      <c r="J65" s="13"/>
      <c r="K65" s="14">
        <f>I65+F65*10+C65*100</f>
        <v>0</v>
      </c>
    </row>
  </sheetData>
  <sheetProtection sheet="1" objects="1" scenarios="1"/>
  <mergeCells count="25">
    <mergeCell ref="H5:J5"/>
    <mergeCell ref="B58:K58"/>
    <mergeCell ref="B60:C60"/>
    <mergeCell ref="E60:F60"/>
    <mergeCell ref="H60:I60"/>
    <mergeCell ref="B48:K48"/>
    <mergeCell ref="B50:C50"/>
    <mergeCell ref="E50:F50"/>
    <mergeCell ref="H50:I50"/>
    <mergeCell ref="B38:K38"/>
    <mergeCell ref="B40:C40"/>
    <mergeCell ref="E40:F40"/>
    <mergeCell ref="H40:I40"/>
    <mergeCell ref="B28:K28"/>
    <mergeCell ref="B30:C30"/>
    <mergeCell ref="E30:F30"/>
    <mergeCell ref="B8:K8"/>
    <mergeCell ref="B10:C10"/>
    <mergeCell ref="E10:F10"/>
    <mergeCell ref="H10:I10"/>
    <mergeCell ref="H30:I30"/>
    <mergeCell ref="B18:K18"/>
    <mergeCell ref="B20:C20"/>
    <mergeCell ref="E20:F20"/>
    <mergeCell ref="H20:I2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B4:AV65"/>
  <sheetViews>
    <sheetView showGridLines="0" topLeftCell="A18" zoomScale="70" zoomScaleNormal="70" workbookViewId="0">
      <selection activeCell="H5" sqref="H5:J5"/>
    </sheetView>
  </sheetViews>
  <sheetFormatPr baseColWidth="10" defaultRowHeight="15" x14ac:dyDescent="0.2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x14ac:dyDescent="0.25">
      <c r="M4" s="17" t="s">
        <v>28</v>
      </c>
      <c r="N4" s="17" t="s">
        <v>27</v>
      </c>
      <c r="O4" s="17" t="s">
        <v>26</v>
      </c>
      <c r="P4" s="17" t="s">
        <v>25</v>
      </c>
      <c r="Q4" s="17" t="s">
        <v>24</v>
      </c>
      <c r="R4" s="17" t="s">
        <v>23</v>
      </c>
      <c r="S4" s="17" t="s">
        <v>22</v>
      </c>
      <c r="T4" s="17" t="s">
        <v>21</v>
      </c>
      <c r="U4" s="17" t="s">
        <v>20</v>
      </c>
      <c r="V4" s="17" t="s">
        <v>19</v>
      </c>
      <c r="W4" s="17" t="s">
        <v>18</v>
      </c>
      <c r="X4" s="17" t="s">
        <v>17</v>
      </c>
      <c r="Y4" s="17" t="s">
        <v>16</v>
      </c>
      <c r="Z4" s="17" t="s">
        <v>15</v>
      </c>
      <c r="AA4" s="17" t="s">
        <v>37</v>
      </c>
      <c r="AB4" s="17" t="s">
        <v>9</v>
      </c>
      <c r="AC4" s="17" t="s">
        <v>8</v>
      </c>
      <c r="AD4" s="17" t="s">
        <v>7</v>
      </c>
      <c r="AF4" s="7" t="s">
        <v>38</v>
      </c>
      <c r="AG4" s="7" t="s">
        <v>39</v>
      </c>
      <c r="AH4" s="7" t="s">
        <v>40</v>
      </c>
      <c r="AI4" s="7" t="s">
        <v>41</v>
      </c>
      <c r="AJ4" s="7" t="s">
        <v>42</v>
      </c>
      <c r="AK4" s="7" t="s">
        <v>43</v>
      </c>
      <c r="AL4" s="7" t="s">
        <v>44</v>
      </c>
      <c r="AM4" s="7" t="s">
        <v>45</v>
      </c>
      <c r="AN4" s="7" t="s">
        <v>46</v>
      </c>
      <c r="AO4" s="7" t="s">
        <v>47</v>
      </c>
      <c r="AP4" s="7" t="s">
        <v>48</v>
      </c>
      <c r="AQ4" s="7" t="s">
        <v>49</v>
      </c>
      <c r="AR4" s="7" t="s">
        <v>50</v>
      </c>
      <c r="AS4" s="7" t="s">
        <v>51</v>
      </c>
      <c r="AT4" s="7" t="s">
        <v>52</v>
      </c>
      <c r="AU4" s="7" t="s">
        <v>53</v>
      </c>
      <c r="AV4" s="7" t="s">
        <v>54</v>
      </c>
    </row>
    <row r="5" spans="2:48" ht="46.5" x14ac:dyDescent="0.25">
      <c r="C5" s="3"/>
      <c r="D5" s="3"/>
      <c r="E5" s="3"/>
      <c r="F5" s="3"/>
      <c r="G5" s="1" t="s">
        <v>55</v>
      </c>
      <c r="H5" s="59">
        <v>0</v>
      </c>
      <c r="I5" s="59"/>
      <c r="J5" s="59"/>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7">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x14ac:dyDescent="0.25">
      <c r="B8" s="55" t="s">
        <v>10</v>
      </c>
      <c r="C8" s="55"/>
      <c r="D8" s="55"/>
      <c r="E8" s="55"/>
      <c r="F8" s="55"/>
      <c r="G8" s="55"/>
      <c r="H8" s="55"/>
      <c r="I8" s="55"/>
      <c r="J8" s="55"/>
      <c r="K8" s="55"/>
    </row>
    <row r="9" spans="2:48" ht="5.0999999999999996" customHeight="1" x14ac:dyDescent="0.25"/>
    <row r="10" spans="2:48" x14ac:dyDescent="0.25">
      <c r="B10" s="58" t="s">
        <v>0</v>
      </c>
      <c r="C10" s="58"/>
      <c r="D10" s="13"/>
      <c r="E10" s="58" t="s">
        <v>5</v>
      </c>
      <c r="F10" s="58"/>
      <c r="G10" s="13"/>
      <c r="H10" s="58" t="s">
        <v>4</v>
      </c>
      <c r="I10" s="58"/>
      <c r="J10" s="13"/>
      <c r="K10" s="13"/>
    </row>
    <row r="11" spans="2:48" x14ac:dyDescent="0.25">
      <c r="B11" s="29" t="s">
        <v>34</v>
      </c>
      <c r="C11" s="27"/>
      <c r="D11" s="28"/>
      <c r="E11" s="29" t="s">
        <v>34</v>
      </c>
      <c r="F11" s="27" t="str">
        <f>IF(F15=0,"X","")</f>
        <v>X</v>
      </c>
      <c r="G11" s="28"/>
      <c r="H11" s="29" t="s">
        <v>34</v>
      </c>
      <c r="I11" s="27" t="str">
        <f>IF(I15=0,"X","")</f>
        <v>X</v>
      </c>
      <c r="J11" s="13"/>
      <c r="K11" s="13"/>
    </row>
    <row r="12" spans="2:48" x14ac:dyDescent="0.25">
      <c r="B12" s="30" t="s">
        <v>33</v>
      </c>
      <c r="C12" s="20" t="str">
        <f>IF(C15=1,"X","")</f>
        <v/>
      </c>
      <c r="D12" s="13"/>
      <c r="E12" s="30" t="s">
        <v>33</v>
      </c>
      <c r="F12" s="20" t="str">
        <f>IF(F15=1,"X","")</f>
        <v/>
      </c>
      <c r="G12" s="13"/>
      <c r="H12" s="30" t="s">
        <v>33</v>
      </c>
      <c r="I12" s="20" t="str">
        <f>IF(I15=1,"X","")</f>
        <v/>
      </c>
      <c r="J12" s="13"/>
      <c r="K12" s="13"/>
    </row>
    <row r="13" spans="2:48" x14ac:dyDescent="0.25">
      <c r="B13" s="29" t="s">
        <v>35</v>
      </c>
      <c r="C13" s="19" t="s">
        <v>6</v>
      </c>
      <c r="D13" s="13"/>
      <c r="E13" s="29" t="s">
        <v>35</v>
      </c>
      <c r="F13" s="19" t="str">
        <f>IF(F15=2,"X","")</f>
        <v/>
      </c>
      <c r="G13" s="13"/>
      <c r="H13" s="29" t="s">
        <v>35</v>
      </c>
      <c r="I13" s="19" t="str">
        <f>IF(I15=2,"X","")</f>
        <v/>
      </c>
      <c r="J13" s="13"/>
      <c r="K13" s="23" t="s">
        <v>29</v>
      </c>
    </row>
    <row r="14" spans="2:48" ht="5.0999999999999996" customHeight="1" x14ac:dyDescent="0.25">
      <c r="B14" s="13"/>
      <c r="C14" s="13"/>
      <c r="D14" s="13"/>
      <c r="E14" s="13"/>
      <c r="F14" s="13"/>
      <c r="G14" s="13"/>
      <c r="H14" s="13"/>
      <c r="I14" s="13"/>
      <c r="J14" s="13"/>
      <c r="K14" s="13"/>
    </row>
    <row r="15" spans="2:48" x14ac:dyDescent="0.25">
      <c r="B15" s="23" t="s">
        <v>9</v>
      </c>
      <c r="C15" s="18">
        <f>AB5</f>
        <v>0</v>
      </c>
      <c r="D15" s="13"/>
      <c r="E15" s="23" t="s">
        <v>8</v>
      </c>
      <c r="F15" s="18">
        <f>AC5</f>
        <v>0</v>
      </c>
      <c r="G15" s="13"/>
      <c r="H15" s="23" t="s">
        <v>7</v>
      </c>
      <c r="I15" s="23">
        <f>AD5</f>
        <v>0</v>
      </c>
      <c r="J15" s="13"/>
      <c r="K15" s="23">
        <f>I15+F15*10+C15*100</f>
        <v>0</v>
      </c>
    </row>
    <row r="16" spans="2:48" x14ac:dyDescent="0.25">
      <c r="B16" s="16"/>
      <c r="C16" s="16"/>
      <c r="D16" s="13"/>
      <c r="E16" s="16"/>
      <c r="F16" s="16"/>
      <c r="G16" s="13"/>
      <c r="H16" s="16"/>
      <c r="I16" s="16"/>
      <c r="J16" s="13"/>
      <c r="K16" s="13"/>
    </row>
    <row r="17" spans="2:11" x14ac:dyDescent="0.25">
      <c r="B17" s="13"/>
      <c r="C17" s="13"/>
      <c r="D17" s="13"/>
      <c r="E17" s="13"/>
      <c r="F17" s="13"/>
      <c r="G17" s="13"/>
      <c r="H17" s="13"/>
      <c r="I17" s="13"/>
      <c r="J17" s="13"/>
      <c r="K17" s="13"/>
    </row>
    <row r="18" spans="2:11" x14ac:dyDescent="0.25">
      <c r="B18" s="58" t="s">
        <v>12</v>
      </c>
      <c r="C18" s="58"/>
      <c r="D18" s="58"/>
      <c r="E18" s="58"/>
      <c r="F18" s="58"/>
      <c r="G18" s="58"/>
      <c r="H18" s="58"/>
      <c r="I18" s="58"/>
      <c r="J18" s="58"/>
      <c r="K18" s="58"/>
    </row>
    <row r="19" spans="2:11" ht="5.0999999999999996" customHeight="1" x14ac:dyDescent="0.25">
      <c r="B19" s="13"/>
      <c r="C19" s="13"/>
      <c r="D19" s="13"/>
      <c r="E19" s="13"/>
      <c r="F19" s="13"/>
      <c r="G19" s="13"/>
      <c r="H19" s="13"/>
      <c r="I19" s="13"/>
      <c r="J19" s="13"/>
      <c r="K19" s="13"/>
    </row>
    <row r="20" spans="2:11" x14ac:dyDescent="0.25">
      <c r="B20" s="58" t="s">
        <v>0</v>
      </c>
      <c r="C20" s="58"/>
      <c r="D20" s="13"/>
      <c r="E20" s="58" t="s">
        <v>5</v>
      </c>
      <c r="F20" s="58"/>
      <c r="G20" s="13"/>
      <c r="H20" s="58" t="s">
        <v>4</v>
      </c>
      <c r="I20" s="58"/>
      <c r="J20" s="13"/>
      <c r="K20" s="13"/>
    </row>
    <row r="21" spans="2:11" x14ac:dyDescent="0.25">
      <c r="B21" s="29" t="s">
        <v>34</v>
      </c>
      <c r="C21" s="27" t="str">
        <f>IF(C25=0,"X","")</f>
        <v>X</v>
      </c>
      <c r="D21" s="28"/>
      <c r="E21" s="29" t="s">
        <v>34</v>
      </c>
      <c r="F21" s="27" t="str">
        <f>IF(F25=0,"X","")</f>
        <v>X</v>
      </c>
      <c r="G21" s="28"/>
      <c r="H21" s="29" t="s">
        <v>34</v>
      </c>
      <c r="I21" s="27" t="str">
        <f>IF(I25=0,"X","")</f>
        <v>X</v>
      </c>
      <c r="J21" s="13"/>
      <c r="K21" s="13"/>
    </row>
    <row r="22" spans="2:11" x14ac:dyDescent="0.25">
      <c r="B22" s="30" t="s">
        <v>33</v>
      </c>
      <c r="C22" s="20" t="str">
        <f>IF(C25=1,"X","")</f>
        <v/>
      </c>
      <c r="D22" s="13"/>
      <c r="E22" s="30" t="s">
        <v>33</v>
      </c>
      <c r="F22" s="20" t="str">
        <f>IF(F25=1,"X","")</f>
        <v/>
      </c>
      <c r="G22" s="13"/>
      <c r="H22" s="30" t="s">
        <v>33</v>
      </c>
      <c r="I22" s="20" t="str">
        <f>IF(I25=1,"X","")</f>
        <v/>
      </c>
      <c r="J22" s="13"/>
      <c r="K22" s="13"/>
    </row>
    <row r="23" spans="2:11" x14ac:dyDescent="0.25">
      <c r="B23" s="29" t="s">
        <v>35</v>
      </c>
      <c r="C23" s="19" t="str">
        <f>IF(C25=2,"X","")</f>
        <v/>
      </c>
      <c r="D23" s="13"/>
      <c r="E23" s="29" t="s">
        <v>35</v>
      </c>
      <c r="F23" s="19" t="str">
        <f>IF(F25=2,"X","")</f>
        <v/>
      </c>
      <c r="G23" s="13"/>
      <c r="H23" s="29" t="s">
        <v>35</v>
      </c>
      <c r="I23" s="19" t="str">
        <f>IF(I25=2,"X","")</f>
        <v/>
      </c>
      <c r="J23" s="13"/>
      <c r="K23" s="23" t="s">
        <v>29</v>
      </c>
    </row>
    <row r="24" spans="2:11" ht="5.0999999999999996" customHeight="1" x14ac:dyDescent="0.25">
      <c r="B24" s="13"/>
      <c r="C24" s="13"/>
      <c r="D24" s="13"/>
      <c r="E24" s="13"/>
      <c r="F24" s="13"/>
      <c r="G24" s="13"/>
      <c r="H24" s="13"/>
      <c r="I24" s="13"/>
      <c r="J24" s="13"/>
      <c r="K24" s="13"/>
    </row>
    <row r="25" spans="2:11" x14ac:dyDescent="0.25">
      <c r="B25" s="23" t="s">
        <v>16</v>
      </c>
      <c r="C25" s="18">
        <f>Y5</f>
        <v>0</v>
      </c>
      <c r="D25" s="13"/>
      <c r="E25" s="23" t="s">
        <v>15</v>
      </c>
      <c r="F25" s="18">
        <f>Z5</f>
        <v>0</v>
      </c>
      <c r="G25" s="13"/>
      <c r="H25" s="23" t="s">
        <v>37</v>
      </c>
      <c r="I25" s="23">
        <f>AA5</f>
        <v>0</v>
      </c>
      <c r="J25" s="13"/>
      <c r="K25" s="23">
        <f>I25+F25*10+C25*100</f>
        <v>0</v>
      </c>
    </row>
    <row r="26" spans="2:11" x14ac:dyDescent="0.25">
      <c r="B26" s="13"/>
      <c r="C26" s="13"/>
      <c r="D26" s="13"/>
      <c r="E26" s="13"/>
      <c r="F26" s="13"/>
      <c r="G26" s="13"/>
      <c r="H26" s="13"/>
      <c r="I26" s="13"/>
      <c r="J26" s="13"/>
      <c r="K26" s="13"/>
    </row>
    <row r="27" spans="2:11" x14ac:dyDescent="0.25">
      <c r="B27" s="13"/>
      <c r="C27" s="13"/>
      <c r="D27" s="13"/>
      <c r="E27" s="13"/>
      <c r="F27" s="13"/>
      <c r="G27" s="13"/>
      <c r="H27" s="13"/>
      <c r="I27" s="13"/>
      <c r="J27" s="13"/>
      <c r="K27" s="13"/>
    </row>
    <row r="28" spans="2:11" x14ac:dyDescent="0.25">
      <c r="B28" s="58" t="s">
        <v>11</v>
      </c>
      <c r="C28" s="58"/>
      <c r="D28" s="58"/>
      <c r="E28" s="58"/>
      <c r="F28" s="58"/>
      <c r="G28" s="58"/>
      <c r="H28" s="58"/>
      <c r="I28" s="58"/>
      <c r="J28" s="58"/>
      <c r="K28" s="58"/>
    </row>
    <row r="29" spans="2:11" ht="5.0999999999999996" customHeight="1" x14ac:dyDescent="0.25">
      <c r="B29" s="13"/>
      <c r="C29" s="13"/>
      <c r="D29" s="13"/>
      <c r="E29" s="13"/>
      <c r="F29" s="13"/>
      <c r="G29" s="13"/>
      <c r="H29" s="13"/>
      <c r="I29" s="13"/>
      <c r="J29" s="13"/>
      <c r="K29" s="13"/>
    </row>
    <row r="30" spans="2:11" x14ac:dyDescent="0.25">
      <c r="B30" s="58" t="s">
        <v>0</v>
      </c>
      <c r="C30" s="58"/>
      <c r="D30" s="13"/>
      <c r="E30" s="58" t="s">
        <v>5</v>
      </c>
      <c r="F30" s="58"/>
      <c r="G30" s="13"/>
      <c r="H30" s="58" t="s">
        <v>4</v>
      </c>
      <c r="I30" s="58"/>
      <c r="J30" s="13"/>
      <c r="K30" s="13"/>
    </row>
    <row r="31" spans="2:11" x14ac:dyDescent="0.25">
      <c r="B31" s="29" t="s">
        <v>34</v>
      </c>
      <c r="C31" s="27" t="str">
        <f>IF(C35=0,"X","")</f>
        <v>X</v>
      </c>
      <c r="D31" s="28"/>
      <c r="E31" s="29" t="s">
        <v>34</v>
      </c>
      <c r="F31" s="27" t="str">
        <f>IF(F35=0,"X","")</f>
        <v>X</v>
      </c>
      <c r="G31" s="28"/>
      <c r="H31" s="29" t="s">
        <v>34</v>
      </c>
      <c r="I31" s="27" t="str">
        <f>IF(I35=0,"X","")</f>
        <v>X</v>
      </c>
      <c r="J31" s="13"/>
      <c r="K31" s="13"/>
    </row>
    <row r="32" spans="2:11" x14ac:dyDescent="0.25">
      <c r="B32" s="30" t="s">
        <v>33</v>
      </c>
      <c r="C32" s="20" t="str">
        <f>IF(C35=1,"X","")</f>
        <v/>
      </c>
      <c r="D32" s="13"/>
      <c r="E32" s="30" t="s">
        <v>33</v>
      </c>
      <c r="F32" s="20" t="str">
        <f>IF(F35=1,"X","")</f>
        <v/>
      </c>
      <c r="G32" s="13"/>
      <c r="H32" s="30" t="s">
        <v>33</v>
      </c>
      <c r="I32" s="20" t="str">
        <f>IF(I35=1,"X","")</f>
        <v/>
      </c>
      <c r="J32" s="13"/>
      <c r="K32" s="13"/>
    </row>
    <row r="33" spans="2:11" x14ac:dyDescent="0.25">
      <c r="B33" s="29" t="s">
        <v>35</v>
      </c>
      <c r="C33" s="19" t="str">
        <f>IF(C35=2,"X","")</f>
        <v/>
      </c>
      <c r="D33" s="13"/>
      <c r="E33" s="29" t="s">
        <v>35</v>
      </c>
      <c r="F33" s="19" t="str">
        <f>IF(F35=2,"X","")</f>
        <v/>
      </c>
      <c r="G33" s="13"/>
      <c r="H33" s="29" t="s">
        <v>35</v>
      </c>
      <c r="I33" s="19" t="str">
        <f>IF(I35=2,"X","")</f>
        <v/>
      </c>
      <c r="J33" s="13"/>
      <c r="K33" s="23" t="s">
        <v>29</v>
      </c>
    </row>
    <row r="34" spans="2:11" ht="5.0999999999999996" customHeight="1" x14ac:dyDescent="0.25">
      <c r="B34" s="13"/>
      <c r="C34" s="13"/>
      <c r="D34" s="13"/>
      <c r="E34" s="13"/>
      <c r="F34" s="13"/>
      <c r="G34" s="13"/>
      <c r="H34" s="13"/>
      <c r="I34" s="13"/>
      <c r="J34" s="13"/>
      <c r="K34" s="13"/>
    </row>
    <row r="35" spans="2:11" x14ac:dyDescent="0.25">
      <c r="B35" s="23" t="s">
        <v>19</v>
      </c>
      <c r="C35" s="18">
        <f>V5</f>
        <v>0</v>
      </c>
      <c r="D35" s="13"/>
      <c r="E35" s="23" t="s">
        <v>18</v>
      </c>
      <c r="F35" s="18">
        <f>W5</f>
        <v>0</v>
      </c>
      <c r="G35" s="13"/>
      <c r="H35" s="23" t="s">
        <v>17</v>
      </c>
      <c r="I35" s="23">
        <f>X5</f>
        <v>0</v>
      </c>
      <c r="J35" s="13"/>
      <c r="K35" s="23">
        <f>I35+F35*10+C35*100</f>
        <v>0</v>
      </c>
    </row>
    <row r="36" spans="2:11" x14ac:dyDescent="0.25">
      <c r="B36" s="13"/>
      <c r="C36" s="13"/>
      <c r="D36" s="13"/>
      <c r="E36" s="13"/>
      <c r="F36" s="13"/>
      <c r="G36" s="13"/>
      <c r="H36" s="13"/>
      <c r="I36" s="13"/>
      <c r="J36" s="13"/>
      <c r="K36" s="13"/>
    </row>
    <row r="37" spans="2:11" x14ac:dyDescent="0.25">
      <c r="B37" s="13"/>
      <c r="C37" s="13"/>
      <c r="D37" s="13"/>
      <c r="E37" s="13"/>
      <c r="F37" s="13"/>
      <c r="G37" s="13"/>
      <c r="H37" s="13"/>
      <c r="I37" s="13"/>
      <c r="J37" s="13"/>
      <c r="K37" s="13"/>
    </row>
    <row r="38" spans="2:11" x14ac:dyDescent="0.25">
      <c r="B38" s="58" t="s">
        <v>134</v>
      </c>
      <c r="C38" s="58"/>
      <c r="D38" s="58"/>
      <c r="E38" s="58"/>
      <c r="F38" s="58"/>
      <c r="G38" s="58"/>
      <c r="H38" s="58"/>
      <c r="I38" s="58"/>
      <c r="J38" s="58"/>
      <c r="K38" s="58"/>
    </row>
    <row r="39" spans="2:11" ht="5.0999999999999996" customHeight="1" x14ac:dyDescent="0.25">
      <c r="B39" s="13"/>
      <c r="C39" s="13"/>
      <c r="D39" s="13"/>
      <c r="E39" s="13"/>
      <c r="F39" s="13"/>
      <c r="G39" s="13"/>
      <c r="H39" s="13"/>
      <c r="I39" s="13"/>
      <c r="J39" s="13"/>
      <c r="K39" s="13"/>
    </row>
    <row r="40" spans="2:11" x14ac:dyDescent="0.25">
      <c r="B40" s="58" t="s">
        <v>0</v>
      </c>
      <c r="C40" s="58"/>
      <c r="D40" s="13"/>
      <c r="E40" s="58" t="s">
        <v>5</v>
      </c>
      <c r="F40" s="58"/>
      <c r="G40" s="13"/>
      <c r="H40" s="58" t="s">
        <v>4</v>
      </c>
      <c r="I40" s="58"/>
      <c r="J40" s="13"/>
      <c r="K40" s="13"/>
    </row>
    <row r="41" spans="2:11" x14ac:dyDescent="0.25">
      <c r="B41" s="29" t="s">
        <v>34</v>
      </c>
      <c r="C41" s="27" t="str">
        <f>IF(C45=0,"X","")</f>
        <v>X</v>
      </c>
      <c r="D41" s="28"/>
      <c r="E41" s="29" t="s">
        <v>34</v>
      </c>
      <c r="F41" s="27" t="str">
        <f>IF(F45=0,"X","")</f>
        <v>X</v>
      </c>
      <c r="G41" s="28"/>
      <c r="H41" s="29" t="s">
        <v>34</v>
      </c>
      <c r="I41" s="27" t="str">
        <f>IF(I45=0,"X","")</f>
        <v>X</v>
      </c>
      <c r="J41" s="13"/>
      <c r="K41" s="13"/>
    </row>
    <row r="42" spans="2:11" x14ac:dyDescent="0.25">
      <c r="B42" s="30" t="s">
        <v>33</v>
      </c>
      <c r="C42" s="20" t="str">
        <f>IF(C45=1,"X","")</f>
        <v/>
      </c>
      <c r="D42" s="13"/>
      <c r="E42" s="30" t="s">
        <v>33</v>
      </c>
      <c r="F42" s="20" t="str">
        <f>IF(F45=1,"X","")</f>
        <v/>
      </c>
      <c r="G42" s="13"/>
      <c r="H42" s="30" t="s">
        <v>33</v>
      </c>
      <c r="I42" s="20" t="str">
        <f>IF(I45=1,"X","")</f>
        <v/>
      </c>
      <c r="J42" s="13"/>
      <c r="K42" s="13"/>
    </row>
    <row r="43" spans="2:11" x14ac:dyDescent="0.25">
      <c r="B43" s="29" t="s">
        <v>35</v>
      </c>
      <c r="C43" s="19" t="str">
        <f>IF(C45=2,"X","")</f>
        <v/>
      </c>
      <c r="D43" s="13"/>
      <c r="E43" s="29" t="s">
        <v>35</v>
      </c>
      <c r="F43" s="19" t="str">
        <f>IF(F45=2,"X","")</f>
        <v/>
      </c>
      <c r="G43" s="13"/>
      <c r="H43" s="29" t="s">
        <v>35</v>
      </c>
      <c r="I43" s="19" t="str">
        <f>IF(I45=2,"X","")</f>
        <v/>
      </c>
      <c r="J43" s="13"/>
      <c r="K43" s="23" t="s">
        <v>29</v>
      </c>
    </row>
    <row r="44" spans="2:11" ht="5.0999999999999996" customHeight="1" x14ac:dyDescent="0.25">
      <c r="B44" s="13"/>
      <c r="C44" s="13"/>
      <c r="D44" s="13"/>
      <c r="E44" s="13"/>
      <c r="F44" s="13"/>
      <c r="G44" s="13"/>
      <c r="H44" s="13"/>
      <c r="I44" s="13"/>
      <c r="J44" s="13"/>
      <c r="K44" s="13"/>
    </row>
    <row r="45" spans="2:11" x14ac:dyDescent="0.25">
      <c r="B45" s="23" t="s">
        <v>22</v>
      </c>
      <c r="C45" s="18">
        <f>S5</f>
        <v>0</v>
      </c>
      <c r="D45" s="13"/>
      <c r="E45" s="23" t="s">
        <v>21</v>
      </c>
      <c r="F45" s="18">
        <f>T5</f>
        <v>0</v>
      </c>
      <c r="G45" s="13"/>
      <c r="H45" s="23" t="s">
        <v>20</v>
      </c>
      <c r="I45" s="23">
        <f>U5</f>
        <v>0</v>
      </c>
      <c r="J45" s="13"/>
      <c r="K45" s="23">
        <f>I45+F45*10+C45*100</f>
        <v>0</v>
      </c>
    </row>
    <row r="46" spans="2:11" x14ac:dyDescent="0.25">
      <c r="B46" s="13"/>
      <c r="C46" s="13"/>
      <c r="D46" s="13"/>
      <c r="E46" s="13"/>
      <c r="F46" s="13"/>
      <c r="G46" s="13"/>
      <c r="H46" s="13"/>
      <c r="I46" s="13"/>
      <c r="J46" s="13"/>
      <c r="K46" s="13"/>
    </row>
    <row r="47" spans="2:11" x14ac:dyDescent="0.25">
      <c r="B47" s="13"/>
      <c r="C47" s="13"/>
      <c r="D47" s="13"/>
      <c r="E47" s="13"/>
      <c r="F47" s="13"/>
      <c r="G47" s="13"/>
      <c r="H47" s="13"/>
      <c r="I47" s="13"/>
      <c r="J47" s="13"/>
      <c r="K47" s="13"/>
    </row>
    <row r="48" spans="2:11" x14ac:dyDescent="0.25">
      <c r="B48" s="58" t="s">
        <v>13</v>
      </c>
      <c r="C48" s="58"/>
      <c r="D48" s="58"/>
      <c r="E48" s="58"/>
      <c r="F48" s="58"/>
      <c r="G48" s="58"/>
      <c r="H48" s="58"/>
      <c r="I48" s="58"/>
      <c r="J48" s="58"/>
      <c r="K48" s="58"/>
    </row>
    <row r="49" spans="2:11" ht="5.0999999999999996" customHeight="1" x14ac:dyDescent="0.25">
      <c r="B49" s="13"/>
      <c r="C49" s="13"/>
      <c r="D49" s="13"/>
      <c r="E49" s="13"/>
      <c r="F49" s="13"/>
      <c r="G49" s="13"/>
      <c r="H49" s="13"/>
      <c r="I49" s="13"/>
      <c r="J49" s="13"/>
      <c r="K49" s="13"/>
    </row>
    <row r="50" spans="2:11" x14ac:dyDescent="0.25">
      <c r="B50" s="58" t="s">
        <v>0</v>
      </c>
      <c r="C50" s="58"/>
      <c r="D50" s="13"/>
      <c r="E50" s="58" t="s">
        <v>5</v>
      </c>
      <c r="F50" s="58"/>
      <c r="G50" s="13"/>
      <c r="H50" s="58" t="s">
        <v>4</v>
      </c>
      <c r="I50" s="58"/>
      <c r="J50" s="13"/>
      <c r="K50" s="13"/>
    </row>
    <row r="51" spans="2:11" x14ac:dyDescent="0.25">
      <c r="B51" s="29" t="s">
        <v>34</v>
      </c>
      <c r="C51" s="27" t="str">
        <f>IF(C55=0,"X","")</f>
        <v>X</v>
      </c>
      <c r="D51" s="28"/>
      <c r="E51" s="29" t="s">
        <v>34</v>
      </c>
      <c r="F51" s="27" t="str">
        <f>IF(F55=0,"X","")</f>
        <v>X</v>
      </c>
      <c r="G51" s="28"/>
      <c r="H51" s="29" t="s">
        <v>34</v>
      </c>
      <c r="I51" s="27" t="str">
        <f>IF(I55=0,"X","")</f>
        <v>X</v>
      </c>
      <c r="J51" s="13"/>
      <c r="K51" s="13"/>
    </row>
    <row r="52" spans="2:11" x14ac:dyDescent="0.25">
      <c r="B52" s="30" t="s">
        <v>33</v>
      </c>
      <c r="C52" s="20" t="str">
        <f>IF(C55=1,"X","")</f>
        <v/>
      </c>
      <c r="D52" s="13"/>
      <c r="E52" s="30" t="s">
        <v>33</v>
      </c>
      <c r="F52" s="20" t="str">
        <f>IF(F55=1,"X","")</f>
        <v/>
      </c>
      <c r="G52" s="13"/>
      <c r="H52" s="30" t="s">
        <v>33</v>
      </c>
      <c r="I52" s="20" t="str">
        <f>IF(I55=1,"X","")</f>
        <v/>
      </c>
      <c r="J52" s="13"/>
      <c r="K52" s="13"/>
    </row>
    <row r="53" spans="2:11" x14ac:dyDescent="0.25">
      <c r="B53" s="29" t="s">
        <v>35</v>
      </c>
      <c r="C53" s="19" t="str">
        <f>IF(C55=2,"X","")</f>
        <v/>
      </c>
      <c r="D53" s="13"/>
      <c r="E53" s="29" t="s">
        <v>35</v>
      </c>
      <c r="F53" s="19" t="str">
        <f>IF(F55=2,"X","")</f>
        <v/>
      </c>
      <c r="G53" s="13"/>
      <c r="H53" s="29" t="s">
        <v>35</v>
      </c>
      <c r="I53" s="19" t="str">
        <f>IF(I55=2,"X","")</f>
        <v/>
      </c>
      <c r="J53" s="13"/>
      <c r="K53" s="23" t="s">
        <v>29</v>
      </c>
    </row>
    <row r="54" spans="2:11" ht="5.0999999999999996" customHeight="1" x14ac:dyDescent="0.25">
      <c r="B54" s="13"/>
      <c r="C54" s="13"/>
      <c r="D54" s="13"/>
      <c r="E54" s="13"/>
      <c r="F54" s="13"/>
      <c r="G54" s="13"/>
      <c r="H54" s="13"/>
      <c r="I54" s="13"/>
      <c r="J54" s="13"/>
      <c r="K54" s="13"/>
    </row>
    <row r="55" spans="2:11" x14ac:dyDescent="0.25">
      <c r="B55" s="23" t="s">
        <v>25</v>
      </c>
      <c r="C55" s="18">
        <f>P5</f>
        <v>0</v>
      </c>
      <c r="D55" s="13"/>
      <c r="E55" s="23" t="s">
        <v>24</v>
      </c>
      <c r="F55" s="18">
        <f>Q5</f>
        <v>0</v>
      </c>
      <c r="G55" s="13"/>
      <c r="H55" s="23" t="s">
        <v>23</v>
      </c>
      <c r="I55" s="23">
        <f>R5</f>
        <v>0</v>
      </c>
      <c r="J55" s="13"/>
      <c r="K55" s="23">
        <f>I55+F55*10+C55*100</f>
        <v>0</v>
      </c>
    </row>
    <row r="56" spans="2:11" x14ac:dyDescent="0.25">
      <c r="B56" s="13"/>
      <c r="C56" s="13"/>
      <c r="D56" s="13"/>
      <c r="E56" s="13"/>
      <c r="F56" s="13"/>
      <c r="G56" s="13"/>
      <c r="H56" s="13"/>
      <c r="I56" s="13"/>
      <c r="J56" s="13"/>
      <c r="K56" s="13"/>
    </row>
    <row r="57" spans="2:11" x14ac:dyDescent="0.25">
      <c r="B57" s="13"/>
      <c r="C57" s="13"/>
      <c r="D57" s="13"/>
      <c r="E57" s="13"/>
      <c r="F57" s="13"/>
      <c r="G57" s="13"/>
      <c r="H57" s="13"/>
      <c r="I57" s="13"/>
      <c r="J57" s="13"/>
      <c r="K57" s="13"/>
    </row>
    <row r="58" spans="2:11" x14ac:dyDescent="0.25">
      <c r="B58" s="58" t="s">
        <v>14</v>
      </c>
      <c r="C58" s="58"/>
      <c r="D58" s="58"/>
      <c r="E58" s="58"/>
      <c r="F58" s="58"/>
      <c r="G58" s="58"/>
      <c r="H58" s="58"/>
      <c r="I58" s="58"/>
      <c r="J58" s="58"/>
      <c r="K58" s="58"/>
    </row>
    <row r="59" spans="2:11" ht="5.0999999999999996" customHeight="1" x14ac:dyDescent="0.25">
      <c r="B59" s="13"/>
      <c r="C59" s="13"/>
      <c r="D59" s="13"/>
      <c r="E59" s="13"/>
      <c r="F59" s="13"/>
      <c r="G59" s="13"/>
      <c r="H59" s="13"/>
      <c r="I59" s="13"/>
      <c r="J59" s="13"/>
      <c r="K59" s="13"/>
    </row>
    <row r="60" spans="2:11" x14ac:dyDescent="0.25">
      <c r="B60" s="58" t="s">
        <v>0</v>
      </c>
      <c r="C60" s="58"/>
      <c r="D60" s="13"/>
      <c r="E60" s="58" t="s">
        <v>5</v>
      </c>
      <c r="F60" s="58"/>
      <c r="G60" s="13"/>
      <c r="H60" s="58" t="s">
        <v>4</v>
      </c>
      <c r="I60" s="58"/>
      <c r="J60" s="13"/>
      <c r="K60" s="13"/>
    </row>
    <row r="61" spans="2:11" x14ac:dyDescent="0.25">
      <c r="B61" s="29" t="s">
        <v>34</v>
      </c>
      <c r="C61" s="27" t="str">
        <f>IF(C65=0,"X","")</f>
        <v>X</v>
      </c>
      <c r="D61" s="28"/>
      <c r="E61" s="29" t="s">
        <v>34</v>
      </c>
      <c r="F61" s="27" t="str">
        <f>IF(F65=0,"X","")</f>
        <v>X</v>
      </c>
      <c r="G61" s="28"/>
      <c r="H61" s="29" t="s">
        <v>34</v>
      </c>
      <c r="I61" s="27" t="str">
        <f>IF(I65=0,"X","")</f>
        <v>X</v>
      </c>
      <c r="J61" s="13"/>
      <c r="K61" s="13"/>
    </row>
    <row r="62" spans="2:11" x14ac:dyDescent="0.25">
      <c r="B62" s="30" t="s">
        <v>33</v>
      </c>
      <c r="C62" s="20" t="str">
        <f>IF(C65=1,"X","")</f>
        <v/>
      </c>
      <c r="D62" s="13"/>
      <c r="E62" s="30" t="s">
        <v>33</v>
      </c>
      <c r="F62" s="20" t="str">
        <f>IF(F65=1,"X","")</f>
        <v/>
      </c>
      <c r="G62" s="13"/>
      <c r="H62" s="30" t="s">
        <v>33</v>
      </c>
      <c r="I62" s="20" t="str">
        <f>IF(I65=1,"X","")</f>
        <v/>
      </c>
      <c r="J62" s="13"/>
      <c r="K62" s="13"/>
    </row>
    <row r="63" spans="2:11" x14ac:dyDescent="0.25">
      <c r="B63" s="29" t="s">
        <v>35</v>
      </c>
      <c r="C63" s="19" t="str">
        <f>IF(C65=2,"X","")</f>
        <v/>
      </c>
      <c r="D63" s="13"/>
      <c r="E63" s="29" t="s">
        <v>35</v>
      </c>
      <c r="F63" s="19" t="str">
        <f>IF(F65=2,"X","")</f>
        <v/>
      </c>
      <c r="G63" s="13"/>
      <c r="H63" s="29" t="s">
        <v>35</v>
      </c>
      <c r="I63" s="19" t="str">
        <f>IF(I65=2,"X","")</f>
        <v/>
      </c>
      <c r="J63" s="13"/>
      <c r="K63" s="23" t="s">
        <v>29</v>
      </c>
    </row>
    <row r="64" spans="2:11" ht="5.0999999999999996" customHeight="1" x14ac:dyDescent="0.25">
      <c r="B64" s="13"/>
      <c r="C64" s="13"/>
      <c r="D64" s="13"/>
      <c r="E64" s="13"/>
      <c r="F64" s="13"/>
      <c r="G64" s="13"/>
      <c r="H64" s="13"/>
      <c r="I64" s="13"/>
      <c r="J64" s="13"/>
      <c r="K64" s="13"/>
    </row>
    <row r="65" spans="2:11" x14ac:dyDescent="0.25">
      <c r="B65" s="23" t="s">
        <v>28</v>
      </c>
      <c r="C65" s="18">
        <f>M5</f>
        <v>0</v>
      </c>
      <c r="D65" s="13"/>
      <c r="E65" s="23" t="s">
        <v>27</v>
      </c>
      <c r="F65" s="18">
        <f>N5</f>
        <v>0</v>
      </c>
      <c r="G65" s="13"/>
      <c r="H65" s="23" t="s">
        <v>26</v>
      </c>
      <c r="I65" s="23">
        <f>O5</f>
        <v>0</v>
      </c>
      <c r="J65" s="13"/>
      <c r="K65" s="23">
        <f>I65+F65*10+C65*100</f>
        <v>0</v>
      </c>
    </row>
  </sheetData>
  <sheetProtection sheet="1" objects="1" scenarios="1"/>
  <mergeCells count="25">
    <mergeCell ref="B58:K58"/>
    <mergeCell ref="B60:C60"/>
    <mergeCell ref="E60:F60"/>
    <mergeCell ref="H60:I60"/>
    <mergeCell ref="B38:K38"/>
    <mergeCell ref="B40:C40"/>
    <mergeCell ref="E40:F40"/>
    <mergeCell ref="H40:I40"/>
    <mergeCell ref="B48:K48"/>
    <mergeCell ref="B50:C50"/>
    <mergeCell ref="E50:F50"/>
    <mergeCell ref="H50:I50"/>
    <mergeCell ref="B20:C20"/>
    <mergeCell ref="E20:F20"/>
    <mergeCell ref="H20:I20"/>
    <mergeCell ref="B28:K28"/>
    <mergeCell ref="B30:C30"/>
    <mergeCell ref="E30:F30"/>
    <mergeCell ref="H30:I30"/>
    <mergeCell ref="B18:K18"/>
    <mergeCell ref="H5:J5"/>
    <mergeCell ref="B8:K8"/>
    <mergeCell ref="B10:C10"/>
    <mergeCell ref="E10:F10"/>
    <mergeCell ref="H10:I1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W75"/>
  <sheetViews>
    <sheetView showGridLines="0" zoomScale="70" zoomScaleNormal="70" workbookViewId="0">
      <selection activeCell="N62" sqref="N62"/>
    </sheetView>
  </sheetViews>
  <sheetFormatPr baseColWidth="10" defaultRowHeight="15" x14ac:dyDescent="0.25"/>
  <cols>
    <col min="1" max="1" width="30.7109375" style="22" customWidth="1"/>
    <col min="2" max="3" width="10.7109375" style="22" customWidth="1"/>
    <col min="4" max="4" width="2.7109375" style="22" customWidth="1"/>
    <col min="5" max="6" width="10.7109375" style="22" customWidth="1"/>
    <col min="7" max="7" width="2.7109375" style="22" customWidth="1"/>
    <col min="8" max="9" width="10.7109375" style="22" customWidth="1"/>
    <col min="10" max="10" width="2.7109375" style="22" customWidth="1"/>
    <col min="11" max="11" width="16.7109375" style="22" customWidth="1"/>
    <col min="12" max="12" width="30.7109375" style="22" customWidth="1"/>
    <col min="13" max="16384" width="11.42578125" style="22"/>
  </cols>
  <sheetData>
    <row r="2" spans="2:23" x14ac:dyDescent="0.25">
      <c r="W2" s="22" t="s">
        <v>69</v>
      </c>
    </row>
    <row r="5" spans="2:23" x14ac:dyDescent="0.25">
      <c r="B5" s="57"/>
      <c r="C5" s="57"/>
      <c r="D5" s="57"/>
      <c r="E5" s="57"/>
      <c r="F5" s="57"/>
      <c r="G5" s="57"/>
      <c r="H5" s="57"/>
      <c r="I5" s="57"/>
      <c r="J5" s="57"/>
      <c r="K5" s="57"/>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O60"/>
  <sheetViews>
    <sheetView showGridLines="0" topLeftCell="A51" zoomScale="70" zoomScaleNormal="70" workbookViewId="0">
      <selection activeCell="I67" sqref="I67"/>
    </sheetView>
  </sheetViews>
  <sheetFormatPr baseColWidth="10" defaultRowHeight="15" x14ac:dyDescent="0.25"/>
  <cols>
    <col min="1" max="1" width="30.7109375" style="13" customWidth="1"/>
    <col min="2" max="2" width="45.7109375" style="13" customWidth="1"/>
    <col min="3" max="3" width="10.7109375" style="13" customWidth="1"/>
    <col min="4" max="4" width="2.7109375" style="13" customWidth="1"/>
    <col min="5" max="6" width="10.7109375" style="13" customWidth="1"/>
    <col min="7" max="7" width="11.42578125" style="13"/>
    <col min="8" max="8" width="45.7109375" style="13" customWidth="1"/>
    <col min="9" max="9" width="10.7109375" style="13" customWidth="1"/>
    <col min="10" max="10" width="2.7109375" style="13" customWidth="1"/>
    <col min="11" max="12" width="10.7109375" style="13" customWidth="1"/>
    <col min="13" max="16384" width="11.42578125" style="13"/>
  </cols>
  <sheetData>
    <row r="2" spans="2:15" x14ac:dyDescent="0.25">
      <c r="O2" s="13" t="s">
        <v>69</v>
      </c>
    </row>
    <row r="5" spans="2:15" ht="21" x14ac:dyDescent="0.25">
      <c r="B5" s="60" t="s">
        <v>70</v>
      </c>
      <c r="C5" s="60"/>
      <c r="D5" s="60"/>
      <c r="E5" s="60"/>
      <c r="F5" s="60"/>
      <c r="H5" s="60" t="s">
        <v>87</v>
      </c>
      <c r="I5" s="60"/>
      <c r="J5" s="60"/>
      <c r="K5" s="60"/>
      <c r="L5" s="60"/>
    </row>
    <row r="8" spans="2:15" x14ac:dyDescent="0.25">
      <c r="B8" s="58" t="s">
        <v>71</v>
      </c>
      <c r="C8" s="58"/>
      <c r="D8" s="58"/>
      <c r="E8" s="58"/>
      <c r="F8" s="58"/>
      <c r="H8" s="58" t="s">
        <v>88</v>
      </c>
      <c r="I8" s="58"/>
      <c r="J8" s="58"/>
      <c r="K8" s="58"/>
      <c r="L8" s="58"/>
    </row>
    <row r="9" spans="2:15" ht="5.0999999999999996" customHeight="1" x14ac:dyDescent="0.25"/>
    <row r="10" spans="2:15" x14ac:dyDescent="0.25">
      <c r="B10" s="61"/>
      <c r="C10" s="62"/>
      <c r="E10" s="26" t="s">
        <v>80</v>
      </c>
      <c r="F10" s="26" t="s">
        <v>81</v>
      </c>
      <c r="H10" s="61"/>
      <c r="I10" s="62"/>
      <c r="K10" s="26" t="s">
        <v>80</v>
      </c>
      <c r="L10" s="26" t="s">
        <v>81</v>
      </c>
    </row>
    <row r="11" spans="2:15" x14ac:dyDescent="0.25">
      <c r="B11" s="26" t="s">
        <v>72</v>
      </c>
      <c r="C11" s="8" t="s">
        <v>6</v>
      </c>
      <c r="E11" s="26">
        <f>IF(C11="X",1,IF(C11="",0,"Erreur"))</f>
        <v>1</v>
      </c>
      <c r="F11" s="26">
        <f>IF(C11="X",0,"")</f>
        <v>0</v>
      </c>
      <c r="H11" s="26" t="s">
        <v>82</v>
      </c>
      <c r="I11" s="8" t="s">
        <v>6</v>
      </c>
      <c r="K11" s="26">
        <f>IF(I11="X",1,IF(I11="",0,"Erreur"))</f>
        <v>1</v>
      </c>
      <c r="L11" s="26">
        <f>IF(I11="X",0,"")</f>
        <v>0</v>
      </c>
    </row>
    <row r="12" spans="2:15" x14ac:dyDescent="0.25">
      <c r="B12" s="15" t="s">
        <v>73</v>
      </c>
      <c r="C12" s="8"/>
      <c r="E12" s="26">
        <f t="shared" ref="E12:E18" si="0">IF(C12="X",1,IF(C12="",0,"Erreur"))</f>
        <v>0</v>
      </c>
      <c r="F12" s="26" t="str">
        <f>IF(C12="X",1,"")</f>
        <v/>
      </c>
      <c r="H12" s="15" t="s">
        <v>83</v>
      </c>
      <c r="I12" s="8"/>
      <c r="K12" s="26">
        <f t="shared" ref="K12:K14" si="1">IF(I12="X",1,IF(I12="",0,"Erreur"))</f>
        <v>0</v>
      </c>
      <c r="L12" s="26" t="str">
        <f>IF(I12="X",1,"")</f>
        <v/>
      </c>
    </row>
    <row r="13" spans="2:15" x14ac:dyDescent="0.25">
      <c r="B13" s="15" t="s">
        <v>74</v>
      </c>
      <c r="C13" s="8"/>
      <c r="E13" s="26">
        <f t="shared" si="0"/>
        <v>0</v>
      </c>
      <c r="F13" s="26" t="str">
        <f>IF(C13="X",2,"")</f>
        <v/>
      </c>
      <c r="H13" s="15" t="s">
        <v>84</v>
      </c>
      <c r="I13" s="8"/>
      <c r="K13" s="26">
        <f t="shared" si="1"/>
        <v>0</v>
      </c>
      <c r="L13" s="26" t="str">
        <f>IF(I13="X",2,"")</f>
        <v/>
      </c>
    </row>
    <row r="14" spans="2:15" x14ac:dyDescent="0.25">
      <c r="B14" s="15" t="s">
        <v>75</v>
      </c>
      <c r="C14" s="8"/>
      <c r="E14" s="26">
        <f t="shared" si="0"/>
        <v>0</v>
      </c>
      <c r="F14" s="26" t="str">
        <f>IF(C14="X",3,"")</f>
        <v/>
      </c>
      <c r="H14" s="15" t="s">
        <v>85</v>
      </c>
      <c r="I14" s="8"/>
      <c r="K14" s="26">
        <f t="shared" si="1"/>
        <v>0</v>
      </c>
      <c r="L14" s="26" t="str">
        <f>IF(I14="X",3,"")</f>
        <v/>
      </c>
    </row>
    <row r="15" spans="2:15" x14ac:dyDescent="0.25">
      <c r="B15" s="15" t="s">
        <v>76</v>
      </c>
      <c r="C15" s="8"/>
      <c r="E15" s="26">
        <f t="shared" si="0"/>
        <v>0</v>
      </c>
      <c r="F15" s="26" t="str">
        <f>IF(C15="X",4,"")</f>
        <v/>
      </c>
      <c r="H15" s="32"/>
      <c r="I15" s="33"/>
      <c r="J15" s="16"/>
      <c r="K15" s="34"/>
      <c r="L15" s="34"/>
    </row>
    <row r="16" spans="2:15" x14ac:dyDescent="0.25">
      <c r="B16" s="15" t="s">
        <v>77</v>
      </c>
      <c r="C16" s="8"/>
      <c r="E16" s="26">
        <f t="shared" si="0"/>
        <v>0</v>
      </c>
      <c r="F16" s="26" t="str">
        <f>IF(C16="X",5,"")</f>
        <v/>
      </c>
      <c r="H16" s="35"/>
      <c r="I16" s="36"/>
      <c r="J16" s="16"/>
      <c r="K16" s="16"/>
      <c r="L16" s="16"/>
    </row>
    <row r="17" spans="2:12" x14ac:dyDescent="0.25">
      <c r="B17" s="15" t="s">
        <v>78</v>
      </c>
      <c r="C17" s="8"/>
      <c r="E17" s="26">
        <f t="shared" si="0"/>
        <v>0</v>
      </c>
      <c r="F17" s="26" t="str">
        <f>IF(C17="X",6,"")</f>
        <v/>
      </c>
      <c r="H17" s="35"/>
      <c r="I17" s="36"/>
      <c r="J17" s="16"/>
      <c r="K17" s="16"/>
      <c r="L17" s="16"/>
    </row>
    <row r="18" spans="2:12" x14ac:dyDescent="0.25">
      <c r="B18" s="15" t="s">
        <v>79</v>
      </c>
      <c r="C18" s="8"/>
      <c r="E18" s="26">
        <f t="shared" si="0"/>
        <v>0</v>
      </c>
      <c r="F18" s="26" t="str">
        <f>IF(C18="X",9,"")</f>
        <v/>
      </c>
      <c r="H18" s="35"/>
      <c r="I18" s="36"/>
      <c r="J18" s="16"/>
      <c r="K18" s="16"/>
      <c r="L18" s="16"/>
    </row>
    <row r="19" spans="2:12" ht="5.0999999999999996" customHeight="1" x14ac:dyDescent="0.25"/>
    <row r="20" spans="2:12" x14ac:dyDescent="0.25">
      <c r="B20" s="26" t="s">
        <v>96</v>
      </c>
      <c r="C20" s="26">
        <f>IF(E20="OK",F20,"Erreur")</f>
        <v>0</v>
      </c>
      <c r="E20" s="19" t="str">
        <f>IF(SUM(E11:E18)=1,"OK","Erreur")</f>
        <v>OK</v>
      </c>
      <c r="F20" s="26">
        <f>SUM(F11:F18)</f>
        <v>0</v>
      </c>
      <c r="H20" s="26" t="s">
        <v>99</v>
      </c>
      <c r="I20" s="26">
        <f>IF(K20="OK",L20,"Erreur")</f>
        <v>0</v>
      </c>
      <c r="K20" s="19" t="str">
        <f>IF(SUM(K11:K14)=1,"OK","Erreur")</f>
        <v>OK</v>
      </c>
      <c r="L20" s="26">
        <f>SUM(L11:L14)</f>
        <v>0</v>
      </c>
    </row>
    <row r="21" spans="2:12" x14ac:dyDescent="0.25">
      <c r="B21" s="16"/>
      <c r="C21" s="16"/>
      <c r="H21" s="16"/>
      <c r="I21" s="16"/>
    </row>
    <row r="23" spans="2:12" x14ac:dyDescent="0.25">
      <c r="B23" s="58" t="s">
        <v>86</v>
      </c>
      <c r="C23" s="58"/>
      <c r="D23" s="58"/>
      <c r="E23" s="58"/>
      <c r="F23" s="58"/>
      <c r="H23" s="58" t="s">
        <v>142</v>
      </c>
      <c r="I23" s="58"/>
      <c r="J23" s="58"/>
      <c r="K23" s="58"/>
      <c r="L23" s="58"/>
    </row>
    <row r="24" spans="2:12" ht="5.0999999999999996" customHeight="1" x14ac:dyDescent="0.25"/>
    <row r="25" spans="2:12" x14ac:dyDescent="0.25">
      <c r="B25" s="61"/>
      <c r="C25" s="62"/>
      <c r="E25" s="26" t="s">
        <v>80</v>
      </c>
      <c r="F25" s="26" t="s">
        <v>81</v>
      </c>
      <c r="H25" s="61"/>
      <c r="I25" s="62"/>
      <c r="K25" s="26" t="s">
        <v>80</v>
      </c>
      <c r="L25" s="26" t="s">
        <v>81</v>
      </c>
    </row>
    <row r="26" spans="2:12" x14ac:dyDescent="0.25">
      <c r="B26" s="26" t="s">
        <v>72</v>
      </c>
      <c r="C26" s="8"/>
      <c r="E26" s="26">
        <f>IF(C26="X",1,IF(C26="",0,"Erreur"))</f>
        <v>0</v>
      </c>
      <c r="F26" s="26" t="str">
        <f>IF($I$37="Erreur","Erreur",IF(C26="X",0,""))</f>
        <v/>
      </c>
      <c r="H26" s="26" t="s">
        <v>89</v>
      </c>
      <c r="I26" s="8" t="s">
        <v>6</v>
      </c>
      <c r="K26" s="26">
        <f>IF(I26="X",1,IF(I26="",0,"Erreur"))</f>
        <v>1</v>
      </c>
      <c r="L26" s="26">
        <f>IF(I26="X",9,"")</f>
        <v>9</v>
      </c>
    </row>
    <row r="27" spans="2:12" x14ac:dyDescent="0.25">
      <c r="B27" s="15" t="s">
        <v>91</v>
      </c>
      <c r="C27" s="8"/>
      <c r="E27" s="26">
        <f t="shared" ref="E27:E35" si="2">IF(C27="X",1,IF(C27="",0,"Erreur"))</f>
        <v>0</v>
      </c>
      <c r="F27" s="26" t="str">
        <f>IF($I$37="Erreur","Erreur",IF(C27="X",1,""))</f>
        <v/>
      </c>
      <c r="H27" s="15" t="s">
        <v>90</v>
      </c>
      <c r="I27" s="8"/>
      <c r="K27" s="26">
        <f t="shared" ref="K27" si="3">IF(I27="X",1,IF(I27="",0,"Erreur"))</f>
        <v>0</v>
      </c>
      <c r="L27" s="26" t="str">
        <f>IF(I27="X",1,"")</f>
        <v/>
      </c>
    </row>
    <row r="28" spans="2:12" x14ac:dyDescent="0.25">
      <c r="B28" s="15" t="s">
        <v>92</v>
      </c>
      <c r="C28" s="8"/>
      <c r="E28" s="26">
        <f t="shared" si="2"/>
        <v>0</v>
      </c>
      <c r="F28" s="26" t="str">
        <f>IF($I$37="Erreur","Erreur",IF(C28="X",2,""))</f>
        <v/>
      </c>
      <c r="H28" s="32"/>
      <c r="I28" s="33"/>
      <c r="J28" s="16"/>
      <c r="K28" s="34"/>
      <c r="L28" s="34"/>
    </row>
    <row r="29" spans="2:12" x14ac:dyDescent="0.25">
      <c r="B29" s="15" t="s">
        <v>93</v>
      </c>
      <c r="C29" s="8"/>
      <c r="E29" s="26">
        <f t="shared" si="2"/>
        <v>0</v>
      </c>
      <c r="F29" s="26" t="str">
        <f>IF($I$37="Erreur","Erreur",IF(C29="X",3,""))</f>
        <v/>
      </c>
      <c r="H29" s="35"/>
      <c r="I29" s="36"/>
      <c r="J29" s="16"/>
      <c r="K29" s="16"/>
      <c r="L29" s="16"/>
    </row>
    <row r="30" spans="2:12" x14ac:dyDescent="0.25">
      <c r="B30" s="15" t="s">
        <v>94</v>
      </c>
      <c r="C30" s="8"/>
      <c r="E30" s="26">
        <f t="shared" si="2"/>
        <v>0</v>
      </c>
      <c r="F30" s="26" t="str">
        <f>IF($I$37="Erreur","Erreur",IF(C30="X",4,""))</f>
        <v/>
      </c>
      <c r="H30" s="35"/>
      <c r="I30" s="36"/>
      <c r="J30" s="16"/>
      <c r="K30" s="16"/>
      <c r="L30" s="16"/>
    </row>
    <row r="31" spans="2:12" x14ac:dyDescent="0.25">
      <c r="B31" s="15" t="s">
        <v>108</v>
      </c>
      <c r="C31" s="8" t="s">
        <v>6</v>
      </c>
      <c r="E31" s="26">
        <f t="shared" ref="E31:E34" si="4">IF(C31="X",1,IF(C31="",0,"Erreur"))</f>
        <v>1</v>
      </c>
      <c r="F31" s="26" t="str">
        <f>IF(AND($I$26="X",C31="X"),"Erreur",IF($I$37="Erreur","Erreur",IF(AND($I$37=1,C31="X"),5,"")))</f>
        <v>Erreur</v>
      </c>
      <c r="H31" s="35"/>
      <c r="I31" s="36"/>
      <c r="J31" s="16"/>
      <c r="K31" s="16"/>
      <c r="L31" s="16"/>
    </row>
    <row r="32" spans="2:12" x14ac:dyDescent="0.25">
      <c r="B32" s="15" t="s">
        <v>109</v>
      </c>
      <c r="C32" s="8"/>
      <c r="E32" s="26">
        <f t="shared" si="4"/>
        <v>0</v>
      </c>
      <c r="F32" s="26" t="str">
        <f t="shared" ref="F32" si="5">IF(AND($I$26="X",C32="X"),"Erreur",IF($I$37="Erreur","Erreur",IF(AND($I$37=1,C32="X"),6,"")))</f>
        <v/>
      </c>
      <c r="H32" s="35"/>
      <c r="I32" s="36"/>
      <c r="J32" s="16"/>
      <c r="K32" s="16"/>
      <c r="L32" s="16"/>
    </row>
    <row r="33" spans="2:12" x14ac:dyDescent="0.25">
      <c r="B33" s="15" t="s">
        <v>110</v>
      </c>
      <c r="C33" s="8"/>
      <c r="E33" s="26">
        <f t="shared" si="4"/>
        <v>0</v>
      </c>
      <c r="F33" s="26" t="str">
        <f>IF(AND($I$26="X",C33="X"),"Erreur",IF($I$37="Erreur","Erreur",IF(AND($I$37=1,C33="X"),7,"")))</f>
        <v/>
      </c>
      <c r="H33" s="35"/>
      <c r="I33" s="36"/>
      <c r="J33" s="16"/>
      <c r="K33" s="16"/>
      <c r="L33" s="16"/>
    </row>
    <row r="34" spans="2:12" x14ac:dyDescent="0.25">
      <c r="B34" s="15" t="s">
        <v>111</v>
      </c>
      <c r="C34" s="8"/>
      <c r="E34" s="26">
        <f t="shared" si="4"/>
        <v>0</v>
      </c>
      <c r="F34" s="26" t="str">
        <f>IF(AND($I$26="X",C34="X"),"Erreur",IF($I$37="Erreur","Erreur",IF(AND($I$37=1,C34="X"),8,"")))</f>
        <v/>
      </c>
      <c r="H34" s="35"/>
      <c r="I34" s="36"/>
      <c r="J34" s="16"/>
      <c r="K34" s="16"/>
      <c r="L34" s="16"/>
    </row>
    <row r="35" spans="2:12" x14ac:dyDescent="0.25">
      <c r="B35" s="15" t="s">
        <v>95</v>
      </c>
      <c r="C35" s="8"/>
      <c r="E35" s="26">
        <f t="shared" si="2"/>
        <v>0</v>
      </c>
      <c r="F35" s="26" t="str">
        <f>IF($I$37="Erreur","Erreur",IF(C35="X",9,""))</f>
        <v/>
      </c>
      <c r="H35" s="35"/>
      <c r="I35" s="36"/>
      <c r="J35" s="16"/>
      <c r="K35" s="16"/>
      <c r="L35" s="16"/>
    </row>
    <row r="36" spans="2:12" ht="5.0999999999999996" customHeight="1" x14ac:dyDescent="0.25"/>
    <row r="37" spans="2:12" x14ac:dyDescent="0.25">
      <c r="B37" s="26" t="s">
        <v>97</v>
      </c>
      <c r="C37" s="26">
        <f>IF($I$37="Erreur","Erreur",IF(E37="OK",F37,"Erreur"))</f>
        <v>0</v>
      </c>
      <c r="E37" s="19" t="str">
        <f>IF(SUM(E26:E35)=1,"OK","Erreur")</f>
        <v>OK</v>
      </c>
      <c r="F37" s="26">
        <f>SUM(F26:F35)</f>
        <v>0</v>
      </c>
      <c r="H37" s="26" t="s">
        <v>104</v>
      </c>
      <c r="I37" s="26">
        <f>IF(K37="OK",L37,"Erreur")</f>
        <v>9</v>
      </c>
      <c r="K37" s="19" t="str">
        <f>IF(SUM(K26:K27)=1,"OK","Erreur")</f>
        <v>OK</v>
      </c>
      <c r="L37" s="26">
        <f>SUM(L26:L27)</f>
        <v>9</v>
      </c>
    </row>
    <row r="38" spans="2:12" x14ac:dyDescent="0.25">
      <c r="C38" s="13" t="s">
        <v>141</v>
      </c>
    </row>
    <row r="40" spans="2:12" x14ac:dyDescent="0.25">
      <c r="B40" s="58" t="s">
        <v>100</v>
      </c>
      <c r="C40" s="58"/>
      <c r="D40" s="58"/>
      <c r="E40" s="58"/>
      <c r="F40" s="58"/>
      <c r="H40" s="58" t="s">
        <v>139</v>
      </c>
      <c r="I40" s="58"/>
      <c r="J40" s="58"/>
      <c r="K40" s="58"/>
      <c r="L40" s="58"/>
    </row>
    <row r="41" spans="2:12" ht="5.0999999999999996" customHeight="1" x14ac:dyDescent="0.25"/>
    <row r="42" spans="2:12" x14ac:dyDescent="0.25">
      <c r="B42" s="61"/>
      <c r="C42" s="62"/>
      <c r="E42" s="26" t="s">
        <v>80</v>
      </c>
      <c r="F42" s="26" t="s">
        <v>81</v>
      </c>
      <c r="H42" s="61"/>
      <c r="I42" s="62"/>
      <c r="J42" s="51"/>
      <c r="K42" s="50" t="s">
        <v>80</v>
      </c>
      <c r="L42" s="50" t="s">
        <v>81</v>
      </c>
    </row>
    <row r="43" spans="2:12" x14ac:dyDescent="0.25">
      <c r="B43" s="26" t="s">
        <v>101</v>
      </c>
      <c r="C43" s="8" t="s">
        <v>6</v>
      </c>
      <c r="E43" s="26">
        <f>IF(C43="X",1,IF(C43="",0,"Erreur"))</f>
        <v>1</v>
      </c>
      <c r="F43" s="26">
        <f>IF(C43="X",0,"")</f>
        <v>0</v>
      </c>
      <c r="H43" s="50" t="s">
        <v>138</v>
      </c>
      <c r="I43" s="8"/>
      <c r="J43" s="51"/>
      <c r="K43" s="50">
        <f>IF(I43="X",1,IF(I43="",0,"Erreur"))</f>
        <v>0</v>
      </c>
      <c r="L43" s="50" t="str">
        <f>IF(I43="X",1,"")</f>
        <v/>
      </c>
    </row>
    <row r="44" spans="2:12" x14ac:dyDescent="0.25">
      <c r="B44" s="15" t="s">
        <v>102</v>
      </c>
      <c r="C44" s="8"/>
      <c r="E44" s="26">
        <f t="shared" ref="E44:E45" si="6">IF(C44="X",1,IF(C44="",0,"Erreur"))</f>
        <v>0</v>
      </c>
      <c r="F44" s="26" t="str">
        <f>IF(C44="X",1,"")</f>
        <v/>
      </c>
      <c r="H44" s="15" t="s">
        <v>137</v>
      </c>
      <c r="I44" s="8"/>
      <c r="J44" s="51"/>
      <c r="K44" s="50">
        <f>IF(I44="X",1,IF(I44="",0,"Erreur"))</f>
        <v>0</v>
      </c>
      <c r="L44" s="50" t="str">
        <f>IF(I44="X",2,"")</f>
        <v/>
      </c>
    </row>
    <row r="45" spans="2:12" x14ac:dyDescent="0.25">
      <c r="B45" s="15" t="s">
        <v>103</v>
      </c>
      <c r="C45" s="8"/>
      <c r="E45" s="26">
        <f t="shared" si="6"/>
        <v>0</v>
      </c>
      <c r="F45" s="26" t="str">
        <f>IF(C45="X",9,"")</f>
        <v/>
      </c>
      <c r="H45" s="15" t="s">
        <v>136</v>
      </c>
      <c r="I45" s="8" t="s">
        <v>6</v>
      </c>
      <c r="J45" s="51"/>
      <c r="K45" s="50">
        <f t="shared" ref="K45" si="7">IF(I45="X",1,IF(I45="",0,"Erreur"))</f>
        <v>1</v>
      </c>
      <c r="L45" s="50">
        <f>IF(I45="X",9,"")</f>
        <v>9</v>
      </c>
    </row>
    <row r="46" spans="2:12" ht="5.0999999999999996" customHeight="1" x14ac:dyDescent="0.25"/>
    <row r="47" spans="2:12" x14ac:dyDescent="0.25">
      <c r="B47" s="26" t="s">
        <v>98</v>
      </c>
      <c r="C47" s="26">
        <f>IF(E47="OK",F47,"Erreur")</f>
        <v>0</v>
      </c>
      <c r="E47" s="19" t="str">
        <f>IF(SUM(E43:E45)=1,"OK","Erreur")</f>
        <v>OK</v>
      </c>
      <c r="F47" s="26">
        <f>SUM(F43:F45)</f>
        <v>0</v>
      </c>
      <c r="H47" s="26" t="s">
        <v>105</v>
      </c>
      <c r="I47" s="50">
        <f>IF(K47="OK",L47,"Erreur")</f>
        <v>9</v>
      </c>
      <c r="K47" s="19" t="str">
        <f>IF(SUM(K43:K45)=1,"OK","Erreur")</f>
        <v>OK</v>
      </c>
      <c r="L47" s="50">
        <f>SUM(L43:L45)</f>
        <v>9</v>
      </c>
    </row>
    <row r="48" spans="2:12" s="45" customFormat="1" x14ac:dyDescent="0.25">
      <c r="B48" s="44"/>
      <c r="C48" s="44"/>
      <c r="E48" s="49"/>
      <c r="F48" s="44"/>
      <c r="H48" s="44"/>
      <c r="I48" s="44"/>
    </row>
    <row r="49" spans="2:12" s="45" customFormat="1" x14ac:dyDescent="0.25">
      <c r="B49" s="44"/>
      <c r="C49" s="44"/>
      <c r="E49" s="49"/>
      <c r="F49" s="44"/>
      <c r="H49" s="44"/>
      <c r="I49" s="44"/>
    </row>
    <row r="50" spans="2:12" s="45" customFormat="1" x14ac:dyDescent="0.25">
      <c r="B50" s="58" t="s">
        <v>100</v>
      </c>
      <c r="C50" s="58"/>
      <c r="D50" s="58"/>
      <c r="E50" s="58"/>
      <c r="F50" s="58"/>
      <c r="H50" s="58" t="s">
        <v>140</v>
      </c>
      <c r="I50" s="58"/>
      <c r="J50" s="58"/>
      <c r="K50" s="58"/>
      <c r="L50" s="58"/>
    </row>
    <row r="51" spans="2:12" s="45" customFormat="1" ht="5.0999999999999996" customHeight="1" x14ac:dyDescent="0.25">
      <c r="H51" s="51"/>
      <c r="I51" s="51"/>
      <c r="J51" s="51"/>
      <c r="K51" s="51"/>
      <c r="L51" s="51"/>
    </row>
    <row r="52" spans="2:12" s="45" customFormat="1" x14ac:dyDescent="0.25">
      <c r="B52" s="61"/>
      <c r="C52" s="62"/>
      <c r="E52" s="43" t="s">
        <v>80</v>
      </c>
      <c r="F52" s="43" t="s">
        <v>81</v>
      </c>
      <c r="H52" s="61"/>
      <c r="I52" s="62"/>
      <c r="J52" s="51"/>
      <c r="K52" s="50" t="s">
        <v>80</v>
      </c>
      <c r="L52" s="50" t="s">
        <v>81</v>
      </c>
    </row>
    <row r="53" spans="2:12" s="45" customFormat="1" x14ac:dyDescent="0.25">
      <c r="B53" s="43" t="s">
        <v>101</v>
      </c>
      <c r="C53" s="8" t="s">
        <v>6</v>
      </c>
      <c r="E53" s="43">
        <f>IF(C53="X",1,IF(C53="",0,"Erreur"))</f>
        <v>1</v>
      </c>
      <c r="F53" s="43">
        <f>IF(C53="X",0,"")</f>
        <v>0</v>
      </c>
      <c r="H53" s="50" t="s">
        <v>138</v>
      </c>
      <c r="I53" s="8" t="s">
        <v>6</v>
      </c>
      <c r="J53" s="51"/>
      <c r="K53" s="50">
        <f>IF(I53="X",1,IF(I53="",0,"Erreur"))</f>
        <v>1</v>
      </c>
      <c r="L53" s="50">
        <f>IF(I53="X",1,"")</f>
        <v>1</v>
      </c>
    </row>
    <row r="54" spans="2:12" s="45" customFormat="1" x14ac:dyDescent="0.25">
      <c r="B54" s="15" t="s">
        <v>102</v>
      </c>
      <c r="C54" s="8"/>
      <c r="E54" s="43">
        <f t="shared" ref="E54:E55" si="8">IF(C54="X",1,IF(C54="",0,"Erreur"))</f>
        <v>0</v>
      </c>
      <c r="F54" s="43" t="str">
        <f>IF(C54="X",1,"")</f>
        <v/>
      </c>
      <c r="H54" s="15" t="s">
        <v>137</v>
      </c>
      <c r="I54" s="8"/>
      <c r="J54" s="51"/>
      <c r="K54" s="50">
        <f>IF(I54="X",1,IF(I54="",0,"Erreur"))</f>
        <v>0</v>
      </c>
      <c r="L54" s="50" t="str">
        <f>IF(I54="X",2,"")</f>
        <v/>
      </c>
    </row>
    <row r="55" spans="2:12" s="45" customFormat="1" x14ac:dyDescent="0.25">
      <c r="B55" s="15" t="s">
        <v>103</v>
      </c>
      <c r="C55" s="8"/>
      <c r="E55" s="43">
        <f t="shared" si="8"/>
        <v>0</v>
      </c>
      <c r="F55" s="43" t="str">
        <f>IF(C55="X",9,"")</f>
        <v/>
      </c>
      <c r="H55" s="15" t="s">
        <v>136</v>
      </c>
      <c r="I55" s="8"/>
      <c r="J55" s="51"/>
      <c r="K55" s="50">
        <f t="shared" ref="K55" si="9">IF(I55="X",1,IF(I55="",0,"Erreur"))</f>
        <v>0</v>
      </c>
      <c r="L55" s="50" t="str">
        <f>IF(I55="X",9,"")</f>
        <v/>
      </c>
    </row>
    <row r="56" spans="2:12" s="45" customFormat="1" ht="5.0999999999999996" customHeight="1" x14ac:dyDescent="0.25">
      <c r="H56" s="51"/>
      <c r="I56" s="51"/>
      <c r="J56" s="51"/>
      <c r="K56" s="51"/>
      <c r="L56" s="51"/>
    </row>
    <row r="57" spans="2:12" s="45" customFormat="1" x14ac:dyDescent="0.25">
      <c r="B57" s="43" t="s">
        <v>98</v>
      </c>
      <c r="C57" s="43">
        <f>IF(E57="OK",F57,"Erreur")</f>
        <v>0</v>
      </c>
      <c r="E57" s="19" t="str">
        <f>IF(SUM(E53:E55)=1,"OK","Erreur")</f>
        <v>OK</v>
      </c>
      <c r="F57" s="43">
        <f>SUM(F53:F55)</f>
        <v>0</v>
      </c>
      <c r="H57" s="50" t="s">
        <v>105</v>
      </c>
      <c r="I57" s="50">
        <f>IF(K57="OK",L57,"Erreur")</f>
        <v>1</v>
      </c>
      <c r="J57" s="51"/>
      <c r="K57" s="19" t="str">
        <f>IF(SUM(K53:K55)=1,"OK","Erreur")</f>
        <v>OK</v>
      </c>
      <c r="L57" s="50">
        <f>SUM(L53:L55)</f>
        <v>1</v>
      </c>
    </row>
    <row r="58" spans="2:12" s="45" customFormat="1" x14ac:dyDescent="0.25">
      <c r="B58" s="44"/>
      <c r="C58" s="44"/>
      <c r="E58" s="49"/>
      <c r="F58" s="44"/>
      <c r="H58" s="44"/>
      <c r="I58" s="44"/>
    </row>
    <row r="60" spans="2:12" ht="46.5" x14ac:dyDescent="0.25">
      <c r="D60" s="1" t="s">
        <v>106</v>
      </c>
      <c r="E60" s="56">
        <f>$C$20+10*$C$37+100*$C$47+1000*$C$57</f>
        <v>0</v>
      </c>
      <c r="F60" s="56"/>
      <c r="G60" s="25"/>
      <c r="J60" s="1" t="s">
        <v>107</v>
      </c>
      <c r="K60" s="56">
        <f>$I$20+10*$I$37+100*$I$47+1000*$I$57</f>
        <v>1990</v>
      </c>
      <c r="L60" s="56"/>
    </row>
  </sheetData>
  <mergeCells count="20">
    <mergeCell ref="H25:I25"/>
    <mergeCell ref="B42:C42"/>
    <mergeCell ref="B25:C25"/>
    <mergeCell ref="E60:F60"/>
    <mergeCell ref="K60:L60"/>
    <mergeCell ref="B40:F40"/>
    <mergeCell ref="H40:L40"/>
    <mergeCell ref="H42:I42"/>
    <mergeCell ref="B50:F50"/>
    <mergeCell ref="H50:L50"/>
    <mergeCell ref="B52:C52"/>
    <mergeCell ref="H52:I52"/>
    <mergeCell ref="B5:F5"/>
    <mergeCell ref="H5:L5"/>
    <mergeCell ref="H8:L8"/>
    <mergeCell ref="H10:I10"/>
    <mergeCell ref="H23:L23"/>
    <mergeCell ref="B10:C10"/>
    <mergeCell ref="B8:F8"/>
    <mergeCell ref="B23:F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2:O51"/>
  <sheetViews>
    <sheetView showGridLines="0" topLeftCell="A32" zoomScale="70" zoomScaleNormal="70" workbookViewId="0">
      <selection activeCell="A3" sqref="A3"/>
    </sheetView>
  </sheetViews>
  <sheetFormatPr baseColWidth="10" defaultRowHeight="15" x14ac:dyDescent="0.25"/>
  <cols>
    <col min="1" max="1" width="30.7109375" style="31" customWidth="1"/>
    <col min="2" max="2" width="40.7109375" style="31" customWidth="1"/>
    <col min="3" max="3" width="10.7109375" style="31" customWidth="1"/>
    <col min="4" max="4" width="2.7109375" style="31" customWidth="1"/>
    <col min="5" max="5" width="13.7109375" style="31" bestFit="1" customWidth="1"/>
    <col min="6" max="7" width="11.42578125" style="31"/>
    <col min="8" max="8" width="30.7109375" style="31" customWidth="1"/>
    <col min="9" max="9" width="10.7109375" style="31" customWidth="1"/>
    <col min="10" max="10" width="2.7109375" style="31" customWidth="1"/>
    <col min="11" max="16384" width="11.42578125" style="31"/>
  </cols>
  <sheetData>
    <row r="2" spans="2:15" x14ac:dyDescent="0.25">
      <c r="O2" s="3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I53"/>
  <sheetViews>
    <sheetView showGridLines="0" zoomScale="70" zoomScaleNormal="70" workbookViewId="0">
      <selection activeCell="S38" sqref="S38"/>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6" width="10.7109375" style="41" customWidth="1"/>
    <col min="7" max="16384" width="11.42578125" style="41"/>
  </cols>
  <sheetData>
    <row r="2" spans="2:9" x14ac:dyDescent="0.25">
      <c r="I2" s="41" t="s">
        <v>69</v>
      </c>
    </row>
    <row r="5" spans="2:9" ht="21" x14ac:dyDescent="0.25">
      <c r="B5" s="60" t="s">
        <v>112</v>
      </c>
      <c r="C5" s="60"/>
      <c r="D5" s="60"/>
      <c r="E5" s="60"/>
      <c r="F5" s="60"/>
    </row>
    <row r="8" spans="2:9" x14ac:dyDescent="0.25">
      <c r="B8" s="58" t="s">
        <v>115</v>
      </c>
      <c r="C8" s="58"/>
      <c r="D8" s="58"/>
      <c r="E8" s="58"/>
      <c r="F8" s="58"/>
    </row>
    <row r="9" spans="2:9" ht="5.0999999999999996" customHeight="1" x14ac:dyDescent="0.25"/>
    <row r="10" spans="2:9" x14ac:dyDescent="0.25">
      <c r="B10" s="61"/>
      <c r="C10" s="62"/>
      <c r="F10" s="40"/>
    </row>
    <row r="11" spans="2:9" x14ac:dyDescent="0.25">
      <c r="B11" s="39" t="s">
        <v>113</v>
      </c>
      <c r="C11" s="8" t="s">
        <v>6</v>
      </c>
      <c r="F11" s="40"/>
    </row>
    <row r="12" spans="2:9" x14ac:dyDescent="0.25">
      <c r="B12" s="15" t="s">
        <v>114</v>
      </c>
      <c r="C12" s="8"/>
      <c r="F12" s="40"/>
    </row>
    <row r="13" spans="2:9" ht="5.0999999999999996" customHeight="1" x14ac:dyDescent="0.25">
      <c r="F13" s="40"/>
    </row>
    <row r="14" spans="2:9" x14ac:dyDescent="0.25">
      <c r="B14" s="39" t="s">
        <v>124</v>
      </c>
      <c r="C14" s="39">
        <f>IF(AND(C11="X",C12=""),0,IF(AND(C11="",C12="X"),9,"Erreur"))</f>
        <v>0</v>
      </c>
      <c r="F14" s="40"/>
    </row>
    <row r="15" spans="2:9" x14ac:dyDescent="0.25">
      <c r="B15" s="40"/>
      <c r="C15" s="40"/>
    </row>
    <row r="17" spans="2:6" x14ac:dyDescent="0.25">
      <c r="B17" s="58" t="s">
        <v>86</v>
      </c>
      <c r="C17" s="58"/>
      <c r="D17" s="58"/>
      <c r="E17" s="58"/>
      <c r="F17" s="58"/>
    </row>
    <row r="18" spans="2:6" ht="5.0999999999999996" customHeight="1" x14ac:dyDescent="0.25"/>
    <row r="19" spans="2:6" x14ac:dyDescent="0.25">
      <c r="B19" s="61"/>
      <c r="C19" s="62"/>
      <c r="E19" s="39" t="s">
        <v>80</v>
      </c>
      <c r="F19" s="39" t="s">
        <v>81</v>
      </c>
    </row>
    <row r="20" spans="2:6" x14ac:dyDescent="0.25">
      <c r="B20" s="39" t="s">
        <v>117</v>
      </c>
      <c r="C20" s="8" t="s">
        <v>6</v>
      </c>
      <c r="E20" s="39">
        <f>IF(C20="X",1,IF(C20="",0,"Erreur"))</f>
        <v>1</v>
      </c>
      <c r="F20" s="39">
        <f>IF($I$32="Erreur","Erreur",IF(C20="X",0,""))</f>
        <v>0</v>
      </c>
    </row>
    <row r="21" spans="2:6" x14ac:dyDescent="0.25">
      <c r="B21" s="15" t="s">
        <v>116</v>
      </c>
      <c r="C21" s="8"/>
      <c r="E21" s="39">
        <f t="shared" ref="E21:E24" si="0">IF(C21="X",1,IF(C21="",0,"Erreur"))</f>
        <v>0</v>
      </c>
      <c r="F21" s="39" t="str">
        <f>IF($I$32="Erreur","Erreur",IF(C21="X",1,""))</f>
        <v/>
      </c>
    </row>
    <row r="22" spans="2:6" x14ac:dyDescent="0.25">
      <c r="B22" s="15" t="s">
        <v>118</v>
      </c>
      <c r="C22" s="8"/>
      <c r="E22" s="39">
        <f t="shared" si="0"/>
        <v>0</v>
      </c>
      <c r="F22" s="39" t="str">
        <f>IF($I$32="Erreur","Erreur",IF(C22="X",2,""))</f>
        <v/>
      </c>
    </row>
    <row r="23" spans="2:6" x14ac:dyDescent="0.25">
      <c r="B23" s="15" t="s">
        <v>119</v>
      </c>
      <c r="C23" s="8"/>
      <c r="E23" s="39">
        <f t="shared" si="0"/>
        <v>0</v>
      </c>
      <c r="F23" s="39" t="str">
        <f>IF($I$32="Erreur","Erreur",IF(C23="X",3,""))</f>
        <v/>
      </c>
    </row>
    <row r="24" spans="2:6" x14ac:dyDescent="0.25">
      <c r="B24" s="15" t="s">
        <v>120</v>
      </c>
      <c r="C24" s="8"/>
      <c r="E24" s="39">
        <f t="shared" si="0"/>
        <v>0</v>
      </c>
      <c r="F24" s="39" t="str">
        <f>IF($I$32="Erreur","Erreur",IF(C24="X",4,""))</f>
        <v/>
      </c>
    </row>
    <row r="25" spans="2:6" ht="5.0999999999999996" customHeight="1" x14ac:dyDescent="0.25"/>
    <row r="26" spans="2:6" x14ac:dyDescent="0.25">
      <c r="B26" s="39" t="s">
        <v>125</v>
      </c>
      <c r="C26" s="39">
        <f>IF($I$51="Erreur","Erreur",IF(E26="OK",F26,"Erreur"))</f>
        <v>0</v>
      </c>
      <c r="E26" s="19" t="str">
        <f>IF(SUM(E20:E24)=1,"OK","Erreur")</f>
        <v>OK</v>
      </c>
      <c r="F26" s="39">
        <f>SUM(F20:F24)</f>
        <v>0</v>
      </c>
    </row>
    <row r="29" spans="2:6" x14ac:dyDescent="0.25">
      <c r="B29" s="58" t="s">
        <v>100</v>
      </c>
      <c r="C29" s="58"/>
      <c r="D29" s="58"/>
      <c r="E29" s="58"/>
      <c r="F29" s="58"/>
    </row>
    <row r="30" spans="2:6" ht="5.0999999999999996" customHeight="1" x14ac:dyDescent="0.25"/>
    <row r="31" spans="2:6" x14ac:dyDescent="0.25">
      <c r="B31" s="61"/>
      <c r="C31" s="62"/>
      <c r="F31" s="39" t="s">
        <v>81</v>
      </c>
    </row>
    <row r="32" spans="2:6" x14ac:dyDescent="0.25">
      <c r="B32" s="39" t="s">
        <v>117</v>
      </c>
      <c r="C32" s="8" t="s">
        <v>6</v>
      </c>
      <c r="E32" s="39">
        <f>IF(C32="X",1,IF(C32="",0,"Erreur"))</f>
        <v>1</v>
      </c>
      <c r="F32" s="39">
        <f>IF($I$32="Erreur","Erreur",IF(C32="X",0,""))</f>
        <v>0</v>
      </c>
    </row>
    <row r="33" spans="2:6" x14ac:dyDescent="0.25">
      <c r="B33" s="15" t="s">
        <v>116</v>
      </c>
      <c r="C33" s="8"/>
      <c r="E33" s="39">
        <f t="shared" ref="E33:E36" si="1">IF(C33="X",1,IF(C33="",0,"Erreur"))</f>
        <v>0</v>
      </c>
      <c r="F33" s="39" t="str">
        <f>IF($I$32="Erreur","Erreur",IF(C33="X",1,""))</f>
        <v/>
      </c>
    </row>
    <row r="34" spans="2:6" x14ac:dyDescent="0.25">
      <c r="B34" s="15" t="s">
        <v>118</v>
      </c>
      <c r="C34" s="8"/>
      <c r="E34" s="39">
        <f t="shared" si="1"/>
        <v>0</v>
      </c>
      <c r="F34" s="39" t="str">
        <f>IF($I$32="Erreur","Erreur",IF(C34="X",2,""))</f>
        <v/>
      </c>
    </row>
    <row r="35" spans="2:6" x14ac:dyDescent="0.25">
      <c r="B35" s="15" t="s">
        <v>119</v>
      </c>
      <c r="C35" s="8"/>
      <c r="E35" s="39">
        <f t="shared" si="1"/>
        <v>0</v>
      </c>
      <c r="F35" s="39" t="str">
        <f>IF($I$32="Erreur","Erreur",IF(C35="X",3,""))</f>
        <v/>
      </c>
    </row>
    <row r="36" spans="2:6" x14ac:dyDescent="0.25">
      <c r="B36" s="15" t="s">
        <v>120</v>
      </c>
      <c r="C36" s="8"/>
      <c r="E36" s="39">
        <f t="shared" si="1"/>
        <v>0</v>
      </c>
      <c r="F36" s="39" t="str">
        <f>IF($I$32="Erreur","Erreur",IF(C36="X",4,""))</f>
        <v/>
      </c>
    </row>
    <row r="37" spans="2:6" ht="5.0999999999999996" customHeight="1" x14ac:dyDescent="0.25"/>
    <row r="38" spans="2:6" x14ac:dyDescent="0.25">
      <c r="B38" s="39" t="s">
        <v>126</v>
      </c>
      <c r="C38" s="39">
        <f>IF($I$51="Erreur","Erreur",IF(E38="OK",F38,"Erreur"))</f>
        <v>0</v>
      </c>
      <c r="E38" s="19" t="str">
        <f>IF(SUM(E32:E36)=1,"OK","Erreur")</f>
        <v>OK</v>
      </c>
      <c r="F38" s="39">
        <f>SUM(F32:F36)</f>
        <v>0</v>
      </c>
    </row>
    <row r="39" spans="2:6" s="45" customFormat="1" x14ac:dyDescent="0.25">
      <c r="B39" s="44"/>
      <c r="C39" s="44"/>
      <c r="E39" s="49"/>
      <c r="F39" s="44"/>
    </row>
    <row r="40" spans="2:6" s="45" customFormat="1" x14ac:dyDescent="0.25">
      <c r="B40" s="44"/>
      <c r="C40" s="44"/>
      <c r="E40" s="49"/>
      <c r="F40" s="44"/>
    </row>
    <row r="41" spans="2:6" s="45" customFormat="1" x14ac:dyDescent="0.25">
      <c r="B41" s="58" t="s">
        <v>143</v>
      </c>
      <c r="C41" s="58"/>
      <c r="D41" s="58"/>
      <c r="E41" s="58"/>
      <c r="F41" s="58"/>
    </row>
    <row r="42" spans="2:6" s="45" customFormat="1" ht="5.0999999999999996" customHeight="1" x14ac:dyDescent="0.25"/>
    <row r="43" spans="2:6" s="45" customFormat="1" x14ac:dyDescent="0.25">
      <c r="B43" s="61"/>
      <c r="C43" s="62"/>
      <c r="F43" s="43" t="s">
        <v>81</v>
      </c>
    </row>
    <row r="44" spans="2:6" s="45" customFormat="1" x14ac:dyDescent="0.25">
      <c r="B44" s="43" t="s">
        <v>117</v>
      </c>
      <c r="C44" s="8" t="s">
        <v>6</v>
      </c>
      <c r="E44" s="43">
        <f>IF(C44="X",1,IF(C44="",0,"Erreur"))</f>
        <v>1</v>
      </c>
      <c r="F44" s="43">
        <f>IF($I$32="Erreur","Erreur",IF(C44="X",0,""))</f>
        <v>0</v>
      </c>
    </row>
    <row r="45" spans="2:6" s="45" customFormat="1" x14ac:dyDescent="0.25">
      <c r="B45" s="15" t="s">
        <v>116</v>
      </c>
      <c r="C45" s="8"/>
      <c r="E45" s="43">
        <f t="shared" ref="E45:E48" si="2">IF(C45="X",1,IF(C45="",0,"Erreur"))</f>
        <v>0</v>
      </c>
      <c r="F45" s="43" t="str">
        <f>IF($I$32="Erreur","Erreur",IF(C45="X",1,""))</f>
        <v/>
      </c>
    </row>
    <row r="46" spans="2:6" s="45" customFormat="1" x14ac:dyDescent="0.25">
      <c r="B46" s="15" t="s">
        <v>118</v>
      </c>
      <c r="C46" s="8"/>
      <c r="E46" s="43">
        <f t="shared" si="2"/>
        <v>0</v>
      </c>
      <c r="F46" s="43" t="str">
        <f>IF($I$32="Erreur","Erreur",IF(C46="X",2,""))</f>
        <v/>
      </c>
    </row>
    <row r="47" spans="2:6" s="45" customFormat="1" x14ac:dyDescent="0.25">
      <c r="B47" s="15" t="s">
        <v>119</v>
      </c>
      <c r="C47" s="8"/>
      <c r="E47" s="43">
        <f t="shared" si="2"/>
        <v>0</v>
      </c>
      <c r="F47" s="43" t="str">
        <f>IF($I$32="Erreur","Erreur",IF(C47="X",3,""))</f>
        <v/>
      </c>
    </row>
    <row r="48" spans="2:6" s="45" customFormat="1" x14ac:dyDescent="0.25">
      <c r="B48" s="15" t="s">
        <v>120</v>
      </c>
      <c r="C48" s="8"/>
      <c r="E48" s="43">
        <f t="shared" si="2"/>
        <v>0</v>
      </c>
      <c r="F48" s="43" t="str">
        <f>IF($I$32="Erreur","Erreur",IF(C48="X",4,""))</f>
        <v/>
      </c>
    </row>
    <row r="49" spans="2:6" s="45" customFormat="1" ht="5.0999999999999996" customHeight="1" x14ac:dyDescent="0.25"/>
    <row r="50" spans="2:6" s="45" customFormat="1" x14ac:dyDescent="0.25">
      <c r="B50" s="43" t="s">
        <v>126</v>
      </c>
      <c r="C50" s="43">
        <f>IF($I$51="Erreur","Erreur",IF(E50="OK",F50,"Erreur"))</f>
        <v>0</v>
      </c>
      <c r="E50" s="19" t="str">
        <f>IF(SUM(E44:E48)=1,"OK","Erreur")</f>
        <v>OK</v>
      </c>
      <c r="F50" s="43">
        <f>SUM(F44:F48)</f>
        <v>0</v>
      </c>
    </row>
    <row r="53" spans="2:6" ht="46.5" x14ac:dyDescent="0.25">
      <c r="D53" s="1" t="s">
        <v>121</v>
      </c>
      <c r="E53" s="56">
        <f>$C$14+10*$C$26+100*$C$38+1000*$C$50</f>
        <v>0</v>
      </c>
      <c r="F53" s="56"/>
    </row>
  </sheetData>
  <mergeCells count="10">
    <mergeCell ref="B5:F5"/>
    <mergeCell ref="B8:F8"/>
    <mergeCell ref="B10:C10"/>
    <mergeCell ref="B31:C31"/>
    <mergeCell ref="E53:F53"/>
    <mergeCell ref="B17:F17"/>
    <mergeCell ref="B19:C19"/>
    <mergeCell ref="B29:F29"/>
    <mergeCell ref="B41:F41"/>
    <mergeCell ref="B43:C4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2:F49"/>
  <sheetViews>
    <sheetView showGridLines="0" zoomScale="70" zoomScaleNormal="70" workbookViewId="0">
      <selection activeCell="C22" sqref="C22"/>
    </sheetView>
  </sheetViews>
  <sheetFormatPr baseColWidth="10" defaultRowHeight="15" x14ac:dyDescent="0.25"/>
  <cols>
    <col min="1" max="1" width="30.7109375" style="41" customWidth="1"/>
    <col min="2" max="2" width="40.7109375" style="41" customWidth="1"/>
    <col min="3" max="3" width="10.7109375" style="41" customWidth="1"/>
    <col min="4" max="16384" width="11.42578125" style="41"/>
  </cols>
  <sheetData>
    <row r="2" spans="2:6" x14ac:dyDescent="0.25">
      <c r="F2" s="41" t="s">
        <v>69</v>
      </c>
    </row>
    <row r="5" spans="2:6" ht="21" x14ac:dyDescent="0.25">
      <c r="B5" s="60" t="s">
        <v>122</v>
      </c>
      <c r="C5" s="60"/>
    </row>
    <row r="8" spans="2:6" x14ac:dyDescent="0.25">
      <c r="B8" s="58" t="s">
        <v>123</v>
      </c>
      <c r="C8" s="58"/>
    </row>
    <row r="9" spans="2:6" ht="5.0999999999999996" customHeight="1" x14ac:dyDescent="0.25"/>
    <row r="10" spans="2:6" x14ac:dyDescent="0.25">
      <c r="B10" s="63"/>
      <c r="C10" s="64"/>
    </row>
    <row r="11" spans="2:6" x14ac:dyDescent="0.25">
      <c r="B11" s="40"/>
      <c r="C11" s="42"/>
    </row>
    <row r="12" spans="2:6" x14ac:dyDescent="0.25">
      <c r="B12" s="35"/>
      <c r="C12" s="42"/>
    </row>
    <row r="13" spans="2:6" ht="5.0999999999999996" customHeight="1" x14ac:dyDescent="0.25"/>
    <row r="14" spans="2:6" x14ac:dyDescent="0.25">
      <c r="B14" s="39" t="s">
        <v>129</v>
      </c>
      <c r="C14" s="39">
        <v>0</v>
      </c>
    </row>
    <row r="15" spans="2:6" x14ac:dyDescent="0.25">
      <c r="B15" s="40"/>
      <c r="C15" s="40"/>
    </row>
    <row r="16" spans="2:6" x14ac:dyDescent="0.25">
      <c r="B16" s="40"/>
      <c r="C16" s="40"/>
    </row>
    <row r="17" spans="2:3" x14ac:dyDescent="0.25">
      <c r="B17" s="40"/>
      <c r="C17" s="40"/>
    </row>
    <row r="19" spans="2:3" x14ac:dyDescent="0.25">
      <c r="B19" s="58" t="s">
        <v>128</v>
      </c>
      <c r="C19" s="58"/>
    </row>
    <row r="20" spans="2:3" ht="5.0999999999999996" customHeight="1" x14ac:dyDescent="0.25"/>
    <row r="21" spans="2:3" x14ac:dyDescent="0.25">
      <c r="B21" s="61"/>
      <c r="C21" s="62"/>
    </row>
    <row r="22" spans="2:3" x14ac:dyDescent="0.25">
      <c r="B22" s="39" t="s">
        <v>131</v>
      </c>
      <c r="C22" s="8" t="s">
        <v>6</v>
      </c>
    </row>
    <row r="23" spans="2:3" x14ac:dyDescent="0.25">
      <c r="B23" s="15" t="s">
        <v>135</v>
      </c>
      <c r="C23" s="8"/>
    </row>
    <row r="24" spans="2:3" ht="5.0999999999999996" customHeight="1" x14ac:dyDescent="0.25"/>
    <row r="25" spans="2:3" x14ac:dyDescent="0.25">
      <c r="B25" s="39" t="s">
        <v>129</v>
      </c>
      <c r="C25" s="39">
        <f>IF(AND(C22="X",C23=""),0,IF(AND(C22="",C23="X"),-1,"Erreur"))</f>
        <v>0</v>
      </c>
    </row>
    <row r="26" spans="2:3" x14ac:dyDescent="0.25">
      <c r="B26" s="40"/>
      <c r="C26" s="40"/>
    </row>
    <row r="27" spans="2:3" x14ac:dyDescent="0.25">
      <c r="B27" s="40"/>
      <c r="C27" s="40"/>
    </row>
    <row r="30" spans="2:3" x14ac:dyDescent="0.25">
      <c r="B30" s="58" t="s">
        <v>127</v>
      </c>
      <c r="C30" s="58"/>
    </row>
    <row r="31" spans="2:3" ht="5.0999999999999996" customHeight="1" x14ac:dyDescent="0.25"/>
    <row r="32" spans="2:3" x14ac:dyDescent="0.25">
      <c r="B32" s="63"/>
      <c r="C32" s="64"/>
    </row>
    <row r="33" spans="2:3" x14ac:dyDescent="0.25">
      <c r="B33" s="40"/>
      <c r="C33" s="42"/>
    </row>
    <row r="34" spans="2:3" x14ac:dyDescent="0.25">
      <c r="B34" s="35"/>
      <c r="C34" s="42"/>
    </row>
    <row r="35" spans="2:3" ht="5.0999999999999996" customHeight="1" x14ac:dyDescent="0.25"/>
    <row r="36" spans="2:3" x14ac:dyDescent="0.25">
      <c r="B36" s="39" t="s">
        <v>130</v>
      </c>
      <c r="C36" s="39">
        <v>0</v>
      </c>
    </row>
    <row r="37" spans="2:3" s="47" customFormat="1" x14ac:dyDescent="0.25">
      <c r="B37" s="48"/>
      <c r="C37" s="48"/>
    </row>
    <row r="38" spans="2:3" s="47" customFormat="1" x14ac:dyDescent="0.25">
      <c r="B38" s="48"/>
      <c r="C38" s="48"/>
    </row>
    <row r="39" spans="2:3" s="47" customFormat="1" x14ac:dyDescent="0.25">
      <c r="B39" s="48"/>
      <c r="C39" s="48"/>
    </row>
    <row r="40" spans="2:3" s="47" customFormat="1" x14ac:dyDescent="0.25">
      <c r="B40" s="48"/>
      <c r="C40" s="48"/>
    </row>
    <row r="41" spans="2:3" s="47" customFormat="1" x14ac:dyDescent="0.25">
      <c r="B41" s="58" t="s">
        <v>127</v>
      </c>
      <c r="C41" s="58"/>
    </row>
    <row r="42" spans="2:3" s="47" customFormat="1" ht="5.0999999999999996" customHeight="1" x14ac:dyDescent="0.25"/>
    <row r="43" spans="2:3" s="47" customFormat="1" x14ac:dyDescent="0.25">
      <c r="B43" s="63"/>
      <c r="C43" s="64"/>
    </row>
    <row r="44" spans="2:3" s="47" customFormat="1" x14ac:dyDescent="0.25">
      <c r="B44" s="48"/>
      <c r="C44" s="42"/>
    </row>
    <row r="45" spans="2:3" s="47" customFormat="1" x14ac:dyDescent="0.25">
      <c r="B45" s="35"/>
      <c r="C45" s="42"/>
    </row>
    <row r="46" spans="2:3" s="47" customFormat="1" ht="5.0999999999999996" customHeight="1" x14ac:dyDescent="0.25"/>
    <row r="47" spans="2:3" s="47" customFormat="1" x14ac:dyDescent="0.25">
      <c r="B47" s="46" t="s">
        <v>130</v>
      </c>
      <c r="C47" s="46">
        <v>0</v>
      </c>
    </row>
    <row r="49" spans="2:4" ht="46.5" x14ac:dyDescent="0.25">
      <c r="B49" s="1" t="s">
        <v>121</v>
      </c>
      <c r="C49" s="56">
        <f>C25</f>
        <v>0</v>
      </c>
      <c r="D49" s="56"/>
    </row>
  </sheetData>
  <sheetProtection sheet="1" objects="1" scenarios="1"/>
  <mergeCells count="10">
    <mergeCell ref="B32:C32"/>
    <mergeCell ref="C49:D49"/>
    <mergeCell ref="B5:C5"/>
    <mergeCell ref="B8:C8"/>
    <mergeCell ref="B10:C10"/>
    <mergeCell ref="B19:C19"/>
    <mergeCell ref="B21:C21"/>
    <mergeCell ref="B30:C30"/>
    <mergeCell ref="B41:C41"/>
    <mergeCell ref="B43:C4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B2:W75"/>
  <sheetViews>
    <sheetView showGridLines="0" tabSelected="1" zoomScale="70" zoomScaleNormal="70" workbookViewId="0">
      <selection activeCell="P52" sqref="P52"/>
    </sheetView>
  </sheetViews>
  <sheetFormatPr baseColWidth="10" defaultRowHeight="15" x14ac:dyDescent="0.2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x14ac:dyDescent="0.25">
      <c r="W2" s="38" t="s">
        <v>69</v>
      </c>
    </row>
    <row r="5" spans="2:23" x14ac:dyDescent="0.25">
      <c r="B5" s="57"/>
      <c r="C5" s="57"/>
      <c r="D5" s="57"/>
      <c r="E5" s="57"/>
      <c r="F5" s="57"/>
      <c r="G5" s="57"/>
      <c r="H5" s="57"/>
      <c r="I5" s="57"/>
      <c r="J5" s="57"/>
      <c r="K5" s="57"/>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mergeCells count="1">
    <mergeCell ref="B5:K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MI1+MI2</vt:lpstr>
      <vt:lpstr>Retour MI1</vt:lpstr>
      <vt:lpstr>Retour MI2</vt:lpstr>
      <vt:lpstr>MI3 + MR5</vt:lpstr>
      <vt:lpstr>MI4+MI5</vt:lpstr>
      <vt:lpstr>MI6+MI7+MR6</vt:lpstr>
      <vt:lpstr>MI8</vt:lpstr>
      <vt:lpstr>MI9</vt:lpstr>
      <vt:lpstr>MI10</vt:lpstr>
      <vt:lpstr>MR1</vt:lpstr>
      <vt:lpstr>MR2</vt:lpstr>
      <vt:lpstr>MR3</vt:lpstr>
      <vt:lpstr>MR4</vt:lpstr>
      <vt:lpstr>MR7</vt:lpstr>
      <vt:lpstr>MR8+MR9+MR10</vt:lpstr>
      <vt:lpstr>Descripteur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Coubard</dc:creator>
  <cp:lastModifiedBy>Coubard</cp:lastModifiedBy>
  <dcterms:created xsi:type="dcterms:W3CDTF">2015-03-25T09:23:13Z</dcterms:created>
  <dcterms:modified xsi:type="dcterms:W3CDTF">2016-09-15T16:52:33Z</dcterms:modified>
</cp:coreProperties>
</file>