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60" windowWidth="14115" windowHeight="7740" tabRatio="631" activeTab="4"/>
  </bookViews>
  <sheets>
    <sheet name="MI1+MI2" sheetId="6" r:id="rId1"/>
    <sheet name="Retour MI1" sheetId="7" r:id="rId2"/>
    <sheet name="Retour MI2" sheetId="8" r:id="rId3"/>
    <sheet name="MI3 + MR5" sheetId="10" r:id="rId4"/>
    <sheet name="MI4+MI5" sheetId="12" r:id="rId5"/>
    <sheet name="MI6+MI7+MR6" sheetId="13" r:id="rId6"/>
    <sheet name="MI8" sheetId="14" r:id="rId7"/>
    <sheet name="MI9" sheetId="15" r:id="rId8"/>
    <sheet name="MI10" sheetId="16" r:id="rId9"/>
    <sheet name="MR1" sheetId="17" r:id="rId10"/>
    <sheet name="MR2" sheetId="18" r:id="rId11"/>
    <sheet name="MR3" sheetId="19" r:id="rId12"/>
    <sheet name="MR4" sheetId="20" r:id="rId13"/>
    <sheet name="MR7" sheetId="22" r:id="rId14"/>
    <sheet name="MR8+MR9+MR10" sheetId="23" r:id="rId15"/>
    <sheet name="Descripteur" sheetId="24" r:id="rId16"/>
    <sheet name="Jauge Outil" sheetId="26" r:id="rId17"/>
  </sheets>
  <calcPr calcId="145621"/>
</workbook>
</file>

<file path=xl/calcChain.xml><?xml version="1.0" encoding="utf-8"?>
<calcChain xmlns="http://schemas.openxmlformats.org/spreadsheetml/2006/main">
  <c r="L11" i="12" l="1"/>
  <c r="C25" i="15" l="1"/>
  <c r="C49" i="15" s="1"/>
  <c r="C14" i="14"/>
  <c r="L26" i="12"/>
  <c r="L55" i="12" l="1"/>
  <c r="K55" i="12"/>
  <c r="L54" i="12"/>
  <c r="K54" i="12"/>
  <c r="L53" i="12"/>
  <c r="K53" i="12"/>
  <c r="L44" i="12"/>
  <c r="K44" i="12"/>
  <c r="L43" i="12"/>
  <c r="L45" i="12"/>
  <c r="K45" i="12"/>
  <c r="K43" i="12"/>
  <c r="L57" i="12" l="1"/>
  <c r="K57" i="12"/>
  <c r="I57" i="12" s="1"/>
  <c r="L47" i="12"/>
  <c r="K47" i="12"/>
  <c r="I47" i="12" s="1"/>
  <c r="F48" i="14"/>
  <c r="E48" i="14"/>
  <c r="F47" i="14"/>
  <c r="E47" i="14"/>
  <c r="F46" i="14"/>
  <c r="E46" i="14"/>
  <c r="F45" i="14"/>
  <c r="E45" i="14"/>
  <c r="F44" i="14"/>
  <c r="E44" i="14"/>
  <c r="F55" i="12"/>
  <c r="E55" i="12"/>
  <c r="F54" i="12"/>
  <c r="E54" i="12"/>
  <c r="F53" i="12"/>
  <c r="E53" i="12"/>
  <c r="AD5" i="7"/>
  <c r="E50" i="14" l="1"/>
  <c r="F50" i="14"/>
  <c r="C50" i="14" s="1"/>
  <c r="E57" i="12"/>
  <c r="F57" i="12"/>
  <c r="F36" i="14"/>
  <c r="E36" i="14"/>
  <c r="F35" i="14"/>
  <c r="E35" i="14"/>
  <c r="F34" i="14"/>
  <c r="E34" i="14"/>
  <c r="F33" i="14"/>
  <c r="E33" i="14"/>
  <c r="F32" i="14"/>
  <c r="E32" i="14"/>
  <c r="F24" i="14"/>
  <c r="E24" i="14"/>
  <c r="F23" i="14"/>
  <c r="E23" i="14"/>
  <c r="F22" i="14"/>
  <c r="E22" i="14"/>
  <c r="F21" i="14"/>
  <c r="E21" i="14"/>
  <c r="F20" i="14"/>
  <c r="E20" i="14"/>
  <c r="C57" i="12" l="1"/>
  <c r="F38" i="14"/>
  <c r="E38" i="14"/>
  <c r="F26" i="14"/>
  <c r="E26" i="14"/>
  <c r="C38" i="14" l="1"/>
  <c r="C26" i="14"/>
  <c r="E53" i="14" l="1"/>
  <c r="F45" i="12"/>
  <c r="E45" i="12"/>
  <c r="F44" i="12"/>
  <c r="E44" i="12"/>
  <c r="F43" i="12"/>
  <c r="E43" i="12"/>
  <c r="E32" i="12"/>
  <c r="E33" i="12"/>
  <c r="E34" i="12"/>
  <c r="E31" i="12"/>
  <c r="L27" i="12"/>
  <c r="K27" i="12"/>
  <c r="K26" i="12"/>
  <c r="L14" i="12"/>
  <c r="K14" i="12"/>
  <c r="L13" i="12"/>
  <c r="K13" i="12"/>
  <c r="L12" i="12"/>
  <c r="K12" i="12"/>
  <c r="K11" i="12"/>
  <c r="E35" i="12"/>
  <c r="E30" i="12"/>
  <c r="E29" i="12"/>
  <c r="E28" i="12"/>
  <c r="E27" i="12"/>
  <c r="E26" i="12"/>
  <c r="F18" i="12"/>
  <c r="F17" i="12"/>
  <c r="F16" i="12"/>
  <c r="F15" i="12"/>
  <c r="F14" i="12"/>
  <c r="F13" i="12"/>
  <c r="F12" i="12"/>
  <c r="F11" i="12"/>
  <c r="E12" i="12"/>
  <c r="E13" i="12"/>
  <c r="E14" i="12"/>
  <c r="E15" i="12"/>
  <c r="E16" i="12"/>
  <c r="E17" i="12"/>
  <c r="E18" i="12"/>
  <c r="E11" i="12"/>
  <c r="L20" i="12" l="1"/>
  <c r="F47" i="12"/>
  <c r="E47" i="12"/>
  <c r="K20" i="12"/>
  <c r="L37" i="12"/>
  <c r="K37" i="12"/>
  <c r="E37" i="12"/>
  <c r="F20" i="12"/>
  <c r="E20" i="12"/>
  <c r="C47" i="12" l="1"/>
  <c r="I37" i="12"/>
  <c r="I20" i="12"/>
  <c r="C20" i="12"/>
  <c r="F33" i="12" l="1"/>
  <c r="K60" i="12"/>
  <c r="F34" i="12"/>
  <c r="F32" i="12"/>
  <c r="F31" i="12"/>
  <c r="F35" i="12"/>
  <c r="F26" i="12"/>
  <c r="F29" i="12"/>
  <c r="F28" i="12"/>
  <c r="F30" i="12"/>
  <c r="F27" i="12"/>
  <c r="F37" i="12" l="1"/>
  <c r="C37" i="12" s="1"/>
  <c r="E60" i="12" s="1"/>
  <c r="T65" i="6" l="1"/>
  <c r="Q65" i="6"/>
  <c r="N65" i="6"/>
  <c r="T55" i="6"/>
  <c r="Q55" i="6"/>
  <c r="N55" i="6"/>
  <c r="T45" i="6"/>
  <c r="Q45" i="6"/>
  <c r="N45" i="6"/>
  <c r="T35" i="6"/>
  <c r="Q35" i="6"/>
  <c r="N35" i="6"/>
  <c r="T25" i="6"/>
  <c r="Q25" i="6"/>
  <c r="N25" i="6"/>
  <c r="T15" i="6"/>
  <c r="Q15" i="6"/>
  <c r="N15" i="6"/>
  <c r="AV5" i="8"/>
  <c r="AC5" i="8" s="1"/>
  <c r="F15" i="8" s="1"/>
  <c r="F11" i="8" s="1"/>
  <c r="AD5" i="8"/>
  <c r="I15" i="8" s="1"/>
  <c r="I12" i="8" s="1"/>
  <c r="I15" i="7"/>
  <c r="I11" i="7" s="1"/>
  <c r="AV5" i="7"/>
  <c r="AU5" i="7" s="1"/>
  <c r="AT5" i="7" s="1"/>
  <c r="AS5" i="7" s="1"/>
  <c r="AR5" i="7" s="1"/>
  <c r="AQ5" i="7" s="1"/>
  <c r="AP5" i="7" s="1"/>
  <c r="AO5" i="7" s="1"/>
  <c r="AN5" i="7" s="1"/>
  <c r="AM5" i="7" s="1"/>
  <c r="AL5" i="7" s="1"/>
  <c r="AK5" i="7" s="1"/>
  <c r="AJ5" i="7" s="1"/>
  <c r="AI5" i="7" s="1"/>
  <c r="AH5" i="7" s="1"/>
  <c r="AG5" i="7" s="1"/>
  <c r="AF5" i="7" s="1"/>
  <c r="M5" i="7" s="1"/>
  <c r="C65" i="7" s="1"/>
  <c r="C62" i="7" s="1"/>
  <c r="I65" i="6"/>
  <c r="F65" i="6"/>
  <c r="C65" i="6"/>
  <c r="I55" i="6"/>
  <c r="F55" i="6"/>
  <c r="C55" i="6"/>
  <c r="I45" i="6"/>
  <c r="F45" i="6"/>
  <c r="C45" i="6"/>
  <c r="I35" i="6"/>
  <c r="F35" i="6"/>
  <c r="C35" i="6"/>
  <c r="I25" i="6"/>
  <c r="F25" i="6"/>
  <c r="C25" i="6"/>
  <c r="I15" i="6"/>
  <c r="F15" i="6"/>
  <c r="C15" i="6"/>
  <c r="I13" i="8" l="1"/>
  <c r="I11" i="8"/>
  <c r="F13" i="8"/>
  <c r="F12" i="8"/>
  <c r="C61" i="7"/>
  <c r="C63" i="7"/>
  <c r="I13" i="7"/>
  <c r="I12" i="7"/>
  <c r="AU5" i="8"/>
  <c r="AC5" i="7"/>
  <c r="F15" i="7" s="1"/>
  <c r="W5" i="7"/>
  <c r="F35" i="7" s="1"/>
  <c r="O5" i="7"/>
  <c r="I65" i="7" s="1"/>
  <c r="X5" i="7"/>
  <c r="I35" i="7" s="1"/>
  <c r="P5" i="7"/>
  <c r="C55" i="7" s="1"/>
  <c r="Y5" i="7"/>
  <c r="C25" i="7" s="1"/>
  <c r="Q5" i="7"/>
  <c r="F55" i="7" s="1"/>
  <c r="U5" i="7"/>
  <c r="I45" i="7" s="1"/>
  <c r="V5" i="7"/>
  <c r="C35" i="7" s="1"/>
  <c r="R5" i="7"/>
  <c r="I55" i="7" s="1"/>
  <c r="N5" i="7"/>
  <c r="F65" i="7" s="1"/>
  <c r="Z5" i="7"/>
  <c r="F25" i="7" s="1"/>
  <c r="AA5" i="7"/>
  <c r="I25" i="7" s="1"/>
  <c r="S5" i="7"/>
  <c r="C45" i="7" s="1"/>
  <c r="AB5" i="7"/>
  <c r="C15" i="7" s="1"/>
  <c r="T5" i="7"/>
  <c r="F45" i="7" s="1"/>
  <c r="V65" i="6"/>
  <c r="V25" i="6"/>
  <c r="V55" i="6"/>
  <c r="V45" i="6"/>
  <c r="V35" i="6"/>
  <c r="V15" i="6"/>
  <c r="T68" i="6"/>
  <c r="I68" i="6"/>
  <c r="K25" i="6"/>
  <c r="K55" i="6"/>
  <c r="K45" i="6"/>
  <c r="K65" i="6"/>
  <c r="K35" i="6"/>
  <c r="K15" i="6"/>
  <c r="C41" i="7" l="1"/>
  <c r="C42" i="7"/>
  <c r="C31" i="7"/>
  <c r="C32" i="7"/>
  <c r="K55" i="7"/>
  <c r="I51" i="7"/>
  <c r="I52" i="7"/>
  <c r="I53" i="7"/>
  <c r="F61" i="7"/>
  <c r="F62" i="7"/>
  <c r="F63" i="7"/>
  <c r="I61" i="7"/>
  <c r="I62" i="7"/>
  <c r="I63" i="7"/>
  <c r="F23" i="7"/>
  <c r="F21" i="7"/>
  <c r="F22" i="7"/>
  <c r="I32" i="7"/>
  <c r="I33" i="7"/>
  <c r="I31" i="7"/>
  <c r="I22" i="7"/>
  <c r="I23" i="7"/>
  <c r="I21" i="7"/>
  <c r="C52" i="7"/>
  <c r="C53" i="7"/>
  <c r="C51" i="7"/>
  <c r="K45" i="7"/>
  <c r="C43" i="7"/>
  <c r="C23" i="7"/>
  <c r="C21" i="7"/>
  <c r="C22" i="7"/>
  <c r="C11" i="7"/>
  <c r="C12" i="7"/>
  <c r="C13" i="7"/>
  <c r="F52" i="7"/>
  <c r="F53" i="7"/>
  <c r="F51" i="7"/>
  <c r="F42" i="7"/>
  <c r="F43" i="7"/>
  <c r="F41" i="7"/>
  <c r="I42" i="7"/>
  <c r="I43" i="7"/>
  <c r="I41" i="7"/>
  <c r="F32" i="7"/>
  <c r="F33" i="7"/>
  <c r="F31" i="7"/>
  <c r="C33" i="7"/>
  <c r="F11" i="7"/>
  <c r="F12" i="7"/>
  <c r="F13" i="7"/>
  <c r="AB5" i="8"/>
  <c r="C15" i="8" s="1"/>
  <c r="AT5" i="8"/>
  <c r="K65" i="7"/>
  <c r="K35" i="7"/>
  <c r="K25" i="7"/>
  <c r="K15" i="7"/>
  <c r="C13" i="8" l="1"/>
  <c r="C12" i="8"/>
  <c r="C11" i="8"/>
  <c r="K15" i="8"/>
  <c r="AA5" i="8"/>
  <c r="I25" i="8" s="1"/>
  <c r="AS5" i="8"/>
  <c r="I23" i="8" l="1"/>
  <c r="I21" i="8"/>
  <c r="I22" i="8"/>
  <c r="AR5" i="8"/>
  <c r="Z5" i="8"/>
  <c r="F25" i="8" s="1"/>
  <c r="F21" i="8" l="1"/>
  <c r="F22" i="8"/>
  <c r="F23" i="8"/>
  <c r="Y5" i="8"/>
  <c r="C25" i="8" s="1"/>
  <c r="AQ5" i="8"/>
  <c r="K25" i="8" l="1"/>
  <c r="C23" i="8"/>
  <c r="C21" i="8"/>
  <c r="C22" i="8"/>
  <c r="X5" i="8"/>
  <c r="I35" i="8" s="1"/>
  <c r="AP5" i="8"/>
  <c r="I32" i="8" l="1"/>
  <c r="I33" i="8"/>
  <c r="I31" i="8"/>
  <c r="W5" i="8"/>
  <c r="F35" i="8" s="1"/>
  <c r="AO5" i="8"/>
  <c r="F33" i="8" l="1"/>
  <c r="F31" i="8"/>
  <c r="F32" i="8"/>
  <c r="V5" i="8"/>
  <c r="C35" i="8" s="1"/>
  <c r="AN5" i="8"/>
  <c r="C31" i="8" l="1"/>
  <c r="C33" i="8"/>
  <c r="C32" i="8"/>
  <c r="K35" i="8"/>
  <c r="U5" i="8"/>
  <c r="I45" i="8" s="1"/>
  <c r="AM5" i="8"/>
  <c r="I43" i="8" l="1"/>
  <c r="I41" i="8"/>
  <c r="I42" i="8"/>
  <c r="T5" i="8"/>
  <c r="F45" i="8" s="1"/>
  <c r="AL5" i="8"/>
  <c r="F42" i="8" l="1"/>
  <c r="F43" i="8"/>
  <c r="F41" i="8"/>
  <c r="S5" i="8"/>
  <c r="C45" i="8" s="1"/>
  <c r="AK5" i="8"/>
  <c r="C43" i="8" l="1"/>
  <c r="C41" i="8"/>
  <c r="C42" i="8"/>
  <c r="K45" i="8"/>
  <c r="AJ5" i="8"/>
  <c r="R5" i="8"/>
  <c r="I55" i="8" s="1"/>
  <c r="I52" i="8" l="1"/>
  <c r="I53" i="8"/>
  <c r="I51" i="8"/>
  <c r="Q5" i="8"/>
  <c r="F55" i="8" s="1"/>
  <c r="AI5" i="8"/>
  <c r="F53" i="8" l="1"/>
  <c r="F52" i="8"/>
  <c r="F51" i="8"/>
  <c r="P5" i="8"/>
  <c r="C55" i="8" s="1"/>
  <c r="AH5" i="8"/>
  <c r="C52" i="8" l="1"/>
  <c r="C53" i="8"/>
  <c r="C51" i="8"/>
  <c r="O5" i="8"/>
  <c r="I65" i="8" s="1"/>
  <c r="AG5" i="8"/>
  <c r="K55" i="8"/>
  <c r="I61" i="8" l="1"/>
  <c r="I62" i="8"/>
  <c r="I63" i="8"/>
  <c r="N5" i="8"/>
  <c r="F65" i="8" s="1"/>
  <c r="AF5" i="8"/>
  <c r="M5" i="8" s="1"/>
  <c r="C65" i="8" s="1"/>
  <c r="K65" i="8" l="1"/>
  <c r="F62" i="8"/>
  <c r="F63" i="8"/>
  <c r="F61" i="8"/>
  <c r="C63" i="8"/>
  <c r="C62" i="8"/>
  <c r="C61" i="8"/>
</calcChain>
</file>

<file path=xl/sharedStrings.xml><?xml version="1.0" encoding="utf-8"?>
<sst xmlns="http://schemas.openxmlformats.org/spreadsheetml/2006/main" count="664" uniqueCount="145">
  <si>
    <t>Rotation</t>
  </si>
  <si>
    <t>+ 360°</t>
  </si>
  <si>
    <t>- 360°</t>
  </si>
  <si>
    <t>0°</t>
  </si>
  <si>
    <t>Source + Translation</t>
  </si>
  <si>
    <t>Miroir</t>
  </si>
  <si>
    <t>X</t>
  </si>
  <si>
    <t>Digit 01</t>
  </si>
  <si>
    <t>Digit 02</t>
  </si>
  <si>
    <t>Digit 03</t>
  </si>
  <si>
    <r>
      <t xml:space="preserve">Machine </t>
    </r>
    <r>
      <rPr>
        <b/>
        <sz val="11"/>
        <color theme="1"/>
        <rFont val="Calibri"/>
        <family val="2"/>
        <scheme val="minor"/>
      </rPr>
      <t>STC9101</t>
    </r>
    <r>
      <rPr>
        <sz val="11"/>
        <color theme="1"/>
        <rFont val="Calibri"/>
        <family val="2"/>
        <scheme val="minor"/>
      </rPr>
      <t xml:space="preserve"> - Départ Angle C</t>
    </r>
  </si>
  <si>
    <r>
      <t xml:space="preserve">Machine </t>
    </r>
    <r>
      <rPr>
        <b/>
        <sz val="11"/>
        <color theme="1"/>
        <rFont val="Calibri"/>
        <family val="2"/>
        <scheme val="minor"/>
      </rPr>
      <t>STC9110</t>
    </r>
    <r>
      <rPr>
        <sz val="11"/>
        <color theme="1"/>
        <rFont val="Calibri"/>
        <family val="2"/>
        <scheme val="minor"/>
      </rPr>
      <t xml:space="preserve"> - Départ Angle C</t>
    </r>
  </si>
  <si>
    <r>
      <t xml:space="preserve">Machine </t>
    </r>
    <r>
      <rPr>
        <b/>
        <sz val="11"/>
        <color theme="1"/>
        <rFont val="Calibri"/>
        <family val="2"/>
        <scheme val="minor"/>
      </rPr>
      <t>STC9103</t>
    </r>
    <r>
      <rPr>
        <sz val="11"/>
        <color theme="1"/>
        <rFont val="Calibri"/>
        <family val="2"/>
        <scheme val="minor"/>
      </rPr>
      <t xml:space="preserve"> - Départ Angle C</t>
    </r>
  </si>
  <si>
    <r>
      <t xml:space="preserve">Machine </t>
    </r>
    <r>
      <rPr>
        <b/>
        <sz val="11"/>
        <color theme="1"/>
        <rFont val="Calibri"/>
        <family val="2"/>
        <scheme val="minor"/>
      </rPr>
      <t>n°5</t>
    </r>
    <r>
      <rPr>
        <sz val="11"/>
        <color theme="1"/>
        <rFont val="Calibri"/>
        <family val="2"/>
        <scheme val="minor"/>
      </rPr>
      <t xml:space="preserve"> - Départ Angle C</t>
    </r>
  </si>
  <si>
    <r>
      <t xml:space="preserve">Machine </t>
    </r>
    <r>
      <rPr>
        <b/>
        <sz val="11"/>
        <color theme="1"/>
        <rFont val="Calibri"/>
        <family val="2"/>
        <scheme val="minor"/>
      </rPr>
      <t>n°6</t>
    </r>
    <r>
      <rPr>
        <sz val="11"/>
        <color theme="1"/>
        <rFont val="Calibri"/>
        <family val="2"/>
        <scheme val="minor"/>
      </rPr>
      <t xml:space="preserve"> - Départ Angle C</t>
    </r>
  </si>
  <si>
    <t>Digit 05</t>
  </si>
  <si>
    <t>Digit 06</t>
  </si>
  <si>
    <t>Digit 07</t>
  </si>
  <si>
    <t>Digit 08</t>
  </si>
  <si>
    <t>Digit 09</t>
  </si>
  <si>
    <t>Digit 10</t>
  </si>
  <si>
    <t>Digit 11</t>
  </si>
  <si>
    <t>Digit 12</t>
  </si>
  <si>
    <t>Digit 13</t>
  </si>
  <si>
    <t>Digit 14</t>
  </si>
  <si>
    <t>Digit 15</t>
  </si>
  <si>
    <t>Digit 16</t>
  </si>
  <si>
    <t>Digit 17</t>
  </si>
  <si>
    <t>Digit 18</t>
  </si>
  <si>
    <t>Valeur en base 3</t>
  </si>
  <si>
    <t xml:space="preserve">Valeur de MI1 en base 10 à entrer dans les valeurs optionnelles = </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</si>
  <si>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à entrer</t>
    </r>
  </si>
  <si>
    <r>
      <t xml:space="preserve">Multi Post-Pro : Valeur de </t>
    </r>
    <r>
      <rPr>
        <b/>
        <sz val="16"/>
        <color theme="1"/>
        <rFont val="Calibri"/>
        <family val="2"/>
        <scheme val="minor"/>
      </rPr>
      <t>MI2</t>
    </r>
    <r>
      <rPr>
        <sz val="11"/>
        <color theme="1"/>
        <rFont val="Calibri"/>
        <family val="2"/>
        <scheme val="minor"/>
      </rPr>
      <t xml:space="preserve"> à entrer</t>
    </r>
  </si>
  <si>
    <t>NPU</t>
  </si>
  <si>
    <t>Positif</t>
  </si>
  <si>
    <t>Négatif</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</si>
  <si>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entrée =</t>
    </r>
  </si>
  <si>
    <t>Digit 04</t>
  </si>
  <si>
    <t>Calcul 18</t>
  </si>
  <si>
    <t>Calcul 17</t>
  </si>
  <si>
    <t>Calcul 16</t>
  </si>
  <si>
    <t>Calcul 15</t>
  </si>
  <si>
    <t>Calcul 14</t>
  </si>
  <si>
    <t>Calcul 13</t>
  </si>
  <si>
    <t>Calcul 12</t>
  </si>
  <si>
    <t>Calcul 11</t>
  </si>
  <si>
    <t>Calcul 10</t>
  </si>
  <si>
    <t>Calcul 9</t>
  </si>
  <si>
    <t>Calcul 8</t>
  </si>
  <si>
    <t>Calcul 7</t>
  </si>
  <si>
    <t>Calcul 6</t>
  </si>
  <si>
    <t>Calcul 5</t>
  </si>
  <si>
    <t>Calcul 4</t>
  </si>
  <si>
    <t>Calcul 3</t>
  </si>
  <si>
    <t>Calcul 2</t>
  </si>
  <si>
    <r>
      <t>Multi Post-Pro : Valeur de</t>
    </r>
    <r>
      <rPr>
        <sz val="16"/>
        <color theme="1"/>
        <rFont val="Calibri"/>
        <family val="2"/>
        <scheme val="minor"/>
      </rPr>
      <t xml:space="preserve"> </t>
    </r>
    <r>
      <rPr>
        <b/>
        <sz val="16"/>
        <color theme="1"/>
        <rFont val="Calibri"/>
        <family val="2"/>
        <scheme val="minor"/>
      </rPr>
      <t>MI2</t>
    </r>
    <r>
      <rPr>
        <sz val="11"/>
        <color theme="1"/>
        <rFont val="Calibri"/>
        <family val="2"/>
        <scheme val="minor"/>
      </rPr>
      <t xml:space="preserve"> entrée =</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</si>
  <si>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</si>
  <si>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</si>
  <si>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STC9110</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</si>
  <si>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</si>
  <si>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</si>
  <si>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</si>
  <si>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</si>
  <si>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</si>
  <si>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</si>
  <si>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STC9110</t>
    </r>
    <r>
      <rPr>
        <sz val="11"/>
        <color theme="1"/>
        <rFont val="Calibri"/>
        <family val="2"/>
        <scheme val="minor"/>
      </rPr>
      <t xml:space="preserve"> - Départ Angle </t>
    </r>
    <r>
      <rPr>
        <b/>
        <sz val="11"/>
        <color rgb="FFFF0000"/>
        <rFont val="Calibri"/>
        <family val="2"/>
        <scheme val="minor"/>
      </rPr>
      <t>B</t>
    </r>
  </si>
  <si>
    <t>+</t>
  </si>
  <si>
    <t>-</t>
  </si>
  <si>
    <t>Source ou Translation</t>
  </si>
  <si>
    <t>.</t>
  </si>
  <si>
    <r>
      <t>Multi Post-Pro : Valeur de</t>
    </r>
    <r>
      <rPr>
        <sz val="16"/>
        <color theme="1"/>
        <rFont val="Calibri"/>
        <family val="2"/>
        <scheme val="minor"/>
      </rPr>
      <t xml:space="preserve"> </t>
    </r>
    <r>
      <rPr>
        <b/>
        <sz val="16"/>
        <color theme="1"/>
        <rFont val="Calibri"/>
        <family val="2"/>
        <scheme val="minor"/>
      </rPr>
      <t>MI4</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</si>
  <si>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- 6 cloches différentes</t>
    </r>
  </si>
  <si>
    <t>Aspiration sans cloche</t>
  </si>
  <si>
    <t>Cloche n°1</t>
  </si>
  <si>
    <t>Cloche n°2</t>
  </si>
  <si>
    <t>Cloche n°3</t>
  </si>
  <si>
    <t>Cloche n°4</t>
  </si>
  <si>
    <t>Cloche n°5</t>
  </si>
  <si>
    <t>Cloche n°6</t>
  </si>
  <si>
    <t>Sans Aspiration, sans cloche</t>
  </si>
  <si>
    <t>Test</t>
  </si>
  <si>
    <t>Valeur</t>
  </si>
  <si>
    <t>Mode continu (classique)</t>
  </si>
  <si>
    <t>Mode passant table de droite</t>
  </si>
  <si>
    <t>Mode passant table de gauche</t>
  </si>
  <si>
    <t>Mode passant 2 tables liées</t>
  </si>
  <si>
    <r>
      <t xml:space="preserve">Machine </t>
    </r>
    <r>
      <rPr>
        <b/>
        <sz val="11"/>
        <color theme="1"/>
        <rFont val="Calibri"/>
        <family val="2"/>
        <scheme val="minor"/>
      </rPr>
      <t>STC9103</t>
    </r>
    <r>
      <rPr>
        <sz val="11"/>
        <color theme="1"/>
        <rFont val="Calibri"/>
        <family val="2"/>
        <scheme val="minor"/>
      </rPr>
      <t xml:space="preserve"> - 4 cloches différentes par zone, lié à MI5</t>
    </r>
  </si>
  <si>
    <r>
      <t>Multi Post-Pro : Valeur de</t>
    </r>
    <r>
      <rPr>
        <sz val="16"/>
        <color theme="1"/>
        <rFont val="Calibri"/>
        <family val="2"/>
        <scheme val="minor"/>
      </rPr>
      <t xml:space="preserve"> </t>
    </r>
    <r>
      <rPr>
        <b/>
        <sz val="16"/>
        <color theme="1"/>
        <rFont val="Calibri"/>
        <family val="2"/>
        <scheme val="minor"/>
      </rPr>
      <t>MI5</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</si>
  <si>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- 4 gestions de transfert</t>
    </r>
  </si>
  <si>
    <t>Travail en pendulaire</t>
  </si>
  <si>
    <t>Travail sur toute la table</t>
  </si>
  <si>
    <t>Cloche n°1 (Zone 1 ou pendulaire)</t>
  </si>
  <si>
    <t>Cloche n°2 (Zone 1 ou pendulaire)</t>
  </si>
  <si>
    <t>Cloche n°3 (Zone 1 ou pendulaire)</t>
  </si>
  <si>
    <t>Cloche n°4 (Zone 1 ou pendulaire)</t>
  </si>
  <si>
    <t>Sans Aspiration, sans Cloche</t>
  </si>
  <si>
    <t>Digit 01 MI4</t>
  </si>
  <si>
    <t>Digit 02 MI4</t>
  </si>
  <si>
    <t>Digit 03 MI4</t>
  </si>
  <si>
    <t>Digit 01 MI5</t>
  </si>
  <si>
    <r>
      <t xml:space="preserve">Machine </t>
    </r>
    <r>
      <rPr>
        <b/>
        <sz val="11"/>
        <color theme="1"/>
        <rFont val="Calibri"/>
        <family val="2"/>
        <scheme val="minor"/>
      </rPr>
      <t>STC9110</t>
    </r>
    <r>
      <rPr>
        <sz val="11"/>
        <color theme="1"/>
        <rFont val="Calibri"/>
        <family val="2"/>
        <scheme val="minor"/>
      </rPr>
      <t xml:space="preserve"> - 2 états sur la cloche, ouverte ou fermée</t>
    </r>
  </si>
  <si>
    <t>Cloche ouverte (non active) avec aspiration</t>
  </si>
  <si>
    <t>Cloche fermée (active) avec aspiration</t>
  </si>
  <si>
    <t>Sans Aspiration, cloche ouverte (non active)</t>
  </si>
  <si>
    <t>Digit 02 MI5</t>
  </si>
  <si>
    <t>Digit 03 MI5</t>
  </si>
  <si>
    <t xml:space="preserve">Valeur de MI4 à entrer dans les valeurs optionnelles = </t>
  </si>
  <si>
    <t xml:space="preserve">Valeur de MI5 à entrer dans les valeurs optionnelles = </t>
  </si>
  <si>
    <t>Cloche n°1 (Zone 2 uniquement)</t>
  </si>
  <si>
    <t>Cloche n°2 (Zone 2 uniquement)</t>
  </si>
  <si>
    <t>Cloche n°3 (Zone 2 uniquement)</t>
  </si>
  <si>
    <t>Cloche n°4 (Zone 2 uniquement)</t>
  </si>
  <si>
    <r>
      <t>Multi Post-Pro : Valeur de</t>
    </r>
    <r>
      <rPr>
        <sz val="16"/>
        <color theme="1"/>
        <rFont val="Calibri"/>
        <family val="2"/>
        <scheme val="minor"/>
      </rPr>
      <t xml:space="preserve"> </t>
    </r>
    <r>
      <rPr>
        <b/>
        <sz val="16"/>
        <color theme="1"/>
        <rFont val="Calibri"/>
        <family val="2"/>
        <scheme val="minor"/>
      </rPr>
      <t>MI8</t>
    </r>
    <r>
      <rPr>
        <sz val="11"/>
        <color theme="1"/>
        <rFont val="Calibri"/>
        <family val="2"/>
        <scheme val="minor"/>
      </rPr>
      <t xml:space="preserve"> à entrer</t>
    </r>
  </si>
  <si>
    <t>Fonction UGV (activé par défaut)</t>
  </si>
  <si>
    <t>Fonction UGV désactivée.</t>
  </si>
  <si>
    <r>
      <t xml:space="preserve">Machine </t>
    </r>
    <r>
      <rPr>
        <b/>
        <sz val="11"/>
        <color theme="1"/>
        <rFont val="Calibri"/>
        <family val="2"/>
        <scheme val="minor"/>
      </rPr>
      <t>STC9101</t>
    </r>
    <r>
      <rPr>
        <sz val="11"/>
        <color theme="1"/>
        <rFont val="Calibri"/>
        <family val="2"/>
        <scheme val="minor"/>
      </rPr>
      <t xml:space="preserve"> - 2 états</t>
    </r>
  </si>
  <si>
    <t>Cuycle 832 - Ébauche</t>
  </si>
  <si>
    <t>Cycle 832 non activé (par défaut)</t>
  </si>
  <si>
    <t>Cuycle 832 - Semi-Finition</t>
  </si>
  <si>
    <t>Cuycle 832 - Finition</t>
  </si>
  <si>
    <t>Cuycle 832 - Super Finition</t>
  </si>
  <si>
    <t xml:space="preserve">Valeur de MI8 à entrer dans les valeurs optionnelles = </t>
  </si>
  <si>
    <r>
      <t>Multi Post-Pro : Valeur de</t>
    </r>
    <r>
      <rPr>
        <sz val="16"/>
        <color theme="1"/>
        <rFont val="Calibri"/>
        <family val="2"/>
        <scheme val="minor"/>
      </rPr>
      <t xml:space="preserve"> </t>
    </r>
    <r>
      <rPr>
        <b/>
        <sz val="16"/>
        <color theme="1"/>
        <rFont val="Calibri"/>
        <family val="2"/>
        <scheme val="minor"/>
      </rPr>
      <t>MI9</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</si>
  <si>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non actif</t>
    </r>
  </si>
  <si>
    <t>Digit 01 MI8</t>
  </si>
  <si>
    <t>Digit 02 MI8</t>
  </si>
  <si>
    <t>Digit 03 MI8</t>
  </si>
  <si>
    <r>
      <t xml:space="preserve">Machine </t>
    </r>
    <r>
      <rPr>
        <b/>
        <sz val="11"/>
        <color theme="1"/>
        <rFont val="Calibri"/>
        <family val="2"/>
        <scheme val="minor"/>
      </rPr>
      <t>STC9110</t>
    </r>
    <r>
      <rPr>
        <sz val="11"/>
        <color theme="1"/>
        <rFont val="Calibri"/>
        <family val="2"/>
        <scheme val="minor"/>
      </rPr>
      <t xml:space="preserve"> - non actif</t>
    </r>
  </si>
  <si>
    <r>
      <t xml:space="preserve">Machine </t>
    </r>
    <r>
      <rPr>
        <b/>
        <sz val="11"/>
        <color theme="1"/>
        <rFont val="Calibri"/>
        <family val="2"/>
        <scheme val="minor"/>
      </rPr>
      <t>STC9103</t>
    </r>
  </si>
  <si>
    <t>Digit 01 MI9</t>
  </si>
  <si>
    <t>Digit 03 MI9</t>
  </si>
  <si>
    <t>Sécurité active en Z (par défaut)</t>
  </si>
  <si>
    <r>
      <t xml:space="preserve">Machine </t>
    </r>
    <r>
      <rPr>
        <b/>
        <sz val="11"/>
        <color theme="1"/>
        <rFont val="Calibri"/>
        <family val="2"/>
        <scheme val="minor"/>
      </rPr>
      <t>STEMA01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</si>
  <si>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STEMA 01</t>
    </r>
    <r>
      <rPr>
        <sz val="11"/>
        <color theme="1"/>
        <rFont val="Calibri"/>
        <family val="2"/>
        <scheme val="minor"/>
      </rPr>
      <t xml:space="preserve"> - Départ Angle </t>
    </r>
    <r>
      <rPr>
        <b/>
        <sz val="11"/>
        <color rgb="FFFF0000"/>
        <rFont val="Calibri"/>
        <family val="2"/>
        <scheme val="minor"/>
      </rPr>
      <t>B</t>
    </r>
  </si>
  <si>
    <r>
      <t xml:space="preserve">Machine </t>
    </r>
    <r>
      <rPr>
        <b/>
        <sz val="11"/>
        <color theme="1"/>
        <rFont val="Calibri"/>
        <family val="2"/>
        <scheme val="minor"/>
      </rPr>
      <t>STEMA01</t>
    </r>
    <r>
      <rPr>
        <sz val="11"/>
        <color theme="1"/>
        <rFont val="Calibri"/>
        <family val="2"/>
        <scheme val="minor"/>
      </rPr>
      <t xml:space="preserve"> - Départ Angle C</t>
    </r>
  </si>
  <si>
    <t>Shunt sécurité en Z.</t>
  </si>
  <si>
    <t>Zone Totale</t>
  </si>
  <si>
    <t>Zone gauche (face à la machine)</t>
  </si>
  <si>
    <t>Zone droite  (face à la machine)</t>
  </si>
  <si>
    <r>
      <t xml:space="preserve">Machine </t>
    </r>
    <r>
      <rPr>
        <b/>
        <sz val="11"/>
        <color theme="1"/>
        <rFont val="Calibri"/>
        <family val="2"/>
        <scheme val="minor"/>
      </rPr>
      <t>STC9110</t>
    </r>
    <r>
      <rPr>
        <sz val="11"/>
        <color theme="1"/>
        <rFont val="Calibri"/>
        <family val="2"/>
        <scheme val="minor"/>
      </rPr>
      <t xml:space="preserve"> - Gestion autmatique du pendulaire, utile pour simulation</t>
    </r>
  </si>
  <si>
    <r>
      <t xml:space="preserve">Machine </t>
    </r>
    <r>
      <rPr>
        <b/>
        <sz val="11"/>
        <color theme="1"/>
        <rFont val="Calibri"/>
        <family val="2"/>
        <scheme val="minor"/>
      </rPr>
      <t>STEMA01</t>
    </r>
    <r>
      <rPr>
        <sz val="11"/>
        <color theme="1"/>
        <rFont val="Calibri"/>
        <family val="2"/>
        <scheme val="minor"/>
      </rPr>
      <t xml:space="preserve"> - Gestion autmatique du pendulaire, utile pour simulation</t>
    </r>
  </si>
  <si>
    <t>diagnostic erreur à faire si erreur sur la valeur.</t>
  </si>
  <si>
    <r>
      <t xml:space="preserve">Machine </t>
    </r>
    <r>
      <rPr>
        <b/>
        <sz val="11"/>
        <color theme="1"/>
        <rFont val="Calibri"/>
        <family val="2"/>
        <scheme val="minor"/>
      </rPr>
      <t>STC9103</t>
    </r>
    <r>
      <rPr>
        <sz val="11"/>
        <color theme="1"/>
        <rFont val="Calibri"/>
        <family val="2"/>
        <scheme val="minor"/>
      </rPr>
      <t xml:space="preserve"> - 2 gestions de transfert, est lié à MI4, et MR8.</t>
    </r>
  </si>
  <si>
    <r>
      <t xml:space="preserve">Machine </t>
    </r>
    <r>
      <rPr>
        <b/>
        <sz val="11"/>
        <color theme="1"/>
        <rFont val="Calibri"/>
        <family val="2"/>
        <scheme val="minor"/>
      </rPr>
      <t>STEMA01</t>
    </r>
    <r>
      <rPr>
        <sz val="11"/>
        <color theme="1"/>
        <rFont val="Calibri"/>
        <family val="2"/>
        <scheme val="minor"/>
      </rPr>
      <t xml:space="preserve"> - 2 états sur la cloche, ouverte ou fermée</t>
    </r>
  </si>
  <si>
    <r>
      <t xml:space="preserve">Machine </t>
    </r>
    <r>
      <rPr>
        <b/>
        <sz val="11"/>
        <color theme="1"/>
        <rFont val="Calibri"/>
        <family val="2"/>
        <scheme val="minor"/>
      </rPr>
      <t xml:space="preserve">STEMA01 </t>
    </r>
    <r>
      <rPr>
        <sz val="11"/>
        <color theme="1"/>
        <rFont val="Calibri"/>
        <family val="2"/>
        <scheme val="minor"/>
      </rPr>
      <t xml:space="preserve"> - 2 états sur la cloche, ouverte ou fermée</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</si>
</sst>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0070C0"/>
      <name val="Calibri"/>
      <family val="2"/>
      <scheme val="minor"/>
    </font>
    <font>
      <b/>
      <sz val="16"/>
      <color theme="1"/>
      <name val="Calibri"/>
      <family val="2"/>
      <scheme val="minor"/>
    </font>
    <font>
      <sz val="16"/>
      <color theme="1"/>
      <name val="Calibri"/>
      <family val="2"/>
      <scheme val="minor"/>
    </font>
    <font>
      <b/>
      <sz val="11"/>
      <color rgb="FFFF0000"/>
      <name val="Calibri"/>
      <family val="2"/>
      <scheme val="minor"/>
    </font>
    <font>
      <b/>
      <sz val="36"/>
      <color rgb="FF008000"/>
      <name val="Calibri"/>
      <family val="2"/>
      <scheme val="minor"/>
    </font>
    <font>
      <b/>
      <sz val="36"/>
      <color rgb="FF0070C0"/>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66">
    <xf numFmtId="0" fontId="0" fillId="0" borderId="0" xfId="0"/>
    <xf numFmtId="0" fontId="0" fillId="0" borderId="0" xfId="0" applyAlignment="1">
      <alignment horizontal="right" vertical="center"/>
    </xf>
    <xf numFmtId="0" fontId="0" fillId="0" borderId="0"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0" borderId="1" xfId="0" applyFont="1" applyBorder="1" applyAlignment="1" applyProtection="1">
      <alignment horizontal="center" vertical="center"/>
      <protection locked="0"/>
    </xf>
    <xf numFmtId="49" fontId="0" fillId="0" borderId="1" xfId="0" applyNumberFormat="1" applyBorder="1" applyAlignment="1">
      <alignment horizontal="center" vertical="center"/>
    </xf>
    <xf numFmtId="3" fontId="0" fillId="0" borderId="0" xfId="0" applyNumberFormat="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49" fontId="0" fillId="0" borderId="1" xfId="0" applyNumberFormat="1"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horizontal="center" vertical="center" textRotation="90"/>
    </xf>
    <xf numFmtId="3" fontId="0" fillId="0" borderId="1" xfId="0" applyNumberFormat="1" applyBorder="1" applyAlignment="1" applyProtection="1">
      <alignment horizontal="center" vertical="center"/>
    </xf>
    <xf numFmtId="0" fontId="1" fillId="0" borderId="1" xfId="0" applyFont="1" applyBorder="1" applyAlignment="1" applyProtection="1">
      <alignment horizontal="center" vertical="center"/>
    </xf>
    <xf numFmtId="0" fontId="1" fillId="2" borderId="1" xfId="0" applyFont="1" applyFill="1"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1" fillId="0" borderId="1" xfId="0" applyFont="1" applyFill="1" applyBorder="1" applyAlignment="1" applyProtection="1">
      <alignment horizontal="center" vertical="center"/>
    </xf>
    <xf numFmtId="0" fontId="0" fillId="0" borderId="0" xfId="0" applyFill="1" applyAlignment="1" applyProtection="1">
      <alignment horizontal="center" vertical="center"/>
    </xf>
    <xf numFmtId="49" fontId="0" fillId="0" borderId="1" xfId="0" applyNumberFormat="1" applyFont="1" applyBorder="1" applyAlignment="1" applyProtection="1">
      <alignment horizontal="center" vertical="center"/>
    </xf>
    <xf numFmtId="0" fontId="0" fillId="2" borderId="1" xfId="0" applyFont="1" applyFill="1" applyBorder="1" applyAlignment="1" applyProtection="1">
      <alignment horizontal="center" vertical="center"/>
    </xf>
    <xf numFmtId="0" fontId="0" fillId="0" borderId="0" xfId="0" applyAlignment="1" applyProtection="1">
      <alignment horizontal="center" vertical="center"/>
    </xf>
    <xf numFmtId="49" fontId="0" fillId="0" borderId="7" xfId="0" applyNumberFormat="1" applyBorder="1" applyAlignment="1" applyProtection="1">
      <alignment horizontal="center" vertical="center"/>
    </xf>
    <xf numFmtId="0" fontId="2" fillId="0" borderId="7" xfId="0" applyFont="1" applyBorder="1" applyAlignment="1" applyProtection="1">
      <alignment horizontal="center" vertical="center"/>
    </xf>
    <xf numFmtId="0" fontId="0" fillId="0" borderId="7" xfId="0" applyBorder="1" applyAlignment="1" applyProtection="1">
      <alignment horizontal="center" vertical="center"/>
    </xf>
    <xf numFmtId="49" fontId="0" fillId="0" borderId="0" xfId="0" applyNumberFormat="1" applyBorder="1" applyAlignment="1" applyProtection="1">
      <alignment horizontal="center" vertical="center"/>
    </xf>
    <xf numFmtId="0" fontId="2" fillId="0" borderId="0" xfId="0" applyFont="1" applyBorder="1" applyAlignment="1" applyProtection="1">
      <alignment horizontal="center" vertical="center"/>
    </xf>
    <xf numFmtId="0" fontId="0" fillId="0" borderId="0" xfId="0" applyAlignment="1" applyProtection="1">
      <alignment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2" fillId="0" borderId="0" xfId="0" applyFont="1" applyBorder="1" applyAlignment="1" applyProtection="1">
      <alignment horizontal="center" vertical="center"/>
      <protection locked="0"/>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0" fontId="0" fillId="0" borderId="0" xfId="0" applyAlignment="1" applyProtection="1">
      <alignment horizontal="center" vertical="center"/>
    </xf>
    <xf numFmtId="0" fontId="0" fillId="0" borderId="0" xfId="0" applyBorder="1" applyAlignment="1" applyProtection="1">
      <alignment horizontal="center" vertical="center"/>
    </xf>
    <xf numFmtId="0" fontId="1" fillId="0" borderId="0" xfId="0" applyFont="1" applyBorder="1" applyAlignment="1" applyProtection="1">
      <alignment horizontal="center" vertical="center"/>
    </xf>
    <xf numFmtId="0" fontId="0" fillId="0" borderId="1" xfId="0" applyBorder="1" applyAlignment="1" applyProtection="1">
      <alignment horizontal="center" vertical="center"/>
    </xf>
    <xf numFmtId="0" fontId="0" fillId="0" borderId="0" xfId="0" applyAlignment="1" applyProtection="1">
      <alignment horizontal="center" vertical="center"/>
    </xf>
    <xf numFmtId="0" fontId="0" fillId="0" borderId="0" xfId="0" applyAlignment="1" applyProtection="1">
      <alignment horizontal="center" vertical="center"/>
    </xf>
    <xf numFmtId="0" fontId="0" fillId="0" borderId="1" xfId="0" applyBorder="1" applyAlignment="1">
      <alignment horizontal="center" vertical="center"/>
    </xf>
    <xf numFmtId="3" fontId="6" fillId="0" borderId="0" xfId="0" applyNumberFormat="1" applyFont="1"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3" fontId="7" fillId="0" borderId="0" xfId="0" applyNumberFormat="1" applyFont="1" applyAlignment="1" applyProtection="1">
      <alignment horizontal="left" vertical="center"/>
      <protection locked="0"/>
    </xf>
    <xf numFmtId="0" fontId="0" fillId="0" borderId="1" xfId="0"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0" xfId="0" applyAlignment="1" applyProtection="1">
      <alignment horizontal="center" vertical="center"/>
    </xf>
    <xf numFmtId="0" fontId="0" fillId="0" borderId="8" xfId="0" applyBorder="1" applyAlignment="1" applyProtection="1">
      <alignment horizontal="center" vertical="center"/>
    </xf>
    <xf numFmtId="0" fontId="0" fillId="0" borderId="9" xfId="0" applyBorder="1" applyAlignment="1" applyProtection="1">
      <alignment horizontal="center" vertical="center"/>
    </xf>
  </cellXfs>
  <cellStyles count="1">
    <cellStyle name="Normal" xfId="0" builtinId="0"/>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8.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0.png"/><Relationship Id="rId4" Type="http://schemas.openxmlformats.org/officeDocument/2006/relationships/image" Target="../media/image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6.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3.png"/><Relationship Id="rId7" Type="http://schemas.openxmlformats.org/officeDocument/2006/relationships/image" Target="../media/image2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23.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png"/><Relationship Id="rId7" Type="http://schemas.microsoft.com/office/2007/relationships/hdphoto" Target="../media/hdphoto2.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6.png"/><Relationship Id="rId5" Type="http://schemas.openxmlformats.org/officeDocument/2006/relationships/image" Target="../media/image25.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7.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23</xdr:col>
      <xdr:colOff>200024</xdr:colOff>
      <xdr:row>1</xdr:row>
      <xdr:rowOff>104772</xdr:rowOff>
    </xdr:from>
    <xdr:to>
      <xdr:col>34</xdr:col>
      <xdr:colOff>123825</xdr:colOff>
      <xdr:row>127</xdr:row>
      <xdr:rowOff>134470</xdr:rowOff>
    </xdr:to>
    <xdr:sp macro="" textlink="">
      <xdr:nvSpPr>
        <xdr:cNvPr id="14" name="ZoneTexte 13"/>
        <xdr:cNvSpPr txBox="1"/>
      </xdr:nvSpPr>
      <xdr:spPr>
        <a:xfrm>
          <a:off x="18252700" y="295272"/>
          <a:ext cx="8305801" cy="2290090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MI1 et MI2.</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Ces 2 valeurs optionnelles permettent d'ajuster</a:t>
          </a:r>
          <a:r>
            <a:rPr lang="fr-FR" sz="1600" baseline="0">
              <a:latin typeface="Arial" pitchFamily="34" charset="0"/>
              <a:cs typeface="Arial" pitchFamily="34" charset="0"/>
            </a:rPr>
            <a:t> les valeurs des axes A ou B et C par rapport à la valeur initiale calculée par le post-processeur :</a:t>
          </a:r>
        </a:p>
        <a:p>
          <a:pPr algn="just"/>
          <a:endParaRPr lang="fr-FR" sz="1600" baseline="0">
            <a:latin typeface="Arial" pitchFamily="34" charset="0"/>
            <a:cs typeface="Arial" pitchFamily="34" charset="0"/>
          </a:endParaRPr>
        </a:p>
        <a:p>
          <a:pPr algn="just" defTabSz="360000">
            <a:tabLst>
              <a:tab pos="360000" algn="l"/>
            </a:tabLst>
          </a:pPr>
          <a:r>
            <a:rPr lang="fr-FR" sz="1600" b="1" baseline="0">
              <a:solidFill>
                <a:srgbClr val="0070C0"/>
              </a:solidFill>
              <a:latin typeface="Arial" pitchFamily="34" charset="0"/>
              <a:ea typeface="+mn-ea"/>
              <a:cs typeface="Arial" pitchFamily="34" charset="0"/>
            </a:rPr>
            <a:t>Pour C :</a:t>
          </a:r>
          <a:endParaRPr lang="fr-FR" sz="1600" b="1">
            <a:solidFill>
              <a:srgbClr val="0070C0"/>
            </a:solidFill>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0° </a:t>
          </a:r>
          <a:r>
            <a:rPr lang="fr-FR" sz="1600" baseline="0">
              <a:solidFill>
                <a:schemeClr val="dk1"/>
              </a:solidFill>
              <a:latin typeface="Arial" pitchFamily="34" charset="0"/>
              <a:ea typeface="+mn-ea"/>
              <a:cs typeface="Arial" pitchFamily="34" charset="0"/>
            </a:rPr>
            <a:t>laisse la valeur initiale,</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a:t>
          </a:r>
          <a:r>
            <a:rPr lang="fr-FR" sz="1600" b="0" baseline="0">
              <a:solidFill>
                <a:sysClr val="windowText" lastClr="000000"/>
              </a:solidFill>
              <a:latin typeface="Arial" pitchFamily="34" charset="0"/>
              <a:ea typeface="+mn-ea"/>
              <a:cs typeface="Arial" pitchFamily="34" charset="0"/>
            </a:rPr>
            <a:t> </a:t>
          </a:r>
          <a:r>
            <a:rPr lang="fr-FR" sz="1600" baseline="0">
              <a:solidFill>
                <a:schemeClr val="dk1"/>
              </a:solidFill>
              <a:latin typeface="Arial" pitchFamily="34" charset="0"/>
              <a:ea typeface="+mn-ea"/>
              <a:cs typeface="Arial" pitchFamily="34" charset="0"/>
            </a:rPr>
            <a:t>ajoute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positif),</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 </a:t>
          </a:r>
          <a:r>
            <a:rPr lang="fr-FR" sz="1600" baseline="0">
              <a:solidFill>
                <a:schemeClr val="dk1"/>
              </a:solidFill>
              <a:latin typeface="Arial" pitchFamily="34" charset="0"/>
              <a:ea typeface="+mn-ea"/>
              <a:cs typeface="Arial" pitchFamily="34" charset="0"/>
            </a:rPr>
            <a:t>retire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négatif).</a:t>
          </a:r>
          <a:endParaRPr lang="fr-FR" sz="160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Pour A ou B :</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Positif</a:t>
          </a:r>
          <a:r>
            <a:rPr lang="fr-FR" sz="1600" baseline="0">
              <a:latin typeface="Arial" pitchFamily="34" charset="0"/>
              <a:cs typeface="Arial" pitchFamily="34" charset="0"/>
            </a:rPr>
            <a:t> laisse la valeur initiale,</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Négatif</a:t>
          </a:r>
          <a:r>
            <a:rPr lang="fr-FR" sz="1600" baseline="0">
              <a:latin typeface="Arial" pitchFamily="34" charset="0"/>
              <a:cs typeface="Arial" pitchFamily="34" charset="0"/>
            </a:rPr>
            <a:t> change le signe de la valeur initiale de l'axe A ou B,</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NPU</a:t>
          </a:r>
          <a:r>
            <a:rPr lang="fr-FR" sz="1600" baseline="0">
              <a:latin typeface="Arial" pitchFamily="34" charset="0"/>
              <a:cs typeface="Arial" pitchFamily="34" charset="0"/>
            </a:rPr>
            <a:t> : ne pas utiliser.</a:t>
          </a:r>
        </a:p>
        <a:p>
          <a:pPr algn="just" defTabSz="360000">
            <a:tabLst>
              <a:tab pos="360000" algn="l"/>
            </a:tabLst>
          </a:pP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Source ou Translation </a:t>
          </a:r>
          <a:r>
            <a:rPr lang="fr-FR" sz="1600" baseline="0">
              <a:latin typeface="Arial" pitchFamily="34" charset="0"/>
              <a:cs typeface="Arial" pitchFamily="34" charset="0"/>
            </a:rPr>
            <a:t>ajuste la valeur concernée sur l'opération source, ou sur la dernière opération en de transformation en translation (s'il n'y a pas d'opération de transformation en miroir ou rotation).</a:t>
          </a: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Miroir</a:t>
          </a:r>
          <a:r>
            <a:rPr lang="fr-FR" sz="1600" baseline="0">
              <a:latin typeface="Arial" pitchFamily="34" charset="0"/>
              <a:cs typeface="Arial" pitchFamily="34" charset="0"/>
            </a:rPr>
            <a:t> ajuste la valeur concernée sur la dernière opération de transformation qui est en miroir (ne sont pas prises en compte les opérations de transformation en translation en aval).</a:t>
          </a: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70C0"/>
              </a:solidFill>
              <a:latin typeface="Arial" pitchFamily="34" charset="0"/>
              <a:ea typeface="+mn-ea"/>
              <a:cs typeface="Arial" pitchFamily="34" charset="0"/>
            </a:rPr>
            <a:t>Rotation</a:t>
          </a:r>
          <a:r>
            <a:rPr lang="fr-FR" sz="1600" baseline="0">
              <a:solidFill>
                <a:schemeClr val="dk1"/>
              </a:solidFill>
              <a:latin typeface="Arial" pitchFamily="34" charset="0"/>
              <a:ea typeface="+mn-ea"/>
              <a:cs typeface="Arial" pitchFamily="34" charset="0"/>
            </a:rPr>
            <a:t> ajuste la valeur concernée sur la dernière opération de transformation qui est en rotation (ne sont pas prises en compte les opérations de transformation en translation en aval).</a:t>
          </a:r>
        </a:p>
        <a:p>
          <a:pPr algn="just" defTabSz="360000">
            <a:spcBef>
              <a:spcPts val="600"/>
            </a:spcBef>
            <a:tabLst>
              <a:tab pos="3060000" algn="l"/>
            </a:tabLst>
          </a:pPr>
          <a:r>
            <a:rPr lang="fr-FR" sz="1200" baseline="0">
              <a:solidFill>
                <a:schemeClr val="dk1"/>
              </a:solidFill>
              <a:latin typeface="+mn-lt"/>
              <a:ea typeface="+mn-ea"/>
              <a:cs typeface="Arial" pitchFamily="34" charset="0"/>
            </a:rPr>
            <a:t>Source → Translation →  Mirroir → Translation :	</a:t>
          </a:r>
          <a:r>
            <a:rPr lang="fr-FR" sz="1200" b="1" baseline="0">
              <a:solidFill>
                <a:srgbClr val="0070C0"/>
              </a:solidFill>
              <a:latin typeface="+mn-lt"/>
              <a:ea typeface="+mn-ea"/>
              <a:cs typeface="Arial" pitchFamily="34" charset="0"/>
            </a:rPr>
            <a:t>Miroir</a:t>
          </a:r>
          <a:r>
            <a:rPr lang="fr-FR" sz="1200" baseline="0">
              <a:solidFill>
                <a:schemeClr val="dk1"/>
              </a:solidFill>
              <a:latin typeface="+mn-lt"/>
              <a:ea typeface="+mn-ea"/>
              <a:cs typeface="Arial" pitchFamily="34" charset="0"/>
            </a:rPr>
            <a:t> est pris en compte.</a:t>
          </a:r>
        </a:p>
        <a:p>
          <a:pPr algn="just" defTabSz="360000">
            <a:tabLst>
              <a:tab pos="3060000" algn="l"/>
            </a:tabLst>
          </a:pPr>
          <a:r>
            <a:rPr lang="fr-FR" sz="1200" baseline="0">
              <a:solidFill>
                <a:schemeClr val="dk1"/>
              </a:solidFill>
              <a:latin typeface="+mn-lt"/>
              <a:ea typeface="+mn-ea"/>
              <a:cs typeface="Arial" pitchFamily="34" charset="0"/>
            </a:rPr>
            <a:t>Source →  Translation →Translation :	</a:t>
          </a:r>
          <a:r>
            <a:rPr lang="fr-FR" sz="1200" b="1" baseline="0">
              <a:solidFill>
                <a:srgbClr val="0070C0"/>
              </a:solidFill>
              <a:latin typeface="+mn-lt"/>
              <a:ea typeface="+mn-ea"/>
              <a:cs typeface="Arial" pitchFamily="34" charset="0"/>
            </a:rPr>
            <a:t>Source ou Translation </a:t>
          </a:r>
          <a:r>
            <a:rPr lang="fr-FR" sz="1200" baseline="0">
              <a:solidFill>
                <a:schemeClr val="dk1"/>
              </a:solidFill>
              <a:latin typeface="+mn-lt"/>
              <a:ea typeface="+mn-ea"/>
              <a:cs typeface="Arial" pitchFamily="34" charset="0"/>
            </a:rPr>
            <a:t>est pris en compte.</a:t>
          </a:r>
        </a:p>
        <a:p>
          <a:pPr algn="just" defTabSz="360000">
            <a:tabLst>
              <a:tab pos="3060000" algn="l"/>
            </a:tabLst>
          </a:pPr>
          <a:r>
            <a:rPr lang="fr-FR" sz="1200" baseline="0">
              <a:solidFill>
                <a:schemeClr val="dk1"/>
              </a:solidFill>
              <a:latin typeface="+mn-lt"/>
              <a:ea typeface="+mn-ea"/>
              <a:cs typeface="Arial" pitchFamily="34" charset="0"/>
            </a:rPr>
            <a:t>Source →  Miroir →  Rotation →Translation :	</a:t>
          </a:r>
          <a:r>
            <a:rPr lang="fr-FR" sz="1200" b="1" baseline="0">
              <a:solidFill>
                <a:srgbClr val="0070C0"/>
              </a:solidFill>
              <a:latin typeface="+mn-lt"/>
              <a:ea typeface="+mn-ea"/>
              <a:cs typeface="Arial" pitchFamily="34" charset="0"/>
            </a:rPr>
            <a:t>Rotation</a:t>
          </a:r>
          <a:r>
            <a:rPr lang="fr-FR" sz="1200" baseline="0">
              <a:solidFill>
                <a:schemeClr val="dk1"/>
              </a:solidFill>
              <a:latin typeface="+mn-lt"/>
              <a:ea typeface="+mn-ea"/>
              <a:cs typeface="Arial" pitchFamily="34" charset="0"/>
            </a:rPr>
            <a:t> est pris en compte, la dernière des opérations hors Translation.</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060000" algn="l"/>
            </a:tabLst>
          </a:pPr>
          <a:r>
            <a:rPr lang="fr-FR" sz="1600" b="0">
              <a:solidFill>
                <a:schemeClr val="dk1"/>
              </a:solidFill>
              <a:latin typeface="Arial" pitchFamily="34" charset="0"/>
              <a:ea typeface="+mn-ea"/>
              <a:cs typeface="Arial" pitchFamily="34" charset="0"/>
            </a:rPr>
            <a:t>L'objectif</a:t>
          </a:r>
          <a:r>
            <a:rPr lang="fr-FR" sz="1600" b="0" baseline="0">
              <a:solidFill>
                <a:schemeClr val="dk1"/>
              </a:solidFill>
              <a:latin typeface="Arial" pitchFamily="34" charset="0"/>
              <a:ea typeface="+mn-ea"/>
              <a:cs typeface="Arial" pitchFamily="34" charset="0"/>
            </a:rPr>
            <a:t> est de contenir l'axe C au plus proche de 0°, ou tout du moins l'axe C dans une zone de travail de ± 180°.</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Ces valeurs optionnelles sont à ajuster finement en fonction :</a:t>
          </a:r>
        </a:p>
        <a:p>
          <a:pPr algn="just" defTabSz="360000">
            <a:tabLst>
              <a:tab pos="360000" algn="l"/>
            </a:tabLst>
          </a:pPr>
          <a:r>
            <a:rPr lang="fr-FR" sz="1600" b="0" baseline="0">
              <a:solidFill>
                <a:schemeClr val="dk1"/>
              </a:solidFill>
              <a:latin typeface="Arial" pitchFamily="34" charset="0"/>
              <a:ea typeface="+mn-ea"/>
              <a:cs typeface="Arial" pitchFamily="34" charset="0"/>
            </a:rPr>
            <a:t>	- des opérations de transformation,</a:t>
          </a:r>
        </a:p>
        <a:p>
          <a:pPr algn="just" defTabSz="360000">
            <a:tabLst>
              <a:tab pos="360000" algn="l"/>
            </a:tabLst>
          </a:pPr>
          <a:r>
            <a:rPr lang="fr-FR" sz="1600" b="0" baseline="0">
              <a:solidFill>
                <a:schemeClr val="dk1"/>
              </a:solidFill>
              <a:latin typeface="Arial" pitchFamily="34" charset="0"/>
              <a:ea typeface="+mn-ea"/>
              <a:cs typeface="Arial" pitchFamily="34" charset="0"/>
            </a:rPr>
            <a:t>	- des différentes machines.</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Attention, avant que soient bien pris en compte ces opération, bien veillez à ce que soit activé le mode </a:t>
          </a:r>
          <a:r>
            <a:rPr lang="fr-FR" sz="1600" b="1" baseline="0">
              <a:solidFill>
                <a:schemeClr val="dk1"/>
              </a:solidFill>
              <a:latin typeface="Arial" pitchFamily="34" charset="0"/>
              <a:ea typeface="+mn-ea"/>
              <a:cs typeface="Arial" pitchFamily="34" charset="0"/>
            </a:rPr>
            <a:t>Sous-programme</a:t>
          </a:r>
          <a:r>
            <a:rPr lang="fr-FR" sz="1600" b="0" baseline="0">
              <a:solidFill>
                <a:schemeClr val="dk1"/>
              </a:solidFill>
              <a:latin typeface="Arial" pitchFamily="34" charset="0"/>
              <a:ea typeface="+mn-ea"/>
              <a:cs typeface="Arial" pitchFamily="34" charset="0"/>
            </a:rPr>
            <a:t> en </a:t>
          </a:r>
          <a:r>
            <a:rPr lang="fr-FR" sz="1600" b="1" baseline="0">
              <a:solidFill>
                <a:schemeClr val="dk1"/>
              </a:solidFill>
              <a:latin typeface="Arial" pitchFamily="34" charset="0"/>
              <a:ea typeface="+mn-ea"/>
              <a:cs typeface="Arial" pitchFamily="34" charset="0"/>
            </a:rPr>
            <a:t>En absolu</a:t>
          </a:r>
          <a:r>
            <a:rPr lang="fr-FR" sz="1600" b="0" baseline="0">
              <a:solidFill>
                <a:schemeClr val="dk1"/>
              </a:solidFill>
              <a:latin typeface="Arial" pitchFamily="34" charset="0"/>
              <a:ea typeface="+mn-ea"/>
              <a:cs typeface="Arial" pitchFamily="34" charset="0"/>
            </a:rPr>
            <a:t>. dans le</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Dans le cas de miroir, ce mode ne peut être activé que si dans la direction d'usinage, la case Inverser l'ordre est activé (cela signifie que si l'opération source est en avalant, l'opération miroir résultante est en opposition, et inversement).  </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Si l'on souhaite conserver le même mode avalant ou opposition de l'opération source, le fait de maintenir le point de départ désactive le mode Sous-programme de la transformation, alors la valeur prise en compte est celle de l'opération source, et non pas celle escomptée de l'opération miroir (ce bug est en cours d'étude pour sa correction à l'écriture de ces lignes).</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r>
            <a:rPr lang="fr-FR" sz="1600" b="0" baseline="0">
              <a:solidFill>
                <a:sysClr val="windowText" lastClr="000000"/>
              </a:solidFill>
              <a:latin typeface="Arial" pitchFamily="34" charset="0"/>
              <a:ea typeface="+mn-ea"/>
              <a:cs typeface="Arial" pitchFamily="34" charset="0"/>
            </a:rPr>
            <a:t>Valeurs des courses des axes rotatifs par machine :</a:t>
          </a:r>
        </a:p>
        <a:p>
          <a:pPr algn="just" defTabSz="360000">
            <a:tabLst>
              <a:tab pos="360000" algn="l"/>
            </a:tabLst>
          </a:pPr>
          <a:endParaRPr lang="fr-FR" sz="1600" b="0" baseline="0">
            <a:solidFill>
              <a:sysClr val="windowText" lastClr="000000"/>
            </a:solidFill>
            <a:latin typeface="Arial" pitchFamily="34" charset="0"/>
            <a:ea typeface="+mn-ea"/>
            <a:cs typeface="Arial" pitchFamily="34" charset="0"/>
          </a:endParaRP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STC9101</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STC9103</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	Axe B : ± 120°		Axe C : ± 185° si la cloche est présente physiquement.			Axe C : ± 270° si la cloche est absente physiquement.</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STEMA01</a:t>
          </a:r>
          <a:r>
            <a:rPr lang="fr-FR" sz="1600" b="0" baseline="0">
              <a:solidFill>
                <a:sysClr val="windowText" lastClr="000000"/>
              </a:solidFill>
              <a:latin typeface="Arial" pitchFamily="34" charset="0"/>
              <a:ea typeface="+mn-ea"/>
              <a:cs typeface="Arial" pitchFamily="34" charset="0"/>
            </a:rPr>
            <a:t> :	idem STC9110.</a:t>
          </a:r>
        </a:p>
      </xdr:txBody>
    </xdr:sp>
    <xdr:clientData/>
  </xdr:twoCellAnchor>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447675</xdr:colOff>
      <xdr:row>7</xdr:row>
      <xdr:rowOff>133350</xdr:rowOff>
    </xdr:from>
    <xdr:to>
      <xdr:col>0</xdr:col>
      <xdr:colOff>1584921</xdr:colOff>
      <xdr:row>14</xdr:row>
      <xdr:rowOff>108762</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47675" y="1543050"/>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editAs="oneCell">
    <xdr:from>
      <xdr:col>11</xdr:col>
      <xdr:colOff>66675</xdr:colOff>
      <xdr:row>7</xdr:row>
      <xdr:rowOff>79121</xdr:rowOff>
    </xdr:from>
    <xdr:to>
      <xdr:col>11</xdr:col>
      <xdr:colOff>1982397</xdr:colOff>
      <xdr:row>16</xdr:row>
      <xdr:rowOff>172413</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058150" y="1488821"/>
          <a:ext cx="1915722" cy="1541092"/>
        </a:xfrm>
        <a:prstGeom prst="rect">
          <a:avLst/>
        </a:prstGeom>
      </xdr:spPr>
    </xdr:pic>
    <xdr:clientData/>
  </xdr:twoCellAnchor>
  <xdr:twoCellAnchor editAs="oneCell">
    <xdr:from>
      <xdr:col>22</xdr:col>
      <xdr:colOff>297030</xdr:colOff>
      <xdr:row>7</xdr:row>
      <xdr:rowOff>0</xdr:rowOff>
    </xdr:from>
    <xdr:to>
      <xdr:col>22</xdr:col>
      <xdr:colOff>1762913</xdr:colOff>
      <xdr:row>16</xdr:row>
      <xdr:rowOff>779</xdr:rowOff>
    </xdr:to>
    <xdr:pic>
      <xdr:nvPicPr>
        <xdr:cNvPr id="7" name="Image 6" descr="9101_Axe_A.png"/>
        <xdr:cNvPicPr>
          <a:picLocks noChangeAspect="1"/>
        </xdr:cNvPicPr>
      </xdr:nvPicPr>
      <xdr:blipFill>
        <a:blip xmlns:r="http://schemas.openxmlformats.org/officeDocument/2006/relationships" r:embed="rId6" cstate="print"/>
        <a:stretch>
          <a:fillRect/>
        </a:stretch>
      </xdr:blipFill>
      <xdr:spPr>
        <a:xfrm>
          <a:off x="16279980" y="1409700"/>
          <a:ext cx="1465883" cy="1448579"/>
        </a:xfrm>
        <a:prstGeom prst="rect">
          <a:avLst/>
        </a:prstGeom>
      </xdr:spPr>
    </xdr:pic>
    <xdr:clientData/>
  </xdr:twoCellAnchor>
  <xdr:twoCellAnchor editAs="oneCell">
    <xdr:from>
      <xdr:col>11</xdr:col>
      <xdr:colOff>71608</xdr:colOff>
      <xdr:row>27</xdr:row>
      <xdr:rowOff>95250</xdr:rowOff>
    </xdr:from>
    <xdr:to>
      <xdr:col>11</xdr:col>
      <xdr:colOff>2046054</xdr:colOff>
      <xdr:row>37</xdr:row>
      <xdr:rowOff>114300</xdr:rowOff>
    </xdr:to>
    <xdr:pic>
      <xdr:nvPicPr>
        <xdr:cNvPr id="9" name="Image 8" descr="9110_Axe_C.png"/>
        <xdr:cNvPicPr>
          <a:picLocks noChangeAspect="1"/>
        </xdr:cNvPicPr>
      </xdr:nvPicPr>
      <xdr:blipFill>
        <a:blip xmlns:r="http://schemas.openxmlformats.org/officeDocument/2006/relationships" r:embed="rId7" cstate="print"/>
        <a:stretch>
          <a:fillRect/>
        </a:stretch>
      </xdr:blipFill>
      <xdr:spPr>
        <a:xfrm>
          <a:off x="8063083" y="4781550"/>
          <a:ext cx="1974446" cy="1657350"/>
        </a:xfrm>
        <a:prstGeom prst="rect">
          <a:avLst/>
        </a:prstGeom>
      </xdr:spPr>
    </xdr:pic>
    <xdr:clientData/>
  </xdr:twoCellAnchor>
  <xdr:twoCellAnchor editAs="oneCell">
    <xdr:from>
      <xdr:col>22</xdr:col>
      <xdr:colOff>304799</xdr:colOff>
      <xdr:row>27</xdr:row>
      <xdr:rowOff>120032</xdr:rowOff>
    </xdr:from>
    <xdr:to>
      <xdr:col>22</xdr:col>
      <xdr:colOff>1914525</xdr:colOff>
      <xdr:row>36</xdr:row>
      <xdr:rowOff>157505</xdr:rowOff>
    </xdr:to>
    <xdr:pic>
      <xdr:nvPicPr>
        <xdr:cNvPr id="11" name="Image 10" descr="9110_Axe_B.png"/>
        <xdr:cNvPicPr>
          <a:picLocks noChangeAspect="1"/>
        </xdr:cNvPicPr>
      </xdr:nvPicPr>
      <xdr:blipFill>
        <a:blip xmlns:r="http://schemas.openxmlformats.org/officeDocument/2006/relationships" r:embed="rId8" cstate="print"/>
        <a:stretch>
          <a:fillRect/>
        </a:stretch>
      </xdr:blipFill>
      <xdr:spPr>
        <a:xfrm>
          <a:off x="16287749" y="4806332"/>
          <a:ext cx="1609726" cy="1485273"/>
        </a:xfrm>
        <a:prstGeom prst="rect">
          <a:avLst/>
        </a:prstGeom>
      </xdr:spPr>
    </xdr:pic>
    <xdr:clientData/>
  </xdr:twoCellAnchor>
  <xdr:twoCellAnchor editAs="oneCell">
    <xdr:from>
      <xdr:col>11</xdr:col>
      <xdr:colOff>245501</xdr:colOff>
      <xdr:row>17</xdr:row>
      <xdr:rowOff>47624</xdr:rowOff>
    </xdr:from>
    <xdr:to>
      <xdr:col>11</xdr:col>
      <xdr:colOff>1819275</xdr:colOff>
      <xdr:row>26</xdr:row>
      <xdr:rowOff>185520</xdr:rowOff>
    </xdr:to>
    <xdr:pic>
      <xdr:nvPicPr>
        <xdr:cNvPr id="12" name="Image 11" descr="9103_Axe_C.png"/>
        <xdr:cNvPicPr>
          <a:picLocks noChangeAspect="1"/>
        </xdr:cNvPicPr>
      </xdr:nvPicPr>
      <xdr:blipFill>
        <a:blip xmlns:r="http://schemas.openxmlformats.org/officeDocument/2006/relationships" r:embed="rId9" cstate="print"/>
        <a:stretch>
          <a:fillRect/>
        </a:stretch>
      </xdr:blipFill>
      <xdr:spPr>
        <a:xfrm>
          <a:off x="8236976" y="3095624"/>
          <a:ext cx="1573774" cy="1585696"/>
        </a:xfrm>
        <a:prstGeom prst="rect">
          <a:avLst/>
        </a:prstGeom>
      </xdr:spPr>
    </xdr:pic>
    <xdr:clientData/>
  </xdr:twoCellAnchor>
  <xdr:twoCellAnchor editAs="oneCell">
    <xdr:from>
      <xdr:col>22</xdr:col>
      <xdr:colOff>347656</xdr:colOff>
      <xdr:row>17</xdr:row>
      <xdr:rowOff>57149</xdr:rowOff>
    </xdr:from>
    <xdr:to>
      <xdr:col>22</xdr:col>
      <xdr:colOff>1728756</xdr:colOff>
      <xdr:row>27</xdr:row>
      <xdr:rowOff>9524</xdr:rowOff>
    </xdr:to>
    <xdr:pic>
      <xdr:nvPicPr>
        <xdr:cNvPr id="13" name="Image 12" descr="9103_Axe_A.png"/>
        <xdr:cNvPicPr>
          <a:picLocks noChangeAspect="1"/>
        </xdr:cNvPicPr>
      </xdr:nvPicPr>
      <xdr:blipFill>
        <a:blip xmlns:r="http://schemas.openxmlformats.org/officeDocument/2006/relationships" r:embed="rId10" cstate="print"/>
        <a:stretch>
          <a:fillRect/>
        </a:stretch>
      </xdr:blipFill>
      <xdr:spPr>
        <a:xfrm>
          <a:off x="16330606" y="3105149"/>
          <a:ext cx="1381100" cy="1590675"/>
        </a:xfrm>
        <a:prstGeom prst="rect">
          <a:avLst/>
        </a:prstGeom>
      </xdr:spPr>
    </xdr:pic>
    <xdr:clientData/>
  </xdr:twoCellAnchor>
  <xdr:twoCellAnchor>
    <xdr:from>
      <xdr:col>25</xdr:col>
      <xdr:colOff>424141</xdr:colOff>
      <xdr:row>115</xdr:row>
      <xdr:rowOff>52745</xdr:rowOff>
    </xdr:from>
    <xdr:to>
      <xdr:col>31</xdr:col>
      <xdr:colOff>601033</xdr:colOff>
      <xdr:row>115</xdr:row>
      <xdr:rowOff>52745</xdr:rowOff>
    </xdr:to>
    <xdr:cxnSp macro="">
      <xdr:nvCxnSpPr>
        <xdr:cNvPr id="15" name="Connecteur droit 14"/>
        <xdr:cNvCxnSpPr/>
      </xdr:nvCxnSpPr>
      <xdr:spPr>
        <a:xfrm>
          <a:off x="20000817" y="20828451"/>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352425</xdr:colOff>
      <xdr:row>39</xdr:row>
      <xdr:rowOff>144556</xdr:rowOff>
    </xdr:from>
    <xdr:to>
      <xdr:col>0</xdr:col>
      <xdr:colOff>1630338</xdr:colOff>
      <xdr:row>43</xdr:row>
      <xdr:rowOff>23765</xdr:rowOff>
    </xdr:to>
    <xdr:pic>
      <xdr:nvPicPr>
        <xdr:cNvPr id="16" name="Image 15" descr="Ares.png"/>
        <xdr:cNvPicPr>
          <a:picLocks noChangeAspect="1"/>
        </xdr:cNvPicPr>
      </xdr:nvPicPr>
      <xdr:blipFill>
        <a:blip xmlns:r="http://schemas.openxmlformats.org/officeDocument/2006/relationships" r:embed="rId3" cstate="print"/>
        <a:stretch>
          <a:fillRect/>
        </a:stretch>
      </xdr:blipFill>
      <xdr:spPr>
        <a:xfrm>
          <a:off x="352425" y="6711203"/>
          <a:ext cx="1277913" cy="641209"/>
        </a:xfrm>
        <a:prstGeom prst="rect">
          <a:avLst/>
        </a:prstGeom>
      </xdr:spPr>
    </xdr:pic>
    <xdr:clientData/>
  </xdr:twoCellAnchor>
  <xdr:twoCellAnchor editAs="oneCell">
    <xdr:from>
      <xdr:col>11</xdr:col>
      <xdr:colOff>71608</xdr:colOff>
      <xdr:row>37</xdr:row>
      <xdr:rowOff>72838</xdr:rowOff>
    </xdr:from>
    <xdr:to>
      <xdr:col>11</xdr:col>
      <xdr:colOff>2046054</xdr:colOff>
      <xdr:row>47</xdr:row>
      <xdr:rowOff>91889</xdr:rowOff>
    </xdr:to>
    <xdr:pic>
      <xdr:nvPicPr>
        <xdr:cNvPr id="17" name="Image 16" descr="9110_Axe_C.png"/>
        <xdr:cNvPicPr>
          <a:picLocks noChangeAspect="1"/>
        </xdr:cNvPicPr>
      </xdr:nvPicPr>
      <xdr:blipFill>
        <a:blip xmlns:r="http://schemas.openxmlformats.org/officeDocument/2006/relationships" r:embed="rId7" cstate="print"/>
        <a:stretch>
          <a:fillRect/>
        </a:stretch>
      </xdr:blipFill>
      <xdr:spPr>
        <a:xfrm>
          <a:off x="8072608" y="6392956"/>
          <a:ext cx="1974446" cy="1655109"/>
        </a:xfrm>
        <a:prstGeom prst="rect">
          <a:avLst/>
        </a:prstGeom>
      </xdr:spPr>
    </xdr:pic>
    <xdr:clientData/>
  </xdr:twoCellAnchor>
  <xdr:twoCellAnchor editAs="oneCell">
    <xdr:from>
      <xdr:col>22</xdr:col>
      <xdr:colOff>304799</xdr:colOff>
      <xdr:row>37</xdr:row>
      <xdr:rowOff>52797</xdr:rowOff>
    </xdr:from>
    <xdr:to>
      <xdr:col>22</xdr:col>
      <xdr:colOff>1914525</xdr:colOff>
      <xdr:row>46</xdr:row>
      <xdr:rowOff>90271</xdr:rowOff>
    </xdr:to>
    <xdr:pic>
      <xdr:nvPicPr>
        <xdr:cNvPr id="18" name="Image 17" descr="9110_Axe_B.png"/>
        <xdr:cNvPicPr>
          <a:picLocks noChangeAspect="1"/>
        </xdr:cNvPicPr>
      </xdr:nvPicPr>
      <xdr:blipFill>
        <a:blip xmlns:r="http://schemas.openxmlformats.org/officeDocument/2006/relationships" r:embed="rId8" cstate="print"/>
        <a:stretch>
          <a:fillRect/>
        </a:stretch>
      </xdr:blipFill>
      <xdr:spPr>
        <a:xfrm>
          <a:off x="16306799" y="6372915"/>
          <a:ext cx="1609726" cy="1483032"/>
        </a:xfrm>
        <a:prstGeom prst="rect">
          <a:avLst/>
        </a:prstGeom>
      </xdr:spPr>
    </xdr:pic>
    <xdr:clientData/>
  </xdr:twoCellAnchor>
  <xdr:twoCellAnchor editAs="oneCell">
    <xdr:from>
      <xdr:col>25</xdr:col>
      <xdr:colOff>720586</xdr:colOff>
      <xdr:row>56</xdr:row>
      <xdr:rowOff>16564</xdr:rowOff>
    </xdr:from>
    <xdr:to>
      <xdr:col>31</xdr:col>
      <xdr:colOff>269676</xdr:colOff>
      <xdr:row>70</xdr:row>
      <xdr:rowOff>114951</xdr:rowOff>
    </xdr:to>
    <xdr:pic>
      <xdr:nvPicPr>
        <xdr:cNvPr id="10" name="Image 9"/>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342086" y="9327252"/>
          <a:ext cx="4121090" cy="2884449"/>
        </a:xfrm>
        <a:prstGeom prst="rect">
          <a:avLst/>
        </a:prstGeom>
      </xdr:spPr>
    </xdr:pic>
    <xdr:clientData/>
  </xdr:twoCellAnchor>
  <xdr:twoCellAnchor editAs="oneCell">
    <xdr:from>
      <xdr:col>26</xdr:col>
      <xdr:colOff>49697</xdr:colOff>
      <xdr:row>76</xdr:row>
      <xdr:rowOff>87211</xdr:rowOff>
    </xdr:from>
    <xdr:to>
      <xdr:col>31</xdr:col>
      <xdr:colOff>360787</xdr:colOff>
      <xdr:row>91</xdr:row>
      <xdr:rowOff>127620</xdr:rowOff>
    </xdr:to>
    <xdr:pic>
      <xdr:nvPicPr>
        <xdr:cNvPr id="27" name="Image 2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388373" y="13433417"/>
          <a:ext cx="4121090" cy="2897909"/>
        </a:xfrm>
        <a:prstGeom prst="rect">
          <a:avLst/>
        </a:prstGeom>
      </xdr:spPr>
    </xdr:pic>
    <xdr:clientData/>
  </xdr:twoCellAnchor>
  <xdr:twoCellAnchor editAs="oneCell">
    <xdr:from>
      <xdr:col>23</xdr:col>
      <xdr:colOff>414618</xdr:colOff>
      <xdr:row>100</xdr:row>
      <xdr:rowOff>67235</xdr:rowOff>
    </xdr:from>
    <xdr:to>
      <xdr:col>28</xdr:col>
      <xdr:colOff>38860</xdr:colOff>
      <xdr:row>113</xdr:row>
      <xdr:rowOff>5660</xdr:rowOff>
    </xdr:to>
    <xdr:pic>
      <xdr:nvPicPr>
        <xdr:cNvPr id="29" name="Image 28"/>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8467294" y="17985441"/>
          <a:ext cx="3434242" cy="2414925"/>
        </a:xfrm>
        <a:prstGeom prst="rect">
          <a:avLst/>
        </a:prstGeom>
      </xdr:spPr>
    </xdr:pic>
    <xdr:clientData/>
  </xdr:twoCellAnchor>
  <xdr:twoCellAnchor editAs="oneCell">
    <xdr:from>
      <xdr:col>29</xdr:col>
      <xdr:colOff>280148</xdr:colOff>
      <xdr:row>100</xdr:row>
      <xdr:rowOff>67236</xdr:rowOff>
    </xdr:from>
    <xdr:to>
      <xdr:col>33</xdr:col>
      <xdr:colOff>666390</xdr:colOff>
      <xdr:row>113</xdr:row>
      <xdr:rowOff>5661</xdr:rowOff>
    </xdr:to>
    <xdr:pic>
      <xdr:nvPicPr>
        <xdr:cNvPr id="30" name="Image 29"/>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2904824" y="17985442"/>
          <a:ext cx="3434242" cy="2414925"/>
        </a:xfrm>
        <a:prstGeom prst="rect">
          <a:avLst/>
        </a:prstGeom>
      </xdr:spPr>
    </xdr:pic>
    <xdr:clientData/>
  </xdr:twoCellAnchor>
  <xdr:twoCellAnchor>
    <xdr:from>
      <xdr:col>28</xdr:col>
      <xdr:colOff>201706</xdr:colOff>
      <xdr:row>106</xdr:row>
      <xdr:rowOff>134470</xdr:rowOff>
    </xdr:from>
    <xdr:to>
      <xdr:col>29</xdr:col>
      <xdr:colOff>168089</xdr:colOff>
      <xdr:row>106</xdr:row>
      <xdr:rowOff>134471</xdr:rowOff>
    </xdr:to>
    <xdr:cxnSp macro="">
      <xdr:nvCxnSpPr>
        <xdr:cNvPr id="37" name="Connecteur droit avec flèche 36"/>
        <xdr:cNvCxnSpPr/>
      </xdr:nvCxnSpPr>
      <xdr:spPr>
        <a:xfrm flipV="1">
          <a:off x="22064382" y="19195676"/>
          <a:ext cx="728383" cy="1"/>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100854</xdr:colOff>
      <xdr:row>101</xdr:row>
      <xdr:rowOff>31095</xdr:rowOff>
    </xdr:from>
    <xdr:to>
      <xdr:col>29</xdr:col>
      <xdr:colOff>257736</xdr:colOff>
      <xdr:row>105</xdr:row>
      <xdr:rowOff>73117</xdr:rowOff>
    </xdr:to>
    <xdr:pic>
      <xdr:nvPicPr>
        <xdr:cNvPr id="39" name="Image 38"/>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1963530" y="18139801"/>
          <a:ext cx="918882" cy="8040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xdr:from>
      <xdr:col>1</xdr:col>
      <xdr:colOff>28573</xdr:colOff>
      <xdr:row>6</xdr:row>
      <xdr:rowOff>66674</xdr:rowOff>
    </xdr:from>
    <xdr:to>
      <xdr:col>14</xdr:col>
      <xdr:colOff>27214</xdr:colOff>
      <xdr:row>24</xdr:row>
      <xdr:rowOff>68036</xdr:rowOff>
    </xdr:to>
    <xdr:sp macro="" textlink="">
      <xdr:nvSpPr>
        <xdr:cNvPr id="6" name="ZoneTexte 5"/>
        <xdr:cNvSpPr txBox="1"/>
      </xdr:nvSpPr>
      <xdr:spPr>
        <a:xfrm>
          <a:off x="2083252" y="1209674"/>
          <a:ext cx="9550855" cy="2886076"/>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MR1.</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a:t>
          </a:r>
          <a:r>
            <a:rPr lang="fr-FR" sz="1600" b="0" baseline="0">
              <a:latin typeface="Arial" pitchFamily="34" charset="0"/>
              <a:cs typeface="Arial" pitchFamily="34" charset="0"/>
            </a:rPr>
            <a:t>n'est utilisable uniquement pour la </a:t>
          </a:r>
          <a:r>
            <a:rPr lang="fr-FR" sz="1600" b="1" baseline="0">
              <a:solidFill>
                <a:srgbClr val="0070C0"/>
              </a:solidFill>
              <a:latin typeface="Arial" pitchFamily="34" charset="0"/>
              <a:cs typeface="Arial" pitchFamily="34" charset="0"/>
            </a:rPr>
            <a:t>STC9101</a:t>
          </a:r>
          <a:r>
            <a:rPr lang="fr-FR" sz="1600" b="0" baseline="0">
              <a:latin typeface="Arial" pitchFamily="34" charset="0"/>
              <a:cs typeface="Arial" pitchFamily="34" charset="0"/>
            </a:rPr>
            <a:t> utilisant un directeur de commande num 1060, qui nécessite un % en en-tête de programme. Cette variable remplace le n° de programme utilisé habituellement sous Mastercam, et qui sert pour les programmes concaténés.</a:t>
          </a:r>
        </a:p>
        <a:p>
          <a:pPr algn="just"/>
          <a:r>
            <a:rPr lang="fr-FR" sz="1600" b="0" baseline="0">
              <a:latin typeface="Arial" pitchFamily="34" charset="0"/>
              <a:cs typeface="Arial" pitchFamily="34" charset="0"/>
            </a:rPr>
            <a:t>Seule la valeur entière est prise en compte, et elle doit être comprise entre </a:t>
          </a:r>
          <a:r>
            <a:rPr lang="fr-FR" sz="1600" b="1" baseline="0">
              <a:latin typeface="Arial" pitchFamily="34" charset="0"/>
              <a:cs typeface="Arial" pitchFamily="34" charset="0"/>
            </a:rPr>
            <a:t>1</a:t>
          </a:r>
          <a:r>
            <a:rPr lang="fr-FR" sz="1600" b="0" baseline="0">
              <a:latin typeface="Arial" pitchFamily="34" charset="0"/>
              <a:cs typeface="Arial" pitchFamily="34" charset="0"/>
            </a:rPr>
            <a:t> et</a:t>
          </a:r>
          <a:r>
            <a:rPr lang="fr-FR" sz="1600" b="1" baseline="0">
              <a:latin typeface="Arial" pitchFamily="34" charset="0"/>
              <a:cs typeface="Arial" pitchFamily="34" charset="0"/>
            </a:rPr>
            <a:t> 8999</a:t>
          </a:r>
          <a:r>
            <a:rPr lang="fr-FR" sz="1600" b="0" baseline="0">
              <a:latin typeface="Arial" pitchFamily="34" charset="0"/>
              <a:cs typeface="Arial" pitchFamily="34" charset="0"/>
            </a:rPr>
            <a:t>.</a:t>
          </a:r>
        </a:p>
        <a:p>
          <a:pPr algn="just"/>
          <a:r>
            <a:rPr lang="fr-FR" sz="1600" b="0" baseline="0">
              <a:latin typeface="Arial" pitchFamily="34" charset="0"/>
              <a:cs typeface="Arial" pitchFamily="34" charset="0"/>
            </a:rPr>
            <a:t>Seule la valeur de la première opération post-processée est prise en compte.</a:t>
          </a:r>
        </a:p>
        <a:p>
          <a:pPr algn="just"/>
          <a:endParaRPr lang="fr-FR" sz="1600" b="0" baseline="0">
            <a:latin typeface="Arial" pitchFamily="34" charset="0"/>
            <a:cs typeface="Arial" pitchFamily="34" charset="0"/>
          </a:endParaRPr>
        </a:p>
        <a:p>
          <a:pPr algn="just"/>
          <a:r>
            <a:rPr lang="fr-FR" sz="1600" b="0" baseline="0">
              <a:latin typeface="Arial" pitchFamily="34" charset="0"/>
              <a:cs typeface="Arial" pitchFamily="34" charset="0"/>
            </a:rPr>
            <a:t>Cette variable n'est pas active pour les autres machines.</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editAs="oneCell">
    <xdr:from>
      <xdr:col>0</xdr:col>
      <xdr:colOff>436788</xdr:colOff>
      <xdr:row>10</xdr:row>
      <xdr:rowOff>107496</xdr:rowOff>
    </xdr:from>
    <xdr:to>
      <xdr:col>0</xdr:col>
      <xdr:colOff>1574034</xdr:colOff>
      <xdr:row>16</xdr:row>
      <xdr:rowOff>140058</xdr:rowOff>
    </xdr:to>
    <xdr:pic>
      <xdr:nvPicPr>
        <xdr:cNvPr id="4" name="Image 3" descr="9101.png"/>
        <xdr:cNvPicPr>
          <a:picLocks noChangeAspect="1"/>
        </xdr:cNvPicPr>
      </xdr:nvPicPr>
      <xdr:blipFill>
        <a:blip xmlns:r="http://schemas.openxmlformats.org/officeDocument/2006/relationships" r:embed="rId2" cstate="print"/>
        <a:stretch>
          <a:fillRect/>
        </a:stretch>
      </xdr:blipFill>
      <xdr:spPr>
        <a:xfrm>
          <a:off x="436788" y="1876425"/>
          <a:ext cx="1137246" cy="10394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81</xdr:row>
      <xdr:rowOff>13607</xdr:rowOff>
    </xdr:to>
    <xdr:sp macro="" textlink="">
      <xdr:nvSpPr>
        <xdr:cNvPr id="6" name="ZoneTexte 5"/>
        <xdr:cNvSpPr txBox="1"/>
      </xdr:nvSpPr>
      <xdr:spPr>
        <a:xfrm>
          <a:off x="2416628" y="1028698"/>
          <a:ext cx="8319408" cy="1368062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MR2.</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à laquelle va remonter l'outil avant l'opération suivante. Si la valeur est égale à </a:t>
          </a:r>
          <a:r>
            <a:rPr lang="fr-FR" sz="1600" b="1" baseline="0">
              <a:latin typeface="Arial" pitchFamily="34" charset="0"/>
              <a:cs typeface="Arial" pitchFamily="34" charset="0"/>
            </a:rPr>
            <a:t>-1</a:t>
          </a:r>
          <a:r>
            <a:rPr lang="fr-FR" sz="1600" baseline="0">
              <a:latin typeface="Arial" pitchFamily="34" charset="0"/>
              <a:cs typeface="Arial" pitchFamily="34" charset="0"/>
            </a:rPr>
            <a:t>, il n'y a pas d'altitude spécifiée, l'outil va en direct à l'opération suivante.</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Attention, pour des raisons de sécurité logicielle au niveau du post-processeur, il n'est pas possible de renseigner la valeur </a:t>
          </a:r>
          <a:r>
            <a:rPr lang="fr-FR" sz="1600" b="1" baseline="0">
              <a:solidFill>
                <a:srgbClr val="0070C0"/>
              </a:solidFill>
              <a:latin typeface="Arial" pitchFamily="34" charset="0"/>
              <a:cs typeface="Arial" pitchFamily="34" charset="0"/>
            </a:rPr>
            <a:t>0</a:t>
          </a:r>
          <a:r>
            <a:rPr lang="fr-FR" sz="1600" b="0" baseline="0">
              <a:solidFill>
                <a:sysClr val="windowText" lastClr="000000"/>
              </a:solidFill>
              <a:latin typeface="Arial" pitchFamily="34" charset="0"/>
              <a:cs typeface="Arial" pitchFamily="34" charset="0"/>
            </a:rPr>
            <a:t> ou la valeur </a:t>
          </a:r>
          <a:r>
            <a:rPr lang="fr-FR" sz="1600" b="1" baseline="0">
              <a:solidFill>
                <a:srgbClr val="0070C0"/>
              </a:solidFill>
              <a:latin typeface="Arial" pitchFamily="34" charset="0"/>
              <a:cs typeface="Arial" pitchFamily="34" charset="0"/>
            </a:rPr>
            <a:t>1</a:t>
          </a:r>
          <a:r>
            <a:rPr lang="fr-FR" sz="1600" baseline="0">
              <a:latin typeface="Arial" pitchFamily="34" charset="0"/>
              <a:cs typeface="Arial" pitchFamily="34" charset="0"/>
            </a:rPr>
            <a:t>. Si le besoin se fait sentir, entrer alors une valeur avec une décimale, par exemple 0,001, ou 1,001.</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hangingPunct="0"/>
          <a:r>
            <a:rPr lang="fr-FR" sz="1100">
              <a:solidFill>
                <a:schemeClr val="dk1"/>
              </a:solidFill>
              <a:latin typeface="+mn-lt"/>
              <a:ea typeface="+mn-ea"/>
              <a:cs typeface="+mn-cs"/>
            </a:rPr>
            <a:t> </a:t>
          </a:r>
        </a:p>
        <a:p>
          <a:pPr algn="just" hangingPunct="0"/>
          <a:r>
            <a:rPr lang="fr-FR" sz="1600" b="1">
              <a:solidFill>
                <a:schemeClr val="dk1"/>
              </a:solidFill>
              <a:latin typeface="Arial" pitchFamily="34" charset="0"/>
              <a:ea typeface="+mn-ea"/>
              <a:cs typeface="Arial" pitchFamily="34" charset="0"/>
            </a:rPr>
            <a:t>ATTENTION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 de l'altitude de retournement se fait avec le RTCP enclanché, c'est-à-dire avec la pointe de l'outil, lorsque l'axe A est proche de l'horizontale, ce n'est plus l'outil le point le plus bas et ce n'est plus lui qui risque d'entrer en collision avec l’environnement.</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Gestion particulière sur la </a:t>
          </a: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avec l'axe B au plus proche de la valeur précendente, soit </a:t>
          </a:r>
          <a:r>
            <a:rPr lang="fr-FR" sz="1600" b="1" baseline="0">
              <a:solidFill>
                <a:schemeClr val="dk1"/>
              </a:solidFill>
              <a:latin typeface="Arial" pitchFamily="34" charset="0"/>
              <a:ea typeface="+mn-ea"/>
              <a:cs typeface="Arial" pitchFamily="34" charset="0"/>
            </a:rPr>
            <a:t>60°</a:t>
          </a:r>
          <a:r>
            <a:rPr lang="fr-FR" sz="1600" baseline="0">
              <a:solidFill>
                <a:schemeClr val="dk1"/>
              </a:solidFill>
              <a:latin typeface="Arial" pitchFamily="34" charset="0"/>
              <a:ea typeface="+mn-ea"/>
              <a:cs typeface="Arial" pitchFamily="34" charset="0"/>
            </a:rPr>
            <a:t>, soit </a:t>
          </a:r>
          <a:r>
            <a:rPr lang="fr-FR" sz="1600" baseline="0">
              <a:solidFill>
                <a:sysClr val="windowText" lastClr="000000"/>
              </a:solidFill>
              <a:latin typeface="Arial" pitchFamily="34" charset="0"/>
              <a:ea typeface="+mn-ea"/>
              <a:cs typeface="Arial" pitchFamily="34" charset="0"/>
            </a:rPr>
            <a:t>-60°</a:t>
          </a:r>
          <a:r>
            <a:rPr lang="fr-FR" sz="1600" baseline="0">
              <a:solidFill>
                <a:schemeClr val="dk1"/>
              </a:solidFill>
              <a:latin typeface="Arial" pitchFamily="34" charset="0"/>
              <a:ea typeface="+mn-ea"/>
              <a:cs typeface="Arial" pitchFamily="34" charset="0"/>
            </a:rPr>
            <a:t>. C'est toujours la valeur du bout d'outil qui est contrôlée.</a:t>
          </a:r>
          <a:endParaRPr lang="fr-FR" sz="1600">
            <a:latin typeface="Arial" pitchFamily="34" charset="0"/>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latin typeface="Arial" pitchFamily="34" charset="0"/>
            <a:cs typeface="Arial" pitchFamily="34" charset="0"/>
          </a:endParaRPr>
        </a:p>
        <a:p>
          <a:pPr algn="just" hangingPunct="0"/>
          <a:endParaRPr lang="fr-FR" sz="1600" baseline="0">
            <a:latin typeface="Arial" pitchFamily="34" charset="0"/>
            <a:cs typeface="Arial" pitchFamily="34" charset="0"/>
          </a:endParaRPr>
        </a:p>
      </xdr:txBody>
    </xdr:sp>
    <xdr:clientData/>
  </xdr:twoCellAnchor>
  <xdr:twoCellAnchor editAs="oneCell">
    <xdr:from>
      <xdr:col>1</xdr:col>
      <xdr:colOff>1469571</xdr:colOff>
      <xdr:row>26</xdr:row>
      <xdr:rowOff>27214</xdr:rowOff>
    </xdr:from>
    <xdr:to>
      <xdr:col>7</xdr:col>
      <xdr:colOff>1583872</xdr:colOff>
      <xdr:row>50</xdr:row>
      <xdr:rowOff>59872</xdr:rowOff>
    </xdr:to>
    <xdr:pic>
      <xdr:nvPicPr>
        <xdr:cNvPr id="4098"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524250" y="4572000"/>
          <a:ext cx="6169479" cy="4278086"/>
        </a:xfrm>
        <a:prstGeom prst="rect">
          <a:avLst/>
        </a:prstGeom>
        <a:noFill/>
      </xdr:spPr>
    </xdr:pic>
    <xdr:clientData/>
  </xdr:twoCellAnchor>
  <xdr:twoCellAnchor>
    <xdr:from>
      <xdr:col>1</xdr:col>
      <xdr:colOff>2090057</xdr:colOff>
      <xdr:row>58</xdr:row>
      <xdr:rowOff>144234</xdr:rowOff>
    </xdr:from>
    <xdr:to>
      <xdr:col>7</xdr:col>
      <xdr:colOff>783771</xdr:colOff>
      <xdr:row>58</xdr:row>
      <xdr:rowOff>144234</xdr:rowOff>
    </xdr:to>
    <xdr:cxnSp macro="">
      <xdr:nvCxnSpPr>
        <xdr:cNvPr id="8" name="Connecteur droit 7"/>
        <xdr:cNvCxnSpPr/>
      </xdr:nvCxnSpPr>
      <xdr:spPr>
        <a:xfrm>
          <a:off x="4144736" y="10458448"/>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276225</xdr:colOff>
      <xdr:row>41</xdr:row>
      <xdr:rowOff>134710</xdr:rowOff>
    </xdr:from>
    <xdr:to>
      <xdr:col>0</xdr:col>
      <xdr:colOff>1933800</xdr:colOff>
      <xdr:row>46</xdr:row>
      <xdr:rowOff>147269</xdr:rowOff>
    </xdr:to>
    <xdr:pic>
      <xdr:nvPicPr>
        <xdr:cNvPr id="9" name="Image 8" descr="Ares.png"/>
        <xdr:cNvPicPr>
          <a:picLocks noChangeAspect="1"/>
        </xdr:cNvPicPr>
      </xdr:nvPicPr>
      <xdr:blipFill>
        <a:blip xmlns:r="http://schemas.openxmlformats.org/officeDocument/2006/relationships" r:embed="rId3" cstate="print"/>
        <a:stretch>
          <a:fillRect/>
        </a:stretch>
      </xdr:blipFill>
      <xdr:spPr>
        <a:xfrm>
          <a:off x="276225" y="7264853"/>
          <a:ext cx="1657575" cy="82898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xdr:from>
      <xdr:col>1</xdr:col>
      <xdr:colOff>361949</xdr:colOff>
      <xdr:row>5</xdr:row>
      <xdr:rowOff>76197</xdr:rowOff>
    </xdr:from>
    <xdr:to>
      <xdr:col>8</xdr:col>
      <xdr:colOff>571500</xdr:colOff>
      <xdr:row>46</xdr:row>
      <xdr:rowOff>27215</xdr:rowOff>
    </xdr:to>
    <xdr:sp macro="" textlink="">
      <xdr:nvSpPr>
        <xdr:cNvPr id="6" name="ZoneTexte 5"/>
        <xdr:cNvSpPr txBox="1"/>
      </xdr:nvSpPr>
      <xdr:spPr>
        <a:xfrm>
          <a:off x="2416628" y="1028697"/>
          <a:ext cx="8319408" cy="6945089"/>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MR3.</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variabble est uniquement valable pour la machine </a:t>
          </a:r>
          <a:r>
            <a:rPr lang="fr-FR" sz="1600" b="1">
              <a:solidFill>
                <a:srgbClr val="0070C0"/>
              </a:solidFill>
              <a:latin typeface="Arial" pitchFamily="34" charset="0"/>
              <a:cs typeface="Arial" pitchFamily="34" charset="0"/>
            </a:rPr>
            <a:t>STC9101</a:t>
          </a:r>
          <a:r>
            <a:rPr lang="fr-FR" sz="1600">
              <a:latin typeface="Arial" pitchFamily="34" charset="0"/>
              <a:cs typeface="Arial" pitchFamily="34" charset="0"/>
            </a:rPr>
            <a:t>.</a:t>
          </a:r>
          <a:r>
            <a:rPr lang="fr-FR" sz="1600" baseline="0">
              <a:latin typeface="Arial" pitchFamily="34" charset="0"/>
              <a:cs typeface="Arial" pitchFamily="34" charset="0"/>
            </a:rPr>
            <a:t> Elle n'est pas active pour les autres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a:t>
          </a:r>
          <a:r>
            <a:rPr lang="fr-FR" sz="1600">
              <a:solidFill>
                <a:schemeClr val="dk1"/>
              </a:solidFill>
              <a:latin typeface="Arial" pitchFamily="34" charset="0"/>
              <a:ea typeface="+mn-ea"/>
              <a:cs typeface="Arial" pitchFamily="34" charset="0"/>
            </a:rPr>
            <a:t>à atteindre pour le changement d’outil. Attention, l’outil atteindra systématiquement cette altitude, même si elle est inférieure à la hauteur du changement d’outil. De plus, lors de la remontée, l’outil perd son correcteur en longueur et le point piloté n’est donc plus le bout d’outil mais le point de jauge de la machine, il est donc nécessaire d’être prudent pour éviter toute collision.</a:t>
          </a:r>
        </a:p>
        <a:p>
          <a:pPr algn="just"/>
          <a:r>
            <a:rPr lang="fr-FR" sz="1600">
              <a:solidFill>
                <a:schemeClr val="dk1"/>
              </a:solidFill>
              <a:latin typeface="Arial" pitchFamily="34" charset="0"/>
              <a:ea typeface="+mn-ea"/>
              <a:cs typeface="Arial" pitchFamily="34" charset="0"/>
            </a:rPr>
            <a:t>Si la valeur est supérieure à la limite supérieur en Z de la machine, celle-ci remontra jusqu’à son maximum mais ne génèrera pas d’erreur. Si la valeur est inférieure au niveau du changeur d’outils, la broche remontera quand même jusqu’à celui-ci.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Plan de jauge.</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Bout d'outil</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hangingPunct="0"/>
          <a:r>
            <a:rPr lang="fr-FR" sz="1600">
              <a:solidFill>
                <a:schemeClr val="dk1"/>
              </a:solidFill>
              <a:latin typeface="Arial" pitchFamily="34" charset="0"/>
              <a:ea typeface="+mn-ea"/>
              <a:cs typeface="Arial" pitchFamily="34" charset="0"/>
            </a:rPr>
            <a:t>Dans le code ISO, cette valeur est indiquée par (valeur en exemple) : </a:t>
          </a:r>
          <a:r>
            <a:rPr lang="fr-FR" sz="1600" b="1">
              <a:solidFill>
                <a:srgbClr val="0070C0"/>
              </a:solidFill>
              <a:latin typeface="Arial" pitchFamily="34" charset="0"/>
              <a:ea typeface="+mn-ea"/>
              <a:cs typeface="Arial" pitchFamily="34" charset="0"/>
            </a:rPr>
            <a:t>E80004=-522875</a:t>
          </a:r>
          <a:r>
            <a:rPr lang="fr-FR" sz="1600" b="1">
              <a:solidFill>
                <a:schemeClr val="dk1"/>
              </a:solidFill>
              <a:latin typeface="Arial" pitchFamily="34" charset="0"/>
              <a:ea typeface="+mn-ea"/>
              <a:cs typeface="Arial" pitchFamily="34" charset="0"/>
            </a:rPr>
            <a:t>.</a:t>
          </a:r>
          <a:r>
            <a:rPr lang="fr-FR" sz="1600">
              <a:solidFill>
                <a:schemeClr val="dk1"/>
              </a:solidFill>
              <a:latin typeface="Arial" pitchFamily="34" charset="0"/>
              <a:ea typeface="+mn-ea"/>
              <a:cs typeface="Arial" pitchFamily="34" charset="0"/>
            </a:rPr>
            <a:t> </a:t>
          </a:r>
        </a:p>
        <a:p>
          <a:pPr algn="just" hangingPunct="0"/>
          <a:endParaRPr lang="fr-FR" sz="1600" baseline="0">
            <a:latin typeface="Arial" pitchFamily="34" charset="0"/>
            <a:cs typeface="Arial" pitchFamily="34" charset="0"/>
          </a:endParaRPr>
        </a:p>
      </xdr:txBody>
    </xdr:sp>
    <xdr:clientData/>
  </xdr:twoCellAnchor>
  <xdr:twoCellAnchor>
    <xdr:from>
      <xdr:col>1</xdr:col>
      <xdr:colOff>1211035</xdr:colOff>
      <xdr:row>27</xdr:row>
      <xdr:rowOff>54428</xdr:rowOff>
    </xdr:from>
    <xdr:to>
      <xdr:col>2</xdr:col>
      <xdr:colOff>717056</xdr:colOff>
      <xdr:row>41</xdr:row>
      <xdr:rowOff>40820</xdr:rowOff>
    </xdr:to>
    <xdr:pic>
      <xdr:nvPicPr>
        <xdr:cNvPr id="5121" name="Picture 1"/>
        <xdr:cNvPicPr>
          <a:picLocks noChangeAspect="1" noChangeArrowheads="1"/>
        </xdr:cNvPicPr>
      </xdr:nvPicPr>
      <xdr:blipFill>
        <a:blip xmlns:r="http://schemas.openxmlformats.org/officeDocument/2006/relationships" r:embed="rId3" cstate="print"/>
        <a:srcRect l="39893" t="17667" r="31216" b="30545"/>
        <a:stretch>
          <a:fillRect/>
        </a:stretch>
      </xdr:blipFill>
      <xdr:spPr bwMode="auto">
        <a:xfrm>
          <a:off x="3265714" y="4789714"/>
          <a:ext cx="2227449" cy="2381249"/>
        </a:xfrm>
        <a:prstGeom prst="rect">
          <a:avLst/>
        </a:prstGeom>
        <a:noFill/>
        <a:ln w="9525">
          <a:noFill/>
          <a:miter lim="800000"/>
          <a:headEnd/>
          <a:tailEnd/>
        </a:ln>
      </xdr:spPr>
    </xdr:pic>
    <xdr:clientData/>
  </xdr:twoCellAnchor>
  <xdr:twoCellAnchor>
    <xdr:from>
      <xdr:col>1</xdr:col>
      <xdr:colOff>2585358</xdr:colOff>
      <xdr:row>33</xdr:row>
      <xdr:rowOff>136071</xdr:rowOff>
    </xdr:from>
    <xdr:to>
      <xdr:col>5</xdr:col>
      <xdr:colOff>244929</xdr:colOff>
      <xdr:row>36</xdr:row>
      <xdr:rowOff>95250</xdr:rowOff>
    </xdr:to>
    <xdr:cxnSp macro="">
      <xdr:nvCxnSpPr>
        <xdr:cNvPr id="10" name="Connecteur droit avec flèche 9"/>
        <xdr:cNvCxnSpPr/>
      </xdr:nvCxnSpPr>
      <xdr:spPr>
        <a:xfrm flipH="1">
          <a:off x="4640037" y="6014357"/>
          <a:ext cx="2190749" cy="394607"/>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326573</xdr:colOff>
      <xdr:row>39</xdr:row>
      <xdr:rowOff>40822</xdr:rowOff>
    </xdr:from>
    <xdr:to>
      <xdr:col>5</xdr:col>
      <xdr:colOff>244929</xdr:colOff>
      <xdr:row>39</xdr:row>
      <xdr:rowOff>136071</xdr:rowOff>
    </xdr:to>
    <xdr:cxnSp macro="">
      <xdr:nvCxnSpPr>
        <xdr:cNvPr id="11" name="Connecteur droit avec flèche 10"/>
        <xdr:cNvCxnSpPr/>
      </xdr:nvCxnSpPr>
      <xdr:spPr>
        <a:xfrm flipH="1">
          <a:off x="5102680" y="6926036"/>
          <a:ext cx="1728106" cy="95249"/>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83</xdr:row>
      <xdr:rowOff>108856</xdr:rowOff>
    </xdr:to>
    <xdr:sp macro="" textlink="">
      <xdr:nvSpPr>
        <xdr:cNvPr id="6" name="ZoneTexte 5"/>
        <xdr:cNvSpPr txBox="1"/>
      </xdr:nvSpPr>
      <xdr:spPr>
        <a:xfrm>
          <a:off x="2416628" y="1028697"/>
          <a:ext cx="8319408" cy="1415687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MR4.</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la valeur de jauge outil dans le code ISO.</a:t>
          </a:r>
        </a:p>
        <a:p>
          <a:pPr algn="just" hangingPunct="0"/>
          <a:r>
            <a:rPr lang="fr-FR" sz="1600">
              <a:solidFill>
                <a:schemeClr val="dk1"/>
              </a:solidFill>
              <a:latin typeface="Arial" pitchFamily="34" charset="0"/>
              <a:ea typeface="+mn-ea"/>
              <a:cs typeface="Arial" pitchFamily="34" charset="0"/>
            </a:rPr>
            <a:t>Elle ajoute la valeur spécifiée dans la valeur du correcteur de longueur de l’outil. Cela revient à ajouter un DX au correcteur d’outil.</a:t>
          </a:r>
        </a:p>
        <a:p>
          <a:pPr algn="just" hangingPunct="0"/>
          <a:r>
            <a:rPr lang="fr-FR" sz="1600">
              <a:solidFill>
                <a:schemeClr val="dk1"/>
              </a:solidFill>
              <a:latin typeface="Arial" pitchFamily="34" charset="0"/>
              <a:ea typeface="+mn-ea"/>
              <a:cs typeface="Arial" pitchFamily="34" charset="0"/>
            </a:rPr>
            <a:t>La valeur est à entrer en mm.</a:t>
          </a:r>
        </a:p>
        <a:p>
          <a:pPr algn="just" hangingPunct="0"/>
          <a:r>
            <a:rPr lang="fr-FR" sz="1600">
              <a:solidFill>
                <a:schemeClr val="dk1"/>
              </a:solidFill>
              <a:latin typeface="Arial" pitchFamily="34" charset="0"/>
              <a:ea typeface="+mn-ea"/>
              <a:cs typeface="Arial" pitchFamily="34" charset="0"/>
            </a:rPr>
            <a:t>Cette valeur n’est valable que pour l’opération concernée. Cette fonction est généralement utilisée surfacique 5 axes afin d’appliquer des surépaisseurs d’usinage négatives lors de l’utilisation d’une fraise taille droite. En effet, le logiciel ne peut pas dans ces cas là appliquer une surépaisseur négative au rayon d’outil (qui est égale à zéro pour une fraise taille droite).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systématiquement remise à 0 avant un changement d'outil</a:t>
          </a:r>
          <a:r>
            <a:rPr lang="fr-FR" sz="1600" baseline="0">
              <a:solidFill>
                <a:schemeClr val="dk1"/>
              </a:solidFill>
              <a:latin typeface="Arial" pitchFamily="34" charset="0"/>
              <a:ea typeface="+mn-ea"/>
              <a:cs typeface="Arial" pitchFamily="34" charset="0"/>
            </a:rPr>
            <a:t> </a:t>
          </a:r>
          <a:r>
            <a:rPr lang="fr-FR" sz="1600" baseline="0">
              <a:solidFill>
                <a:srgbClr val="FF0000"/>
              </a:solidFill>
              <a:latin typeface="Arial" pitchFamily="34" charset="0"/>
              <a:ea typeface="+mn-ea"/>
              <a:cs typeface="Arial" pitchFamily="34" charset="0"/>
            </a:rPr>
            <a:t>(à vérifier sur STC9103)</a:t>
          </a:r>
          <a:r>
            <a:rPr lang="fr-FR" sz="1600" baseline="0">
              <a:solidFill>
                <a:schemeClr val="dk1"/>
              </a:solidFill>
              <a:latin typeface="Arial" pitchFamily="34" charset="0"/>
              <a:ea typeface="+mn-ea"/>
              <a:cs typeface="Arial" pitchFamily="34" charset="0"/>
            </a:rPr>
            <a: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2400" b="1">
              <a:solidFill>
                <a:srgbClr val="FF0000"/>
              </a:solidFill>
              <a:latin typeface="Arial" pitchFamily="34" charset="0"/>
              <a:ea typeface="+mn-ea"/>
              <a:cs typeface="Arial" pitchFamily="34" charset="0"/>
            </a:rPr>
            <a:t>ATTENTION</a:t>
          </a:r>
          <a:r>
            <a:rPr lang="fr-FR" sz="1600">
              <a:solidFill>
                <a:schemeClr val="dk1"/>
              </a:solidFill>
              <a:latin typeface="Arial" pitchFamily="34" charset="0"/>
              <a:ea typeface="+mn-ea"/>
              <a:cs typeface="Arial" pitchFamily="34" charset="0"/>
            </a:rPr>
            <a:t>, en cas de copie de l’opération, cette valeur reste active et peut entrainer des crashs. La fonction est à utiliser avec prudence.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chemeClr val="dk1"/>
              </a:solidFill>
              <a:latin typeface="Arial" pitchFamily="34" charset="0"/>
              <a:ea typeface="+mn-ea"/>
              <a:cs typeface="Arial" pitchFamily="34" charset="0"/>
            </a:rPr>
            <a:t>Dans le cas de 2 opérations consécutives avec le même outil</a:t>
          </a:r>
          <a:r>
            <a:rPr lang="fr-FR" sz="1600">
              <a:solidFill>
                <a:schemeClr val="dk1"/>
              </a:solidFill>
              <a:latin typeface="Arial" pitchFamily="34" charset="0"/>
              <a:ea typeface="+mn-ea"/>
              <a:cs typeface="Arial" pitchFamily="34" charset="0"/>
            </a:rPr>
            <a:t>, et que cette valeur ne doit être appliquée que pour la première opération, activer la case à cocher "Forcer changement d'outil" dans la boite de dialogue de la seconde opération, afin de réinitialiser la valeur dans le programme en code ISO.</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u="sng">
              <a:solidFill>
                <a:schemeClr val="dk1"/>
              </a:solidFill>
              <a:latin typeface="Arial" pitchFamily="34" charset="0"/>
              <a:ea typeface="+mn-ea"/>
              <a:cs typeface="Arial" pitchFamily="34" charset="0"/>
            </a:rPr>
            <a:t>Dans le code ISO</a:t>
          </a:r>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STC9101</a:t>
          </a: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indiquée en µm par (exemple : + 0,2 mm) : </a:t>
          </a:r>
          <a:r>
            <a:rPr lang="fr-FR" sz="1600" b="1">
              <a:solidFill>
                <a:schemeClr val="dk1"/>
              </a:solidFill>
              <a:latin typeface="Arial" pitchFamily="34" charset="0"/>
              <a:ea typeface="+mn-ea"/>
              <a:cs typeface="Arial" pitchFamily="34" charset="0"/>
            </a:rPr>
            <a:t>E530XX=200</a:t>
          </a:r>
          <a:r>
            <a:rPr lang="fr-FR" sz="1600" b="0" baseline="0">
              <a:solidFill>
                <a:schemeClr val="dk1"/>
              </a:solidFill>
              <a:latin typeface="Arial" pitchFamily="34" charset="0"/>
              <a:ea typeface="+mn-ea"/>
              <a:cs typeface="Arial" pitchFamily="34" charset="0"/>
            </a:rPr>
            <a:t> pour l'outil n° XX.</a:t>
          </a:r>
          <a:endParaRPr lang="fr-FR" sz="1600" b="0">
            <a:solidFill>
              <a:schemeClr val="dk1"/>
            </a:solidFill>
            <a:latin typeface="Arial" pitchFamily="34" charset="0"/>
            <a:ea typeface="+mn-ea"/>
            <a:cs typeface="Arial" pitchFamily="34" charset="0"/>
          </a:endParaRPr>
        </a:p>
        <a:p>
          <a:pPr algn="just" hangingPunct="0"/>
          <a:r>
            <a:rPr lang="fr-FR" sz="1600" b="0" baseline="0">
              <a:solidFill>
                <a:schemeClr val="dk1"/>
              </a:solidFill>
              <a:latin typeface="Arial" pitchFamily="34" charset="0"/>
              <a:ea typeface="+mn-ea"/>
              <a:cs typeface="Arial" pitchFamily="34" charset="0"/>
            </a:rPr>
            <a:t>La remise à 0 de de la fonction se fait par le code ISO : </a:t>
          </a:r>
          <a:r>
            <a:rPr lang="fr-FR" sz="1600" b="1">
              <a:solidFill>
                <a:schemeClr val="dk1"/>
              </a:solidFill>
              <a:effectLst/>
              <a:latin typeface="Arial" pitchFamily="34" charset="0"/>
              <a:ea typeface="+mn-ea"/>
              <a:cs typeface="Arial" pitchFamily="34" charset="0"/>
            </a:rPr>
            <a:t>E530XX=0</a:t>
          </a:r>
          <a:r>
            <a:rPr lang="fr-FR" sz="1600" b="0" baseline="0">
              <a:solidFill>
                <a:schemeClr val="dk1"/>
              </a:solidFill>
              <a:effectLst/>
              <a:latin typeface="Arial" pitchFamily="34" charset="0"/>
              <a:ea typeface="+mn-ea"/>
              <a:cs typeface="Arial" pitchFamily="34" charset="0"/>
            </a:rPr>
            <a:t> pour l'outil n° XX.</a:t>
          </a:r>
          <a:endParaRPr lang="fr-FR" sz="1600" b="0">
            <a:solidFill>
              <a:schemeClr val="dk1"/>
            </a:solidFill>
            <a:latin typeface="Arial" pitchFamily="34" charset="0"/>
            <a:ea typeface="+mn-ea"/>
            <a:cs typeface="Arial" pitchFamily="34" charset="0"/>
          </a:endParaRP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STC9103</a:t>
          </a:r>
          <a:r>
            <a:rPr lang="fr-FR" sz="1600" b="1" baseline="0">
              <a:solidFill>
                <a:sysClr val="windowText" lastClr="000000"/>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a:t>
          </a:r>
        </a:p>
        <a:p>
          <a:pPr algn="just" hangingPunct="0"/>
          <a:r>
            <a:rPr lang="fr-FR" sz="1600" b="0">
              <a:solidFill>
                <a:schemeClr val="dk1"/>
              </a:solidFill>
              <a:latin typeface="Arial" pitchFamily="34" charset="0"/>
              <a:ea typeface="+mn-ea"/>
              <a:cs typeface="Arial" pitchFamily="34" charset="0"/>
            </a:rPr>
            <a:t>cette valeur est activée par : </a:t>
          </a:r>
          <a:r>
            <a:rPr lang="fr-FR" sz="1600" b="1">
              <a:solidFill>
                <a:schemeClr val="dk1"/>
              </a:solidFill>
              <a:latin typeface="Arial" pitchFamily="34" charset="0"/>
              <a:ea typeface="+mn-ea"/>
              <a:cs typeface="Arial" pitchFamily="34" charset="0"/>
            </a:rPr>
            <a:t>USURE_L(Variable en mm)</a:t>
          </a:r>
          <a:r>
            <a:rPr lang="fr-FR" sz="1600" b="0">
              <a:solidFill>
                <a:schemeClr val="dk1"/>
              </a:solidFill>
              <a:latin typeface="Arial" pitchFamily="34" charset="0"/>
              <a:ea typeface="+mn-ea"/>
              <a:cs typeface="Arial" pitchFamily="34" charset="0"/>
            </a:rPr>
            <a:t>.</a:t>
          </a:r>
        </a:p>
        <a:p>
          <a:pPr algn="just" hangingPunct="0"/>
          <a:r>
            <a:rPr lang="fr-FR" sz="1600" b="0">
              <a:solidFill>
                <a:srgbClr val="FF0000"/>
              </a:solidFill>
              <a:latin typeface="Arial" pitchFamily="34" charset="0"/>
              <a:ea typeface="+mn-ea"/>
              <a:cs typeface="Arial" pitchFamily="34" charset="0"/>
            </a:rPr>
            <a:t>(Vérifier que la réinitialisation se fasse bien par</a:t>
          </a:r>
          <a:r>
            <a:rPr lang="fr-FR" sz="1600" b="0" baseline="0">
              <a:solidFill>
                <a:srgbClr val="FF0000"/>
              </a:solidFill>
              <a:latin typeface="Arial" pitchFamily="34" charset="0"/>
              <a:ea typeface="+mn-ea"/>
              <a:cs typeface="Arial" pitchFamily="34" charset="0"/>
            </a:rPr>
            <a:t> le changement d'outil et CRENO_END).</a:t>
          </a:r>
          <a:endParaRPr lang="fr-FR" sz="1600" b="0">
            <a:solidFill>
              <a:srgbClr val="FF0000"/>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a:t>
          </a:r>
          <a:r>
            <a:rPr lang="fr-FR" sz="1600" baseline="0">
              <a:solidFill>
                <a:schemeClr val="dk1"/>
              </a:solidFill>
              <a:latin typeface="Arial" pitchFamily="34" charset="0"/>
              <a:ea typeface="+mn-ea"/>
              <a:cs typeface="Arial" pitchFamily="34" charset="0"/>
            </a:rPr>
            <a:t> les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r>
            <a:rPr lang="fr-FR" sz="1600" baseline="0">
              <a:solidFill>
                <a:schemeClr val="dk1"/>
              </a:solidFill>
              <a:latin typeface="Arial" pitchFamily="34" charset="0"/>
              <a:ea typeface="+mn-ea"/>
              <a:cs typeface="Arial" pitchFamily="34" charset="0"/>
            </a:rPr>
            <a:t>cette valeur est activée par :</a:t>
          </a:r>
        </a:p>
        <a:p>
          <a:pPr algn="just" hangingPunct="0"/>
          <a:r>
            <a:rPr lang="fr-FR" sz="1600" b="1" baseline="0">
              <a:solidFill>
                <a:schemeClr val="dk1"/>
              </a:solidFill>
              <a:latin typeface="Arial" pitchFamily="34" charset="0"/>
              <a:ea typeface="+mn-ea"/>
              <a:cs typeface="Arial" pitchFamily="34" charset="0"/>
            </a:rPr>
            <a:t>LONG_COR=</a:t>
          </a:r>
          <a:r>
            <a:rPr lang="fr-FR" sz="1600" baseline="0">
              <a:solidFill>
                <a:schemeClr val="dk1"/>
              </a:solidFill>
              <a:latin typeface="Arial" pitchFamily="34" charset="0"/>
              <a:ea typeface="+mn-ea"/>
              <a:cs typeface="Arial" pitchFamily="34" charset="0"/>
            </a:rPr>
            <a:t>valeur</a:t>
          </a:r>
        </a:p>
        <a:p>
          <a:pPr algn="just" hangingPunct="0"/>
          <a:r>
            <a:rPr lang="fr-FR" sz="1600" b="1" baseline="0">
              <a:solidFill>
                <a:schemeClr val="dk1"/>
              </a:solidFill>
              <a:latin typeface="Arial" pitchFamily="34" charset="0"/>
              <a:ea typeface="+mn-ea"/>
              <a:cs typeface="Arial" pitchFamily="34" charset="0"/>
            </a:rPr>
            <a:t>USURE</a:t>
          </a:r>
        </a:p>
        <a:p>
          <a:pPr algn="just" hangingPunct="0"/>
          <a:r>
            <a:rPr lang="fr-FR" sz="1600" b="0" baseline="0">
              <a:solidFill>
                <a:schemeClr val="dk1"/>
              </a:solidFill>
              <a:latin typeface="Arial" pitchFamily="34" charset="0"/>
              <a:ea typeface="+mn-ea"/>
              <a:cs typeface="Arial" pitchFamily="34" charset="0"/>
            </a:rPr>
            <a:t>La réinitialisation de la correction dynamique de longueur est réalisée à chaque </a:t>
          </a:r>
          <a:r>
            <a:rPr lang="fr-FR" sz="1600" b="1" baseline="0">
              <a:solidFill>
                <a:schemeClr val="dk1"/>
              </a:solidFill>
              <a:latin typeface="Arial" pitchFamily="34" charset="0"/>
              <a:ea typeface="+mn-ea"/>
              <a:cs typeface="Arial" pitchFamily="34" charset="0"/>
            </a:rPr>
            <a:t>M6</a:t>
          </a:r>
          <a:r>
            <a:rPr lang="fr-FR" sz="1600" b="0" baseline="0">
              <a:solidFill>
                <a:schemeClr val="dk1"/>
              </a:solidFill>
              <a:latin typeface="Arial" pitchFamily="34" charset="0"/>
              <a:ea typeface="+mn-ea"/>
              <a:cs typeface="Arial" pitchFamily="34" charset="0"/>
            </a:rPr>
            <a:t> et </a:t>
          </a:r>
          <a:r>
            <a:rPr lang="fr-FR" sz="1600" b="1" baseline="0">
              <a:solidFill>
                <a:schemeClr val="dk1"/>
              </a:solidFill>
              <a:latin typeface="Arial" pitchFamily="34" charset="0"/>
              <a:ea typeface="+mn-ea"/>
              <a:cs typeface="Arial" pitchFamily="34" charset="0"/>
            </a:rPr>
            <a:t>CMS_END</a:t>
          </a:r>
          <a:r>
            <a:rPr lang="fr-FR" sz="1600" b="0" baseline="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1</xdr:col>
      <xdr:colOff>1932213</xdr:colOff>
      <xdr:row>39</xdr:row>
      <xdr:rowOff>40820</xdr:rowOff>
    </xdr:from>
    <xdr:to>
      <xdr:col>7</xdr:col>
      <xdr:colOff>963345</xdr:colOff>
      <xdr:row>61</xdr:row>
      <xdr:rowOff>16327</xdr:rowOff>
    </xdr:to>
    <xdr:pic>
      <xdr:nvPicPr>
        <xdr:cNvPr id="614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986892" y="6926034"/>
          <a:ext cx="5086310" cy="3976007"/>
        </a:xfrm>
        <a:prstGeom prst="rect">
          <a:avLst/>
        </a:prstGeom>
        <a:noFill/>
      </xdr:spPr>
    </xdr:pic>
    <xdr:clientData/>
  </xdr:twoCellAnchor>
  <xdr:twoCellAnchor editAs="oneCell">
    <xdr:from>
      <xdr:col>0</xdr:col>
      <xdr:colOff>276225</xdr:colOff>
      <xdr:row>39</xdr:row>
      <xdr:rowOff>107497</xdr:rowOff>
    </xdr:from>
    <xdr:to>
      <xdr:col>0</xdr:col>
      <xdr:colOff>1933800</xdr:colOff>
      <xdr:row>44</xdr:row>
      <xdr:rowOff>120055</xdr:rowOff>
    </xdr:to>
    <xdr:pic>
      <xdr:nvPicPr>
        <xdr:cNvPr id="8" name="Image 7" descr="Ares.png"/>
        <xdr:cNvPicPr>
          <a:picLocks noChangeAspect="1"/>
        </xdr:cNvPicPr>
      </xdr:nvPicPr>
      <xdr:blipFill>
        <a:blip xmlns:r="http://schemas.openxmlformats.org/officeDocument/2006/relationships" r:embed="rId3" cstate="print"/>
        <a:stretch>
          <a:fillRect/>
        </a:stretch>
      </xdr:blipFill>
      <xdr:spPr>
        <a:xfrm>
          <a:off x="276225" y="6992711"/>
          <a:ext cx="1657575" cy="82898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42</xdr:row>
      <xdr:rowOff>13607</xdr:rowOff>
    </xdr:to>
    <xdr:sp macro="" textlink="">
      <xdr:nvSpPr>
        <xdr:cNvPr id="6" name="ZoneTexte 5"/>
        <xdr:cNvSpPr txBox="1"/>
      </xdr:nvSpPr>
      <xdr:spPr>
        <a:xfrm>
          <a:off x="2416628" y="1028697"/>
          <a:ext cx="8319408" cy="630555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MR7.</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code ISO.</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détermine la valeur d’angle limite avant l’ajout d’un G9 dans le "coin" d'un usinage, le G9 étant un arrêt postionné de la CN. Cette fonction est à utliser lors de passages précis à des</a:t>
          </a:r>
          <a:r>
            <a:rPr lang="fr-FR" sz="1600" baseline="0">
              <a:solidFill>
                <a:schemeClr val="dk1"/>
              </a:solidFill>
              <a:latin typeface="Arial" pitchFamily="34" charset="0"/>
              <a:ea typeface="+mn-ea"/>
              <a:cs typeface="Arial" pitchFamily="34" charset="0"/>
            </a:rPr>
            <a:t> points donnés, en provoquant l'arrêt à ces points de passage.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Exemple avec une valeur placée à 135° :</a:t>
          </a:r>
        </a:p>
        <a:p>
          <a:pPr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 </a:t>
          </a: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marL="720000" hangingPunct="0">
            <a:tabLst>
              <a:tab pos="4680000" algn="l"/>
            </a:tabLst>
          </a:pPr>
          <a:r>
            <a:rPr lang="fr-FR" sz="1600">
              <a:solidFill>
                <a:schemeClr val="dk1"/>
              </a:solidFill>
              <a:latin typeface="Arial" pitchFamily="34" charset="0"/>
              <a:ea typeface="+mn-ea"/>
              <a:cs typeface="Arial" pitchFamily="34" charset="0"/>
            </a:rPr>
            <a:t>N330 G1 Z0. F764	N330 G1 Z0. F764</a:t>
          </a:r>
        </a:p>
        <a:p>
          <a:pPr marL="720000" hangingPunct="0">
            <a:tabLst>
              <a:tab pos="4680000" algn="l"/>
            </a:tabLst>
          </a:pPr>
          <a:r>
            <a:rPr lang="fr-FR" sz="1600">
              <a:solidFill>
                <a:schemeClr val="dk1"/>
              </a:solidFill>
              <a:latin typeface="Arial" pitchFamily="34" charset="0"/>
              <a:ea typeface="+mn-ea"/>
              <a:cs typeface="Arial" pitchFamily="34" charset="0"/>
            </a:rPr>
            <a:t>N340 X98.18 F1528 </a:t>
          </a:r>
          <a:r>
            <a:rPr lang="fr-FR" sz="1600" b="1">
              <a:solidFill>
                <a:schemeClr val="dk1"/>
              </a:solidFill>
              <a:latin typeface="Arial" pitchFamily="34" charset="0"/>
              <a:ea typeface="+mn-ea"/>
              <a:cs typeface="Arial" pitchFamily="34" charset="0"/>
            </a:rPr>
            <a:t>G9	</a:t>
          </a:r>
          <a:r>
            <a:rPr lang="fr-FR" sz="1600">
              <a:solidFill>
                <a:schemeClr val="dk1"/>
              </a:solidFill>
              <a:latin typeface="Arial" pitchFamily="34" charset="0"/>
              <a:ea typeface="+mn-ea"/>
              <a:cs typeface="Arial" pitchFamily="34" charset="0"/>
            </a:rPr>
            <a:t>N340 X97.668 F1528</a:t>
          </a:r>
        </a:p>
        <a:p>
          <a:pPr marL="720000" hangingPunct="0">
            <a:tabLst>
              <a:tab pos="4680000" algn="l"/>
            </a:tabLst>
          </a:pPr>
          <a:r>
            <a:rPr lang="fr-FR" sz="1600">
              <a:solidFill>
                <a:schemeClr val="dk1"/>
              </a:solidFill>
              <a:latin typeface="Arial" pitchFamily="34" charset="0"/>
              <a:ea typeface="+mn-ea"/>
              <a:cs typeface="Arial" pitchFamily="34" charset="0"/>
            </a:rPr>
            <a:t>N350 X173.391 Y68.109	N350 X160.449 Y79.818</a:t>
          </a:r>
        </a:p>
        <a:p>
          <a:pPr marL="720000" hangingPunct="0">
            <a:tabLst>
              <a:tab pos="5760000" algn="l"/>
            </a:tabLst>
          </a:pPr>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Pour désactiver cette fonction, mettre MR 7 à -1.</a:t>
          </a:r>
        </a:p>
        <a:p>
          <a:pPr algn="just"/>
          <a:endParaRPr lang="fr-FR" sz="1600" baseline="0">
            <a:latin typeface="Arial" pitchFamily="34" charset="0"/>
            <a:cs typeface="Arial" pitchFamily="34" charset="0"/>
          </a:endParaRPr>
        </a:p>
        <a:p>
          <a:pPr algn="just" hangingPunct="0"/>
          <a:endParaRPr lang="fr-FR" sz="160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xdr:from>
      <xdr:col>1</xdr:col>
      <xdr:colOff>1392009</xdr:colOff>
      <xdr:row>23</xdr:row>
      <xdr:rowOff>23133</xdr:rowOff>
    </xdr:from>
    <xdr:to>
      <xdr:col>4</xdr:col>
      <xdr:colOff>306159</xdr:colOff>
      <xdr:row>30</xdr:row>
      <xdr:rowOff>16329</xdr:rowOff>
    </xdr:to>
    <xdr:pic>
      <xdr:nvPicPr>
        <xdr:cNvPr id="716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46688" y="4132490"/>
          <a:ext cx="2533650" cy="1190625"/>
        </a:xfrm>
        <a:prstGeom prst="rect">
          <a:avLst/>
        </a:prstGeom>
        <a:noFill/>
        <a:ln w="9525">
          <a:noFill/>
          <a:miter lim="800000"/>
          <a:headEnd/>
          <a:tailEnd/>
        </a:ln>
      </xdr:spPr>
    </xdr:pic>
    <xdr:clientData/>
  </xdr:twoCellAnchor>
  <xdr:twoCellAnchor>
    <xdr:from>
      <xdr:col>5</xdr:col>
      <xdr:colOff>639536</xdr:colOff>
      <xdr:row>24</xdr:row>
      <xdr:rowOff>149680</xdr:rowOff>
    </xdr:from>
    <xdr:to>
      <xdr:col>7</xdr:col>
      <xdr:colOff>1632857</xdr:colOff>
      <xdr:row>30</xdr:row>
      <xdr:rowOff>44905</xdr:rowOff>
    </xdr:to>
    <xdr:pic>
      <xdr:nvPicPr>
        <xdr:cNvPr id="7170"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7225393" y="4313466"/>
          <a:ext cx="2517321" cy="1038225"/>
        </a:xfrm>
        <a:prstGeom prst="rect">
          <a:avLst/>
        </a:prstGeom>
        <a:noFill/>
        <a:ln w="9525">
          <a:noFill/>
          <a:miter lim="800000"/>
          <a:headEnd/>
          <a:tailEnd/>
        </a:ln>
      </xdr:spPr>
    </xdr:pic>
    <xdr:clientData/>
  </xdr:twoCellAnchor>
  <xdr:twoCellAnchor editAs="oneCell">
    <xdr:from>
      <xdr:col>0</xdr:col>
      <xdr:colOff>276225</xdr:colOff>
      <xdr:row>41</xdr:row>
      <xdr:rowOff>80283</xdr:rowOff>
    </xdr:from>
    <xdr:to>
      <xdr:col>0</xdr:col>
      <xdr:colOff>1933800</xdr:colOff>
      <xdr:row>46</xdr:row>
      <xdr:rowOff>92842</xdr:rowOff>
    </xdr:to>
    <xdr:pic>
      <xdr:nvPicPr>
        <xdr:cNvPr id="9" name="Image 8" descr="Ares.png"/>
        <xdr:cNvPicPr>
          <a:picLocks noChangeAspect="1"/>
        </xdr:cNvPicPr>
      </xdr:nvPicPr>
      <xdr:blipFill>
        <a:blip xmlns:r="http://schemas.openxmlformats.org/officeDocument/2006/relationships" r:embed="rId3" cstate="print"/>
        <a:stretch>
          <a:fillRect/>
        </a:stretch>
      </xdr:blipFill>
      <xdr:spPr>
        <a:xfrm>
          <a:off x="276225" y="7210426"/>
          <a:ext cx="1657575" cy="82898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73</xdr:row>
      <xdr:rowOff>122465</xdr:rowOff>
    </xdr:to>
    <xdr:sp macro="" textlink="">
      <xdr:nvSpPr>
        <xdr:cNvPr id="6" name="ZoneTexte 5"/>
        <xdr:cNvSpPr txBox="1"/>
      </xdr:nvSpPr>
      <xdr:spPr>
        <a:xfrm>
          <a:off x="2416628" y="1028696"/>
          <a:ext cx="8319408" cy="122654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MR8, MR9 et MR 10.</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et modifient directement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Elles ajoutent respectivement un décalage au programme en X, Y et Z exprimé en mm.</a:t>
          </a:r>
        </a:p>
        <a:p>
          <a:pPr algn="just"/>
          <a:endParaRPr lang="fr-FR" sz="1600" baseline="0">
            <a:latin typeface="Arial" pitchFamily="34" charset="0"/>
            <a:cs typeface="Arial" pitchFamily="34" charset="0"/>
          </a:endParaRPr>
        </a:p>
        <a:p>
          <a:pPr algn="just" hangingPunct="0"/>
          <a:r>
            <a:rPr lang="en-GB" sz="1600">
              <a:solidFill>
                <a:schemeClr val="dk1"/>
              </a:solidFill>
              <a:latin typeface="Arial" pitchFamily="34" charset="0"/>
              <a:ea typeface="+mn-ea"/>
              <a:cs typeface="Arial" pitchFamily="34" charset="0"/>
            </a:rPr>
            <a:t>MR 8 = décalage en X</a:t>
          </a:r>
          <a:endParaRPr lang="fr-FR" sz="1600">
            <a:solidFill>
              <a:schemeClr val="dk1"/>
            </a:solidFill>
            <a:latin typeface="Arial" pitchFamily="34" charset="0"/>
            <a:ea typeface="+mn-ea"/>
            <a:cs typeface="Arial" pitchFamily="34" charset="0"/>
          </a:endParaRPr>
        </a:p>
        <a:p>
          <a:pPr algn="just" hangingPunct="0"/>
          <a:r>
            <a:rPr lang="en-GB" sz="1600">
              <a:solidFill>
                <a:schemeClr val="dk1"/>
              </a:solidFill>
              <a:latin typeface="Arial" pitchFamily="34" charset="0"/>
              <a:ea typeface="+mn-ea"/>
              <a:cs typeface="Arial" pitchFamily="34" charset="0"/>
            </a:rPr>
            <a:t>MR 9 = décalage en Y</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MR 10 = décalage Z</a:t>
          </a:r>
        </a:p>
        <a:p>
          <a:pPr algn="just"/>
          <a:endParaRPr lang="fr-FR" sz="1600" baseline="0">
            <a:latin typeface="Arial" pitchFamily="34" charset="0"/>
            <a:cs typeface="Arial" pitchFamily="34" charset="0"/>
          </a:endParaRPr>
        </a:p>
        <a:p>
          <a:pPr marL="0" marR="0" indent="0" algn="just" defTabSz="914400" eaLnBrk="1" fontAlgn="auto" latinLnBrk="0" hangingPunct="1">
            <a:lnSpc>
              <a:spcPct val="100000"/>
            </a:lnSpc>
            <a:spcBef>
              <a:spcPts val="0"/>
            </a:spcBef>
            <a:spcAft>
              <a:spcPts val="0"/>
            </a:spcAft>
            <a:buClrTx/>
            <a:buSzTx/>
            <a:buFontTx/>
            <a:buNone/>
            <a:tabLst/>
            <a:defRPr/>
          </a:pPr>
          <a:r>
            <a:rPr lang="fr-FR" sz="1600">
              <a:solidFill>
                <a:schemeClr val="dk1"/>
              </a:solidFill>
              <a:latin typeface="Arial" pitchFamily="34" charset="0"/>
              <a:ea typeface="+mn-ea"/>
              <a:cs typeface="Arial" pitchFamily="34" charset="0"/>
            </a:rPr>
            <a:t>Ces valeurs sont par défaut à zéro et le resteront dans la plupart des cas. Elles ne sont utilisées qu’en de rares circonstances s’il est nécessaire de tricher sur le programme.</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Attention, ces variables ne sont actives que dans</a:t>
          </a:r>
          <a:r>
            <a:rPr lang="fr-FR" sz="1600" baseline="0">
              <a:solidFill>
                <a:schemeClr val="dk1"/>
              </a:solidFill>
              <a:latin typeface="Arial" pitchFamily="34" charset="0"/>
              <a:ea typeface="+mn-ea"/>
              <a:cs typeface="Arial" pitchFamily="34" charset="0"/>
            </a:rPr>
            <a:t> la première opération post-processée. Ceci signifie que lorsqu'un programme est décomposée lors de phases de mise au point, il est nécessaire d'appliquer cette valeur à chaque première opération de chaque programme post-processé. Afin d'éviter toute erreur, il est judicieux d'appliquer ces variables à l'ensemble des opérations.</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la </a:t>
          </a:r>
          <a:r>
            <a:rPr lang="fr-FR" sz="1600" b="1" baseline="0">
              <a:solidFill>
                <a:srgbClr val="0070C0"/>
              </a:solidFill>
              <a:latin typeface="Arial" pitchFamily="34" charset="0"/>
              <a:ea typeface="+mn-ea"/>
              <a:cs typeface="Arial" pitchFamily="34" charset="0"/>
            </a:rPr>
            <a:t>STC9101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ces valeurs sont exprimées en µm comme suit :</a:t>
          </a:r>
        </a:p>
        <a:p>
          <a:pPr algn="just" hangingPunct="0"/>
          <a:r>
            <a:rPr lang="fr-FR" sz="1600" b="1">
              <a:solidFill>
                <a:schemeClr val="dk1"/>
              </a:solidFill>
              <a:latin typeface="Arial" pitchFamily="34" charset="0"/>
              <a:ea typeface="+mn-ea"/>
              <a:cs typeface="Arial" pitchFamily="34" charset="0"/>
            </a:rPr>
            <a:t>N15 E60001=0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N20 E61001=0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N25 E62001=-500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N30 E64001=E61001</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où : </a:t>
          </a:r>
        </a:p>
        <a:p>
          <a:pPr lvl="0" algn="just" hangingPunct="0"/>
          <a:r>
            <a:rPr lang="fr-FR" sz="1600" b="1">
              <a:solidFill>
                <a:schemeClr val="dk1"/>
              </a:solidFill>
              <a:latin typeface="Arial" pitchFamily="34" charset="0"/>
              <a:ea typeface="+mn-ea"/>
              <a:cs typeface="Arial" pitchFamily="34" charset="0"/>
            </a:rPr>
            <a:t>E60001</a:t>
          </a:r>
          <a:r>
            <a:rPr lang="fr-FR" sz="1600">
              <a:solidFill>
                <a:schemeClr val="dk1"/>
              </a:solidFill>
              <a:latin typeface="Arial" pitchFamily="34" charset="0"/>
              <a:ea typeface="+mn-ea"/>
              <a:cs typeface="Arial" pitchFamily="34" charset="0"/>
            </a:rPr>
            <a:t> représente la valeur de décalage en X (sur la table Y),</a:t>
          </a:r>
        </a:p>
        <a:p>
          <a:pPr lvl="0" algn="just" hangingPunct="0"/>
          <a:r>
            <a:rPr lang="fr-FR" sz="1600" b="1">
              <a:solidFill>
                <a:schemeClr val="dk1"/>
              </a:solidFill>
              <a:latin typeface="Arial" pitchFamily="34" charset="0"/>
              <a:ea typeface="+mn-ea"/>
              <a:cs typeface="Arial" pitchFamily="34" charset="0"/>
            </a:rPr>
            <a:t>E60002</a:t>
          </a:r>
          <a:r>
            <a:rPr lang="fr-FR" sz="1600">
              <a:solidFill>
                <a:schemeClr val="dk1"/>
              </a:solidFill>
              <a:latin typeface="Arial" pitchFamily="34" charset="0"/>
              <a:ea typeface="+mn-ea"/>
              <a:cs typeface="Arial" pitchFamily="34" charset="0"/>
            </a:rPr>
            <a:t> représente la valeur de décalage en Y,</a:t>
          </a:r>
        </a:p>
        <a:p>
          <a:pPr lvl="0" algn="just" hangingPunct="0"/>
          <a:r>
            <a:rPr lang="fr-FR" sz="1600" b="1">
              <a:solidFill>
                <a:schemeClr val="dk1"/>
              </a:solidFill>
              <a:latin typeface="Arial" pitchFamily="34" charset="0"/>
              <a:ea typeface="+mn-ea"/>
              <a:cs typeface="Arial" pitchFamily="34" charset="0"/>
            </a:rPr>
            <a:t>E60003</a:t>
          </a:r>
          <a:r>
            <a:rPr lang="fr-FR" sz="1600">
              <a:solidFill>
                <a:schemeClr val="dk1"/>
              </a:solidFill>
              <a:latin typeface="Arial" pitchFamily="34" charset="0"/>
              <a:ea typeface="+mn-ea"/>
              <a:cs typeface="Arial" pitchFamily="34" charset="0"/>
            </a:rPr>
            <a:t> représente la valeur de décalage en Z (ici en exemple : -0,5 mm),</a:t>
          </a:r>
        </a:p>
        <a:p>
          <a:pPr lvl="0" algn="just" hangingPunct="0"/>
          <a:r>
            <a:rPr lang="fr-FR" sz="1600" b="1">
              <a:solidFill>
                <a:schemeClr val="dk1"/>
              </a:solidFill>
              <a:latin typeface="Arial" pitchFamily="34" charset="0"/>
              <a:ea typeface="+mn-ea"/>
              <a:cs typeface="Arial" pitchFamily="34" charset="0"/>
            </a:rPr>
            <a:t>E64001</a:t>
          </a:r>
          <a:r>
            <a:rPr lang="fr-FR" sz="1600">
              <a:solidFill>
                <a:schemeClr val="dk1"/>
              </a:solidFill>
              <a:latin typeface="Arial" pitchFamily="34" charset="0"/>
              <a:ea typeface="+mn-ea"/>
              <a:cs typeface="Arial" pitchFamily="34" charset="0"/>
            </a:rPr>
            <a:t> représente la valeur de décalage en X sur la table V, qui est la recopie de le valeur du décalage en X de la table Y.</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les </a:t>
          </a:r>
          <a:r>
            <a:rPr lang="fr-FR" sz="1600" b="1" baseline="0">
              <a:solidFill>
                <a:srgbClr val="0070C0"/>
              </a:solidFill>
              <a:latin typeface="Arial" pitchFamily="34" charset="0"/>
              <a:ea typeface="+mn-ea"/>
              <a:cs typeface="Arial" pitchFamily="34" charset="0"/>
            </a:rPr>
            <a:t>STC9103</a:t>
          </a:r>
          <a:r>
            <a:rPr lang="fr-FR" sz="1600" baseline="0">
              <a:solidFill>
                <a:schemeClr val="dk1"/>
              </a:solidFill>
              <a:latin typeface="Arial" pitchFamily="34" charset="0"/>
              <a:ea typeface="+mn-ea"/>
              <a:cs typeface="Arial" pitchFamily="34" charset="0"/>
            </a:rPr>
            <a:t>,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les valeurs de décalage sont représentés dans la chaine de caractère suivante en début de programme (valeurs de décalage respectivement en X, Y et Z surlignée en jaune de la façon suivante, ici toutes à 0) :</a:t>
          </a:r>
        </a:p>
        <a:p>
          <a:pPr algn="just" hangingPunct="0"/>
          <a:r>
            <a:rPr lang="fr-FR" sz="1600" b="1">
              <a:solidFill>
                <a:schemeClr val="dk1"/>
              </a:solidFill>
              <a:latin typeface="Arial" pitchFamily="34" charset="0"/>
              <a:ea typeface="+mn-ea"/>
              <a:cs typeface="Arial" pitchFamily="34" charset="0"/>
            </a:rPr>
            <a:t>$P_UIFR[1]=CTRANS(X,ORI_X1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,Y,ORI_Y1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,Z,ORI_Z1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,A,0.,C,0.)</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Les Valeurs ORI_X1, ORI_Y1, ORI_Z1, sont des valeurs renseignées dans le CRENO_START qui est appelé en début de programme, et les valeurs </a:t>
          </a:r>
          <a:r>
            <a:rPr lang="fr-FR" sz="1600" b="1">
              <a:solidFill>
                <a:schemeClr val="dk1"/>
              </a:solidFill>
              <a:latin typeface="Arial" pitchFamily="34" charset="0"/>
              <a:ea typeface="+mn-ea"/>
              <a:cs typeface="Arial" pitchFamily="34" charset="0"/>
            </a:rPr>
            <a:t>ORI_X1+0.,Y,ORI_Y1+0.,Z,ORI_Z1+0.</a:t>
          </a: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a:t>
          </a:r>
          <a:r>
            <a:rPr lang="fr-FR" sz="1600" b="0" baseline="0">
              <a:solidFill>
                <a:schemeClr val="dk1"/>
              </a:solidFill>
              <a:latin typeface="Arial" pitchFamily="34" charset="0"/>
              <a:ea typeface="+mn-ea"/>
              <a:cs typeface="Arial" pitchFamily="34" charset="0"/>
            </a:rPr>
            <a:t> la </a:t>
          </a:r>
          <a:r>
            <a:rPr lang="fr-FR" sz="1600" b="1" baseline="0">
              <a:solidFill>
                <a:srgbClr val="0070C0"/>
              </a:solidFill>
              <a:latin typeface="Arial" pitchFamily="34" charset="0"/>
              <a:ea typeface="+mn-ea"/>
              <a:cs typeface="Arial" pitchFamily="34" charset="0"/>
            </a:rPr>
            <a:t>STC9103</a:t>
          </a:r>
          <a:r>
            <a:rPr lang="fr-FR" sz="1600" b="0">
              <a:solidFill>
                <a:schemeClr val="dk1"/>
              </a:solidFill>
              <a:latin typeface="Arial" pitchFamily="34" charset="0"/>
              <a:ea typeface="+mn-ea"/>
              <a:cs typeface="Arial" pitchFamily="34" charset="0"/>
            </a:rPr>
            <a:t> , elles</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renseignent le </a:t>
          </a:r>
          <a:r>
            <a:rPr lang="fr-FR" sz="1600" b="1">
              <a:solidFill>
                <a:schemeClr val="dk1"/>
              </a:solidFill>
              <a:latin typeface="Arial" pitchFamily="34" charset="0"/>
              <a:ea typeface="+mn-ea"/>
              <a:cs typeface="Arial" pitchFamily="34" charset="0"/>
            </a:rPr>
            <a:t>G54</a:t>
          </a:r>
          <a:r>
            <a:rPr lang="fr-FR" sz="1600" b="0">
              <a:solidFill>
                <a:schemeClr val="dk1"/>
              </a:solidFill>
              <a:latin typeface="Arial" pitchFamily="34" charset="0"/>
              <a:ea typeface="+mn-ea"/>
              <a:cs typeface="Arial" pitchFamily="34" charset="0"/>
            </a:rPr>
            <a:t> dans le cas d'un travail en zone 1</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ou zone 1+2, et </a:t>
          </a:r>
          <a:r>
            <a:rPr lang="fr-FR" sz="1600" b="1">
              <a:solidFill>
                <a:schemeClr val="dk1"/>
              </a:solidFill>
              <a:latin typeface="Arial" pitchFamily="34" charset="0"/>
              <a:ea typeface="+mn-ea"/>
              <a:cs typeface="Arial" pitchFamily="34" charset="0"/>
            </a:rPr>
            <a:t>G55</a:t>
          </a:r>
          <a:r>
            <a:rPr lang="fr-FR" sz="1600" b="0">
              <a:solidFill>
                <a:schemeClr val="dk1"/>
              </a:solidFill>
              <a:latin typeface="Arial" pitchFamily="34" charset="0"/>
              <a:ea typeface="+mn-ea"/>
              <a:cs typeface="Arial" pitchFamily="34" charset="0"/>
            </a:rPr>
            <a:t> dans le cas d'un travail en zone 2,</a:t>
          </a:r>
          <a:r>
            <a:rPr lang="fr-FR" sz="1600" b="0" baseline="0">
              <a:solidFill>
                <a:schemeClr val="dk1"/>
              </a:solidFill>
              <a:latin typeface="Arial" pitchFamily="34" charset="0"/>
              <a:ea typeface="+mn-ea"/>
              <a:cs typeface="Arial" pitchFamily="34" charset="0"/>
            </a:rPr>
            <a:t> pour les </a:t>
          </a: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0" baseline="0">
              <a:solidFill>
                <a:schemeClr val="dk1"/>
              </a:solidFill>
              <a:latin typeface="Arial" pitchFamily="34" charset="0"/>
              <a:ea typeface="+mn-ea"/>
              <a:cs typeface="Arial" pitchFamily="34" charset="0"/>
            </a:rPr>
            <a:t>, seul le </a:t>
          </a:r>
          <a:r>
            <a:rPr lang="fr-FR" sz="1600" b="1" baseline="0">
              <a:solidFill>
                <a:schemeClr val="dk1"/>
              </a:solidFill>
              <a:latin typeface="Arial" pitchFamily="34" charset="0"/>
              <a:ea typeface="+mn-ea"/>
              <a:cs typeface="Arial" pitchFamily="34" charset="0"/>
            </a:rPr>
            <a:t>G54</a:t>
          </a:r>
          <a:r>
            <a:rPr lang="fr-FR" sz="1600" b="0" baseline="0">
              <a:solidFill>
                <a:schemeClr val="dk1"/>
              </a:solidFill>
              <a:latin typeface="Arial" pitchFamily="34" charset="0"/>
              <a:ea typeface="+mn-ea"/>
              <a:cs typeface="Arial" pitchFamily="34" charset="0"/>
            </a:rPr>
            <a:t> est renseigné.</a:t>
          </a:r>
          <a:endParaRPr lang="fr-FR" sz="1600" b="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xdr:txBody>
    </xdr:sp>
    <xdr:clientData/>
  </xdr:twoCellAnchor>
  <xdr:twoCellAnchor editAs="oneCell">
    <xdr:from>
      <xdr:col>0</xdr:col>
      <xdr:colOff>276225</xdr:colOff>
      <xdr:row>42</xdr:row>
      <xdr:rowOff>12246</xdr:rowOff>
    </xdr:from>
    <xdr:to>
      <xdr:col>0</xdr:col>
      <xdr:colOff>1933800</xdr:colOff>
      <xdr:row>47</xdr:row>
      <xdr:rowOff>24805</xdr:rowOff>
    </xdr:to>
    <xdr:pic>
      <xdr:nvPicPr>
        <xdr:cNvPr id="7" name="Image 6" descr="Ares.png"/>
        <xdr:cNvPicPr>
          <a:picLocks noChangeAspect="1"/>
        </xdr:cNvPicPr>
      </xdr:nvPicPr>
      <xdr:blipFill>
        <a:blip xmlns:r="http://schemas.openxmlformats.org/officeDocument/2006/relationships" r:embed="rId3" cstate="print"/>
        <a:stretch>
          <a:fillRect/>
        </a:stretch>
      </xdr:blipFill>
      <xdr:spPr>
        <a:xfrm>
          <a:off x="276225" y="7332889"/>
          <a:ext cx="1657575" cy="828987"/>
        </a:xfrm>
        <a:prstGeom prst="rect">
          <a:avLst/>
        </a:prstGeom>
      </xdr:spPr>
    </xdr:pic>
    <xdr:clientData/>
  </xdr:twoCellAnchor>
  <xdr:twoCellAnchor>
    <xdr:from>
      <xdr:col>10</xdr:col>
      <xdr:colOff>204107</xdr:colOff>
      <xdr:row>29</xdr:row>
      <xdr:rowOff>163286</xdr:rowOff>
    </xdr:from>
    <xdr:to>
      <xdr:col>16</xdr:col>
      <xdr:colOff>666750</xdr:colOff>
      <xdr:row>46</xdr:row>
      <xdr:rowOff>68037</xdr:rowOff>
    </xdr:to>
    <xdr:sp macro="" textlink="">
      <xdr:nvSpPr>
        <xdr:cNvPr id="8" name="ZoneTexte 7"/>
        <xdr:cNvSpPr txBox="1"/>
      </xdr:nvSpPr>
      <xdr:spPr>
        <a:xfrm>
          <a:off x="11266714" y="5279572"/>
          <a:ext cx="5034643" cy="273503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3200" b="1"/>
            <a:t>Voir MI4</a:t>
          </a:r>
          <a:r>
            <a:rPr lang="fr-FR" sz="3200" b="1" baseline="0"/>
            <a:t> et MI 5 pour 9103 + Gestion du descripteur.</a:t>
          </a:r>
          <a:endParaRPr lang="fr-FR" sz="3200" b="1"/>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162</xdr:row>
      <xdr:rowOff>122465</xdr:rowOff>
    </xdr:to>
    <xdr:sp macro="" textlink="">
      <xdr:nvSpPr>
        <xdr:cNvPr id="6" name="ZoneTexte 5"/>
        <xdr:cNvSpPr txBox="1"/>
      </xdr:nvSpPr>
      <xdr:spPr>
        <a:xfrm>
          <a:off x="2416628" y="1028696"/>
          <a:ext cx="8319408" cy="292199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Descripteur</a:t>
          </a:r>
          <a:r>
            <a:rPr lang="fr-FR" sz="2400" b="1" baseline="0">
              <a:latin typeface="Arial" pitchFamily="34" charset="0"/>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STELIA COMPOSITES</a:t>
          </a:r>
        </a:p>
        <a:p>
          <a:pPr algn="just" hangingPunct="0"/>
          <a:r>
            <a:rPr lang="fr-FR" sz="1600">
              <a:solidFill>
                <a:schemeClr val="dk1"/>
              </a:solidFill>
              <a:latin typeface="Arial" pitchFamily="34" charset="0"/>
              <a:ea typeface="+mn-ea"/>
              <a:cs typeface="Arial" pitchFamily="34" charset="0"/>
            </a:rPr>
            <a:t>POST-PROCESSEUR MULTI-MACHINE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DECLARATION DE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STC9101</a:t>
          </a:r>
        </a:p>
        <a:p>
          <a:pPr algn="just" hangingPunct="0"/>
          <a:r>
            <a:rPr lang="fr-FR" sz="1600">
              <a:solidFill>
                <a:schemeClr val="dk1"/>
              </a:solidFill>
              <a:latin typeface="Arial" pitchFamily="34" charset="0"/>
              <a:ea typeface="+mn-ea"/>
              <a:cs typeface="Arial" pitchFamily="34" charset="0"/>
            </a:rPr>
            <a:t>STC9103</a:t>
          </a:r>
        </a:p>
        <a:p>
          <a:pPr algn="just" hangingPunct="0"/>
          <a:r>
            <a:rPr lang="fr-FR" sz="1600">
              <a:solidFill>
                <a:schemeClr val="dk1"/>
              </a:solidFill>
              <a:latin typeface="Arial" pitchFamily="34" charset="0"/>
              <a:ea typeface="+mn-ea"/>
              <a:cs typeface="Arial" pitchFamily="34" charset="0"/>
            </a:rPr>
            <a:t>STC9110</a:t>
          </a:r>
        </a:p>
        <a:p>
          <a:pPr algn="just" hangingPunct="0"/>
          <a:r>
            <a:rPr lang="fr-FR" sz="1600">
              <a:solidFill>
                <a:schemeClr val="dk1"/>
              </a:solidFill>
              <a:latin typeface="Arial" pitchFamily="34" charset="0"/>
              <a:ea typeface="+mn-ea"/>
              <a:cs typeface="Arial" pitchFamily="34" charset="0"/>
            </a:rPr>
            <a:t>STEMA01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UTILISATION DES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PROGRAMMES COMPLETS :</a:t>
          </a:r>
        </a:p>
        <a:p>
          <a:pPr algn="just" hangingPunct="0"/>
          <a:r>
            <a:rPr lang="fr-FR" sz="1600">
              <a:solidFill>
                <a:schemeClr val="dk1"/>
              </a:solidFill>
              <a:latin typeface="Arial" pitchFamily="34" charset="0"/>
              <a:ea typeface="+mn-ea"/>
              <a:cs typeface="Arial" pitchFamily="34" charset="0"/>
            </a:rPr>
            <a:t>STC9101 : OUI</a:t>
          </a:r>
        </a:p>
        <a:p>
          <a:pPr algn="just" hangingPunct="0"/>
          <a:r>
            <a:rPr lang="fr-FR" sz="1600">
              <a:solidFill>
                <a:schemeClr val="dk1"/>
              </a:solidFill>
              <a:latin typeface="Arial" pitchFamily="34" charset="0"/>
              <a:ea typeface="+mn-ea"/>
              <a:cs typeface="Arial" pitchFamily="34" charset="0"/>
            </a:rPr>
            <a:t>STC9103 : OUI</a:t>
          </a:r>
        </a:p>
        <a:p>
          <a:pPr algn="just" hangingPunct="0"/>
          <a:r>
            <a:rPr lang="fr-FR" sz="1600">
              <a:solidFill>
                <a:schemeClr val="dk1"/>
              </a:solidFill>
              <a:latin typeface="Arial" pitchFamily="34" charset="0"/>
              <a:ea typeface="+mn-ea"/>
              <a:cs typeface="Arial" pitchFamily="34" charset="0"/>
            </a:rPr>
            <a:t>STC9110 : OUI</a:t>
          </a:r>
        </a:p>
        <a:p>
          <a:pPr algn="just" hangingPunct="0"/>
          <a:r>
            <a:rPr lang="fr-FR" sz="1600">
              <a:solidFill>
                <a:schemeClr val="dk1"/>
              </a:solidFill>
              <a:latin typeface="Arial" pitchFamily="34" charset="0"/>
              <a:ea typeface="+mn-ea"/>
              <a:cs typeface="Arial" pitchFamily="34" charset="0"/>
            </a:rPr>
            <a:t>STEMA01 : OUI</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PROGRAMMES À CONCATENER</a:t>
          </a:r>
        </a:p>
        <a:p>
          <a:pPr algn="just" hangingPunct="0"/>
          <a:r>
            <a:rPr lang="fr-FR" sz="1600">
              <a:solidFill>
                <a:schemeClr val="dk1"/>
              </a:solidFill>
              <a:latin typeface="Arial" pitchFamily="34" charset="0"/>
              <a:ea typeface="+mn-ea"/>
              <a:cs typeface="Arial" pitchFamily="34" charset="0"/>
            </a:rPr>
            <a:t>STC9101 : OUI</a:t>
          </a:r>
        </a:p>
        <a:p>
          <a:pPr algn="just" hangingPunct="0"/>
          <a:r>
            <a:rPr lang="fr-FR" sz="1600">
              <a:solidFill>
                <a:schemeClr val="dk1"/>
              </a:solidFill>
              <a:latin typeface="Arial" pitchFamily="34" charset="0"/>
              <a:ea typeface="+mn-ea"/>
              <a:cs typeface="Arial" pitchFamily="34" charset="0"/>
            </a:rPr>
            <a:t>STC9103 : OUI</a:t>
          </a:r>
        </a:p>
        <a:p>
          <a:pPr algn="just" hangingPunct="0"/>
          <a:r>
            <a:rPr lang="fr-FR" sz="1600">
              <a:solidFill>
                <a:schemeClr val="dk1"/>
              </a:solidFill>
              <a:latin typeface="Arial" pitchFamily="34" charset="0"/>
              <a:ea typeface="+mn-ea"/>
              <a:cs typeface="Arial" pitchFamily="34" charset="0"/>
            </a:rPr>
            <a:t>STC9110 : OUI</a:t>
          </a:r>
        </a:p>
        <a:p>
          <a:pPr algn="just" hangingPunct="0"/>
          <a:r>
            <a:rPr lang="fr-FR" sz="1600">
              <a:solidFill>
                <a:schemeClr val="dk1"/>
              </a:solidFill>
              <a:latin typeface="Arial" pitchFamily="34" charset="0"/>
              <a:ea typeface="+mn-ea"/>
              <a:cs typeface="Arial" pitchFamily="34" charset="0"/>
            </a:rPr>
            <a:t>STEMA01 : OUI</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VARIABLES COMMUNES</a:t>
          </a:r>
        </a:p>
        <a:p>
          <a:pPr algn="just" hangingPunct="0"/>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prg jauge outil OUI</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9103</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9110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a:t>
          </a:r>
        </a:p>
        <a:p>
          <a:pPr algn="just" hangingPunct="0"/>
          <a:r>
            <a:rPr lang="fr-FR" sz="1600">
              <a:solidFill>
                <a:schemeClr val="dk1"/>
              </a:solidFill>
              <a:latin typeface="Arial" pitchFamily="34" charset="0"/>
              <a:ea typeface="+mn-ea"/>
              <a:cs typeface="Arial" pitchFamily="34" charset="0"/>
            </a:rPr>
            <a:t>Autre Info n°  2 : cloche montée OUI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STEMA 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a:t>
          </a:r>
        </a:p>
        <a:p>
          <a:pPr algn="just" hangingPunct="0"/>
          <a:r>
            <a:rPr lang="fr-FR" sz="1600">
              <a:solidFill>
                <a:schemeClr val="dk1"/>
              </a:solidFill>
              <a:latin typeface="Arial" pitchFamily="34" charset="0"/>
              <a:ea typeface="+mn-ea"/>
              <a:cs typeface="Arial" pitchFamily="34" charset="0"/>
            </a:rPr>
            <a:t>Autre Info n°  2 : cloche montée OUI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DIMENSIONS OUTILLAGE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1000*1500*250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USURES OUTILS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Code Article : 123456   -  Valeur Usure : 215.325</a:t>
          </a:r>
        </a:p>
        <a:p>
          <a:pPr algn="just" hangingPunct="0"/>
          <a:r>
            <a:rPr lang="fr-FR" sz="1600">
              <a:solidFill>
                <a:schemeClr val="dk1"/>
              </a:solidFill>
              <a:latin typeface="Arial" pitchFamily="34" charset="0"/>
              <a:ea typeface="+mn-ea"/>
              <a:cs typeface="Arial" pitchFamily="34" charset="0"/>
            </a:rPr>
            <a:t>Code Article : 98765    -  Valeur Usure : 325.2</a:t>
          </a:r>
        </a:p>
        <a:p>
          <a:pPr algn="just" hangingPunct="0"/>
          <a:r>
            <a:rPr lang="fr-FR" sz="1600">
              <a:solidFill>
                <a:schemeClr val="dk1"/>
              </a:solidFill>
              <a:latin typeface="Arial" pitchFamily="34" charset="0"/>
              <a:ea typeface="+mn-ea"/>
              <a:cs typeface="Arial" pitchFamily="34" charset="0"/>
            </a:rPr>
            <a:t>Code Article : 2554     -  Valeur Usure : 14.25</a:t>
          </a:r>
        </a:p>
      </xdr:txBody>
    </xdr:sp>
    <xdr:clientData/>
  </xdr:twoCellAnchor>
  <xdr:twoCellAnchor>
    <xdr:from>
      <xdr:col>7</xdr:col>
      <xdr:colOff>149679</xdr:colOff>
      <xdr:row>19</xdr:row>
      <xdr:rowOff>40821</xdr:rowOff>
    </xdr:from>
    <xdr:to>
      <xdr:col>13</xdr:col>
      <xdr:colOff>598715</xdr:colOff>
      <xdr:row>27</xdr:row>
      <xdr:rowOff>13608</xdr:rowOff>
    </xdr:to>
    <xdr:sp macro="" textlink="">
      <xdr:nvSpPr>
        <xdr:cNvPr id="7" name="ZoneTexte 6"/>
        <xdr:cNvSpPr txBox="1"/>
      </xdr:nvSpPr>
      <xdr:spPr>
        <a:xfrm>
          <a:off x="8259536" y="33881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déclaration de Machine</a:t>
          </a:r>
          <a:r>
            <a:rPr lang="fr-FR" sz="1600" b="0" baseline="0">
              <a:solidFill>
                <a:srgbClr val="0070C0"/>
              </a:solidFill>
              <a:latin typeface="Arial" pitchFamily="34" charset="0"/>
              <a:cs typeface="Arial" pitchFamily="34" charset="0"/>
            </a:rPr>
            <a:t> permet au post-processeur d'identifier les machines utilisées.</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22</xdr:row>
      <xdr:rowOff>149679</xdr:rowOff>
    </xdr:from>
    <xdr:to>
      <xdr:col>7</xdr:col>
      <xdr:colOff>149679</xdr:colOff>
      <xdr:row>22</xdr:row>
      <xdr:rowOff>149679</xdr:rowOff>
    </xdr:to>
    <xdr:cxnSp macro="">
      <xdr:nvCxnSpPr>
        <xdr:cNvPr id="9" name="Connecteur droit avec flèche 8"/>
        <xdr:cNvCxnSpPr>
          <a:stCxn id="7" idx="1"/>
        </xdr:cNvCxnSpPr>
      </xdr:nvCxnSpPr>
      <xdr:spPr>
        <a:xfrm flipH="1">
          <a:off x="3714750" y="40685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33</xdr:row>
      <xdr:rowOff>81642</xdr:rowOff>
    </xdr:from>
    <xdr:to>
      <xdr:col>13</xdr:col>
      <xdr:colOff>598715</xdr:colOff>
      <xdr:row>42</xdr:row>
      <xdr:rowOff>1</xdr:rowOff>
    </xdr:to>
    <xdr:sp macro="" textlink="">
      <xdr:nvSpPr>
        <xdr:cNvPr id="12" name="ZoneTexte 11"/>
        <xdr:cNvSpPr txBox="1"/>
      </xdr:nvSpPr>
      <xdr:spPr>
        <a:xfrm>
          <a:off x="8259536" y="595992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partie permet de déclarer</a:t>
          </a:r>
          <a:r>
            <a:rPr lang="fr-FR" sz="1600" b="0" baseline="0">
              <a:solidFill>
                <a:srgbClr val="0070C0"/>
              </a:solidFill>
              <a:latin typeface="Arial" pitchFamily="34" charset="0"/>
              <a:cs typeface="Arial" pitchFamily="34" charset="0"/>
            </a:rPr>
            <a:t> sur quels machines le post-processeur sortira les codes, que les programmes soient complets, ou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2272393</xdr:colOff>
      <xdr:row>33</xdr:row>
      <xdr:rowOff>95250</xdr:rowOff>
    </xdr:from>
    <xdr:to>
      <xdr:col>7</xdr:col>
      <xdr:colOff>149679</xdr:colOff>
      <xdr:row>37</xdr:row>
      <xdr:rowOff>136072</xdr:rowOff>
    </xdr:to>
    <xdr:cxnSp macro="">
      <xdr:nvCxnSpPr>
        <xdr:cNvPr id="13" name="Connecteur droit avec flèche 12"/>
        <xdr:cNvCxnSpPr>
          <a:stCxn id="12" idx="1"/>
        </xdr:cNvCxnSpPr>
      </xdr:nvCxnSpPr>
      <xdr:spPr>
        <a:xfrm flipH="1" flipV="1">
          <a:off x="4327072" y="5973536"/>
          <a:ext cx="3932464" cy="66675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2326821</xdr:colOff>
      <xdr:row>37</xdr:row>
      <xdr:rowOff>136072</xdr:rowOff>
    </xdr:from>
    <xdr:to>
      <xdr:col>7</xdr:col>
      <xdr:colOff>149679</xdr:colOff>
      <xdr:row>42</xdr:row>
      <xdr:rowOff>68036</xdr:rowOff>
    </xdr:to>
    <xdr:cxnSp macro="">
      <xdr:nvCxnSpPr>
        <xdr:cNvPr id="15" name="Connecteur droit avec flèche 14"/>
        <xdr:cNvCxnSpPr>
          <a:stCxn id="12" idx="1"/>
        </xdr:cNvCxnSpPr>
      </xdr:nvCxnSpPr>
      <xdr:spPr>
        <a:xfrm flipH="1">
          <a:off x="4381500" y="6640286"/>
          <a:ext cx="3878036" cy="748393"/>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45</xdr:row>
      <xdr:rowOff>13607</xdr:rowOff>
    </xdr:from>
    <xdr:to>
      <xdr:col>13</xdr:col>
      <xdr:colOff>598715</xdr:colOff>
      <xdr:row>52</xdr:row>
      <xdr:rowOff>95252</xdr:rowOff>
    </xdr:to>
    <xdr:sp macro="" textlink="">
      <xdr:nvSpPr>
        <xdr:cNvPr id="17" name="ZoneTexte 16"/>
        <xdr:cNvSpPr txBox="1"/>
      </xdr:nvSpPr>
      <xdr:spPr>
        <a:xfrm>
          <a:off x="8259536" y="7905750"/>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 champ Variables</a:t>
          </a:r>
          <a:r>
            <a:rPr lang="fr-FR" sz="1600" b="0" baseline="0">
              <a:solidFill>
                <a:srgbClr val="0070C0"/>
              </a:solidFill>
              <a:latin typeface="Arial" pitchFamily="34" charset="0"/>
              <a:cs typeface="Arial" pitchFamily="34" charset="0"/>
            </a:rPr>
            <a:t> Communes est aujourd'hui vide.</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49</xdr:row>
      <xdr:rowOff>68037</xdr:rowOff>
    </xdr:from>
    <xdr:to>
      <xdr:col>7</xdr:col>
      <xdr:colOff>149679</xdr:colOff>
      <xdr:row>49</xdr:row>
      <xdr:rowOff>68037</xdr:rowOff>
    </xdr:to>
    <xdr:cxnSp macro="">
      <xdr:nvCxnSpPr>
        <xdr:cNvPr id="18" name="Connecteur droit avec flèche 17"/>
        <xdr:cNvCxnSpPr>
          <a:stCxn id="17" idx="1"/>
        </xdr:cNvCxnSpPr>
      </xdr:nvCxnSpPr>
      <xdr:spPr>
        <a:xfrm flipH="1">
          <a:off x="3714750" y="8586108"/>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163286</xdr:colOff>
      <xdr:row>55</xdr:row>
      <xdr:rowOff>163286</xdr:rowOff>
    </xdr:from>
    <xdr:to>
      <xdr:col>13</xdr:col>
      <xdr:colOff>612322</xdr:colOff>
      <xdr:row>66</xdr:row>
      <xdr:rowOff>176893</xdr:rowOff>
    </xdr:to>
    <xdr:sp macro="" textlink="">
      <xdr:nvSpPr>
        <xdr:cNvPr id="19" name="ZoneTexte 18"/>
        <xdr:cNvSpPr txBox="1"/>
      </xdr:nvSpPr>
      <xdr:spPr>
        <a:xfrm>
          <a:off x="8273143" y="9906000"/>
          <a:ext cx="5687786" cy="2109107"/>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STC9101</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Possibilité de ne pas mettre en place la mesure de jauge automatique des outils, très vivement déconseillé, et à justifier si choc machine avec cette option désactivée.</a:t>
          </a:r>
          <a:endParaRPr lang="fr-FR" sz="1600" b="0">
            <a:solidFill>
              <a:srgbClr val="0070C0"/>
            </a:solidFill>
            <a:latin typeface="Arial" pitchFamily="34" charset="0"/>
            <a:cs typeface="Arial" pitchFamily="34" charset="0"/>
          </a:endParaRPr>
        </a:p>
      </xdr:txBody>
    </xdr:sp>
    <xdr:clientData/>
  </xdr:twoCellAnchor>
  <xdr:twoCellAnchor>
    <xdr:from>
      <xdr:col>1</xdr:col>
      <xdr:colOff>1673678</xdr:colOff>
      <xdr:row>60</xdr:row>
      <xdr:rowOff>81646</xdr:rowOff>
    </xdr:from>
    <xdr:to>
      <xdr:col>7</xdr:col>
      <xdr:colOff>163286</xdr:colOff>
      <xdr:row>61</xdr:row>
      <xdr:rowOff>74840</xdr:rowOff>
    </xdr:to>
    <xdr:cxnSp macro="">
      <xdr:nvCxnSpPr>
        <xdr:cNvPr id="20" name="Connecteur droit avec flèche 19"/>
        <xdr:cNvCxnSpPr>
          <a:stCxn id="19" idx="1"/>
        </xdr:cNvCxnSpPr>
      </xdr:nvCxnSpPr>
      <xdr:spPr>
        <a:xfrm flipH="1" flipV="1">
          <a:off x="3728357" y="10776860"/>
          <a:ext cx="4544786" cy="183694"/>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80</xdr:row>
      <xdr:rowOff>122464</xdr:rowOff>
    </xdr:from>
    <xdr:to>
      <xdr:col>13</xdr:col>
      <xdr:colOff>598715</xdr:colOff>
      <xdr:row>87</xdr:row>
      <xdr:rowOff>149680</xdr:rowOff>
    </xdr:to>
    <xdr:sp macro="" textlink="">
      <xdr:nvSpPr>
        <xdr:cNvPr id="21" name="ZoneTexte 20"/>
        <xdr:cNvSpPr txBox="1"/>
      </xdr:nvSpPr>
      <xdr:spPr>
        <a:xfrm>
          <a:off x="8259536" y="146276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STC9103</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84</xdr:row>
      <xdr:rowOff>40822</xdr:rowOff>
    </xdr:from>
    <xdr:to>
      <xdr:col>7</xdr:col>
      <xdr:colOff>149679</xdr:colOff>
      <xdr:row>84</xdr:row>
      <xdr:rowOff>40822</xdr:rowOff>
    </xdr:to>
    <xdr:cxnSp macro="">
      <xdr:nvCxnSpPr>
        <xdr:cNvPr id="22" name="Connecteur droit avec flèche 21"/>
        <xdr:cNvCxnSpPr>
          <a:stCxn id="21" idx="1"/>
        </xdr:cNvCxnSpPr>
      </xdr:nvCxnSpPr>
      <xdr:spPr>
        <a:xfrm flipH="1">
          <a:off x="3714750" y="153080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103</xdr:row>
      <xdr:rowOff>149679</xdr:rowOff>
    </xdr:from>
    <xdr:to>
      <xdr:col>13</xdr:col>
      <xdr:colOff>598715</xdr:colOff>
      <xdr:row>115</xdr:row>
      <xdr:rowOff>176892</xdr:rowOff>
    </xdr:to>
    <xdr:sp macro="" textlink="">
      <xdr:nvSpPr>
        <xdr:cNvPr id="23" name="ZoneTexte 22"/>
        <xdr:cNvSpPr txBox="1"/>
      </xdr:nvSpPr>
      <xdr:spPr>
        <a:xfrm>
          <a:off x="8259536" y="19036393"/>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STC9103</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109</xdr:row>
      <xdr:rowOff>68038</xdr:rowOff>
    </xdr:from>
    <xdr:to>
      <xdr:col>7</xdr:col>
      <xdr:colOff>149679</xdr:colOff>
      <xdr:row>109</xdr:row>
      <xdr:rowOff>163286</xdr:rowOff>
    </xdr:to>
    <xdr:cxnSp macro="">
      <xdr:nvCxnSpPr>
        <xdr:cNvPr id="24" name="Connecteur droit avec flèche 23"/>
        <xdr:cNvCxnSpPr>
          <a:stCxn id="23" idx="1"/>
        </xdr:cNvCxnSpPr>
      </xdr:nvCxnSpPr>
      <xdr:spPr>
        <a:xfrm flipH="1" flipV="1">
          <a:off x="3714750" y="20097752"/>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109</xdr:row>
      <xdr:rowOff>163286</xdr:rowOff>
    </xdr:from>
    <xdr:to>
      <xdr:col>7</xdr:col>
      <xdr:colOff>149679</xdr:colOff>
      <xdr:row>117</xdr:row>
      <xdr:rowOff>81643</xdr:rowOff>
    </xdr:to>
    <xdr:cxnSp macro="">
      <xdr:nvCxnSpPr>
        <xdr:cNvPr id="25" name="Connecteur droit avec flèche 24"/>
        <xdr:cNvCxnSpPr>
          <a:stCxn id="23" idx="1"/>
        </xdr:cNvCxnSpPr>
      </xdr:nvCxnSpPr>
      <xdr:spPr>
        <a:xfrm flipH="1">
          <a:off x="5619750" y="20193000"/>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148</xdr:row>
      <xdr:rowOff>95248</xdr:rowOff>
    </xdr:from>
    <xdr:to>
      <xdr:col>13</xdr:col>
      <xdr:colOff>598715</xdr:colOff>
      <xdr:row>155</xdr:row>
      <xdr:rowOff>122464</xdr:rowOff>
    </xdr:to>
    <xdr:sp macro="" textlink="">
      <xdr:nvSpPr>
        <xdr:cNvPr id="32" name="ZoneTexte 31"/>
        <xdr:cNvSpPr txBox="1"/>
      </xdr:nvSpPr>
      <xdr:spPr>
        <a:xfrm>
          <a:off x="8259536" y="27554462"/>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 sur les dimensions de l'outillage pour</a:t>
          </a:r>
          <a:r>
            <a:rPr lang="fr-FR" sz="1600" b="0" baseline="0">
              <a:solidFill>
                <a:srgbClr val="0070C0"/>
              </a:solidFill>
              <a:latin typeface="Arial" pitchFamily="34" charset="0"/>
              <a:cs typeface="Arial" pitchFamily="34" charset="0"/>
            </a:rPr>
            <a:t> les programmes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2081893</xdr:colOff>
      <xdr:row>152</xdr:row>
      <xdr:rowOff>13606</xdr:rowOff>
    </xdr:from>
    <xdr:to>
      <xdr:col>7</xdr:col>
      <xdr:colOff>149679</xdr:colOff>
      <xdr:row>152</xdr:row>
      <xdr:rowOff>13606</xdr:rowOff>
    </xdr:to>
    <xdr:cxnSp macro="">
      <xdr:nvCxnSpPr>
        <xdr:cNvPr id="33" name="Connecteur droit avec flèche 32"/>
        <xdr:cNvCxnSpPr>
          <a:stCxn id="32" idx="1"/>
        </xdr:cNvCxnSpPr>
      </xdr:nvCxnSpPr>
      <xdr:spPr>
        <a:xfrm flipH="1">
          <a:off x="4136572" y="28234820"/>
          <a:ext cx="4122964"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158</xdr:row>
      <xdr:rowOff>95248</xdr:rowOff>
    </xdr:from>
    <xdr:to>
      <xdr:col>13</xdr:col>
      <xdr:colOff>598715</xdr:colOff>
      <xdr:row>165</xdr:row>
      <xdr:rowOff>163285</xdr:rowOff>
    </xdr:to>
    <xdr:sp macro="" textlink="">
      <xdr:nvSpPr>
        <xdr:cNvPr id="35" name="ZoneTexte 34"/>
        <xdr:cNvSpPr txBox="1"/>
      </xdr:nvSpPr>
      <xdr:spPr>
        <a:xfrm>
          <a:off x="8259536" y="29459462"/>
          <a:ext cx="5687786" cy="1401537"/>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Informations</a:t>
          </a:r>
          <a:r>
            <a:rPr lang="fr-FR" sz="1600" b="0" baseline="0">
              <a:solidFill>
                <a:srgbClr val="0070C0"/>
              </a:solidFill>
              <a:latin typeface="Arial" pitchFamily="34" charset="0"/>
              <a:cs typeface="Arial" pitchFamily="34" charset="0"/>
            </a:rPr>
            <a:t> pour les programmes concaténés sur les usures outils. 30 outils maximum sont déclarables. À remplir impérativement pour les programmes concaténés.</a:t>
          </a:r>
        </a:p>
        <a:p>
          <a:pPr algn="just"/>
          <a:r>
            <a:rPr lang="fr-FR" sz="1600" b="0" baseline="0">
              <a:solidFill>
                <a:srgbClr val="0070C0"/>
              </a:solidFill>
              <a:latin typeface="Arial" pitchFamily="34" charset="0"/>
              <a:cs typeface="Arial" pitchFamily="34" charset="0"/>
            </a:rPr>
            <a:t>Attention, la séparation décimale est un point.</a:t>
          </a:r>
        </a:p>
        <a:p>
          <a:pPr algn="just"/>
          <a:endParaRPr lang="fr-FR" sz="1600" b="0">
            <a:solidFill>
              <a:srgbClr val="0070C0"/>
            </a:solidFill>
            <a:latin typeface="Arial" pitchFamily="34" charset="0"/>
            <a:cs typeface="Arial" pitchFamily="34" charset="0"/>
          </a:endParaRPr>
        </a:p>
      </xdr:txBody>
    </xdr:sp>
    <xdr:clientData/>
  </xdr:twoCellAnchor>
  <xdr:twoCellAnchor>
    <xdr:from>
      <xdr:col>5</xdr:col>
      <xdr:colOff>312965</xdr:colOff>
      <xdr:row>158</xdr:row>
      <xdr:rowOff>95251</xdr:rowOff>
    </xdr:from>
    <xdr:to>
      <xdr:col>7</xdr:col>
      <xdr:colOff>149679</xdr:colOff>
      <xdr:row>162</xdr:row>
      <xdr:rowOff>34017</xdr:rowOff>
    </xdr:to>
    <xdr:cxnSp macro="">
      <xdr:nvCxnSpPr>
        <xdr:cNvPr id="36" name="Connecteur droit avec flèche 35"/>
        <xdr:cNvCxnSpPr>
          <a:stCxn id="35" idx="1"/>
        </xdr:cNvCxnSpPr>
      </xdr:nvCxnSpPr>
      <xdr:spPr>
        <a:xfrm flipH="1" flipV="1">
          <a:off x="6898822" y="29459465"/>
          <a:ext cx="1360714" cy="700766"/>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1</xdr:row>
      <xdr:rowOff>1</xdr:rowOff>
    </xdr:from>
    <xdr:to>
      <xdr:col>18</xdr:col>
      <xdr:colOff>639535</xdr:colOff>
      <xdr:row>13</xdr:row>
      <xdr:rowOff>176893</xdr:rowOff>
    </xdr:to>
    <xdr:sp macro="" textlink="">
      <xdr:nvSpPr>
        <xdr:cNvPr id="38" name="ZoneTexte 37"/>
        <xdr:cNvSpPr txBox="1"/>
      </xdr:nvSpPr>
      <xdr:spPr>
        <a:xfrm>
          <a:off x="11253107" y="190501"/>
          <a:ext cx="6545035" cy="2326821"/>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ctr"/>
          <a:r>
            <a:rPr lang="fr-FR" sz="2800" b="1">
              <a:solidFill>
                <a:srgbClr val="FF0000"/>
              </a:solidFill>
              <a:latin typeface="Arial" pitchFamily="34" charset="0"/>
              <a:cs typeface="Arial" pitchFamily="34" charset="0"/>
            </a:rPr>
            <a:t>ATTENTION : RESPECTER IMPÉRATIVEMENT</a:t>
          </a:r>
          <a:r>
            <a:rPr lang="fr-FR" sz="2800" b="1" baseline="0">
              <a:solidFill>
                <a:srgbClr val="FF0000"/>
              </a:solidFill>
              <a:latin typeface="Arial" pitchFamily="34" charset="0"/>
              <a:cs typeface="Arial" pitchFamily="34" charset="0"/>
            </a:rPr>
            <a:t> LE NOMBRE DE CARACTÈRES, AINSI QUE LES SAUTS DE LIGNE.</a:t>
          </a:r>
          <a:endParaRPr lang="fr-FR" sz="2800" b="1">
            <a:solidFill>
              <a:srgbClr val="FF0000"/>
            </a:solidFill>
            <a:latin typeface="Arial" pitchFamily="34" charset="0"/>
            <a:cs typeface="Arial" pitchFamily="34" charset="0"/>
          </a:endParaRPr>
        </a:p>
      </xdr:txBody>
    </xdr:sp>
    <xdr:clientData/>
  </xdr:twoCellAnchor>
  <xdr:twoCellAnchor>
    <xdr:from>
      <xdr:col>7</xdr:col>
      <xdr:colOff>149679</xdr:colOff>
      <xdr:row>128</xdr:row>
      <xdr:rowOff>27214</xdr:rowOff>
    </xdr:from>
    <xdr:to>
      <xdr:col>13</xdr:col>
      <xdr:colOff>598715</xdr:colOff>
      <xdr:row>140</xdr:row>
      <xdr:rowOff>54427</xdr:rowOff>
    </xdr:to>
    <xdr:sp macro="" textlink="">
      <xdr:nvSpPr>
        <xdr:cNvPr id="29" name="ZoneTexte 28"/>
        <xdr:cNvSpPr txBox="1"/>
      </xdr:nvSpPr>
      <xdr:spPr>
        <a:xfrm>
          <a:off x="8259536" y="23676428"/>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STEMA01</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133</xdr:row>
      <xdr:rowOff>136073</xdr:rowOff>
    </xdr:from>
    <xdr:to>
      <xdr:col>7</xdr:col>
      <xdr:colOff>149679</xdr:colOff>
      <xdr:row>134</xdr:row>
      <xdr:rowOff>40821</xdr:rowOff>
    </xdr:to>
    <xdr:cxnSp macro="">
      <xdr:nvCxnSpPr>
        <xdr:cNvPr id="30" name="Connecteur droit avec flèche 29"/>
        <xdr:cNvCxnSpPr>
          <a:stCxn id="29" idx="1"/>
        </xdr:cNvCxnSpPr>
      </xdr:nvCxnSpPr>
      <xdr:spPr>
        <a:xfrm flipH="1" flipV="1">
          <a:off x="3714750" y="24737787"/>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134</xdr:row>
      <xdr:rowOff>40821</xdr:rowOff>
    </xdr:from>
    <xdr:to>
      <xdr:col>7</xdr:col>
      <xdr:colOff>149679</xdr:colOff>
      <xdr:row>141</xdr:row>
      <xdr:rowOff>149678</xdr:rowOff>
    </xdr:to>
    <xdr:cxnSp macro="">
      <xdr:nvCxnSpPr>
        <xdr:cNvPr id="31" name="Connecteur droit avec flèche 30"/>
        <xdr:cNvCxnSpPr>
          <a:stCxn id="29" idx="1"/>
        </xdr:cNvCxnSpPr>
      </xdr:nvCxnSpPr>
      <xdr:spPr>
        <a:xfrm flipH="1">
          <a:off x="5619750" y="24833035"/>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244928</xdr:colOff>
      <xdr:row>60</xdr:row>
      <xdr:rowOff>108858</xdr:rowOff>
    </xdr:from>
    <xdr:to>
      <xdr:col>7</xdr:col>
      <xdr:colOff>136072</xdr:colOff>
      <xdr:row>68</xdr:row>
      <xdr:rowOff>13607</xdr:rowOff>
    </xdr:to>
    <xdr:cxnSp macro="">
      <xdr:nvCxnSpPr>
        <xdr:cNvPr id="37" name="Connecteur droit avec flèche 36"/>
        <xdr:cNvCxnSpPr/>
      </xdr:nvCxnSpPr>
      <xdr:spPr>
        <a:xfrm flipH="1">
          <a:off x="5919107" y="10804072"/>
          <a:ext cx="2326822" cy="1428749"/>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361948</xdr:colOff>
      <xdr:row>5</xdr:row>
      <xdr:rowOff>76196</xdr:rowOff>
    </xdr:from>
    <xdr:to>
      <xdr:col>11</xdr:col>
      <xdr:colOff>557893</xdr:colOff>
      <xdr:row>131</xdr:row>
      <xdr:rowOff>176893</xdr:rowOff>
    </xdr:to>
    <xdr:sp macro="" textlink="">
      <xdr:nvSpPr>
        <xdr:cNvPr id="6" name="ZoneTexte 5"/>
        <xdr:cNvSpPr txBox="1"/>
      </xdr:nvSpPr>
      <xdr:spPr>
        <a:xfrm>
          <a:off x="2416627" y="1028696"/>
          <a:ext cx="9965873" cy="23368911"/>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Jauge Outil</a:t>
          </a:r>
          <a:r>
            <a:rPr lang="fr-FR" sz="2400" b="1" baseline="0">
              <a:latin typeface="Arial" pitchFamily="34" charset="0"/>
              <a:cs typeface="Arial" pitchFamily="34" charset="0"/>
            </a:rPr>
            <a:t>.</a:t>
          </a:r>
        </a:p>
        <a:p>
          <a:pPr algn="just"/>
          <a:endParaRPr lang="fr-FR" sz="1600" b="1" baseline="0">
            <a:latin typeface="Arial" pitchFamily="34" charset="0"/>
            <a:cs typeface="Arial" pitchFamily="34" charset="0"/>
          </a:endParaRPr>
        </a:p>
        <a:p>
          <a:pPr algn="just" hangingPunct="0"/>
          <a:r>
            <a:rPr lang="fr-FR" sz="1600">
              <a:solidFill>
                <a:schemeClr val="dk1"/>
              </a:solidFill>
              <a:effectLst/>
              <a:latin typeface="+mn-lt"/>
              <a:ea typeface="+mn-ea"/>
              <a:cs typeface="+mn-cs"/>
            </a:rPr>
            <a:t>Applicable sur </a:t>
          </a:r>
          <a:r>
            <a:rPr lang="fr-FR" sz="1600" baseline="0">
              <a:solidFill>
                <a:schemeClr val="dk1"/>
              </a:solidFill>
              <a:effectLst/>
              <a:latin typeface="+mn-lt"/>
              <a:ea typeface="+mn-ea"/>
              <a:cs typeface="+mn-cs"/>
            </a:rPr>
            <a:t> toutes les machines.</a:t>
          </a:r>
          <a:endParaRPr lang="fr-FR" sz="1600">
            <a:solidFill>
              <a:schemeClr val="dk1"/>
            </a:solidFill>
            <a:effectLst/>
            <a:latin typeface="+mn-lt"/>
            <a:ea typeface="+mn-ea"/>
            <a:cs typeface="+mn-cs"/>
          </a:endParaRP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La machine peut mesurer, ou non, en automatique la jauge de longueur de l'outil, ainsi que le rayon de l'outil, ceci en fonction de la requête réalisée à la programmation.</a:t>
          </a:r>
        </a:p>
        <a:p>
          <a:pPr algn="just" hangingPunct="0"/>
          <a:r>
            <a:rPr lang="fr-FR" sz="1600">
              <a:solidFill>
                <a:schemeClr val="dk1"/>
              </a:solidFill>
              <a:effectLst/>
              <a:latin typeface="+mn-lt"/>
              <a:ea typeface="+mn-ea"/>
              <a:cs typeface="+mn-cs"/>
            </a:rPr>
            <a:t>De plus, la machine peut également contrôler la valeur de la longueur et du rayon de l'outil soit conforme à l'exigence de programmation, ceci à une tolérance prêt.</a:t>
          </a:r>
        </a:p>
        <a:p>
          <a:pPr algn="just" hangingPunct="0"/>
          <a:r>
            <a:rPr lang="fr-FR" sz="1600">
              <a:solidFill>
                <a:schemeClr val="dk1"/>
              </a:solidFill>
              <a:effectLst/>
              <a:latin typeface="+mn-lt"/>
              <a:ea typeface="+mn-ea"/>
              <a:cs typeface="+mn-cs"/>
            </a:rPr>
            <a:t>Le contrôle de ces 2 mesures est réalisé à des positions bien précises données également par la programmation.</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r>
          <a:br>
            <a:rPr lang="fr-FR" sz="1600">
              <a:solidFill>
                <a:schemeClr val="dk1"/>
              </a:solidFill>
              <a:effectLst/>
              <a:latin typeface="+mn-lt"/>
              <a:ea typeface="+mn-ea"/>
              <a:cs typeface="+mn-cs"/>
            </a:rPr>
          </a:br>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t>
          </a: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endParaRPr lang="fr-FR" sz="1600">
            <a:solidFill>
              <a:schemeClr val="dk1"/>
            </a:solidFill>
            <a:effectLst/>
            <a:latin typeface="+mn-lt"/>
            <a:ea typeface="+mn-ea"/>
            <a:cs typeface="+mn-cs"/>
          </a:endParaRPr>
        </a:p>
        <a:p>
          <a:pPr algn="just" hangingPunct="0"/>
          <a:r>
            <a:rPr lang="fr-FR" sz="1600">
              <a:solidFill>
                <a:schemeClr val="dk1"/>
              </a:solidFill>
              <a:effectLst/>
              <a:latin typeface="+mn-lt"/>
              <a:ea typeface="+mn-ea"/>
              <a:cs typeface="+mn-cs"/>
            </a:rPr>
            <a:t>Toutes ces informations sont données dans les paramètres renseignés dans le </a:t>
          </a:r>
          <a:r>
            <a:rPr lang="fr-FR" sz="1600" b="1">
              <a:solidFill>
                <a:schemeClr val="dk1"/>
              </a:solidFill>
              <a:effectLst/>
              <a:latin typeface="+mn-lt"/>
              <a:ea typeface="+mn-ea"/>
              <a:cs typeface="+mn-cs"/>
            </a:rPr>
            <a:t>Code fournisseur </a:t>
          </a:r>
          <a:r>
            <a:rPr lang="fr-FR" sz="1600">
              <a:solidFill>
                <a:schemeClr val="dk1"/>
              </a:solidFill>
              <a:effectLst/>
              <a:latin typeface="+mn-lt"/>
              <a:ea typeface="+mn-ea"/>
              <a:cs typeface="+mn-cs"/>
            </a:rPr>
            <a:t>de l'outil.</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1° digit : 0 pas de mesure, 1 mesure activée </a:t>
          </a:r>
          <a:r>
            <a:rPr lang="fr-FR" sz="1600" b="1">
              <a:solidFill>
                <a:schemeClr val="dk1"/>
              </a:solidFill>
              <a:effectLst/>
              <a:latin typeface="+mn-lt"/>
              <a:ea typeface="+mn-ea"/>
              <a:cs typeface="+mn-cs"/>
            </a:rPr>
            <a:t>(ici 1)</a:t>
          </a:r>
          <a:r>
            <a:rPr lang="fr-FR" sz="1600">
              <a:solidFill>
                <a:schemeClr val="dk1"/>
              </a:solidFill>
              <a:effectLst/>
              <a:latin typeface="+mn-lt"/>
              <a:ea typeface="+mn-ea"/>
              <a:cs typeface="+mn-cs"/>
            </a:rPr>
            <a:t>.</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2° zone de digits : Longueur jauge outil, soit la longueur outil + longueur du cône </a:t>
          </a:r>
          <a:r>
            <a:rPr lang="fr-FR" sz="1600" b="1">
              <a:solidFill>
                <a:schemeClr val="dk1"/>
              </a:solidFill>
              <a:effectLst/>
              <a:latin typeface="+mn-lt"/>
              <a:ea typeface="+mn-ea"/>
              <a:cs typeface="+mn-cs"/>
            </a:rPr>
            <a:t>(ici 150,5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3° zone de digits : Tolérance de longueur jauge outil </a:t>
          </a:r>
          <a:r>
            <a:rPr lang="fr-FR" sz="1600" b="1">
              <a:solidFill>
                <a:schemeClr val="dk1"/>
              </a:solidFill>
              <a:effectLst/>
              <a:latin typeface="+mn-lt"/>
              <a:ea typeface="+mn-ea"/>
              <a:cs typeface="+mn-cs"/>
            </a:rPr>
            <a:t>(ici ± 2,5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4° zone de digits : Rayon de l'outil </a:t>
          </a:r>
          <a:r>
            <a:rPr lang="fr-FR" sz="1600" b="1">
              <a:solidFill>
                <a:schemeClr val="dk1"/>
              </a:solidFill>
              <a:effectLst/>
              <a:latin typeface="+mn-lt"/>
              <a:ea typeface="+mn-ea"/>
              <a:cs typeface="+mn-cs"/>
            </a:rPr>
            <a:t>(ici 8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5° zone de digits : Tolérance de rayon outil </a:t>
          </a:r>
          <a:r>
            <a:rPr lang="fr-FR" sz="1600" b="1">
              <a:solidFill>
                <a:schemeClr val="dk1"/>
              </a:solidFill>
              <a:effectLst/>
              <a:latin typeface="+mn-lt"/>
              <a:ea typeface="+mn-ea"/>
              <a:cs typeface="+mn-cs"/>
            </a:rPr>
            <a:t>(ici ± 0,3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6° zone de digits : Distance de prise de mesure du rayon </a:t>
          </a:r>
          <a:r>
            <a:rPr lang="fr-FR" sz="1600" b="1">
              <a:solidFill>
                <a:schemeClr val="dk1"/>
              </a:solidFill>
              <a:effectLst/>
              <a:latin typeface="+mn-lt"/>
              <a:ea typeface="+mn-ea"/>
              <a:cs typeface="+mn-cs"/>
            </a:rPr>
            <a:t>(ici 5 mm)</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1 espace obligatoire.</a:t>
          </a:r>
        </a:p>
        <a:p>
          <a:pPr algn="just" hangingPunct="0"/>
          <a:r>
            <a:rPr lang="fr-FR" sz="1600">
              <a:solidFill>
                <a:schemeClr val="dk1"/>
              </a:solidFill>
              <a:effectLst/>
              <a:latin typeface="+mn-lt"/>
              <a:ea typeface="+mn-ea"/>
              <a:cs typeface="+mn-cs"/>
            </a:rPr>
            <a:t>7° zone de digits : Distance de prise de mesure de la longueur </a:t>
          </a:r>
          <a:r>
            <a:rPr lang="fr-FR" sz="1600" b="1">
              <a:solidFill>
                <a:schemeClr val="dk1"/>
              </a:solidFill>
              <a:effectLst/>
              <a:latin typeface="+mn-lt"/>
              <a:ea typeface="+mn-ea"/>
              <a:cs typeface="+mn-cs"/>
            </a:rPr>
            <a:t>(ici 0 mm, soit au niveau de l'axe de la fraise)</a:t>
          </a:r>
          <a:r>
            <a:rPr lang="fr-FR" sz="1600">
              <a:solidFill>
                <a:schemeClr val="dk1"/>
              </a:solidFill>
              <a:effectLst/>
              <a:latin typeface="+mn-lt"/>
              <a:ea typeface="+mn-ea"/>
              <a:cs typeface="+mn-cs"/>
            </a:rPr>
            <a:t> (décimale avec un point impératif).</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Si nous voulons activer la mesure automatique de l'outil en cours d'usinage, nous sommes obligés de déclarer 2 outils différents dans Mastercam, avec le même nom d'outil et de mandrin. (à préciser).</a:t>
          </a:r>
        </a:p>
        <a:p>
          <a:pPr algn="just" hangingPunct="0"/>
          <a:r>
            <a:rPr lang="fr-FR" sz="1600">
              <a:solidFill>
                <a:schemeClr val="dk1"/>
              </a:solidFill>
              <a:effectLst/>
              <a:latin typeface="+mn-lt"/>
              <a:ea typeface="+mn-ea"/>
              <a:cs typeface="+mn-cs"/>
            </a:rPr>
            <a:t> </a:t>
          </a:r>
        </a:p>
        <a:p>
          <a:pPr algn="just" hangingPunct="0"/>
          <a:r>
            <a:rPr lang="fr-FR" sz="1600">
              <a:solidFill>
                <a:schemeClr val="dk1"/>
              </a:solidFill>
              <a:effectLst/>
              <a:latin typeface="+mn-lt"/>
              <a:ea typeface="+mn-ea"/>
              <a:cs typeface="+mn-cs"/>
            </a:rPr>
            <a:t>Dans le code Iso uniquement sur la </a:t>
          </a:r>
          <a:r>
            <a:rPr lang="fr-FR" sz="1600" b="1">
              <a:solidFill>
                <a:schemeClr val="dk1"/>
              </a:solidFill>
              <a:effectLst/>
              <a:latin typeface="+mn-lt"/>
              <a:ea typeface="+mn-ea"/>
              <a:cs typeface="+mn-cs"/>
            </a:rPr>
            <a:t>CN 9103</a:t>
          </a:r>
          <a:r>
            <a:rPr lang="fr-FR" sz="1600">
              <a:solidFill>
                <a:schemeClr val="dk1"/>
              </a:solidFill>
              <a:effectLst/>
              <a:latin typeface="+mn-lt"/>
              <a:ea typeface="+mn-ea"/>
              <a:cs typeface="+mn-cs"/>
            </a:rPr>
            <a:t>, cela se traduit par la commande suivante :</a:t>
          </a:r>
        </a:p>
        <a:p>
          <a:pPr algn="just" hangingPunct="0"/>
          <a:r>
            <a:rPr lang="fr-FR" sz="1600" b="1">
              <a:solidFill>
                <a:schemeClr val="dk1"/>
              </a:solidFill>
              <a:effectLst/>
              <a:latin typeface="+mn-lt"/>
              <a:ea typeface="+mn-ea"/>
              <a:cs typeface="+mn-cs"/>
            </a:rPr>
            <a:t>BL_MASTER(150.50,2.50,8.00,0.30,5.00,0.00)</a:t>
          </a:r>
          <a:endParaRPr lang="fr-FR" sz="1600">
            <a:solidFill>
              <a:schemeClr val="dk1"/>
            </a:solidFill>
            <a:effectLst/>
            <a:latin typeface="+mn-lt"/>
            <a:ea typeface="+mn-ea"/>
            <a:cs typeface="+mn-cs"/>
          </a:endParaRPr>
        </a:p>
        <a:p>
          <a:pPr algn="just" hangingPunct="0"/>
          <a:r>
            <a:rPr lang="fr-FR" sz="1600">
              <a:solidFill>
                <a:schemeClr val="dk1"/>
              </a:solidFill>
              <a:effectLst/>
              <a:latin typeface="+mn-lt"/>
              <a:ea typeface="+mn-ea"/>
              <a:cs typeface="+mn-cs"/>
            </a:rPr>
            <a:t> </a:t>
          </a:r>
        </a:p>
        <a:p>
          <a:pPr algn="just" hangingPunct="0"/>
          <a:endParaRPr lang="fr-FR" sz="1600">
            <a:solidFill>
              <a:schemeClr val="dk1"/>
            </a:solidFill>
            <a:latin typeface="Arial" pitchFamily="34" charset="0"/>
            <a:ea typeface="+mn-ea"/>
            <a:cs typeface="Arial" pitchFamily="34" charset="0"/>
          </a:endParaRPr>
        </a:p>
      </xdr:txBody>
    </xdr:sp>
    <xdr:clientData/>
  </xdr:twoCellAnchor>
  <xdr:twoCellAnchor>
    <xdr:from>
      <xdr:col>1</xdr:col>
      <xdr:colOff>1427387</xdr:colOff>
      <xdr:row>20</xdr:row>
      <xdr:rowOff>46263</xdr:rowOff>
    </xdr:from>
    <xdr:to>
      <xdr:col>10</xdr:col>
      <xdr:colOff>127092</xdr:colOff>
      <xdr:row>56</xdr:row>
      <xdr:rowOff>54428</xdr:rowOff>
    </xdr:to>
    <xdr:pic>
      <xdr:nvPicPr>
        <xdr:cNvPr id="29" name="Image 2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82066" y="3584120"/>
          <a:ext cx="7707633" cy="64035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1337583</xdr:colOff>
      <xdr:row>57</xdr:row>
      <xdr:rowOff>176030</xdr:rowOff>
    </xdr:from>
    <xdr:to>
      <xdr:col>8</xdr:col>
      <xdr:colOff>707572</xdr:colOff>
      <xdr:row>97</xdr:row>
      <xdr:rowOff>26073</xdr:rowOff>
    </xdr:to>
    <xdr:pic>
      <xdr:nvPicPr>
        <xdr:cNvPr id="30" name="Image 2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92262" y="10299744"/>
          <a:ext cx="7479846" cy="74700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466725</xdr:colOff>
      <xdr:row>9</xdr:row>
      <xdr:rowOff>9525</xdr:rowOff>
    </xdr:from>
    <xdr:to>
      <xdr:col>0</xdr:col>
      <xdr:colOff>1603971</xdr:colOff>
      <xdr:row>15</xdr:row>
      <xdr:rowOff>42086</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66725" y="1981200"/>
          <a:ext cx="1137246" cy="1042212"/>
        </a:xfrm>
        <a:prstGeom prst="rect">
          <a:avLst/>
        </a:prstGeom>
      </xdr:spPr>
    </xdr:pic>
    <xdr:clientData/>
  </xdr:twoCellAnchor>
  <xdr:twoCellAnchor editAs="oneCell">
    <xdr:from>
      <xdr:col>0</xdr:col>
      <xdr:colOff>390525</xdr:colOff>
      <xdr:row>29</xdr:row>
      <xdr:rowOff>180975</xdr:rowOff>
    </xdr:from>
    <xdr:to>
      <xdr:col>0</xdr:col>
      <xdr:colOff>1668438</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90525" y="5429250"/>
          <a:ext cx="1277913" cy="641209"/>
        </a:xfrm>
        <a:prstGeom prst="rect">
          <a:avLst/>
        </a:prstGeom>
      </xdr:spPr>
    </xdr:pic>
    <xdr:clientData/>
  </xdr:twoCellAnchor>
  <xdr:twoCellAnchor editAs="oneCell">
    <xdr:from>
      <xdr:col>0</xdr:col>
      <xdr:colOff>333375</xdr:colOff>
      <xdr:row>18</xdr:row>
      <xdr:rowOff>47625</xdr:rowOff>
    </xdr:from>
    <xdr:to>
      <xdr:col>0</xdr:col>
      <xdr:colOff>1925042</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333375" y="3600450"/>
          <a:ext cx="1591667" cy="1071857"/>
        </a:xfrm>
        <a:prstGeom prst="rect">
          <a:avLst/>
        </a:prstGeom>
      </xdr:spPr>
    </xdr:pic>
    <xdr:clientData/>
  </xdr:twoCellAnchor>
  <xdr:twoCellAnchor editAs="oneCell">
    <xdr:from>
      <xdr:col>11</xdr:col>
      <xdr:colOff>123825</xdr:colOff>
      <xdr:row>7</xdr:row>
      <xdr:rowOff>85725</xdr:rowOff>
    </xdr:from>
    <xdr:to>
      <xdr:col>11</xdr:col>
      <xdr:colOff>2039547</xdr:colOff>
      <xdr:row>16</xdr:row>
      <xdr:rowOff>179016</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115300" y="1809750"/>
          <a:ext cx="1915722" cy="1541092"/>
        </a:xfrm>
        <a:prstGeom prst="rect">
          <a:avLst/>
        </a:prstGeom>
      </xdr:spPr>
    </xdr:pic>
    <xdr:clientData/>
  </xdr:twoCellAnchor>
  <xdr:twoCellAnchor editAs="oneCell">
    <xdr:from>
      <xdr:col>11</xdr:col>
      <xdr:colOff>85725</xdr:colOff>
      <xdr:row>27</xdr:row>
      <xdr:rowOff>38100</xdr:rowOff>
    </xdr:from>
    <xdr:to>
      <xdr:col>12</xdr:col>
      <xdr:colOff>23643</xdr:colOff>
      <xdr:row>37</xdr:row>
      <xdr:rowOff>66676</xdr:rowOff>
    </xdr:to>
    <xdr:pic>
      <xdr:nvPicPr>
        <xdr:cNvPr id="8" name="Image 7" descr="9110_Axe_C.png"/>
        <xdr:cNvPicPr>
          <a:picLocks noChangeAspect="1"/>
        </xdr:cNvPicPr>
      </xdr:nvPicPr>
      <xdr:blipFill>
        <a:blip xmlns:r="http://schemas.openxmlformats.org/officeDocument/2006/relationships" r:embed="rId6" cstate="print"/>
        <a:stretch>
          <a:fillRect/>
        </a:stretch>
      </xdr:blipFill>
      <xdr:spPr>
        <a:xfrm>
          <a:off x="8077200" y="5038725"/>
          <a:ext cx="1985793" cy="1666875"/>
        </a:xfrm>
        <a:prstGeom prst="rect">
          <a:avLst/>
        </a:prstGeom>
      </xdr:spPr>
    </xdr:pic>
    <xdr:clientData/>
  </xdr:twoCellAnchor>
  <xdr:twoCellAnchor editAs="oneCell">
    <xdr:from>
      <xdr:col>11</xdr:col>
      <xdr:colOff>285750</xdr:colOff>
      <xdr:row>17</xdr:row>
      <xdr:rowOff>28575</xdr:rowOff>
    </xdr:from>
    <xdr:to>
      <xdr:col>11</xdr:col>
      <xdr:colOff>1859524</xdr:colOff>
      <xdr:row>26</xdr:row>
      <xdr:rowOff>166471</xdr:rowOff>
    </xdr:to>
    <xdr:pic>
      <xdr:nvPicPr>
        <xdr:cNvPr id="9" name="Image 8" descr="9103_Axe_C.png"/>
        <xdr:cNvPicPr>
          <a:picLocks noChangeAspect="1"/>
        </xdr:cNvPicPr>
      </xdr:nvPicPr>
      <xdr:blipFill>
        <a:blip xmlns:r="http://schemas.openxmlformats.org/officeDocument/2006/relationships" r:embed="rId7" cstate="print"/>
        <a:stretch>
          <a:fillRect/>
        </a:stretch>
      </xdr:blipFill>
      <xdr:spPr>
        <a:xfrm>
          <a:off x="8277225" y="3390900"/>
          <a:ext cx="1573774" cy="1585696"/>
        </a:xfrm>
        <a:prstGeom prst="rect">
          <a:avLst/>
        </a:prstGeom>
      </xdr:spPr>
    </xdr:pic>
    <xdr:clientData/>
  </xdr:twoCellAnchor>
  <xdr:twoCellAnchor>
    <xdr:from>
      <xdr:col>17</xdr:col>
      <xdr:colOff>122464</xdr:colOff>
      <xdr:row>6</xdr:row>
      <xdr:rowOff>136072</xdr:rowOff>
    </xdr:from>
    <xdr:to>
      <xdr:col>37</xdr:col>
      <xdr:colOff>685801</xdr:colOff>
      <xdr:row>19</xdr:row>
      <xdr:rowOff>27214</xdr:rowOff>
    </xdr:to>
    <xdr:sp macro="" textlink="">
      <xdr:nvSpPr>
        <xdr:cNvPr id="10" name="ZoneTexte 9"/>
        <xdr:cNvSpPr txBox="1"/>
      </xdr:nvSpPr>
      <xdr:spPr>
        <a:xfrm>
          <a:off x="11089821" y="1673679"/>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MI1</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MI1</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twoCellAnchor editAs="oneCell">
    <xdr:from>
      <xdr:col>0</xdr:col>
      <xdr:colOff>390525</xdr:colOff>
      <xdr:row>39</xdr:row>
      <xdr:rowOff>167368</xdr:rowOff>
    </xdr:from>
    <xdr:to>
      <xdr:col>0</xdr:col>
      <xdr:colOff>1668438</xdr:colOff>
      <xdr:row>43</xdr:row>
      <xdr:rowOff>43856</xdr:rowOff>
    </xdr:to>
    <xdr:pic>
      <xdr:nvPicPr>
        <xdr:cNvPr id="13" name="Image 12" descr="Ares.png"/>
        <xdr:cNvPicPr>
          <a:picLocks noChangeAspect="1"/>
        </xdr:cNvPicPr>
      </xdr:nvPicPr>
      <xdr:blipFill>
        <a:blip xmlns:r="http://schemas.openxmlformats.org/officeDocument/2006/relationships" r:embed="rId3" cstate="print"/>
        <a:stretch>
          <a:fillRect/>
        </a:stretch>
      </xdr:blipFill>
      <xdr:spPr>
        <a:xfrm>
          <a:off x="390525" y="7038975"/>
          <a:ext cx="1277913" cy="638488"/>
        </a:xfrm>
        <a:prstGeom prst="rect">
          <a:avLst/>
        </a:prstGeom>
      </xdr:spPr>
    </xdr:pic>
    <xdr:clientData/>
  </xdr:twoCellAnchor>
  <xdr:twoCellAnchor editAs="oneCell">
    <xdr:from>
      <xdr:col>11</xdr:col>
      <xdr:colOff>85725</xdr:colOff>
      <xdr:row>37</xdr:row>
      <xdr:rowOff>24492</xdr:rowOff>
    </xdr:from>
    <xdr:to>
      <xdr:col>12</xdr:col>
      <xdr:colOff>23643</xdr:colOff>
      <xdr:row>47</xdr:row>
      <xdr:rowOff>53068</xdr:rowOff>
    </xdr:to>
    <xdr:pic>
      <xdr:nvPicPr>
        <xdr:cNvPr id="14" name="Image 13" descr="9110_Axe_C.png"/>
        <xdr:cNvPicPr>
          <a:picLocks noChangeAspect="1"/>
        </xdr:cNvPicPr>
      </xdr:nvPicPr>
      <xdr:blipFill>
        <a:blip xmlns:r="http://schemas.openxmlformats.org/officeDocument/2006/relationships" r:embed="rId6" cstate="print"/>
        <a:stretch>
          <a:fillRect/>
        </a:stretch>
      </xdr:blipFill>
      <xdr:spPr>
        <a:xfrm>
          <a:off x="8113939" y="6651171"/>
          <a:ext cx="1992597" cy="16614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419100</xdr:colOff>
      <xdr:row>9</xdr:row>
      <xdr:rowOff>9525</xdr:rowOff>
    </xdr:from>
    <xdr:to>
      <xdr:col>0</xdr:col>
      <xdr:colOff>1556346</xdr:colOff>
      <xdr:row>15</xdr:row>
      <xdr:rowOff>42086</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19100" y="1981200"/>
          <a:ext cx="1137246" cy="1042212"/>
        </a:xfrm>
        <a:prstGeom prst="rect">
          <a:avLst/>
        </a:prstGeom>
      </xdr:spPr>
    </xdr:pic>
    <xdr:clientData/>
  </xdr:twoCellAnchor>
  <xdr:twoCellAnchor editAs="oneCell">
    <xdr:from>
      <xdr:col>0</xdr:col>
      <xdr:colOff>342900</xdr:colOff>
      <xdr:row>29</xdr:row>
      <xdr:rowOff>180975</xdr:rowOff>
    </xdr:from>
    <xdr:to>
      <xdr:col>0</xdr:col>
      <xdr:colOff>1620813</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42900" y="5429250"/>
          <a:ext cx="1277913" cy="641209"/>
        </a:xfrm>
        <a:prstGeom prst="rect">
          <a:avLst/>
        </a:prstGeom>
      </xdr:spPr>
    </xdr:pic>
    <xdr:clientData/>
  </xdr:twoCellAnchor>
  <xdr:twoCellAnchor editAs="oneCell">
    <xdr:from>
      <xdr:col>0</xdr:col>
      <xdr:colOff>285750</xdr:colOff>
      <xdr:row>18</xdr:row>
      <xdr:rowOff>47625</xdr:rowOff>
    </xdr:from>
    <xdr:to>
      <xdr:col>0</xdr:col>
      <xdr:colOff>1877417</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85750" y="3600450"/>
          <a:ext cx="1591667" cy="1071857"/>
        </a:xfrm>
        <a:prstGeom prst="rect">
          <a:avLst/>
        </a:prstGeom>
      </xdr:spPr>
    </xdr:pic>
    <xdr:clientData/>
  </xdr:twoCellAnchor>
  <xdr:twoCellAnchor editAs="oneCell">
    <xdr:from>
      <xdr:col>11</xdr:col>
      <xdr:colOff>247650</xdr:colOff>
      <xdr:row>7</xdr:row>
      <xdr:rowOff>38100</xdr:rowOff>
    </xdr:from>
    <xdr:to>
      <xdr:col>11</xdr:col>
      <xdr:colOff>1713533</xdr:colOff>
      <xdr:row>16</xdr:row>
      <xdr:rowOff>38878</xdr:rowOff>
    </xdr:to>
    <xdr:pic>
      <xdr:nvPicPr>
        <xdr:cNvPr id="6" name="Image 5" descr="9101_Axe_A.png"/>
        <xdr:cNvPicPr>
          <a:picLocks noChangeAspect="1"/>
        </xdr:cNvPicPr>
      </xdr:nvPicPr>
      <xdr:blipFill>
        <a:blip xmlns:r="http://schemas.openxmlformats.org/officeDocument/2006/relationships" r:embed="rId5" cstate="print"/>
        <a:stretch>
          <a:fillRect/>
        </a:stretch>
      </xdr:blipFill>
      <xdr:spPr>
        <a:xfrm>
          <a:off x="8239125" y="1762125"/>
          <a:ext cx="1465883" cy="1448579"/>
        </a:xfrm>
        <a:prstGeom prst="rect">
          <a:avLst/>
        </a:prstGeom>
      </xdr:spPr>
    </xdr:pic>
    <xdr:clientData/>
  </xdr:twoCellAnchor>
  <xdr:twoCellAnchor editAs="oneCell">
    <xdr:from>
      <xdr:col>11</xdr:col>
      <xdr:colOff>247650</xdr:colOff>
      <xdr:row>26</xdr:row>
      <xdr:rowOff>171450</xdr:rowOff>
    </xdr:from>
    <xdr:to>
      <xdr:col>11</xdr:col>
      <xdr:colOff>1857376</xdr:colOff>
      <xdr:row>36</xdr:row>
      <xdr:rowOff>18424</xdr:rowOff>
    </xdr:to>
    <xdr:pic>
      <xdr:nvPicPr>
        <xdr:cNvPr id="8" name="Image 7" descr="9110_Axe_B.png"/>
        <xdr:cNvPicPr>
          <a:picLocks noChangeAspect="1"/>
        </xdr:cNvPicPr>
      </xdr:nvPicPr>
      <xdr:blipFill>
        <a:blip xmlns:r="http://schemas.openxmlformats.org/officeDocument/2006/relationships" r:embed="rId6" cstate="print"/>
        <a:stretch>
          <a:fillRect/>
        </a:stretch>
      </xdr:blipFill>
      <xdr:spPr>
        <a:xfrm>
          <a:off x="8239125" y="4981575"/>
          <a:ext cx="1609726" cy="1485273"/>
        </a:xfrm>
        <a:prstGeom prst="rect">
          <a:avLst/>
        </a:prstGeom>
      </xdr:spPr>
    </xdr:pic>
    <xdr:clientData/>
  </xdr:twoCellAnchor>
  <xdr:twoCellAnchor editAs="oneCell">
    <xdr:from>
      <xdr:col>11</xdr:col>
      <xdr:colOff>295275</xdr:colOff>
      <xdr:row>17</xdr:row>
      <xdr:rowOff>57150</xdr:rowOff>
    </xdr:from>
    <xdr:to>
      <xdr:col>11</xdr:col>
      <xdr:colOff>1676375</xdr:colOff>
      <xdr:row>27</xdr:row>
      <xdr:rowOff>9525</xdr:rowOff>
    </xdr:to>
    <xdr:pic>
      <xdr:nvPicPr>
        <xdr:cNvPr id="9" name="Image 8" descr="9103_Axe_A.png"/>
        <xdr:cNvPicPr>
          <a:picLocks noChangeAspect="1"/>
        </xdr:cNvPicPr>
      </xdr:nvPicPr>
      <xdr:blipFill>
        <a:blip xmlns:r="http://schemas.openxmlformats.org/officeDocument/2006/relationships" r:embed="rId7" cstate="print"/>
        <a:stretch>
          <a:fillRect/>
        </a:stretch>
      </xdr:blipFill>
      <xdr:spPr>
        <a:xfrm>
          <a:off x="8286750" y="3419475"/>
          <a:ext cx="1381100" cy="1590675"/>
        </a:xfrm>
        <a:prstGeom prst="rect">
          <a:avLst/>
        </a:prstGeom>
      </xdr:spPr>
    </xdr:pic>
    <xdr:clientData/>
  </xdr:twoCellAnchor>
  <xdr:twoCellAnchor>
    <xdr:from>
      <xdr:col>14</xdr:col>
      <xdr:colOff>0</xdr:colOff>
      <xdr:row>6</xdr:row>
      <xdr:rowOff>163285</xdr:rowOff>
    </xdr:from>
    <xdr:to>
      <xdr:col>37</xdr:col>
      <xdr:colOff>32659</xdr:colOff>
      <xdr:row>19</xdr:row>
      <xdr:rowOff>54427</xdr:rowOff>
    </xdr:to>
    <xdr:sp macro="" textlink="">
      <xdr:nvSpPr>
        <xdr:cNvPr id="10" name="ZoneTexte 9"/>
        <xdr:cNvSpPr txBox="1"/>
      </xdr:nvSpPr>
      <xdr:spPr>
        <a:xfrm>
          <a:off x="10436679" y="1700892"/>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MI2</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MI2</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twoCellAnchor editAs="oneCell">
    <xdr:from>
      <xdr:col>0</xdr:col>
      <xdr:colOff>342900</xdr:colOff>
      <xdr:row>40</xdr:row>
      <xdr:rowOff>72118</xdr:rowOff>
    </xdr:from>
    <xdr:to>
      <xdr:col>0</xdr:col>
      <xdr:colOff>1620813</xdr:colOff>
      <xdr:row>44</xdr:row>
      <xdr:rowOff>84677</xdr:rowOff>
    </xdr:to>
    <xdr:pic>
      <xdr:nvPicPr>
        <xdr:cNvPr id="11" name="Image 10" descr="Ares.png"/>
        <xdr:cNvPicPr>
          <a:picLocks noChangeAspect="1"/>
        </xdr:cNvPicPr>
      </xdr:nvPicPr>
      <xdr:blipFill>
        <a:blip xmlns:r="http://schemas.openxmlformats.org/officeDocument/2006/relationships" r:embed="rId3" cstate="print"/>
        <a:stretch>
          <a:fillRect/>
        </a:stretch>
      </xdr:blipFill>
      <xdr:spPr>
        <a:xfrm>
          <a:off x="342900" y="7134225"/>
          <a:ext cx="1277913" cy="638488"/>
        </a:xfrm>
        <a:prstGeom prst="rect">
          <a:avLst/>
        </a:prstGeom>
      </xdr:spPr>
    </xdr:pic>
    <xdr:clientData/>
  </xdr:twoCellAnchor>
  <xdr:twoCellAnchor editAs="oneCell">
    <xdr:from>
      <xdr:col>11</xdr:col>
      <xdr:colOff>247650</xdr:colOff>
      <xdr:row>37</xdr:row>
      <xdr:rowOff>62592</xdr:rowOff>
    </xdr:from>
    <xdr:to>
      <xdr:col>11</xdr:col>
      <xdr:colOff>1857376</xdr:colOff>
      <xdr:row>46</xdr:row>
      <xdr:rowOff>100066</xdr:rowOff>
    </xdr:to>
    <xdr:pic>
      <xdr:nvPicPr>
        <xdr:cNvPr id="12" name="Image 11" descr="9110_Axe_B.png"/>
        <xdr:cNvPicPr>
          <a:picLocks noChangeAspect="1"/>
        </xdr:cNvPicPr>
      </xdr:nvPicPr>
      <xdr:blipFill>
        <a:blip xmlns:r="http://schemas.openxmlformats.org/officeDocument/2006/relationships" r:embed="rId6" cstate="print"/>
        <a:stretch>
          <a:fillRect/>
        </a:stretch>
      </xdr:blipFill>
      <xdr:spPr>
        <a:xfrm>
          <a:off x="8275864" y="6689271"/>
          <a:ext cx="1609726" cy="1479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9145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xdr:from>
      <xdr:col>1</xdr:col>
      <xdr:colOff>28574</xdr:colOff>
      <xdr:row>6</xdr:row>
      <xdr:rowOff>66674</xdr:rowOff>
    </xdr:from>
    <xdr:to>
      <xdr:col>12</xdr:col>
      <xdr:colOff>342900</xdr:colOff>
      <xdr:row>46</xdr:row>
      <xdr:rowOff>9526</xdr:rowOff>
    </xdr:to>
    <xdr:sp macro="" textlink="">
      <xdr:nvSpPr>
        <xdr:cNvPr id="12" name="ZoneTexte 11"/>
        <xdr:cNvSpPr txBox="1"/>
      </xdr:nvSpPr>
      <xdr:spPr>
        <a:xfrm>
          <a:off x="2076449" y="1285874"/>
          <a:ext cx="8305801" cy="6496052"/>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MI3.</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indépendante des machines, et est valable pour toutes les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Cette variable est valable uniquement en détourage 5 axes continus.</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permet de filtrer le bruit généré par le passage de l’axe Z à 0° et ainsi éviter les twists de l’axe C après passage du post-processeur.</a:t>
          </a:r>
        </a:p>
        <a:p>
          <a:pPr algn="just" hangingPunct="0"/>
          <a:r>
            <a:rPr lang="fr-FR" sz="1600">
              <a:solidFill>
                <a:schemeClr val="dk1"/>
              </a:solidFill>
              <a:latin typeface="Arial" pitchFamily="34" charset="0"/>
              <a:ea typeface="+mn-ea"/>
              <a:cs typeface="Arial" pitchFamily="34" charset="0"/>
            </a:rPr>
            <a:t>Avant de modifier cette variable, bien s'assurer de la bonne direction des vecteurs outil, ainsi que le bon paramétrage de la </a:t>
          </a:r>
          <a:r>
            <a:rPr lang="fr-FR" sz="1600" b="1">
              <a:solidFill>
                <a:srgbClr val="0070C0"/>
              </a:solidFill>
              <a:latin typeface="Arial" pitchFamily="34" charset="0"/>
              <a:ea typeface="+mn-ea"/>
              <a:cs typeface="Arial" pitchFamily="34" charset="0"/>
            </a:rPr>
            <a:t>Longueur vecteur outil</a:t>
          </a:r>
          <a:r>
            <a:rPr lang="fr-FR" sz="1600">
              <a:solidFill>
                <a:schemeClr val="dk1"/>
              </a:solidFill>
              <a:latin typeface="Arial" pitchFamily="34" charset="0"/>
              <a:ea typeface="+mn-ea"/>
              <a:cs typeface="Arial" pitchFamily="34" charset="0"/>
            </a:rPr>
            <a:t> dans le </a:t>
          </a:r>
          <a:r>
            <a:rPr lang="fr-FR" sz="1600" b="1">
              <a:solidFill>
                <a:srgbClr val="0070C0"/>
              </a:solidFill>
              <a:latin typeface="Arial" pitchFamily="34" charset="0"/>
              <a:ea typeface="+mn-ea"/>
              <a:cs typeface="Arial" pitchFamily="34" charset="0"/>
            </a:rPr>
            <a:t>Contrôle de l'axe d'outil</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En général, cette valeur est laissée à 1</a:t>
          </a:r>
          <a:r>
            <a:rPr lang="fr-FR" sz="1600" baseline="0">
              <a:solidFill>
                <a:schemeClr val="dk1"/>
              </a:solidFill>
              <a:latin typeface="Arial" pitchFamily="34" charset="0"/>
              <a:ea typeface="+mn-ea"/>
              <a:cs typeface="Arial" pitchFamily="34" charset="0"/>
            </a:rPr>
            <a:t> (valeur par défaut).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a:t>
          </a:r>
          <a:r>
            <a:rPr lang="fr-FR" sz="1600" baseline="0">
              <a:solidFill>
                <a:schemeClr val="dk1"/>
              </a:solidFill>
              <a:latin typeface="Arial" pitchFamily="34" charset="0"/>
              <a:ea typeface="+mn-ea"/>
              <a:cs typeface="Arial" pitchFamily="34" charset="0"/>
            </a:rPr>
            <a:t> de l'angle est exprimée en 1/10000 de degré.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10</xdr:col>
      <xdr:colOff>400049</xdr:colOff>
      <xdr:row>27</xdr:row>
      <xdr:rowOff>93133</xdr:rowOff>
    </xdr:from>
    <xdr:to>
      <xdr:col>12</xdr:col>
      <xdr:colOff>142789</xdr:colOff>
      <xdr:row>44</xdr:row>
      <xdr:rowOff>180975</xdr:rowOff>
    </xdr:to>
    <xdr:grpSp>
      <xdr:nvGrpSpPr>
        <xdr:cNvPr id="4097" name="Group 1"/>
        <xdr:cNvGrpSpPr>
          <a:grpSpLocks/>
        </xdr:cNvGrpSpPr>
      </xdr:nvGrpSpPr>
      <xdr:grpSpPr bwMode="auto">
        <a:xfrm>
          <a:off x="7312478" y="4692347"/>
          <a:ext cx="2913204" cy="2782057"/>
          <a:chOff x="3294" y="7664"/>
          <a:chExt cx="6116" cy="5885"/>
        </a:xfrm>
      </xdr:grpSpPr>
      <xdr:pic>
        <xdr:nvPicPr>
          <xdr:cNvPr id="4098" name="Picture 2"/>
          <xdr:cNvPicPr>
            <a:picLocks noChangeAspect="1" noChangeArrowheads="1"/>
          </xdr:cNvPicPr>
        </xdr:nvPicPr>
        <xdr:blipFill>
          <a:blip xmlns:r="http://schemas.openxmlformats.org/officeDocument/2006/relationships" r:embed="rId5" cstate="print">
            <a:clrChange>
              <a:clrFrom>
                <a:srgbClr val="000000"/>
              </a:clrFrom>
              <a:clrTo>
                <a:srgbClr val="000000">
                  <a:alpha val="0"/>
                </a:srgbClr>
              </a:clrTo>
            </a:clrChange>
          </a:blip>
          <a:srcRect t="15282"/>
          <a:stretch>
            <a:fillRect/>
          </a:stretch>
        </xdr:blipFill>
        <xdr:spPr bwMode="auto">
          <a:xfrm>
            <a:off x="4014" y="8177"/>
            <a:ext cx="2257" cy="5372"/>
          </a:xfrm>
          <a:prstGeom prst="rect">
            <a:avLst/>
          </a:prstGeom>
          <a:noFill/>
          <a:ln w="9525">
            <a:noFill/>
            <a:miter lim="800000"/>
            <a:headEnd/>
            <a:tailEnd/>
          </a:ln>
        </xdr:spPr>
      </xdr:pic>
      <xdr:sp macro="" textlink="">
        <xdr:nvSpPr>
          <xdr:cNvPr id="4099" name="Line 3"/>
          <xdr:cNvSpPr>
            <a:spLocks noChangeShapeType="1"/>
          </xdr:cNvSpPr>
        </xdr:nvSpPr>
        <xdr:spPr bwMode="auto">
          <a:xfrm flipH="1" flipV="1">
            <a:off x="5694" y="9317"/>
            <a:ext cx="307" cy="840"/>
          </a:xfrm>
          <a:prstGeom prst="line">
            <a:avLst/>
          </a:prstGeom>
          <a:noFill/>
          <a:ln w="9525">
            <a:solidFill>
              <a:srgbClr val="000000"/>
            </a:solidFill>
            <a:round/>
            <a:headEnd/>
            <a:tailEnd type="triangle" w="med" len="med"/>
          </a:ln>
        </xdr:spPr>
      </xdr:sp>
      <xdr:sp macro="" textlink="">
        <xdr:nvSpPr>
          <xdr:cNvPr id="4100" name="Text Box 4"/>
          <xdr:cNvSpPr txBox="1">
            <a:spLocks noChangeArrowheads="1"/>
          </xdr:cNvSpPr>
        </xdr:nvSpPr>
        <xdr:spPr bwMode="auto">
          <a:xfrm>
            <a:off x="3294" y="7664"/>
            <a:ext cx="3720" cy="513"/>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600" b="0" i="0" u="none" strike="noStrike" baseline="0">
                <a:solidFill>
                  <a:srgbClr val="FF0000"/>
                </a:solidFill>
                <a:latin typeface="Calibri"/>
              </a:rPr>
              <a:t>AXE Z 0°</a:t>
            </a:r>
            <a:endParaRPr lang="fr-FR" sz="1600" b="0" i="0" u="none" strike="noStrike" baseline="0">
              <a:solidFill>
                <a:srgbClr val="FF0000"/>
              </a:solidFill>
              <a:latin typeface="Times New Roman"/>
              <a:cs typeface="Times New Roman"/>
            </a:endParaRPr>
          </a:p>
          <a:p>
            <a:pPr algn="l" rtl="0">
              <a:defRPr sz="1000"/>
            </a:pPr>
            <a:endParaRPr lang="fr-FR" sz="1600" b="0" i="0" u="none" strike="noStrike" baseline="0">
              <a:solidFill>
                <a:srgbClr val="FF0000"/>
              </a:solidFill>
              <a:latin typeface="Times New Roman"/>
              <a:cs typeface="Times New Roman"/>
            </a:endParaRPr>
          </a:p>
        </xdr:txBody>
      </xdr:sp>
      <xdr:sp macro="" textlink="">
        <xdr:nvSpPr>
          <xdr:cNvPr id="4101" name="Text Box 5"/>
          <xdr:cNvSpPr txBox="1">
            <a:spLocks noChangeArrowheads="1"/>
          </xdr:cNvSpPr>
        </xdr:nvSpPr>
        <xdr:spPr bwMode="auto">
          <a:xfrm>
            <a:off x="5451" y="10039"/>
            <a:ext cx="3959" cy="88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100" b="0" i="0" u="none" strike="noStrike" baseline="0">
                <a:solidFill>
                  <a:srgbClr val="000000"/>
                </a:solidFill>
                <a:latin typeface="Calibri"/>
              </a:rPr>
              <a:t>Valeur </a:t>
            </a:r>
            <a:r>
              <a:rPr lang="el-GR" sz="1100" b="0" i="0" u="none" strike="noStrike" baseline="0">
                <a:solidFill>
                  <a:srgbClr val="000000"/>
                </a:solidFill>
                <a:latin typeface="Calibri Greek"/>
              </a:rPr>
              <a:t>α</a:t>
            </a:r>
            <a:r>
              <a:rPr lang="el-GR" sz="1100" b="0" i="0" u="none" strike="noStrike" baseline="0">
                <a:solidFill>
                  <a:srgbClr val="000000"/>
                </a:solidFill>
                <a:latin typeface="Calibri"/>
              </a:rPr>
              <a:t> </a:t>
            </a:r>
            <a:r>
              <a:rPr lang="fr-FR" sz="1100" b="0" i="0" u="none" strike="noStrike" baseline="0">
                <a:solidFill>
                  <a:srgbClr val="000000"/>
                </a:solidFill>
                <a:latin typeface="Calibri"/>
              </a:rPr>
              <a:t>en 1/1000 de degré</a:t>
            </a:r>
          </a:p>
          <a:p>
            <a:pPr algn="l" rtl="0">
              <a:defRPr sz="1000"/>
            </a:pPr>
            <a:endParaRPr lang="fr-FR" sz="1100" b="0" i="0" u="none" strike="noStrike" baseline="0">
              <a:solidFill>
                <a:srgbClr val="000000"/>
              </a:solidFill>
              <a:latin typeface="Calibri"/>
            </a:endParaRPr>
          </a:p>
        </xdr:txBody>
      </xdr:sp>
    </xdr:grpSp>
    <xdr:clientData/>
  </xdr:twoCellAnchor>
  <xdr:twoCellAnchor editAs="oneCell">
    <xdr:from>
      <xdr:col>1</xdr:col>
      <xdr:colOff>276226</xdr:colOff>
      <xdr:row>29</xdr:row>
      <xdr:rowOff>152400</xdr:rowOff>
    </xdr:from>
    <xdr:to>
      <xdr:col>10</xdr:col>
      <xdr:colOff>361951</xdr:colOff>
      <xdr:row>41</xdr:row>
      <xdr:rowOff>188573</xdr:rowOff>
    </xdr:to>
    <xdr:pic>
      <xdr:nvPicPr>
        <xdr:cNvPr id="1026"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2324101" y="5086350"/>
          <a:ext cx="4914900" cy="2055473"/>
        </a:xfrm>
        <a:prstGeom prst="rect">
          <a:avLst/>
        </a:prstGeom>
        <a:noFill/>
      </xdr:spPr>
    </xdr:pic>
    <xdr:clientData/>
  </xdr:twoCellAnchor>
  <xdr:twoCellAnchor>
    <xdr:from>
      <xdr:col>0</xdr:col>
      <xdr:colOff>2013857</xdr:colOff>
      <xdr:row>50</xdr:row>
      <xdr:rowOff>122464</xdr:rowOff>
    </xdr:from>
    <xdr:to>
      <xdr:col>12</xdr:col>
      <xdr:colOff>250372</xdr:colOff>
      <xdr:row>70</xdr:row>
      <xdr:rowOff>155124</xdr:rowOff>
    </xdr:to>
    <xdr:sp macro="" textlink="">
      <xdr:nvSpPr>
        <xdr:cNvPr id="13" name="ZoneTexte 12"/>
        <xdr:cNvSpPr txBox="1"/>
      </xdr:nvSpPr>
      <xdr:spPr>
        <a:xfrm>
          <a:off x="2013857" y="8422821"/>
          <a:ext cx="8319408" cy="343444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MR5.</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parcours outil dans le code ISO.</a:t>
          </a:r>
        </a:p>
        <a:p>
          <a:pPr algn="just" hangingPunct="0"/>
          <a:r>
            <a:rPr lang="fr-FR" sz="1600">
              <a:solidFill>
                <a:schemeClr val="dk1"/>
              </a:solidFill>
              <a:latin typeface="Arial" pitchFamily="34" charset="0"/>
              <a:ea typeface="+mn-ea"/>
              <a:cs typeface="Arial" pitchFamily="34" charset="0"/>
            </a:rPr>
            <a:t>Ce variable est une valeur de filtrage uniquement applicables pour les usinages 5 axes. Elle s'ajoute au valeurs de filtrage prédéfinies dans Mastercam.</a:t>
          </a:r>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Tout point situé à une distance inférieure à la valeur spécifiée du point précédent sera supprimé.</a:t>
          </a:r>
        </a:p>
        <a:p>
          <a:pPr algn="just"/>
          <a:r>
            <a:rPr lang="fr-FR" sz="1600">
              <a:solidFill>
                <a:schemeClr val="dk1"/>
              </a:solidFill>
              <a:latin typeface="Arial" pitchFamily="34" charset="0"/>
              <a:ea typeface="+mn-ea"/>
              <a:cs typeface="Arial" pitchFamily="34" charset="0"/>
            </a:rPr>
            <a:t>Elle peut être nécessaire, la machine travaillant en inverse du temps, la valeur entre 2 points trop rapprochés peut être trop élevée et mettre la CN en erreur. Par défaut, la valeur est fixée à 0,0 (valeur exprimée en mm), et est donc inactive.</a:t>
          </a:r>
          <a:endParaRPr lang="fr-FR" sz="1600" baseline="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0</xdr:col>
      <xdr:colOff>352425</xdr:colOff>
      <xdr:row>37</xdr:row>
      <xdr:rowOff>146958</xdr:rowOff>
    </xdr:from>
    <xdr:to>
      <xdr:col>0</xdr:col>
      <xdr:colOff>1630338</xdr:colOff>
      <xdr:row>41</xdr:row>
      <xdr:rowOff>162238</xdr:rowOff>
    </xdr:to>
    <xdr:pic>
      <xdr:nvPicPr>
        <xdr:cNvPr id="14" name="Image 13" descr="Ares.png"/>
        <xdr:cNvPicPr>
          <a:picLocks noChangeAspect="1"/>
        </xdr:cNvPicPr>
      </xdr:nvPicPr>
      <xdr:blipFill>
        <a:blip xmlns:r="http://schemas.openxmlformats.org/officeDocument/2006/relationships" r:embed="rId3" cstate="print"/>
        <a:stretch>
          <a:fillRect/>
        </a:stretch>
      </xdr:blipFill>
      <xdr:spPr>
        <a:xfrm>
          <a:off x="352425" y="6379029"/>
          <a:ext cx="1277913" cy="6412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352425</xdr:colOff>
      <xdr:row>41</xdr:row>
      <xdr:rowOff>133350</xdr:rowOff>
    </xdr:from>
    <xdr:to>
      <xdr:col>0</xdr:col>
      <xdr:colOff>1630338</xdr:colOff>
      <xdr:row>45</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217715</xdr:colOff>
      <xdr:row>26</xdr:row>
      <xdr:rowOff>141514</xdr:rowOff>
    </xdr:from>
    <xdr:to>
      <xdr:col>0</xdr:col>
      <xdr:colOff>1809382</xdr:colOff>
      <xdr:row>32</xdr:row>
      <xdr:rowOff>67650</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17715" y="4767943"/>
          <a:ext cx="1591667" cy="1069136"/>
        </a:xfrm>
        <a:prstGeom prst="rect">
          <a:avLst/>
        </a:prstGeom>
      </xdr:spPr>
    </xdr:pic>
    <xdr:clientData/>
  </xdr:twoCellAnchor>
  <xdr:twoCellAnchor>
    <xdr:from>
      <xdr:col>12</xdr:col>
      <xdr:colOff>657224</xdr:colOff>
      <xdr:row>1</xdr:row>
      <xdr:rowOff>38097</xdr:rowOff>
    </xdr:from>
    <xdr:to>
      <xdr:col>23</xdr:col>
      <xdr:colOff>581025</xdr:colOff>
      <xdr:row>118</xdr:row>
      <xdr:rowOff>13608</xdr:rowOff>
    </xdr:to>
    <xdr:sp macro="" textlink="">
      <xdr:nvSpPr>
        <xdr:cNvPr id="12" name="ZoneTexte 11"/>
        <xdr:cNvSpPr txBox="1"/>
      </xdr:nvSpPr>
      <xdr:spPr>
        <a:xfrm>
          <a:off x="14250760" y="228597"/>
          <a:ext cx="8305801" cy="21651690"/>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MI4 et MI5.</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MI4 gère les systèmes de cloche d'apiration, variables pour chacune</a:t>
          </a:r>
          <a:r>
            <a:rPr lang="fr-FR" sz="1600" baseline="0">
              <a:latin typeface="Arial" pitchFamily="34" charset="0"/>
              <a:cs typeface="Arial" pitchFamily="34" charset="0"/>
            </a:rPr>
            <a:t> des machines.</a:t>
          </a:r>
        </a:p>
        <a:p>
          <a:pPr algn="just"/>
          <a:r>
            <a:rPr lang="fr-FR" sz="1600" baseline="0">
              <a:latin typeface="Arial" pitchFamily="34" charset="0"/>
              <a:cs typeface="Arial" pitchFamily="34" charset="0"/>
            </a:rPr>
            <a:t>La valeur MI5 gère les gestions des transferts, variables pour chacune des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la machine STC9110, ces 2 valeurs sont liées.</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MI4</a:t>
          </a:r>
          <a:r>
            <a:rPr lang="fr-FR" sz="1600" b="1" u="none"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l'ensemble des machine, dans le code ISO, la gestion de l'aspiration est gérée de façon indépandante des cloches, mais est gérée dasn le post-processeur par la variable.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Gestion Classique.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Gestion en fonction du mode de travail de la machine, ne sert que pour le simulateur, et la gestion des cloches dans le code ISO.</a:t>
          </a:r>
        </a:p>
        <a:p>
          <a:pPr algn="just"/>
          <a:r>
            <a:rPr lang="fr-FR" sz="1600" baseline="0">
              <a:latin typeface="Arial" pitchFamily="34" charset="0"/>
              <a:cs typeface="Arial" pitchFamily="34" charset="0"/>
            </a:rPr>
            <a:t>En mode pendulaire, seules les cloches de 1 à 4 peuvent être appelées, qui seront alors liées au magasin de cloche de la zone utilisée. Elle se nommeront alors de 1 à 4 dans le code ISO.</a:t>
          </a:r>
        </a:p>
        <a:p>
          <a:pPr algn="just"/>
          <a:r>
            <a:rPr lang="fr-FR" sz="1600" baseline="0">
              <a:latin typeface="Arial" pitchFamily="34" charset="0"/>
              <a:cs typeface="Arial" pitchFamily="34" charset="0"/>
            </a:rPr>
            <a:t>En zone totale, les cloches appelées se feront en fonction du magasin d'outil choisi. En zone 1, les cloches de 1 à 4 seront appelées respectivement de 11 à 14 dans le code ISO, les cloches de 1 à 4 en zone 2 seront appelées respectivement 21 à 24 dans le code ISO.</a:t>
          </a:r>
        </a:p>
        <a:p>
          <a:pPr algn="just"/>
          <a:r>
            <a:rPr lang="fr-FR" sz="1600" baseline="0">
              <a:latin typeface="Arial" pitchFamily="34" charset="0"/>
              <a:cs typeface="Arial" pitchFamily="34" charset="0"/>
            </a:rPr>
            <a:t>Pour la gestion de la Zone en travail en pendulaire, si </a:t>
          </a:r>
          <a:r>
            <a:rPr lang="fr-FR" sz="1600" b="1" baseline="0">
              <a:latin typeface="Arial" pitchFamily="34" charset="0"/>
              <a:cs typeface="Arial" pitchFamily="34" charset="0"/>
            </a:rPr>
            <a:t>MR8</a:t>
          </a:r>
          <a:r>
            <a:rPr lang="fr-FR" sz="1600" baseline="0">
              <a:latin typeface="Arial" pitchFamily="34" charset="0"/>
              <a:cs typeface="Arial" pitchFamily="34" charset="0"/>
            </a:rPr>
            <a:t> est strictement inférieur à 5000, la zone simulée se trouve en Zone 1, avec tous les changements d'outils et de cloches dans cette Zone, si </a:t>
          </a:r>
          <a:r>
            <a:rPr lang="fr-FR" sz="1600" b="1" baseline="0">
              <a:latin typeface="Arial" pitchFamily="34" charset="0"/>
              <a:cs typeface="Arial" pitchFamily="34" charset="0"/>
            </a:rPr>
            <a:t>MR8</a:t>
          </a:r>
          <a:r>
            <a:rPr lang="fr-FR" sz="1600" baseline="0">
              <a:latin typeface="Arial" pitchFamily="34" charset="0"/>
              <a:cs typeface="Arial" pitchFamily="34" charset="0"/>
            </a:rPr>
            <a:t> est supérieur ou égal à 5000, alors la simulation s'effectue en totalité en Zone 2, avec le décalage effectif de l'usinage de la aleur de MR8. Attention, afin de simuler dans la bonne zone, il faut ausi mettre ce décalage dans les valeurs de Position cf. ci-dessous (additionné des valeurs de décalage du descripteur s'il y en a) :</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et </a:t>
          </a:r>
          <a:r>
            <a:rPr lang="fr-FR" sz="1600" b="1" baseline="0">
              <a:solidFill>
                <a:schemeClr val="accent1"/>
              </a:solidFill>
              <a:latin typeface="Arial" pitchFamily="34" charset="0"/>
              <a:cs typeface="Arial" pitchFamily="34" charset="0"/>
            </a:rPr>
            <a:t>STEMA 01</a:t>
          </a:r>
          <a:r>
            <a:rPr lang="fr-FR" sz="1600" baseline="0">
              <a:latin typeface="Arial" pitchFamily="34" charset="0"/>
              <a:cs typeface="Arial" pitchFamily="34" charset="0"/>
            </a:rPr>
            <a:t>: L'ensemble cloche d'apiration + aspiration, si la cloche est montée physiquement, a 3 états :</a:t>
          </a:r>
        </a:p>
        <a:p>
          <a:pPr algn="just" defTabSz="360000"/>
          <a:r>
            <a:rPr lang="fr-FR" sz="1600" baseline="0">
              <a:latin typeface="Arial" pitchFamily="34" charset="0"/>
              <a:cs typeface="Arial" pitchFamily="34" charset="0"/>
            </a:rPr>
            <a:t>	- cloche ouverte, la cloche est non active, l'apiration est conservée,</a:t>
          </a:r>
        </a:p>
        <a:p>
          <a:pPr algn="just" defTabSz="360000"/>
          <a:r>
            <a:rPr lang="fr-FR" sz="1600" baseline="0">
              <a:latin typeface="Arial" pitchFamily="34" charset="0"/>
              <a:cs typeface="Arial" pitchFamily="34" charset="0"/>
            </a:rPr>
            <a:t>	- cloche fermée, la cloche est active (le post-processeur forcera l'aspration),</a:t>
          </a:r>
        </a:p>
        <a:p>
          <a:pPr algn="just" defTabSz="360000"/>
          <a:r>
            <a:rPr lang="fr-FR" sz="1600" baseline="0">
              <a:latin typeface="Arial" pitchFamily="34" charset="0"/>
              <a:cs typeface="Arial" pitchFamily="34" charset="0"/>
            </a:rPr>
            <a:t>	- cloche ouverte (cloche non active), sans aspiration.</a:t>
          </a:r>
        </a:p>
        <a:p>
          <a:pPr algn="just" defTabSz="360000"/>
          <a:endParaRPr lang="fr-FR" sz="1600" baseline="0">
            <a:latin typeface="Arial" pitchFamily="34" charset="0"/>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C'est la valeur du bout d'outil qui est contrôlée.</a:t>
          </a:r>
          <a:endParaRPr lang="fr-FR" sz="1600">
            <a:solidFill>
              <a:schemeClr val="dk1"/>
            </a:solidFill>
            <a:latin typeface="Arial" pitchFamily="34" charset="0"/>
            <a:ea typeface="+mn-ea"/>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MI5</a:t>
          </a:r>
          <a:r>
            <a:rPr lang="fr-FR" sz="1600" b="1"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Le mode continu, ou passant doit être déclaré par le post-processeur, ceci afin d'intégrer spécifiquement dans les 3 modes passants certaines fonctions qui seront écrites dans le code ISO.</a:t>
          </a:r>
        </a:p>
        <a:p>
          <a:pPr algn="just"/>
          <a:r>
            <a:rPr lang="fr-FR" sz="1600" baseline="0">
              <a:latin typeface="Arial" pitchFamily="34" charset="0"/>
              <a:cs typeface="Arial" pitchFamily="34" charset="0"/>
            </a:rPr>
            <a:t>Les 3 modes passants ne sont pas compatibles avec les modes concaténés (déclaré dans le descripteur de Mastercam).</a:t>
          </a:r>
        </a:p>
        <a:p>
          <a:pPr algn="just"/>
          <a:r>
            <a:rPr lang="fr-FR" sz="1600" baseline="0">
              <a:latin typeface="Arial" pitchFamily="34" charset="0"/>
              <a:cs typeface="Arial" pitchFamily="34" charset="0"/>
            </a:rPr>
            <a:t>Les 3 modes passants possible sont :</a:t>
          </a:r>
        </a:p>
        <a:p>
          <a:pPr algn="just"/>
          <a:r>
            <a:rPr lang="fr-FR" sz="1600" baseline="0">
              <a:latin typeface="Arial" pitchFamily="34" charset="0"/>
              <a:cs typeface="Arial" pitchFamily="34" charset="0"/>
            </a:rPr>
            <a:t>	- mode passant sur la table de droite,</a:t>
          </a:r>
        </a:p>
        <a:p>
          <a:pPr algn="just"/>
          <a:r>
            <a:rPr lang="fr-FR" sz="1600" baseline="0">
              <a:latin typeface="Arial" pitchFamily="34" charset="0"/>
              <a:cs typeface="Arial" pitchFamily="34" charset="0"/>
            </a:rPr>
            <a:t>	- mode passant sur la table de gauche,</a:t>
          </a:r>
        </a:p>
        <a:p>
          <a:pPr algn="just"/>
          <a:r>
            <a:rPr lang="fr-FR" sz="1600" baseline="0">
              <a:latin typeface="Arial" pitchFamily="34" charset="0"/>
              <a:cs typeface="Arial" pitchFamily="34" charset="0"/>
            </a:rPr>
            <a:t>	- mode passant sur les 2 tables.</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La gestion du transfert, à savoir si on est en mode pendulaire ou non, permet de déclarer correctement les cloches d'apirations de la valeur MI4, et n'a pas d'autre impact sur le code ISO.</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 La gestion du pendulaire est géré directement par la machine, il n'y a pas d'interaction avec le post-processeur sur cette machine pour cette valeur.</a:t>
          </a:r>
        </a:p>
        <a:p>
          <a:pPr algn="just"/>
          <a:r>
            <a:rPr lang="fr-FR" sz="1600" baseline="0">
              <a:latin typeface="Arial" pitchFamily="34" charset="0"/>
              <a:cs typeface="Arial" pitchFamily="34" charset="0"/>
            </a:rPr>
            <a:t>Par contre, il est nécessaire de rentrer les valeurs pour la gestion de la simulation via MachSim, avec la gestion des zone, soit zone droite, soit zone gauche, soit zone totale.</a:t>
          </a:r>
        </a:p>
      </xdr:txBody>
    </xdr:sp>
    <xdr:clientData/>
  </xdr:twoCellAnchor>
  <xdr:twoCellAnchor>
    <xdr:from>
      <xdr:col>15</xdr:col>
      <xdr:colOff>231321</xdr:colOff>
      <xdr:row>89</xdr:row>
      <xdr:rowOff>2</xdr:rowOff>
    </xdr:from>
    <xdr:to>
      <xdr:col>21</xdr:col>
      <xdr:colOff>408213</xdr:colOff>
      <xdr:row>89</xdr:row>
      <xdr:rowOff>2</xdr:rowOff>
    </xdr:to>
    <xdr:cxnSp macro="">
      <xdr:nvCxnSpPr>
        <xdr:cNvPr id="7" name="Connecteur droit 6"/>
        <xdr:cNvCxnSpPr/>
      </xdr:nvCxnSpPr>
      <xdr:spPr>
        <a:xfrm>
          <a:off x="16110857" y="16342181"/>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352425</xdr:colOff>
      <xdr:row>51</xdr:row>
      <xdr:rowOff>133350</xdr:rowOff>
    </xdr:from>
    <xdr:to>
      <xdr:col>0</xdr:col>
      <xdr:colOff>1630338</xdr:colOff>
      <xdr:row>55</xdr:row>
      <xdr:rowOff>12559</xdr:rowOff>
    </xdr:to>
    <xdr:pic>
      <xdr:nvPicPr>
        <xdr:cNvPr id="8" name="Image 7" descr="Ares.png"/>
        <xdr:cNvPicPr>
          <a:picLocks noChangeAspect="1"/>
        </xdr:cNvPicPr>
      </xdr:nvPicPr>
      <xdr:blipFill>
        <a:blip xmlns:r="http://schemas.openxmlformats.org/officeDocument/2006/relationships" r:embed="rId3" cstate="print"/>
        <a:stretch>
          <a:fillRect/>
        </a:stretch>
      </xdr:blipFill>
      <xdr:spPr>
        <a:xfrm>
          <a:off x="352425" y="7345136"/>
          <a:ext cx="1277913" cy="641209"/>
        </a:xfrm>
        <a:prstGeom prst="rect">
          <a:avLst/>
        </a:prstGeom>
      </xdr:spPr>
    </xdr:pic>
    <xdr:clientData/>
  </xdr:twoCellAnchor>
  <xdr:twoCellAnchor editAs="oneCell">
    <xdr:from>
      <xdr:col>15</xdr:col>
      <xdr:colOff>557893</xdr:colOff>
      <xdr:row>48</xdr:row>
      <xdr:rowOff>27214</xdr:rowOff>
    </xdr:from>
    <xdr:to>
      <xdr:col>20</xdr:col>
      <xdr:colOff>297997</xdr:colOff>
      <xdr:row>62</xdr:row>
      <xdr:rowOff>136070</xdr:rowOff>
    </xdr:to>
    <xdr:pic>
      <xdr:nvPicPr>
        <xdr:cNvPr id="11" name="Image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37429" y="8436428"/>
          <a:ext cx="3550104" cy="2898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2639785</xdr:colOff>
      <xdr:row>63</xdr:row>
      <xdr:rowOff>176892</xdr:rowOff>
    </xdr:from>
    <xdr:to>
      <xdr:col>7</xdr:col>
      <xdr:colOff>2136322</xdr:colOff>
      <xdr:row>71</xdr:row>
      <xdr:rowOff>149678</xdr:rowOff>
    </xdr:to>
    <xdr:sp macro="" textlink="">
      <xdr:nvSpPr>
        <xdr:cNvPr id="9" name="ZoneTexte 8"/>
        <xdr:cNvSpPr txBox="1"/>
      </xdr:nvSpPr>
      <xdr:spPr>
        <a:xfrm>
          <a:off x="4694464" y="11566071"/>
          <a:ext cx="5646965" cy="149678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800" b="1"/>
            <a:t>Expliquer les codes M pour gestion des cloches et aspiration.</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99</xdr:row>
      <xdr:rowOff>149680</xdr:rowOff>
    </xdr:to>
    <xdr:sp macro="" textlink="">
      <xdr:nvSpPr>
        <xdr:cNvPr id="6" name="ZoneTexte 5"/>
        <xdr:cNvSpPr txBox="1"/>
      </xdr:nvSpPr>
      <xdr:spPr>
        <a:xfrm>
          <a:off x="2416628" y="1028698"/>
          <a:ext cx="8319408" cy="1724569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MI6, MI7 et MR6.</a:t>
          </a:r>
        </a:p>
        <a:p>
          <a:pPr algn="ctr"/>
          <a:r>
            <a:rPr lang="fr-FR" sz="2400" b="1" baseline="0">
              <a:latin typeface="Arial" pitchFamily="34" charset="0"/>
              <a:cs typeface="Arial" pitchFamily="34" charset="0"/>
            </a:rPr>
            <a:t>( " Variation de hauteur " )</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 uniquement en usinage 5 axes continus. Elle doivent être utilsées les 3 conjointement.</a:t>
          </a:r>
        </a:p>
        <a:p>
          <a:pPr algn="just"/>
          <a:r>
            <a:rPr lang="fr-FR" sz="1600" baseline="0">
              <a:latin typeface="Arial" pitchFamily="34" charset="0"/>
              <a:cs typeface="Arial" pitchFamily="34" charset="0"/>
            </a:rPr>
            <a:t>Ces variables sont historiques sur le post-processeur, et ne doivent pas être utilisées par défaut, préférer la fonction </a:t>
          </a:r>
          <a:r>
            <a:rPr lang="fr-FR" sz="1600" b="1" baseline="0">
              <a:solidFill>
                <a:srgbClr val="0070C0"/>
              </a:solidFill>
              <a:latin typeface="Arial" pitchFamily="34" charset="0"/>
              <a:cs typeface="Arial" pitchFamily="34" charset="0"/>
            </a:rPr>
            <a:t>Oscillation</a:t>
          </a:r>
          <a:r>
            <a:rPr lang="fr-FR" sz="1600" baseline="0">
              <a:latin typeface="Arial" pitchFamily="34" charset="0"/>
              <a:cs typeface="Arial" pitchFamily="34" charset="0"/>
            </a:rPr>
            <a:t> native de Mastercam.</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n'est pas possible d'utiliser la fonction intégrée dans le post-processeur utilisant </a:t>
          </a:r>
          <a:r>
            <a:rPr lang="fr-FR" sz="1600" b="1" baseline="0">
              <a:solidFill>
                <a:srgbClr val="0070C0"/>
              </a:solidFill>
              <a:latin typeface="Arial" pitchFamily="34" charset="0"/>
              <a:cs typeface="Arial" pitchFamily="34" charset="0"/>
            </a:rPr>
            <a:t>MI6</a:t>
          </a:r>
          <a:r>
            <a:rPr lang="fr-FR" sz="1600" baseline="0">
              <a:latin typeface="Arial" pitchFamily="34" charset="0"/>
              <a:cs typeface="Arial" pitchFamily="34" charset="0"/>
            </a:rPr>
            <a:t>, </a:t>
          </a:r>
          <a:r>
            <a:rPr lang="fr-FR" sz="1600" b="1" baseline="0">
              <a:solidFill>
                <a:srgbClr val="0070C0"/>
              </a:solidFill>
              <a:latin typeface="Arial" pitchFamily="34" charset="0"/>
              <a:cs typeface="Arial" pitchFamily="34" charset="0"/>
            </a:rPr>
            <a:t>MI7</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MR6</a:t>
          </a:r>
          <a:r>
            <a:rPr lang="fr-FR" sz="1600" baseline="0">
              <a:latin typeface="Arial" pitchFamily="34" charset="0"/>
              <a:cs typeface="Arial" pitchFamily="34" charset="0"/>
            </a:rPr>
            <a:t>, et la fonction </a:t>
          </a:r>
          <a:r>
            <a:rPr lang="fr-FR" sz="1600" b="1" baseline="0">
              <a:solidFill>
                <a:srgbClr val="0070C0"/>
              </a:solidFill>
              <a:latin typeface="Arial" pitchFamily="34" charset="0"/>
              <a:cs typeface="Arial" pitchFamily="34" charset="0"/>
            </a:rPr>
            <a:t>Oscillation </a:t>
          </a:r>
          <a:r>
            <a:rPr lang="fr-FR" sz="1600" baseline="0">
              <a:latin typeface="Arial" pitchFamily="34" charset="0"/>
              <a:cs typeface="Arial" pitchFamily="34" charset="0"/>
            </a:rPr>
            <a:t>de Mastercam simultanément.</a:t>
          </a:r>
        </a:p>
        <a:p>
          <a:pPr algn="just"/>
          <a:endParaRPr lang="fr-FR" sz="1600" baseline="0">
            <a:latin typeface="Arial" pitchFamily="34" charset="0"/>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permet de sélectionner le type d’ondulation :</a:t>
          </a:r>
        </a:p>
        <a:p>
          <a:pPr algn="just" hangingPunct="0"/>
          <a:r>
            <a:rPr lang="fr-FR" sz="1600">
              <a:solidFill>
                <a:schemeClr val="dk1"/>
              </a:solidFill>
              <a:latin typeface="Arial" pitchFamily="34" charset="0"/>
              <a:ea typeface="+mn-ea"/>
              <a:cs typeface="Arial" pitchFamily="34" charset="0"/>
            </a:rPr>
            <a:t>	0 = pas d’ondulation.</a:t>
          </a:r>
        </a:p>
        <a:p>
          <a:pPr algn="just" hangingPunct="0"/>
          <a:r>
            <a:rPr lang="fr-FR" sz="1600">
              <a:solidFill>
                <a:schemeClr val="dk1"/>
              </a:solidFill>
              <a:latin typeface="Arial" pitchFamily="34" charset="0"/>
              <a:ea typeface="+mn-ea"/>
              <a:cs typeface="Arial" pitchFamily="34" charset="0"/>
            </a:rPr>
            <a:t>	1 = ondulation sinusoïdale.</a:t>
          </a:r>
        </a:p>
        <a:p>
          <a:pPr algn="just" hangingPunct="0"/>
          <a:r>
            <a:rPr lang="fr-FR" sz="1600">
              <a:solidFill>
                <a:schemeClr val="dk1"/>
              </a:solidFill>
              <a:latin typeface="Arial" pitchFamily="34" charset="0"/>
              <a:ea typeface="+mn-ea"/>
              <a:cs typeface="Arial" pitchFamily="34" charset="0"/>
            </a:rPr>
            <a:t>	2 = ondulation en dent de scie.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permet de choisir la profondeur d’ondulation (en mm).</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positive, l'ondulation part de l'altitude définie par le parcours d'outil de Mastercam,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sur la seconde demi-période et ainsi de suite.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négative, l'ondulation part de l'altitude définie par le parcours d'outil de Mastercam,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sur la seconde demi-période et ainsi de suite. Faire alors bien attention à ce que la valeur de l'altitude dans le parcours d'outil de Mastercam tienne compte de cette valeur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sans quoi la pièce ne saurait être détourée complètement.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permet de choisir la longueur d’ondulation (en nombre de bloc).</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déterminer cette dernière valeur, ouvrez l’éditeur de parcours et chercher le nombre de bloc de celui-ci. Divisé ce chiffre par le nombre d’ondulation totale souhaité le long du parcours. C’est cette valeur (entière) qui doit être entrée en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Par exemple, ici nous avons 1335 blocs. Si nous voulons 4 ondulations, nous faisons 1335/4=333,75. Nous mettons donc la valeur 334 dans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Il est d'ailleur recommander de travailler avec</a:t>
          </a:r>
          <a:r>
            <a:rPr lang="fr-FR" sz="1600" baseline="0">
              <a:solidFill>
                <a:schemeClr val="dk1"/>
              </a:solidFill>
              <a:latin typeface="Arial" pitchFamily="34" charset="0"/>
              <a:ea typeface="+mn-ea"/>
              <a:cs typeface="Arial" pitchFamily="34" charset="0"/>
            </a:rPr>
            <a:t> un pas constant, et sans filtrage, afin d'avoir une variation de hauteur régulière.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defTabSz="360000" hangingPunct="0"/>
          <a:r>
            <a:rPr lang="fr-FR" sz="1600">
              <a:solidFill>
                <a:schemeClr val="dk1"/>
              </a:solidFill>
              <a:latin typeface="Arial" pitchFamily="34" charset="0"/>
              <a:ea typeface="+mn-ea"/>
              <a:cs typeface="Arial" pitchFamily="34" charset="0"/>
            </a:rPr>
            <a:t>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1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2</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Schémas de l'influence des valeurs de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en fonction de la valeur de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1</xdr:col>
      <xdr:colOff>2463550</xdr:colOff>
      <xdr:row>20</xdr:row>
      <xdr:rowOff>28575</xdr:rowOff>
    </xdr:from>
    <xdr:to>
      <xdr:col>6</xdr:col>
      <xdr:colOff>700768</xdr:colOff>
      <xdr:row>33</xdr:row>
      <xdr:rowOff>15676</xdr:rowOff>
    </xdr:to>
    <xdr:pic>
      <xdr:nvPicPr>
        <xdr:cNvPr id="102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4518229" y="3566432"/>
          <a:ext cx="3530396" cy="2327530"/>
        </a:xfrm>
        <a:prstGeom prst="rect">
          <a:avLst/>
        </a:prstGeom>
        <a:noFill/>
      </xdr:spPr>
    </xdr:pic>
    <xdr:clientData/>
  </xdr:twoCellAnchor>
  <xdr:twoCellAnchor>
    <xdr:from>
      <xdr:col>1</xdr:col>
      <xdr:colOff>1389756</xdr:colOff>
      <xdr:row>88</xdr:row>
      <xdr:rowOff>118496</xdr:rowOff>
    </xdr:from>
    <xdr:to>
      <xdr:col>7</xdr:col>
      <xdr:colOff>1284981</xdr:colOff>
      <xdr:row>93</xdr:row>
      <xdr:rowOff>147071</xdr:rowOff>
    </xdr:to>
    <xdr:grpSp>
      <xdr:nvGrpSpPr>
        <xdr:cNvPr id="1027" name="Group 3"/>
        <xdr:cNvGrpSpPr>
          <a:grpSpLocks/>
        </xdr:cNvGrpSpPr>
      </xdr:nvGrpSpPr>
      <xdr:grpSpPr bwMode="auto">
        <a:xfrm>
          <a:off x="3444435" y="16147710"/>
          <a:ext cx="5950403" cy="981075"/>
          <a:chOff x="1494" y="14883"/>
          <a:chExt cx="9360" cy="1545"/>
        </a:xfrm>
      </xdr:grpSpPr>
      <xdr:pic>
        <xdr:nvPicPr>
          <xdr:cNvPr id="1028" name="Picture 4" descr="02"/>
          <xdr:cNvPicPr>
            <a:picLocks noChangeAspect="1" noChangeArrowheads="1"/>
          </xdr:cNvPicPr>
        </xdr:nvPicPr>
        <xdr:blipFill>
          <a:blip xmlns:r="http://schemas.openxmlformats.org/officeDocument/2006/relationships" r:embed="rId6" cstate="print"/>
          <a:srcRect/>
          <a:stretch>
            <a:fillRect/>
          </a:stretch>
        </xdr:blipFill>
        <xdr:spPr bwMode="auto">
          <a:xfrm>
            <a:off x="1494" y="14883"/>
            <a:ext cx="4193" cy="1545"/>
          </a:xfrm>
          <a:prstGeom prst="rect">
            <a:avLst/>
          </a:prstGeom>
          <a:noFill/>
          <a:ln w="9525">
            <a:noFill/>
            <a:miter lim="800000"/>
            <a:headEnd/>
            <a:tailEnd/>
          </a:ln>
        </xdr:spPr>
      </xdr:pic>
      <xdr:pic>
        <xdr:nvPicPr>
          <xdr:cNvPr id="1029" name="Picture 5"/>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6654" y="14883"/>
            <a:ext cx="4200" cy="1539"/>
          </a:xfrm>
          <a:prstGeom prst="rect">
            <a:avLst/>
          </a:prstGeom>
          <a:noFill/>
          <a:ln w="9525">
            <a:noFill/>
            <a:miter lim="800000"/>
            <a:headEnd/>
            <a:tailEnd/>
          </a:ln>
        </xdr:spPr>
      </xdr:pic>
    </xdr:grpSp>
    <xdr:clientData/>
  </xdr:twoCellAnchor>
  <xdr:twoCellAnchor>
    <xdr:from>
      <xdr:col>1</xdr:col>
      <xdr:colOff>1989051</xdr:colOff>
      <xdr:row>63</xdr:row>
      <xdr:rowOff>120684</xdr:rowOff>
    </xdr:from>
    <xdr:to>
      <xdr:col>7</xdr:col>
      <xdr:colOff>560301</xdr:colOff>
      <xdr:row>77</xdr:row>
      <xdr:rowOff>54009</xdr:rowOff>
    </xdr:to>
    <xdr:grpSp>
      <xdr:nvGrpSpPr>
        <xdr:cNvPr id="1037" name="Group 13"/>
        <xdr:cNvGrpSpPr>
          <a:grpSpLocks/>
        </xdr:cNvGrpSpPr>
      </xdr:nvGrpSpPr>
      <xdr:grpSpPr bwMode="auto">
        <a:xfrm>
          <a:off x="4043730" y="11387398"/>
          <a:ext cx="4626428" cy="2600325"/>
          <a:chOff x="1838" y="10865"/>
          <a:chExt cx="7282" cy="4105"/>
        </a:xfrm>
      </xdr:grpSpPr>
      <xdr:pic>
        <xdr:nvPicPr>
          <xdr:cNvPr id="1038" name="Picture 14"/>
          <xdr:cNvPicPr>
            <a:picLocks noChangeAspect="1" noChangeArrowheads="1"/>
          </xdr:cNvPicPr>
        </xdr:nvPicPr>
        <xdr:blipFill>
          <a:blip xmlns:r="http://schemas.openxmlformats.org/officeDocument/2006/relationships" r:embed="rId8" cstate="print"/>
          <a:srcRect l="2928" r="4393" b="2379"/>
          <a:stretch>
            <a:fillRect/>
          </a:stretch>
        </xdr:blipFill>
        <xdr:spPr bwMode="auto">
          <a:xfrm>
            <a:off x="7395" y="10871"/>
            <a:ext cx="1725" cy="4099"/>
          </a:xfrm>
          <a:prstGeom prst="rect">
            <a:avLst/>
          </a:prstGeom>
          <a:noFill/>
          <a:ln w="9525">
            <a:noFill/>
            <a:miter lim="800000"/>
            <a:headEnd/>
            <a:tailEnd/>
          </a:ln>
        </xdr:spPr>
      </xdr:pic>
      <xdr:pic>
        <xdr:nvPicPr>
          <xdr:cNvPr id="1039" name="Picture 15"/>
          <xdr:cNvPicPr>
            <a:picLocks noChangeAspect="1" noChangeArrowheads="1"/>
          </xdr:cNvPicPr>
        </xdr:nvPicPr>
        <xdr:blipFill>
          <a:blip xmlns:r="http://schemas.openxmlformats.org/officeDocument/2006/relationships" r:embed="rId9" cstate="print"/>
          <a:srcRect l="655" t="30667" r="68340" b="4784"/>
          <a:stretch>
            <a:fillRect/>
          </a:stretch>
        </xdr:blipFill>
        <xdr:spPr bwMode="auto">
          <a:xfrm>
            <a:off x="1838" y="10865"/>
            <a:ext cx="3118" cy="4105"/>
          </a:xfrm>
          <a:prstGeom prst="rect">
            <a:avLst/>
          </a:prstGeom>
          <a:noFill/>
          <a:ln w="9525">
            <a:noFill/>
            <a:miter lim="800000"/>
            <a:headEnd/>
            <a:tailEnd/>
          </a:ln>
        </xdr:spPr>
      </xdr:pic>
      <xdr:grpSp>
        <xdr:nvGrpSpPr>
          <xdr:cNvPr id="1040" name="Group 16"/>
          <xdr:cNvGrpSpPr>
            <a:grpSpLocks/>
          </xdr:cNvGrpSpPr>
        </xdr:nvGrpSpPr>
        <xdr:grpSpPr bwMode="auto">
          <a:xfrm>
            <a:off x="4956" y="12421"/>
            <a:ext cx="2439" cy="2462"/>
            <a:chOff x="6521" y="7483"/>
            <a:chExt cx="1345" cy="3315"/>
          </a:xfrm>
        </xdr:grpSpPr>
        <xdr:cxnSp macro="">
          <xdr:nvCxnSpPr>
            <xdr:cNvPr id="1041" name="AutoShape 17"/>
            <xdr:cNvCxnSpPr>
              <a:cxnSpLocks noChangeShapeType="1"/>
            </xdr:cNvCxnSpPr>
          </xdr:nvCxnSpPr>
          <xdr:spPr bwMode="auto">
            <a:xfrm flipV="1">
              <a:off x="7173" y="7483"/>
              <a:ext cx="0" cy="3315"/>
            </a:xfrm>
            <a:prstGeom prst="straightConnector1">
              <a:avLst/>
            </a:prstGeom>
            <a:noFill/>
            <a:ln w="28575">
              <a:solidFill>
                <a:srgbClr val="000000"/>
              </a:solidFill>
              <a:round/>
              <a:headEnd/>
              <a:tailEnd/>
            </a:ln>
          </xdr:spPr>
        </xdr:cxnSp>
        <xdr:cxnSp macro="">
          <xdr:nvCxnSpPr>
            <xdr:cNvPr id="1042" name="AutoShape 18"/>
            <xdr:cNvCxnSpPr>
              <a:cxnSpLocks noChangeShapeType="1"/>
            </xdr:cNvCxnSpPr>
          </xdr:nvCxnSpPr>
          <xdr:spPr bwMode="auto">
            <a:xfrm>
              <a:off x="7173" y="7483"/>
              <a:ext cx="693" cy="1"/>
            </a:xfrm>
            <a:prstGeom prst="straightConnector1">
              <a:avLst/>
            </a:prstGeom>
            <a:noFill/>
            <a:ln w="28575">
              <a:solidFill>
                <a:srgbClr val="000000"/>
              </a:solidFill>
              <a:round/>
              <a:headEnd/>
              <a:tailEnd type="triangle" w="med" len="lg"/>
            </a:ln>
          </xdr:spPr>
        </xdr:cxnSp>
        <xdr:cxnSp macro="">
          <xdr:nvCxnSpPr>
            <xdr:cNvPr id="1043" name="AutoShape 19"/>
            <xdr:cNvCxnSpPr>
              <a:cxnSpLocks noChangeShapeType="1"/>
            </xdr:cNvCxnSpPr>
          </xdr:nvCxnSpPr>
          <xdr:spPr bwMode="auto">
            <a:xfrm flipH="1">
              <a:off x="6521" y="10798"/>
              <a:ext cx="652" cy="0"/>
            </a:xfrm>
            <a:prstGeom prst="straightConnector1">
              <a:avLst/>
            </a:prstGeom>
            <a:noFill/>
            <a:ln w="28575">
              <a:solidFill>
                <a:srgbClr val="000000"/>
              </a:solidFill>
              <a:round/>
              <a:headEnd/>
              <a:tailEnd/>
            </a:ln>
          </xdr:spPr>
        </xdr:cxnSp>
      </xdr:grpSp>
    </xdr:grpSp>
    <xdr:clientData/>
  </xdr:twoCellAnchor>
  <xdr:twoCellAnchor editAs="oneCell">
    <xdr:from>
      <xdr:col>0</xdr:col>
      <xdr:colOff>276225</xdr:colOff>
      <xdr:row>42</xdr:row>
      <xdr:rowOff>121104</xdr:rowOff>
    </xdr:from>
    <xdr:to>
      <xdr:col>0</xdr:col>
      <xdr:colOff>1933800</xdr:colOff>
      <xdr:row>47</xdr:row>
      <xdr:rowOff>133663</xdr:rowOff>
    </xdr:to>
    <xdr:pic>
      <xdr:nvPicPr>
        <xdr:cNvPr id="18" name="Image 17" descr="Ares.png"/>
        <xdr:cNvPicPr>
          <a:picLocks noChangeAspect="1"/>
        </xdr:cNvPicPr>
      </xdr:nvPicPr>
      <xdr:blipFill>
        <a:blip xmlns:r="http://schemas.openxmlformats.org/officeDocument/2006/relationships" r:embed="rId3" cstate="print"/>
        <a:stretch>
          <a:fillRect/>
        </a:stretch>
      </xdr:blipFill>
      <xdr:spPr>
        <a:xfrm>
          <a:off x="276225" y="7441747"/>
          <a:ext cx="1657575" cy="8289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367103</xdr:colOff>
      <xdr:row>7</xdr:row>
      <xdr:rowOff>155157</xdr:rowOff>
    </xdr:from>
    <xdr:to>
      <xdr:col>0</xdr:col>
      <xdr:colOff>1673678</xdr:colOff>
      <xdr:row>15</xdr:row>
      <xdr:rowOff>100691</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67103" y="1570300"/>
          <a:ext cx="1306575" cy="1197391"/>
        </a:xfrm>
        <a:prstGeom prst="rect">
          <a:avLst/>
        </a:prstGeom>
      </xdr:spPr>
    </xdr:pic>
    <xdr:clientData/>
  </xdr:twoCellAnchor>
  <xdr:twoCellAnchor editAs="oneCell">
    <xdr:from>
      <xdr:col>0</xdr:col>
      <xdr:colOff>272143</xdr:colOff>
      <xdr:row>18</xdr:row>
      <xdr:rowOff>114300</xdr:rowOff>
    </xdr:from>
    <xdr:to>
      <xdr:col>0</xdr:col>
      <xdr:colOff>1863810</xdr:colOff>
      <xdr:row>24</xdr:row>
      <xdr:rowOff>40436</xdr:rowOff>
    </xdr:to>
    <xdr:pic>
      <xdr:nvPicPr>
        <xdr:cNvPr id="5" name="Image 4" descr="9103.png"/>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50000"/>
                  </a14:imgEffect>
                </a14:imgLayer>
              </a14:imgProps>
            </a:ext>
          </a:extLst>
        </a:blip>
        <a:stretch>
          <a:fillRect/>
        </a:stretch>
      </xdr:blipFill>
      <xdr:spPr>
        <a:xfrm>
          <a:off x="272143" y="3216729"/>
          <a:ext cx="1591667" cy="1069136"/>
        </a:xfrm>
        <a:prstGeom prst="rect">
          <a:avLst/>
        </a:prstGeom>
      </xdr:spPr>
    </xdr:pic>
    <xdr:clientData/>
  </xdr:twoCellAnchor>
  <xdr:twoCellAnchor>
    <xdr:from>
      <xdr:col>6</xdr:col>
      <xdr:colOff>657224</xdr:colOff>
      <xdr:row>1</xdr:row>
      <xdr:rowOff>38097</xdr:rowOff>
    </xdr:from>
    <xdr:to>
      <xdr:col>17</xdr:col>
      <xdr:colOff>581025</xdr:colOff>
      <xdr:row>59</xdr:row>
      <xdr:rowOff>176892</xdr:rowOff>
    </xdr:to>
    <xdr:sp macro="" textlink="">
      <xdr:nvSpPr>
        <xdr:cNvPr id="6" name="ZoneTexte 5"/>
        <xdr:cNvSpPr txBox="1"/>
      </xdr:nvSpPr>
      <xdr:spPr>
        <a:xfrm>
          <a:off x="7773760" y="228597"/>
          <a:ext cx="8305801" cy="1057547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MI8.</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la dynamique de la machine.</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2 états existent pour cette machine, fonction UGV activée, ou non activée. Par défaut la fonction UGV est activée. Il très vivement déconseillé de désactiver cette fonction (</a:t>
          </a:r>
          <a:r>
            <a:rPr lang="fr-FR" sz="1600" b="1" baseline="0">
              <a:solidFill>
                <a:srgbClr val="0070C0"/>
              </a:solidFill>
              <a:latin typeface="Arial" pitchFamily="34" charset="0"/>
              <a:cs typeface="Arial" pitchFamily="34" charset="0"/>
            </a:rPr>
            <a:t>M125</a:t>
          </a:r>
          <a:r>
            <a:rPr lang="fr-FR" sz="1600" baseline="0">
              <a:latin typeface="Arial" pitchFamily="34" charset="0"/>
              <a:cs typeface="Arial" pitchFamily="34" charset="0"/>
            </a:rPr>
            <a:t> active la fonction UGV, </a:t>
          </a:r>
          <a:r>
            <a:rPr lang="fr-FR" sz="1600" b="1" baseline="0">
              <a:solidFill>
                <a:srgbClr val="0070C0"/>
              </a:solidFill>
              <a:latin typeface="Arial" pitchFamily="34" charset="0"/>
              <a:cs typeface="Arial" pitchFamily="34" charset="0"/>
            </a:rPr>
            <a:t>M126</a:t>
          </a:r>
          <a:r>
            <a:rPr lang="fr-FR" sz="1600" baseline="0">
              <a:latin typeface="Arial" pitchFamily="34" charset="0"/>
              <a:cs typeface="Arial" pitchFamily="34" charset="0"/>
            </a:rPr>
            <a:t> la désactive).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STC 9110, STEMA01</a:t>
          </a:r>
          <a:r>
            <a:rPr lang="fr-FR" sz="1600" baseline="0">
              <a:latin typeface="Arial" pitchFamily="34" charset="0"/>
              <a:cs typeface="Arial" pitchFamily="34" charset="0"/>
            </a:rPr>
            <a:t> : Gestion du cycle 832.</a:t>
          </a:r>
        </a:p>
        <a:p>
          <a:pPr algn="just"/>
          <a:r>
            <a:rPr lang="fr-FR" sz="1600" baseline="0">
              <a:latin typeface="Arial" pitchFamily="34" charset="0"/>
              <a:cs typeface="Arial" pitchFamily="34" charset="0"/>
            </a:rPr>
            <a:t>Le cycle 832 est un cycle de lissage du directeur de commande Siemmens 840D.</a:t>
          </a:r>
        </a:p>
        <a:p>
          <a:pPr algn="just"/>
          <a:r>
            <a:rPr lang="fr-FR" sz="1600" baseline="0">
              <a:latin typeface="Arial" pitchFamily="34" charset="0"/>
              <a:cs typeface="Arial" pitchFamily="34" charset="0"/>
            </a:rPr>
            <a:t>Par défaut, ce cycle est désativé pour 2 raisons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1/ Le cycle n'a pas été mis au point sur la STC9103, les valeurs par défaut dans le post-processeur ne sont pas réglées (. valeurs pré-programmées dasn post-processeur, toutes à 0)</a:t>
          </a:r>
        </a:p>
        <a:p>
          <a:pPr algn="just"/>
          <a:r>
            <a:rPr lang="fr-FR" sz="1600" baseline="0">
              <a:latin typeface="Arial" pitchFamily="34" charset="0"/>
              <a:cs typeface="Arial" pitchFamily="34" charset="0"/>
            </a:rPr>
            <a:t>Sur la </a:t>
          </a:r>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la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le cycle 832 n'est pas actif.</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2/ Les fonctions de lissage de Mastercam sont beaucoup plus appropriées que les cycles machine.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8</xdr:col>
      <xdr:colOff>312965</xdr:colOff>
      <xdr:row>31</xdr:row>
      <xdr:rowOff>149679</xdr:rowOff>
    </xdr:from>
    <xdr:to>
      <xdr:col>16</xdr:col>
      <xdr:colOff>117022</xdr:colOff>
      <xdr:row>58</xdr:row>
      <xdr:rowOff>83004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8953501" y="5456465"/>
          <a:ext cx="5900057" cy="5063218"/>
        </a:xfrm>
        <a:prstGeom prst="rect">
          <a:avLst/>
        </a:prstGeom>
        <a:noFill/>
        <a:ln w="1">
          <a:noFill/>
          <a:miter lim="800000"/>
          <a:headEnd/>
          <a:tailEnd type="none" w="med" len="med"/>
        </a:ln>
        <a:effectLst/>
      </xdr:spPr>
    </xdr:pic>
    <xdr:clientData/>
  </xdr:twoCellAnchor>
  <xdr:twoCellAnchor editAs="oneCell">
    <xdr:from>
      <xdr:col>0</xdr:col>
      <xdr:colOff>435428</xdr:colOff>
      <xdr:row>31</xdr:row>
      <xdr:rowOff>149679</xdr:rowOff>
    </xdr:from>
    <xdr:to>
      <xdr:col>0</xdr:col>
      <xdr:colOff>1713341</xdr:colOff>
      <xdr:row>35</xdr:row>
      <xdr:rowOff>28888</xdr:rowOff>
    </xdr:to>
    <xdr:pic>
      <xdr:nvPicPr>
        <xdr:cNvPr id="7" name="Image 6" descr="Ares.png"/>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50000"/>
                  </a14:imgEffect>
                </a14:imgLayer>
              </a14:imgProps>
            </a:ext>
          </a:extLst>
        </a:blip>
        <a:stretch>
          <a:fillRect/>
        </a:stretch>
      </xdr:blipFill>
      <xdr:spPr>
        <a:xfrm>
          <a:off x="435428" y="5456465"/>
          <a:ext cx="1277913" cy="641209"/>
        </a:xfrm>
        <a:prstGeom prst="rect">
          <a:avLst/>
        </a:prstGeom>
      </xdr:spPr>
    </xdr:pic>
    <xdr:clientData/>
  </xdr:twoCellAnchor>
  <xdr:twoCellAnchor editAs="oneCell">
    <xdr:from>
      <xdr:col>0</xdr:col>
      <xdr:colOff>435428</xdr:colOff>
      <xdr:row>43</xdr:row>
      <xdr:rowOff>95251</xdr:rowOff>
    </xdr:from>
    <xdr:to>
      <xdr:col>0</xdr:col>
      <xdr:colOff>1713341</xdr:colOff>
      <xdr:row>46</xdr:row>
      <xdr:rowOff>164960</xdr:rowOff>
    </xdr:to>
    <xdr:pic>
      <xdr:nvPicPr>
        <xdr:cNvPr id="8" name="Image 7" descr="Ares.png"/>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50000"/>
                  </a14:imgEffect>
                </a14:imgLayer>
              </a14:imgProps>
            </a:ext>
          </a:extLst>
        </a:blip>
        <a:stretch>
          <a:fillRect/>
        </a:stretch>
      </xdr:blipFill>
      <xdr:spPr>
        <a:xfrm>
          <a:off x="435428" y="7415894"/>
          <a:ext cx="1277913" cy="6412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244928</xdr:colOff>
      <xdr:row>18</xdr:row>
      <xdr:rowOff>46265</xdr:rowOff>
    </xdr:from>
    <xdr:to>
      <xdr:col>0</xdr:col>
      <xdr:colOff>1836595</xdr:colOff>
      <xdr:row>25</xdr:row>
      <xdr:rowOff>54044</xdr:rowOff>
    </xdr:to>
    <xdr:pic>
      <xdr:nvPicPr>
        <xdr:cNvPr id="5" name="Image 4" descr="9103.png"/>
        <xdr:cNvPicPr>
          <a:picLocks noChangeAspect="1"/>
        </xdr:cNvPicPr>
      </xdr:nvPicPr>
      <xdr:blipFill>
        <a:blip xmlns:r="http://schemas.openxmlformats.org/officeDocument/2006/relationships" r:embed="rId2" cstate="print"/>
        <a:stretch>
          <a:fillRect/>
        </a:stretch>
      </xdr:blipFill>
      <xdr:spPr>
        <a:xfrm>
          <a:off x="244928" y="3284765"/>
          <a:ext cx="1591667" cy="1069136"/>
        </a:xfrm>
        <a:prstGeom prst="rect">
          <a:avLst/>
        </a:prstGeom>
      </xdr:spPr>
    </xdr:pic>
    <xdr:clientData/>
  </xdr:twoCellAnchor>
  <xdr:twoCellAnchor>
    <xdr:from>
      <xdr:col>3</xdr:col>
      <xdr:colOff>630010</xdr:colOff>
      <xdr:row>9</xdr:row>
      <xdr:rowOff>38097</xdr:rowOff>
    </xdr:from>
    <xdr:to>
      <xdr:col>14</xdr:col>
      <xdr:colOff>553811</xdr:colOff>
      <xdr:row>33</xdr:row>
      <xdr:rowOff>-1</xdr:rowOff>
    </xdr:to>
    <xdr:sp macro="" textlink="">
      <xdr:nvSpPr>
        <xdr:cNvPr id="6" name="ZoneTexte 5"/>
        <xdr:cNvSpPr txBox="1"/>
      </xdr:nvSpPr>
      <xdr:spPr>
        <a:xfrm>
          <a:off x="6127296" y="1698168"/>
          <a:ext cx="8305801" cy="3989617"/>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MI9.</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des shunts de sécurité.</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 STC9110</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 Cette fonction n'est pas active pour ces 3 machines (post-processeur à modifier pour ajouter une nouvelle fonction).</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a:t>
          </a:r>
          <a:r>
            <a:rPr lang="fr-FR" sz="1600" baseline="0">
              <a:latin typeface="Arial" pitchFamily="34" charset="0"/>
              <a:cs typeface="Arial" pitchFamily="34" charset="0"/>
            </a:rPr>
            <a:t>: </a:t>
          </a:r>
        </a:p>
        <a:p>
          <a:pPr algn="just" hangingPunct="0"/>
          <a:r>
            <a:rPr lang="fr-FR" sz="1600">
              <a:solidFill>
                <a:schemeClr val="dk1"/>
              </a:solidFill>
              <a:latin typeface="Arial" pitchFamily="34" charset="0"/>
              <a:ea typeface="+mn-ea"/>
              <a:cs typeface="Arial" pitchFamily="34" charset="0"/>
            </a:rPr>
            <a:t>Ce paramètre permet de désactiver ou non le shunt de sécurité en Z. Cette sécurité permet d'éviter de faire taper le fut de façon accidentelle sur la taque de la machine. Par défaut, cette sécurité doit rester activée.</a:t>
          </a:r>
        </a:p>
        <a:p>
          <a:pPr algn="just" hangingPunct="0"/>
          <a:r>
            <a:rPr lang="fr-FR" sz="1600">
              <a:solidFill>
                <a:schemeClr val="dk1"/>
              </a:solidFill>
              <a:latin typeface="Arial" pitchFamily="34" charset="0"/>
              <a:ea typeface="+mn-ea"/>
              <a:cs typeface="Arial" pitchFamily="34" charset="0"/>
            </a:rPr>
            <a:t>Néanmoins, elle peut-être désactivée dans un programme si nécessaire.</a:t>
          </a:r>
        </a:p>
        <a:p>
          <a:pPr algn="just" hangingPunct="0"/>
          <a:r>
            <a:rPr lang="fr-FR" sz="1600">
              <a:solidFill>
                <a:schemeClr val="dk1"/>
              </a:solidFill>
              <a:latin typeface="Arial" pitchFamily="34" charset="0"/>
              <a:ea typeface="+mn-ea"/>
              <a:cs typeface="Arial" pitchFamily="34" charset="0"/>
            </a:rPr>
            <a:t>Dans le code Iso, le shunt de la sécurité est activé par </a:t>
          </a:r>
          <a:r>
            <a:rPr lang="fr-FR" sz="1600" b="1">
              <a:solidFill>
                <a:srgbClr val="0070C0"/>
              </a:solidFill>
              <a:latin typeface="Arial" pitchFamily="34" charset="0"/>
              <a:ea typeface="+mn-ea"/>
              <a:cs typeface="Arial" pitchFamily="34" charset="0"/>
            </a:rPr>
            <a:t>M210</a:t>
          </a:r>
          <a:r>
            <a:rPr lang="fr-FR" sz="1600">
              <a:solidFill>
                <a:schemeClr val="dk1"/>
              </a:solidFill>
              <a:latin typeface="Arial" pitchFamily="34" charset="0"/>
              <a:ea typeface="+mn-ea"/>
              <a:cs typeface="Arial" pitchFamily="34" charset="0"/>
            </a:rPr>
            <a:t>, et est désactivée par </a:t>
          </a:r>
          <a:r>
            <a:rPr lang="fr-FR" sz="1600" b="1">
              <a:solidFill>
                <a:srgbClr val="0070C0"/>
              </a:solidFill>
              <a:latin typeface="Arial" pitchFamily="34" charset="0"/>
              <a:ea typeface="+mn-ea"/>
              <a:cs typeface="Arial" pitchFamily="34" charset="0"/>
            </a:rPr>
            <a:t>M211</a:t>
          </a:r>
          <a:r>
            <a:rPr lang="fr-FR" sz="1600">
              <a:solidFill>
                <a:schemeClr val="dk1"/>
              </a:solidFill>
              <a:latin typeface="Arial" pitchFamily="34" charset="0"/>
              <a:ea typeface="+mn-ea"/>
              <a:cs typeface="Arial" pitchFamily="34" charset="0"/>
            </a:rPr>
            <a:t> (M211 = sécurité en Z active).</a:t>
          </a:r>
        </a:p>
        <a:p>
          <a:pPr algn="just"/>
          <a:endParaRPr lang="fr-FR" sz="1600" baseline="0">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8383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49911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181350"/>
          <a:ext cx="1591667" cy="1071857"/>
        </a:xfrm>
        <a:prstGeom prst="rect">
          <a:avLst/>
        </a:prstGeom>
      </xdr:spPr>
    </xdr:pic>
    <xdr:clientData/>
  </xdr:twoCellAnchor>
  <xdr:twoCellAnchor>
    <xdr:from>
      <xdr:col>1</xdr:col>
      <xdr:colOff>28573</xdr:colOff>
      <xdr:row>6</xdr:row>
      <xdr:rowOff>66672</xdr:rowOff>
    </xdr:from>
    <xdr:to>
      <xdr:col>14</xdr:col>
      <xdr:colOff>27214</xdr:colOff>
      <xdr:row>97</xdr:row>
      <xdr:rowOff>176893</xdr:rowOff>
    </xdr:to>
    <xdr:sp macro="" textlink="">
      <xdr:nvSpPr>
        <xdr:cNvPr id="6" name="ZoneTexte 5"/>
        <xdr:cNvSpPr txBox="1"/>
      </xdr:nvSpPr>
      <xdr:spPr>
        <a:xfrm>
          <a:off x="2083252" y="1209672"/>
          <a:ext cx="9550855" cy="1581286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MI10.</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commune à toutes les machines. Elle indique au post-processeur s'il y a un arrêt avant l'opération (ou une temporisation), avec ou sans arrêt de l'aspiration.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Néanmoins un petite nuance existe entre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et les </a:t>
          </a:r>
          <a:r>
            <a:rPr lang="fr-FR" sz="1600" b="1" baseline="0">
              <a:solidFill>
                <a:srgbClr val="0070C0"/>
              </a:solidFill>
              <a:latin typeface="Arial" pitchFamily="34" charset="0"/>
              <a:cs typeface="Arial" pitchFamily="34" charset="0"/>
            </a:rPr>
            <a:t>STC9103</a:t>
          </a:r>
          <a:r>
            <a:rPr lang="fr-FR" sz="1600" b="0" baseline="0">
              <a:solidFill>
                <a:schemeClr val="dk1"/>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ne gère aujourd'hui pas la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L'arrêt avant opération est activé sur la variable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stritement différente de </a:t>
          </a:r>
          <a:r>
            <a:rPr lang="fr-FR" sz="1600" b="1" baseline="0">
              <a:latin typeface="Arial" pitchFamily="34" charset="0"/>
              <a:cs typeface="Arial" pitchFamily="34" charset="0"/>
            </a:rPr>
            <a:t>0</a:t>
          </a:r>
          <a:r>
            <a:rPr lang="fr-FR" sz="1600" baseline="0">
              <a:latin typeface="Arial" pitchFamily="34" charset="0"/>
              <a:cs typeface="Arial" pitchFamily="34" charset="0"/>
            </a:rPr>
            <a:t>.</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égale à </a:t>
          </a:r>
          <a:r>
            <a:rPr lang="fr-FR" sz="1600" b="1" baseline="0">
              <a:solidFill>
                <a:sysClr val="windowText" lastClr="000000"/>
              </a:solidFill>
              <a:latin typeface="Arial" pitchFamily="34" charset="0"/>
              <a:cs typeface="Arial" pitchFamily="34" charset="0"/>
            </a:rPr>
            <a:t>1</a:t>
          </a:r>
          <a:r>
            <a:rPr lang="fr-FR" sz="1600" baseline="0">
              <a:latin typeface="Arial" pitchFamily="34" charset="0"/>
              <a:cs typeface="Arial" pitchFamily="34" charset="0"/>
            </a:rPr>
            <a:t> ou </a:t>
          </a:r>
          <a:r>
            <a:rPr lang="fr-FR" sz="1600" b="1" baseline="0">
              <a:latin typeface="Arial" pitchFamily="34" charset="0"/>
              <a:cs typeface="Arial" pitchFamily="34" charset="0"/>
            </a:rPr>
            <a:t>-1</a:t>
          </a:r>
          <a:r>
            <a:rPr lang="fr-FR" sz="1600" baseline="0">
              <a:latin typeface="Arial" pitchFamily="34" charset="0"/>
              <a:cs typeface="Arial" pitchFamily="34" charset="0"/>
            </a:rPr>
            <a:t>, seule l'arrêt avant opération est activé, pas de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positive, la gestion de l'aspiration est inchangée par rapport à l'opération précédente.</a:t>
          </a: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négative, l'aspiration est coupée à la fin de l'opération précédente et avant l'arrêt programmé.</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absolue de MI10 est strictement supérieure à 1, alors la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ou bien une temporisation si la variable est supérieure à 1 (uniquement pour </a:t>
          </a:r>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pour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la valeur strictement supérieure à 1 est équivalent à 0).</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Lorsque ce paramètre est activé, la CN marque un arrêt juste avant l’opération,</a:t>
          </a:r>
          <a:r>
            <a:rPr lang="fr-FR" sz="1600" baseline="0">
              <a:solidFill>
                <a:schemeClr val="dk1"/>
              </a:solidFill>
              <a:latin typeface="Arial" pitchFamily="34" charset="0"/>
              <a:ea typeface="+mn-ea"/>
              <a:cs typeface="Arial" pitchFamily="34" charset="0"/>
            </a:rPr>
            <a:t> </a:t>
          </a:r>
          <a:r>
            <a:rPr lang="fr-FR" sz="1600">
              <a:solidFill>
                <a:schemeClr val="dk1"/>
              </a:solidFill>
              <a:latin typeface="Arial" pitchFamily="34" charset="0"/>
              <a:ea typeface="+mn-ea"/>
              <a:cs typeface="Arial" pitchFamily="34" charset="0"/>
            </a:rPr>
            <a:t>affiche un commentaire et va se mettre en garage. Ce commentaire est à entrer dans les paramètres supplémentaires, dans l’onglet texte prog.</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200">
              <a:solidFill>
                <a:schemeClr val="dk1"/>
              </a:solidFill>
              <a:latin typeface="Arial" pitchFamily="34" charset="0"/>
              <a:ea typeface="+mn-ea"/>
              <a:cs typeface="Arial" pitchFamily="34" charset="0"/>
            </a:rPr>
            <a:t>(Nota, pour ajouter les commentaires, on doit le remplacer à deux endroits à la fois : dans le post-processeur et sans le gestionnaire de l’armoire de la définition machine )</a:t>
          </a:r>
        </a:p>
        <a:p>
          <a:pPr lvl="0" algn="just" hangingPunct="0"/>
          <a:r>
            <a:rPr lang="fr-FR" sz="1600">
              <a:solidFill>
                <a:schemeClr val="dk1"/>
              </a:solidFill>
              <a:latin typeface="Arial" pitchFamily="34" charset="0"/>
              <a:ea typeface="+mn-ea"/>
              <a:cs typeface="Arial" pitchFamily="34" charset="0"/>
            </a:rPr>
            <a:t/>
          </a:r>
          <a:br>
            <a:rPr lang="fr-FR" sz="1600">
              <a:solidFill>
                <a:schemeClr val="dk1"/>
              </a:solidFill>
              <a:latin typeface="Arial" pitchFamily="34" charset="0"/>
              <a:ea typeface="+mn-ea"/>
              <a:cs typeface="Arial" pitchFamily="34" charset="0"/>
            </a:rPr>
          </a:b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Uniquement sur </a:t>
          </a:r>
          <a:r>
            <a:rPr lang="fr-FR" sz="1600" b="1">
              <a:solidFill>
                <a:srgbClr val="0070C0"/>
              </a:solidFill>
              <a:latin typeface="Arial" pitchFamily="34" charset="0"/>
              <a:ea typeface="+mn-ea"/>
              <a:cs typeface="Arial" pitchFamily="34" charset="0"/>
            </a:rPr>
            <a:t>STC9103</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STC9110</a:t>
          </a:r>
          <a:r>
            <a:rPr lang="fr-FR" sz="1600">
              <a:solidFill>
                <a:schemeClr val="dk1"/>
              </a:solidFill>
              <a:latin typeface="Arial" pitchFamily="34" charset="0"/>
              <a:ea typeface="+mn-ea"/>
              <a:cs typeface="Arial" pitchFamily="34" charset="0"/>
            </a:rPr>
            <a:t>, une fonction de temporisation est ajoutée à cette valeur MI 10, à avoir que si la valeur est strictement supérieure à 1, elle va générer une tempo exprimée en 1/10 de seconde (exemple 25 = tempo de 2,5 s) en lieu et place de l'arrêt Machine.</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Sur</a:t>
          </a:r>
          <a:r>
            <a:rPr lang="fr-FR" sz="1600" baseline="0">
              <a:solidFill>
                <a:schemeClr val="dk1"/>
              </a:solidFill>
              <a:latin typeface="Arial" pitchFamily="34" charset="0"/>
              <a:ea typeface="+mn-ea"/>
              <a:cs typeface="Arial" pitchFamily="34" charset="0"/>
            </a:rPr>
            <a:t> l'ensemble des machines, si la </a:t>
          </a:r>
          <a:r>
            <a:rPr lang="fr-FR" sz="1600" b="1" baseline="0">
              <a:solidFill>
                <a:schemeClr val="dk1"/>
              </a:solidFill>
              <a:latin typeface="Arial" pitchFamily="34" charset="0"/>
              <a:ea typeface="+mn-ea"/>
              <a:cs typeface="Arial" pitchFamily="34" charset="0"/>
            </a:rPr>
            <a:t>valeur est négative</a:t>
          </a:r>
          <a:r>
            <a:rPr lang="fr-FR" sz="1600" baseline="0">
              <a:solidFill>
                <a:schemeClr val="dk1"/>
              </a:solidFill>
              <a:latin typeface="Arial" pitchFamily="34" charset="0"/>
              <a:ea typeface="+mn-ea"/>
              <a:cs typeface="Arial" pitchFamily="34" charset="0"/>
            </a:rPr>
            <a:t>, que ce soit dans le cas d'un arrêt avant opération, ou d'une temporisation, l'aspiration sera systématiquement arrêtée avant la temporisation ou de l'arrêt programmé.</a:t>
          </a:r>
        </a:p>
        <a:p>
          <a:pPr algn="just" hangingPunct="0"/>
          <a:r>
            <a:rPr lang="fr-FR" sz="1600" baseline="0">
              <a:solidFill>
                <a:schemeClr val="dk1"/>
              </a:solidFill>
              <a:latin typeface="Arial" pitchFamily="34" charset="0"/>
              <a:ea typeface="+mn-ea"/>
              <a:cs typeface="Arial" pitchFamily="34" charset="0"/>
            </a:rPr>
            <a:t>Cette arrêt avec coupure de l'aspiration se fait généralement dans les cas suivants :</a:t>
          </a:r>
        </a:p>
        <a:p>
          <a:pPr algn="just" hangingPunct="0"/>
          <a:r>
            <a:rPr lang="fr-FR" sz="1600" baseline="0">
              <a:solidFill>
                <a:schemeClr val="dk1"/>
              </a:solidFill>
              <a:latin typeface="Arial" pitchFamily="34" charset="0"/>
              <a:ea typeface="+mn-ea"/>
              <a:cs typeface="Arial" pitchFamily="34" charset="0"/>
            </a:rPr>
            <a:t>- En cas d'arrêt avant opération suffisamment long qui permet de couper l'aspiration.</a:t>
          </a:r>
        </a:p>
        <a:p>
          <a:pPr algn="just" hangingPunct="0"/>
          <a:r>
            <a:rPr lang="fr-FR" sz="1600" baseline="0">
              <a:solidFill>
                <a:schemeClr val="dk1"/>
              </a:solidFill>
              <a:latin typeface="Arial" pitchFamily="34" charset="0"/>
              <a:ea typeface="+mn-ea"/>
              <a:cs typeface="Arial" pitchFamily="34" charset="0"/>
            </a:rPr>
            <a:t>- S'il y a un changement d'outil après l'arrêt, (ou après la tempo), pour éviter que l'apsiration fonctionne lors de l'intervention de l'opérateur, celle-ci sera de toute façon automatiquement coupée lors du changement d'outil suivant.</a:t>
          </a:r>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Dans le cas de programmes concaténés, un </a:t>
          </a:r>
          <a:r>
            <a:rPr lang="fr-FR" sz="1600" baseline="0" smtClean="0">
              <a:solidFill>
                <a:schemeClr val="dk1"/>
              </a:solidFill>
              <a:latin typeface="Arial" pitchFamily="34" charset="0"/>
              <a:ea typeface="+mn-ea"/>
              <a:cs typeface="Arial" pitchFamily="34" charset="0"/>
            </a:rPr>
            <a:t>digit de garage est géré par le post-processeur  et ajoutera le digit 1, 2, 3 etc… fonction des opérations au numéro de programme exprimé en %. </a:t>
          </a:r>
        </a:p>
        <a:p>
          <a:pPr algn="just"/>
          <a:r>
            <a:rPr lang="fr-FR" sz="1600" baseline="0" smtClean="0">
              <a:solidFill>
                <a:schemeClr val="dk1"/>
              </a:solidFill>
              <a:latin typeface="Arial" pitchFamily="34" charset="0"/>
              <a:ea typeface="+mn-ea"/>
              <a:cs typeface="Arial" pitchFamily="34" charset="0"/>
            </a:rPr>
            <a:t>Cas des garages : </a:t>
          </a:r>
        </a:p>
        <a:p>
          <a:pPr algn="just"/>
          <a:r>
            <a:rPr lang="fr-FR" sz="1600" baseline="0" smtClean="0">
              <a:solidFill>
                <a:schemeClr val="dk1"/>
              </a:solidFill>
              <a:latin typeface="Arial" pitchFamily="34" charset="0"/>
              <a:ea typeface="+mn-ea"/>
              <a:cs typeface="Arial" pitchFamily="34" charset="0"/>
            </a:rPr>
            <a:t>Exemple :	ope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10000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10001,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10002. </a:t>
          </a:r>
        </a:p>
        <a:p>
          <a:pPr algn="just"/>
          <a:r>
            <a:rPr lang="fr-FR" sz="1600" baseline="0" smtClean="0">
              <a:solidFill>
                <a:schemeClr val="dk1"/>
              </a:solidFill>
              <a:latin typeface="Arial" pitchFamily="34" charset="0"/>
              <a:ea typeface="+mn-ea"/>
              <a:cs typeface="Arial" pitchFamily="34" charset="0"/>
            </a:rPr>
            <a:t>Il n'est pas autorisé à avoir plus de 9 garages dans un même numéro d'opération. </a:t>
          </a:r>
        </a:p>
        <a:p>
          <a:pPr algn="just"/>
          <a:r>
            <a:rPr lang="fr-FR" sz="1600" baseline="0" smtClean="0">
              <a:solidFill>
                <a:schemeClr val="dk1"/>
              </a:solidFill>
              <a:latin typeface="Arial" pitchFamily="34" charset="0"/>
              <a:ea typeface="+mn-ea"/>
              <a:cs typeface="Arial" pitchFamily="34" charset="0"/>
            </a:rPr>
            <a:t>Si ope suivante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impossible. Après un garage, incrémentation de n° d'opération obligatoire par le programmeur.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xdr:col>
      <xdr:colOff>585107</xdr:colOff>
      <xdr:row>47</xdr:row>
      <xdr:rowOff>3023</xdr:rowOff>
    </xdr:from>
    <xdr:to>
      <xdr:col>13</xdr:col>
      <xdr:colOff>108857</xdr:colOff>
      <xdr:row>73</xdr:row>
      <xdr:rowOff>19050</xdr:rowOff>
    </xdr:to>
    <xdr:grpSp>
      <xdr:nvGrpSpPr>
        <xdr:cNvPr id="30" name="Groupe 29"/>
        <xdr:cNvGrpSpPr/>
      </xdr:nvGrpSpPr>
      <xdr:grpSpPr>
        <a:xfrm>
          <a:off x="2639786" y="7867952"/>
          <a:ext cx="8313964" cy="4424741"/>
          <a:chOff x="2598965" y="5908523"/>
          <a:chExt cx="8313964" cy="4424741"/>
        </a:xfrm>
      </xdr:grpSpPr>
      <xdr:sp macro="" textlink="">
        <xdr:nvSpPr>
          <xdr:cNvPr id="14" name="ZoneTexte 13"/>
          <xdr:cNvSpPr txBox="1"/>
        </xdr:nvSpPr>
        <xdr:spPr>
          <a:xfrm>
            <a:off x="8871857" y="7443107"/>
            <a:ext cx="2041072" cy="121103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600">
                <a:ln>
                  <a:noFill/>
                </a:ln>
                <a:solidFill>
                  <a:schemeClr val="dk1"/>
                </a:solidFill>
                <a:latin typeface="Arial" pitchFamily="34" charset="0"/>
                <a:ea typeface="+mn-ea"/>
                <a:cs typeface="Arial" pitchFamily="34" charset="0"/>
              </a:rPr>
              <a:t>N’influe</a:t>
            </a:r>
            <a:r>
              <a:rPr lang="fr-FR" sz="1600">
                <a:solidFill>
                  <a:schemeClr val="dk1"/>
                </a:solidFill>
                <a:latin typeface="Arial" pitchFamily="34" charset="0"/>
                <a:ea typeface="+mn-ea"/>
                <a:cs typeface="Arial" pitchFamily="34" charset="0"/>
              </a:rPr>
              <a:t> pas sur le texte à afficher ni sur son emplacement.</a:t>
            </a:r>
            <a:endParaRPr lang="fr-FR" sz="1600">
              <a:latin typeface="Arial" pitchFamily="34" charset="0"/>
              <a:cs typeface="Arial" pitchFamily="34" charset="0"/>
            </a:endParaRPr>
          </a:p>
        </xdr:txBody>
      </xdr:sp>
      <xdr:grpSp>
        <xdr:nvGrpSpPr>
          <xdr:cNvPr id="29" name="Groupe 28"/>
          <xdr:cNvGrpSpPr/>
        </xdr:nvGrpSpPr>
        <xdr:grpSpPr>
          <a:xfrm>
            <a:off x="2598965" y="5908523"/>
            <a:ext cx="6272892" cy="4424741"/>
            <a:chOff x="2598965" y="5908523"/>
            <a:chExt cx="6272892" cy="4424741"/>
          </a:xfrm>
        </xdr:grpSpPr>
        <xdr:pic>
          <xdr:nvPicPr>
            <xdr:cNvPr id="3073"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2598965" y="5908523"/>
              <a:ext cx="5660571" cy="4424741"/>
            </a:xfrm>
            <a:prstGeom prst="rect">
              <a:avLst/>
            </a:prstGeom>
            <a:noFill/>
            <a:ln w="1">
              <a:noFill/>
              <a:miter lim="800000"/>
              <a:headEnd/>
              <a:tailEnd type="none" w="med" len="med"/>
            </a:ln>
            <a:effectLst/>
          </xdr:spPr>
        </xdr:pic>
        <xdr:cxnSp macro="">
          <xdr:nvCxnSpPr>
            <xdr:cNvPr id="16" name="Connecteur droit avec flèche 15"/>
            <xdr:cNvCxnSpPr>
              <a:stCxn id="14" idx="1"/>
            </xdr:cNvCxnSpPr>
          </xdr:nvCxnSpPr>
          <xdr:spPr>
            <a:xfrm flipH="1" flipV="1">
              <a:off x="7660821" y="7198179"/>
              <a:ext cx="1211036" cy="850446"/>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 name="Connecteur droit avec flèche 19"/>
            <xdr:cNvCxnSpPr>
              <a:stCxn id="14" idx="1"/>
            </xdr:cNvCxnSpPr>
          </xdr:nvCxnSpPr>
          <xdr:spPr>
            <a:xfrm flipH="1" flipV="1">
              <a:off x="7361464" y="8041821"/>
              <a:ext cx="1510393" cy="680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6" name="Connecteur droit avec flèche 25"/>
            <xdr:cNvCxnSpPr>
              <a:stCxn id="14" idx="1"/>
            </xdr:cNvCxnSpPr>
          </xdr:nvCxnSpPr>
          <xdr:spPr>
            <a:xfrm flipH="1">
              <a:off x="7769679" y="8048625"/>
              <a:ext cx="1102178" cy="809625"/>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585107</xdr:colOff>
      <xdr:row>74</xdr:row>
      <xdr:rowOff>68036</xdr:rowOff>
    </xdr:from>
    <xdr:to>
      <xdr:col>11</xdr:col>
      <xdr:colOff>979714</xdr:colOff>
      <xdr:row>74</xdr:row>
      <xdr:rowOff>68036</xdr:rowOff>
    </xdr:to>
    <xdr:cxnSp macro="">
      <xdr:nvCxnSpPr>
        <xdr:cNvPr id="32" name="Connecteur droit 31"/>
        <xdr:cNvCxnSpPr/>
      </xdr:nvCxnSpPr>
      <xdr:spPr>
        <a:xfrm>
          <a:off x="4259036" y="12532179"/>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585107</xdr:colOff>
      <xdr:row>83</xdr:row>
      <xdr:rowOff>136072</xdr:rowOff>
    </xdr:from>
    <xdr:to>
      <xdr:col>11</xdr:col>
      <xdr:colOff>979714</xdr:colOff>
      <xdr:row>83</xdr:row>
      <xdr:rowOff>136072</xdr:rowOff>
    </xdr:to>
    <xdr:cxnSp macro="">
      <xdr:nvCxnSpPr>
        <xdr:cNvPr id="15" name="Connecteur droit 14"/>
        <xdr:cNvCxnSpPr/>
      </xdr:nvCxnSpPr>
      <xdr:spPr>
        <a:xfrm>
          <a:off x="4259036" y="14314715"/>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707571</xdr:colOff>
      <xdr:row>16</xdr:row>
      <xdr:rowOff>0</xdr:rowOff>
    </xdr:from>
    <xdr:to>
      <xdr:col>26</xdr:col>
      <xdr:colOff>54428</xdr:colOff>
      <xdr:row>45</xdr:row>
      <xdr:rowOff>95250</xdr:rowOff>
    </xdr:to>
    <xdr:sp macro="" textlink="">
      <xdr:nvSpPr>
        <xdr:cNvPr id="8" name="Rectangle 7"/>
        <xdr:cNvSpPr/>
      </xdr:nvSpPr>
      <xdr:spPr>
        <a:xfrm>
          <a:off x="12314464" y="2775857"/>
          <a:ext cx="8490857" cy="4803322"/>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AI68"/>
  <sheetViews>
    <sheetView showGridLines="0" zoomScale="85" zoomScaleNormal="85" workbookViewId="0">
      <selection activeCell="T13" sqref="T13"/>
    </sheetView>
  </sheetViews>
  <sheetFormatPr baseColWidth="10" defaultRowHeight="15" x14ac:dyDescent="0.25"/>
  <cols>
    <col min="1" max="1" width="30.7109375" style="5" customWidth="1"/>
    <col min="2" max="3" width="10.7109375" style="5" customWidth="1"/>
    <col min="4" max="4" width="2.7109375" style="5" customWidth="1"/>
    <col min="5" max="6" width="10.7109375" style="5" customWidth="1"/>
    <col min="7" max="7" width="2.7109375" style="5" customWidth="1"/>
    <col min="8" max="9" width="10.7109375" style="5" customWidth="1"/>
    <col min="10" max="10" width="2.7109375" style="5" customWidth="1"/>
    <col min="11" max="11" width="16.7109375" style="5" customWidth="1"/>
    <col min="12" max="12" width="30.7109375" style="5" customWidth="1"/>
    <col min="13" max="14" width="10.7109375" style="5" customWidth="1"/>
    <col min="15" max="15" width="2.7109375" style="5" customWidth="1"/>
    <col min="16" max="17" width="10.7109375" style="5" customWidth="1"/>
    <col min="18" max="18" width="2.7109375" style="5" customWidth="1"/>
    <col min="19" max="20" width="10.7109375" style="5" customWidth="1"/>
    <col min="21" max="21" width="2.7109375" style="5" customWidth="1"/>
    <col min="22" max="22" width="16.7109375" style="5" customWidth="1"/>
    <col min="23" max="23" width="30.7109375" style="5" customWidth="1"/>
    <col min="24" max="16384" width="11.42578125" style="5"/>
  </cols>
  <sheetData>
    <row r="2" spans="2:35" x14ac:dyDescent="0.25">
      <c r="AH2" s="22" t="s">
        <v>69</v>
      </c>
      <c r="AI2" s="22"/>
    </row>
    <row r="5" spans="2:35" ht="21" x14ac:dyDescent="0.25">
      <c r="B5" s="55" t="s">
        <v>31</v>
      </c>
      <c r="C5" s="55"/>
      <c r="D5" s="55"/>
      <c r="E5" s="55"/>
      <c r="F5" s="55"/>
      <c r="G5" s="55"/>
      <c r="H5" s="55"/>
      <c r="I5" s="55"/>
      <c r="J5" s="55"/>
      <c r="K5" s="55"/>
      <c r="M5" s="55" t="s">
        <v>32</v>
      </c>
      <c r="N5" s="55"/>
      <c r="O5" s="55"/>
      <c r="P5" s="55"/>
      <c r="Q5" s="55"/>
      <c r="R5" s="55"/>
      <c r="S5" s="55"/>
      <c r="T5" s="55"/>
      <c r="U5" s="55"/>
      <c r="V5" s="55"/>
    </row>
    <row r="6" spans="2:35" x14ac:dyDescent="0.25">
      <c r="M6" s="7"/>
      <c r="N6" s="7"/>
      <c r="O6" s="7"/>
      <c r="P6" s="7"/>
      <c r="Q6" s="7"/>
      <c r="R6" s="7"/>
      <c r="S6" s="7"/>
      <c r="T6" s="7"/>
      <c r="U6" s="7"/>
      <c r="V6" s="7"/>
    </row>
    <row r="7" spans="2:35" x14ac:dyDescent="0.25">
      <c r="M7" s="7"/>
      <c r="N7" s="7"/>
      <c r="O7" s="7"/>
      <c r="P7" s="7"/>
      <c r="Q7" s="7"/>
      <c r="R7" s="7"/>
      <c r="S7" s="7"/>
      <c r="T7" s="7"/>
      <c r="U7" s="7"/>
      <c r="V7" s="7"/>
    </row>
    <row r="8" spans="2:35" x14ac:dyDescent="0.25">
      <c r="B8" s="53" t="s">
        <v>56</v>
      </c>
      <c r="C8" s="53"/>
      <c r="D8" s="53"/>
      <c r="E8" s="53"/>
      <c r="F8" s="53"/>
      <c r="G8" s="53"/>
      <c r="H8" s="53"/>
      <c r="I8" s="53"/>
      <c r="J8" s="53"/>
      <c r="K8" s="53"/>
      <c r="M8" s="53" t="s">
        <v>61</v>
      </c>
      <c r="N8" s="53"/>
      <c r="O8" s="53"/>
      <c r="P8" s="53"/>
      <c r="Q8" s="53"/>
      <c r="R8" s="53"/>
      <c r="S8" s="53"/>
      <c r="T8" s="53"/>
      <c r="U8" s="53"/>
      <c r="V8" s="53"/>
    </row>
    <row r="9" spans="2:35" ht="5.0999999999999996" customHeight="1" x14ac:dyDescent="0.25">
      <c r="M9" s="7"/>
      <c r="N9" s="7"/>
      <c r="O9" s="7"/>
      <c r="P9" s="7"/>
      <c r="Q9" s="7"/>
      <c r="R9" s="7"/>
      <c r="S9" s="7"/>
      <c r="T9" s="7"/>
      <c r="U9" s="7"/>
      <c r="V9" s="7"/>
    </row>
    <row r="10" spans="2:35" x14ac:dyDescent="0.25">
      <c r="B10" s="53" t="s">
        <v>0</v>
      </c>
      <c r="C10" s="53"/>
      <c r="E10" s="53" t="s">
        <v>5</v>
      </c>
      <c r="F10" s="53"/>
      <c r="H10" s="53" t="s">
        <v>68</v>
      </c>
      <c r="I10" s="53"/>
      <c r="M10" s="53" t="s">
        <v>0</v>
      </c>
      <c r="N10" s="53"/>
      <c r="O10" s="7"/>
      <c r="P10" s="53" t="s">
        <v>5</v>
      </c>
      <c r="Q10" s="53"/>
      <c r="R10" s="7"/>
      <c r="S10" s="53" t="s">
        <v>68</v>
      </c>
      <c r="T10" s="53"/>
      <c r="U10" s="7"/>
      <c r="V10" s="7"/>
    </row>
    <row r="11" spans="2:35" x14ac:dyDescent="0.25">
      <c r="B11" s="4" t="s">
        <v>3</v>
      </c>
      <c r="C11" s="8" t="s">
        <v>6</v>
      </c>
      <c r="E11" s="4" t="s">
        <v>3</v>
      </c>
      <c r="F11" s="8" t="s">
        <v>6</v>
      </c>
      <c r="H11" s="4" t="s">
        <v>3</v>
      </c>
      <c r="I11" s="8" t="s">
        <v>6</v>
      </c>
      <c r="M11" s="9" t="s">
        <v>34</v>
      </c>
      <c r="N11" s="8" t="s">
        <v>6</v>
      </c>
      <c r="O11" s="22"/>
      <c r="P11" s="9" t="s">
        <v>34</v>
      </c>
      <c r="Q11" s="8" t="s">
        <v>6</v>
      </c>
      <c r="R11" s="22"/>
      <c r="S11" s="9" t="s">
        <v>34</v>
      </c>
      <c r="T11" s="8" t="s">
        <v>6</v>
      </c>
      <c r="U11" s="7"/>
      <c r="V11" s="7"/>
    </row>
    <row r="12" spans="2:35" x14ac:dyDescent="0.25">
      <c r="B12" s="9" t="s">
        <v>1</v>
      </c>
      <c r="C12" s="8"/>
      <c r="E12" s="9" t="s">
        <v>1</v>
      </c>
      <c r="F12" s="8"/>
      <c r="H12" s="9" t="s">
        <v>1</v>
      </c>
      <c r="I12" s="8"/>
      <c r="M12" s="11" t="s">
        <v>33</v>
      </c>
      <c r="N12" s="12"/>
      <c r="O12" s="22"/>
      <c r="P12" s="11" t="s">
        <v>33</v>
      </c>
      <c r="Q12" s="12"/>
      <c r="R12" s="22"/>
      <c r="S12" s="11" t="s">
        <v>33</v>
      </c>
      <c r="T12" s="12"/>
      <c r="U12" s="7"/>
      <c r="V12" s="7"/>
    </row>
    <row r="13" spans="2:35" x14ac:dyDescent="0.25">
      <c r="B13" s="9" t="s">
        <v>2</v>
      </c>
      <c r="C13" s="8"/>
      <c r="E13" s="9" t="s">
        <v>2</v>
      </c>
      <c r="F13" s="8"/>
      <c r="H13" s="9" t="s">
        <v>2</v>
      </c>
      <c r="I13" s="8"/>
      <c r="K13" s="4" t="s">
        <v>29</v>
      </c>
      <c r="M13" s="9" t="s">
        <v>35</v>
      </c>
      <c r="N13" s="8"/>
      <c r="O13" s="22"/>
      <c r="P13" s="9" t="s">
        <v>35</v>
      </c>
      <c r="Q13" s="8"/>
      <c r="R13" s="22"/>
      <c r="S13" s="9" t="s">
        <v>35</v>
      </c>
      <c r="T13" s="8"/>
      <c r="U13" s="7"/>
      <c r="V13" s="6" t="s">
        <v>29</v>
      </c>
    </row>
    <row r="14" spans="2:35" ht="5.0999999999999996" customHeight="1" x14ac:dyDescent="0.25">
      <c r="M14" s="7"/>
      <c r="N14" s="7"/>
      <c r="O14" s="7"/>
      <c r="P14" s="7"/>
      <c r="Q14" s="7"/>
      <c r="R14" s="7"/>
      <c r="S14" s="7"/>
      <c r="T14" s="7"/>
      <c r="U14" s="7"/>
      <c r="V14" s="7"/>
    </row>
    <row r="15" spans="2:35" x14ac:dyDescent="0.25">
      <c r="B15" s="4" t="s">
        <v>9</v>
      </c>
      <c r="C15" s="4">
        <f>IF(AND(C11="X",C12="",C13=""),0,IF(AND(C11="",C12="X",C13=""),1,IF(AND(C11="",C12="",C13="X"),2,"Erreur")))</f>
        <v>0</v>
      </c>
      <c r="E15" s="4" t="s">
        <v>8</v>
      </c>
      <c r="F15" s="4">
        <f>IF(AND(F11="X",F12="",F13=""),0,IF(AND(F11="",F12="X",F13=""),1,IF(AND(F11="",F12="",F13="X"),2,"Erreur")))</f>
        <v>0</v>
      </c>
      <c r="H15" s="4" t="s">
        <v>7</v>
      </c>
      <c r="I15" s="4">
        <f>IF(AND(I11="X",I12="",I13=""),0,IF(AND(I11="",I12="X",I13=""),1,IF(AND(I11="",I12="",I13="X"),2,"Erreur")))</f>
        <v>0</v>
      </c>
      <c r="K15" s="4">
        <f>I15+F15*10+C15*100</f>
        <v>0</v>
      </c>
      <c r="M15" s="6" t="s">
        <v>9</v>
      </c>
      <c r="N15" s="6">
        <f>IF(AND(N11="X",N12="",N13=""),0,IF(AND(N11="",N12="",N13="X"),2,"Erreur"))</f>
        <v>0</v>
      </c>
      <c r="O15" s="7"/>
      <c r="P15" s="6" t="s">
        <v>8</v>
      </c>
      <c r="Q15" s="21">
        <f>IF(AND(Q11="X",Q12="",Q13=""),0,IF(AND(Q11="",Q12="",Q13="X"),2,"Erreur"))</f>
        <v>0</v>
      </c>
      <c r="R15" s="7"/>
      <c r="S15" s="6" t="s">
        <v>7</v>
      </c>
      <c r="T15" s="21">
        <f>IF(AND(T11="X",T12="",T13=""),0,IF(AND(T11="",T12="",T13="X"),2,"Erreur"))</f>
        <v>0</v>
      </c>
      <c r="U15" s="7"/>
      <c r="V15" s="6">
        <f>T15+Q15*10+N15*100</f>
        <v>0</v>
      </c>
    </row>
    <row r="16" spans="2:35" x14ac:dyDescent="0.25">
      <c r="B16" s="2"/>
      <c r="C16" s="2"/>
      <c r="E16" s="2"/>
      <c r="F16" s="2"/>
      <c r="H16" s="2"/>
      <c r="I16" s="2"/>
      <c r="M16" s="2"/>
      <c r="N16" s="2"/>
      <c r="O16" s="7"/>
      <c r="P16" s="2"/>
      <c r="Q16" s="2"/>
      <c r="R16" s="7"/>
      <c r="S16" s="2"/>
      <c r="T16" s="2"/>
      <c r="U16" s="7"/>
      <c r="V16" s="7"/>
    </row>
    <row r="17" spans="2:22" x14ac:dyDescent="0.25">
      <c r="M17" s="7"/>
      <c r="N17" s="7"/>
      <c r="O17" s="7"/>
      <c r="P17" s="7"/>
      <c r="Q17" s="7"/>
      <c r="R17" s="7"/>
      <c r="S17" s="7"/>
      <c r="T17" s="7"/>
      <c r="U17" s="7"/>
      <c r="V17" s="7"/>
    </row>
    <row r="18" spans="2:22" x14ac:dyDescent="0.25">
      <c r="B18" s="56" t="s">
        <v>57</v>
      </c>
      <c r="C18" s="57"/>
      <c r="D18" s="57"/>
      <c r="E18" s="57"/>
      <c r="F18" s="57"/>
      <c r="G18" s="57"/>
      <c r="H18" s="57"/>
      <c r="I18" s="57"/>
      <c r="J18" s="57"/>
      <c r="K18" s="58"/>
      <c r="M18" s="53" t="s">
        <v>62</v>
      </c>
      <c r="N18" s="53"/>
      <c r="O18" s="53"/>
      <c r="P18" s="53"/>
      <c r="Q18" s="53"/>
      <c r="R18" s="53"/>
      <c r="S18" s="53"/>
      <c r="T18" s="53"/>
      <c r="U18" s="53"/>
      <c r="V18" s="53"/>
    </row>
    <row r="19" spans="2:22" ht="5.0999999999999996" customHeight="1" x14ac:dyDescent="0.25">
      <c r="M19" s="7"/>
      <c r="N19" s="7"/>
      <c r="O19" s="7"/>
      <c r="P19" s="7"/>
      <c r="Q19" s="7"/>
      <c r="R19" s="7"/>
      <c r="S19" s="7"/>
      <c r="T19" s="7"/>
      <c r="U19" s="7"/>
      <c r="V19" s="7"/>
    </row>
    <row r="20" spans="2:22" x14ac:dyDescent="0.25">
      <c r="B20" s="53" t="s">
        <v>0</v>
      </c>
      <c r="C20" s="53"/>
      <c r="E20" s="53" t="s">
        <v>5</v>
      </c>
      <c r="F20" s="53"/>
      <c r="H20" s="53" t="s">
        <v>68</v>
      </c>
      <c r="I20" s="53"/>
      <c r="M20" s="53" t="s">
        <v>0</v>
      </c>
      <c r="N20" s="53"/>
      <c r="O20" s="7"/>
      <c r="P20" s="53" t="s">
        <v>5</v>
      </c>
      <c r="Q20" s="53"/>
      <c r="R20" s="7"/>
      <c r="S20" s="53" t="s">
        <v>68</v>
      </c>
      <c r="T20" s="53"/>
      <c r="U20" s="7"/>
      <c r="V20" s="7"/>
    </row>
    <row r="21" spans="2:22" x14ac:dyDescent="0.25">
      <c r="B21" s="4" t="s">
        <v>3</v>
      </c>
      <c r="C21" s="8" t="s">
        <v>6</v>
      </c>
      <c r="D21" s="22"/>
      <c r="E21" s="21" t="s">
        <v>3</v>
      </c>
      <c r="F21" s="8" t="s">
        <v>6</v>
      </c>
      <c r="G21" s="22"/>
      <c r="H21" s="21" t="s">
        <v>3</v>
      </c>
      <c r="I21" s="8" t="s">
        <v>6</v>
      </c>
      <c r="M21" s="9" t="s">
        <v>34</v>
      </c>
      <c r="N21" s="8" t="s">
        <v>6</v>
      </c>
      <c r="O21" s="22"/>
      <c r="P21" s="9" t="s">
        <v>34</v>
      </c>
      <c r="Q21" s="8" t="s">
        <v>6</v>
      </c>
      <c r="R21" s="22"/>
      <c r="S21" s="9" t="s">
        <v>34</v>
      </c>
      <c r="T21" s="8" t="s">
        <v>6</v>
      </c>
      <c r="U21" s="7"/>
      <c r="V21" s="7"/>
    </row>
    <row r="22" spans="2:22" x14ac:dyDescent="0.25">
      <c r="B22" s="9" t="s">
        <v>1</v>
      </c>
      <c r="C22" s="8"/>
      <c r="D22" s="22"/>
      <c r="E22" s="9" t="s">
        <v>1</v>
      </c>
      <c r="F22" s="8"/>
      <c r="G22" s="22"/>
      <c r="H22" s="9" t="s">
        <v>1</v>
      </c>
      <c r="I22" s="8"/>
      <c r="M22" s="11" t="s">
        <v>33</v>
      </c>
      <c r="N22" s="12"/>
      <c r="O22" s="22"/>
      <c r="P22" s="11" t="s">
        <v>33</v>
      </c>
      <c r="Q22" s="12"/>
      <c r="R22" s="22"/>
      <c r="S22" s="11" t="s">
        <v>33</v>
      </c>
      <c r="T22" s="12"/>
      <c r="U22" s="7"/>
      <c r="V22" s="7"/>
    </row>
    <row r="23" spans="2:22" x14ac:dyDescent="0.25">
      <c r="B23" s="9" t="s">
        <v>2</v>
      </c>
      <c r="C23" s="8"/>
      <c r="D23" s="22"/>
      <c r="E23" s="9" t="s">
        <v>2</v>
      </c>
      <c r="F23" s="8"/>
      <c r="G23" s="22"/>
      <c r="H23" s="9" t="s">
        <v>2</v>
      </c>
      <c r="I23" s="8"/>
      <c r="K23" s="4" t="s">
        <v>29</v>
      </c>
      <c r="M23" s="9" t="s">
        <v>35</v>
      </c>
      <c r="N23" s="8"/>
      <c r="O23" s="22"/>
      <c r="P23" s="9" t="s">
        <v>35</v>
      </c>
      <c r="Q23" s="8"/>
      <c r="R23" s="22"/>
      <c r="S23" s="9" t="s">
        <v>35</v>
      </c>
      <c r="T23" s="8"/>
      <c r="U23" s="7"/>
      <c r="V23" s="6" t="s">
        <v>29</v>
      </c>
    </row>
    <row r="24" spans="2:22" ht="5.0999999999999996" customHeight="1" x14ac:dyDescent="0.25">
      <c r="M24" s="22"/>
      <c r="N24" s="22"/>
      <c r="O24" s="22"/>
      <c r="P24" s="22"/>
      <c r="Q24" s="22"/>
      <c r="R24" s="22"/>
      <c r="S24" s="22"/>
      <c r="T24" s="22"/>
      <c r="U24" s="7"/>
      <c r="V24" s="7"/>
    </row>
    <row r="25" spans="2:22" x14ac:dyDescent="0.25">
      <c r="B25" s="4" t="s">
        <v>16</v>
      </c>
      <c r="C25" s="4">
        <f>IF(AND(C21="X",C22="",C23=""),0,IF(AND(C21="",C22="X",C23=""),1,IF(AND(C21="",C22="",C23="X"),2,"Erreur")))</f>
        <v>0</v>
      </c>
      <c r="E25" s="4" t="s">
        <v>15</v>
      </c>
      <c r="F25" s="4">
        <f>IF(AND(F21="X",F22="",F23=""),0,IF(AND(F21="",F22="X",F23=""),1,IF(AND(F21="",F22="",F23="X"),2,"Erreur")))</f>
        <v>0</v>
      </c>
      <c r="H25" s="6" t="s">
        <v>37</v>
      </c>
      <c r="I25" s="4">
        <f>IF(AND(I21="X",I22="",I23=""),0,IF(AND(I21="",I22="X",I23=""),1,IF(AND(I21="",I22="",I23="X"),2,"Erreur")))</f>
        <v>0</v>
      </c>
      <c r="K25" s="4">
        <f>I25+F25*10+C25*100</f>
        <v>0</v>
      </c>
      <c r="M25" s="24" t="s">
        <v>16</v>
      </c>
      <c r="N25" s="21">
        <f>IF(AND(N21="X",N22="",N23=""),0,IF(AND(N21="",N22="",N23="X"),2,"Erreur"))</f>
        <v>0</v>
      </c>
      <c r="O25" s="22"/>
      <c r="P25" s="24" t="s">
        <v>15</v>
      </c>
      <c r="Q25" s="21">
        <f>IF(AND(Q21="X",Q22="",Q23=""),0,IF(AND(Q21="",Q22="",Q23="X"),2,"Erreur"))</f>
        <v>0</v>
      </c>
      <c r="R25" s="22"/>
      <c r="S25" s="24" t="s">
        <v>37</v>
      </c>
      <c r="T25" s="21">
        <f>IF(AND(T21="X",T22="",T23=""),0,IF(AND(T21="",T22="",T23="X"),2,"Erreur"))</f>
        <v>0</v>
      </c>
      <c r="U25" s="7"/>
      <c r="V25" s="6">
        <f>T25+Q25*10+N25*100</f>
        <v>0</v>
      </c>
    </row>
    <row r="26" spans="2:22" x14ac:dyDescent="0.25">
      <c r="M26" s="7"/>
      <c r="N26" s="7"/>
      <c r="O26" s="7"/>
      <c r="P26" s="7"/>
      <c r="Q26" s="7"/>
      <c r="R26" s="7"/>
      <c r="S26" s="7"/>
      <c r="T26" s="7"/>
      <c r="U26" s="7"/>
      <c r="V26" s="7"/>
    </row>
    <row r="27" spans="2:22" x14ac:dyDescent="0.25">
      <c r="M27" s="7"/>
      <c r="N27" s="7"/>
      <c r="O27" s="7"/>
      <c r="P27" s="7"/>
      <c r="Q27" s="7"/>
      <c r="R27" s="7"/>
      <c r="S27" s="7"/>
      <c r="T27" s="7"/>
      <c r="U27" s="7"/>
      <c r="V27" s="7"/>
    </row>
    <row r="28" spans="2:22" x14ac:dyDescent="0.25">
      <c r="B28" s="56" t="s">
        <v>58</v>
      </c>
      <c r="C28" s="57"/>
      <c r="D28" s="57"/>
      <c r="E28" s="57"/>
      <c r="F28" s="57"/>
      <c r="G28" s="57"/>
      <c r="H28" s="57"/>
      <c r="I28" s="57"/>
      <c r="J28" s="57"/>
      <c r="K28" s="58"/>
      <c r="M28" s="53" t="s">
        <v>65</v>
      </c>
      <c r="N28" s="53"/>
      <c r="O28" s="53"/>
      <c r="P28" s="53"/>
      <c r="Q28" s="53"/>
      <c r="R28" s="53"/>
      <c r="S28" s="53"/>
      <c r="T28" s="53"/>
      <c r="U28" s="53"/>
      <c r="V28" s="53"/>
    </row>
    <row r="29" spans="2:22" ht="5.0999999999999996" customHeight="1" x14ac:dyDescent="0.25">
      <c r="M29" s="7"/>
      <c r="N29" s="7"/>
      <c r="O29" s="7"/>
      <c r="P29" s="7"/>
      <c r="Q29" s="7"/>
      <c r="R29" s="7"/>
      <c r="S29" s="7"/>
      <c r="T29" s="7"/>
      <c r="U29" s="7"/>
      <c r="V29" s="7"/>
    </row>
    <row r="30" spans="2:22" x14ac:dyDescent="0.25">
      <c r="B30" s="53" t="s">
        <v>0</v>
      </c>
      <c r="C30" s="53"/>
      <c r="E30" s="53" t="s">
        <v>5</v>
      </c>
      <c r="F30" s="53"/>
      <c r="H30" s="53" t="s">
        <v>68</v>
      </c>
      <c r="I30" s="53"/>
      <c r="M30" s="53" t="s">
        <v>0</v>
      </c>
      <c r="N30" s="53"/>
      <c r="O30" s="7"/>
      <c r="P30" s="53" t="s">
        <v>5</v>
      </c>
      <c r="Q30" s="53"/>
      <c r="R30" s="7"/>
      <c r="S30" s="53" t="s">
        <v>68</v>
      </c>
      <c r="T30" s="53"/>
      <c r="U30" s="7"/>
      <c r="V30" s="7"/>
    </row>
    <row r="31" spans="2:22" x14ac:dyDescent="0.25">
      <c r="B31" s="4" t="s">
        <v>3</v>
      </c>
      <c r="C31" s="8" t="s">
        <v>6</v>
      </c>
      <c r="D31" s="22"/>
      <c r="E31" s="21" t="s">
        <v>3</v>
      </c>
      <c r="F31" s="8" t="s">
        <v>6</v>
      </c>
      <c r="G31" s="22"/>
      <c r="H31" s="21" t="s">
        <v>3</v>
      </c>
      <c r="I31" s="8" t="s">
        <v>6</v>
      </c>
      <c r="M31" s="9" t="s">
        <v>34</v>
      </c>
      <c r="N31" s="8" t="s">
        <v>6</v>
      </c>
      <c r="O31" s="22"/>
      <c r="P31" s="9" t="s">
        <v>34</v>
      </c>
      <c r="Q31" s="8" t="s">
        <v>6</v>
      </c>
      <c r="R31" s="22"/>
      <c r="S31" s="9" t="s">
        <v>34</v>
      </c>
      <c r="T31" s="8" t="s">
        <v>6</v>
      </c>
      <c r="U31" s="7"/>
      <c r="V31" s="7"/>
    </row>
    <row r="32" spans="2:22" x14ac:dyDescent="0.25">
      <c r="B32" s="9" t="s">
        <v>66</v>
      </c>
      <c r="C32" s="8"/>
      <c r="D32" s="22"/>
      <c r="E32" s="9" t="s">
        <v>66</v>
      </c>
      <c r="F32" s="8"/>
      <c r="G32" s="22"/>
      <c r="H32" s="9" t="s">
        <v>66</v>
      </c>
      <c r="I32" s="8"/>
      <c r="M32" s="11" t="s">
        <v>33</v>
      </c>
      <c r="N32" s="12"/>
      <c r="O32" s="22"/>
      <c r="P32" s="11" t="s">
        <v>33</v>
      </c>
      <c r="Q32" s="12"/>
      <c r="R32" s="22"/>
      <c r="S32" s="11" t="s">
        <v>33</v>
      </c>
      <c r="T32" s="12"/>
      <c r="U32" s="7"/>
      <c r="V32" s="7"/>
    </row>
    <row r="33" spans="2:22" x14ac:dyDescent="0.25">
      <c r="B33" s="9" t="s">
        <v>67</v>
      </c>
      <c r="C33" s="8"/>
      <c r="D33" s="22"/>
      <c r="E33" s="9" t="s">
        <v>67</v>
      </c>
      <c r="F33" s="8"/>
      <c r="G33" s="22"/>
      <c r="H33" s="9" t="s">
        <v>67</v>
      </c>
      <c r="I33" s="8"/>
      <c r="K33" s="4" t="s">
        <v>29</v>
      </c>
      <c r="M33" s="9" t="s">
        <v>35</v>
      </c>
      <c r="N33" s="8"/>
      <c r="O33" s="22"/>
      <c r="P33" s="9" t="s">
        <v>35</v>
      </c>
      <c r="Q33" s="8"/>
      <c r="R33" s="22"/>
      <c r="S33" s="9" t="s">
        <v>35</v>
      </c>
      <c r="T33" s="8"/>
      <c r="U33" s="7"/>
      <c r="V33" s="6" t="s">
        <v>29</v>
      </c>
    </row>
    <row r="34" spans="2:22" ht="5.0999999999999996" customHeight="1" x14ac:dyDescent="0.25">
      <c r="M34" s="22"/>
      <c r="N34" s="22"/>
      <c r="O34" s="22"/>
      <c r="P34" s="22"/>
      <c r="Q34" s="22"/>
      <c r="R34" s="22"/>
      <c r="S34" s="22"/>
      <c r="T34" s="22"/>
      <c r="U34" s="7"/>
      <c r="V34" s="7"/>
    </row>
    <row r="35" spans="2:22" x14ac:dyDescent="0.25">
      <c r="B35" s="4" t="s">
        <v>19</v>
      </c>
      <c r="C35" s="4">
        <f>IF(AND(C31="X",C32="",C33=""),0,IF(AND(C31="",C32="X",C33=""),1,IF(AND(C31="",C32="",C33="X"),2,"Erreur")))</f>
        <v>0</v>
      </c>
      <c r="E35" s="4" t="s">
        <v>18</v>
      </c>
      <c r="F35" s="4">
        <f>IF(AND(F31="X",F32="",F33=""),0,IF(AND(F31="",F32="X",F33=""),1,IF(AND(F31="",F32="",F33="X"),2,"Erreur")))</f>
        <v>0</v>
      </c>
      <c r="H35" s="4" t="s">
        <v>17</v>
      </c>
      <c r="I35" s="4">
        <f>IF(AND(I31="X",I32="",I33=""),0,IF(AND(I31="",I32="X",I33=""),1,IF(AND(I31="",I32="",I33="X"),2,"Erreur")))</f>
        <v>0</v>
      </c>
      <c r="K35" s="4">
        <f>I35+F35*10+C35*100</f>
        <v>0</v>
      </c>
      <c r="M35" s="24" t="s">
        <v>19</v>
      </c>
      <c r="N35" s="21">
        <f>IF(AND(N31="X",N32="",N33=""),0,IF(AND(N31="",N32="",N33="X"),2,"Erreur"))</f>
        <v>0</v>
      </c>
      <c r="O35" s="22"/>
      <c r="P35" s="24" t="s">
        <v>18</v>
      </c>
      <c r="Q35" s="21">
        <f>IF(AND(Q31="X",Q32="",Q33=""),0,IF(AND(Q31="",Q32="",Q33="X"),2,"Erreur"))</f>
        <v>0</v>
      </c>
      <c r="R35" s="22"/>
      <c r="S35" s="24" t="s">
        <v>17</v>
      </c>
      <c r="T35" s="21">
        <f>IF(AND(T31="X",T32="",T33=""),0,IF(AND(T31="",T32="",T33="X"),2,"Erreur"))</f>
        <v>0</v>
      </c>
      <c r="U35" s="7"/>
      <c r="V35" s="6">
        <f>T35+Q35*10+N35*100</f>
        <v>0</v>
      </c>
    </row>
    <row r="36" spans="2:22" x14ac:dyDescent="0.25">
      <c r="M36" s="7"/>
      <c r="N36" s="7"/>
      <c r="O36" s="7"/>
      <c r="P36" s="7"/>
      <c r="Q36" s="7"/>
      <c r="R36" s="7"/>
      <c r="S36" s="7"/>
      <c r="T36" s="7"/>
      <c r="U36" s="7"/>
      <c r="V36" s="7"/>
    </row>
    <row r="37" spans="2:22" x14ac:dyDescent="0.25">
      <c r="M37" s="7"/>
      <c r="N37" s="7"/>
      <c r="O37" s="7"/>
      <c r="P37" s="7"/>
      <c r="Q37" s="7"/>
      <c r="R37" s="7"/>
      <c r="S37" s="7"/>
      <c r="T37" s="7"/>
      <c r="U37" s="7"/>
      <c r="V37" s="7"/>
    </row>
    <row r="38" spans="2:22" x14ac:dyDescent="0.25">
      <c r="B38" s="56" t="s">
        <v>132</v>
      </c>
      <c r="C38" s="57"/>
      <c r="D38" s="57"/>
      <c r="E38" s="57"/>
      <c r="F38" s="57"/>
      <c r="G38" s="57"/>
      <c r="H38" s="57"/>
      <c r="I38" s="57"/>
      <c r="J38" s="57"/>
      <c r="K38" s="58"/>
      <c r="M38" s="53" t="s">
        <v>133</v>
      </c>
      <c r="N38" s="53"/>
      <c r="O38" s="53"/>
      <c r="P38" s="53"/>
      <c r="Q38" s="53"/>
      <c r="R38" s="53"/>
      <c r="S38" s="53"/>
      <c r="T38" s="53"/>
      <c r="U38" s="53"/>
      <c r="V38" s="53"/>
    </row>
    <row r="39" spans="2:22" ht="5.0999999999999996" customHeight="1" x14ac:dyDescent="0.25">
      <c r="M39" s="7"/>
      <c r="N39" s="7"/>
      <c r="O39" s="7"/>
      <c r="P39" s="7"/>
      <c r="Q39" s="7"/>
      <c r="R39" s="7"/>
      <c r="S39" s="7"/>
      <c r="T39" s="7"/>
      <c r="U39" s="7"/>
      <c r="V39" s="7"/>
    </row>
    <row r="40" spans="2:22" x14ac:dyDescent="0.25">
      <c r="B40" s="53" t="s">
        <v>0</v>
      </c>
      <c r="C40" s="53"/>
      <c r="E40" s="53" t="s">
        <v>5</v>
      </c>
      <c r="F40" s="53"/>
      <c r="H40" s="53" t="s">
        <v>68</v>
      </c>
      <c r="I40" s="53"/>
      <c r="M40" s="53" t="s">
        <v>0</v>
      </c>
      <c r="N40" s="53"/>
      <c r="O40" s="7"/>
      <c r="P40" s="53" t="s">
        <v>5</v>
      </c>
      <c r="Q40" s="53"/>
      <c r="R40" s="7"/>
      <c r="S40" s="53" t="s">
        <v>68</v>
      </c>
      <c r="T40" s="53"/>
      <c r="U40" s="7"/>
      <c r="V40" s="7"/>
    </row>
    <row r="41" spans="2:22" x14ac:dyDescent="0.25">
      <c r="B41" s="4" t="s">
        <v>3</v>
      </c>
      <c r="C41" s="8" t="s">
        <v>6</v>
      </c>
      <c r="E41" s="4" t="s">
        <v>3</v>
      </c>
      <c r="F41" s="8" t="s">
        <v>6</v>
      </c>
      <c r="H41" s="4" t="s">
        <v>3</v>
      </c>
      <c r="I41" s="8" t="s">
        <v>6</v>
      </c>
      <c r="M41" s="9" t="s">
        <v>34</v>
      </c>
      <c r="N41" s="8" t="s">
        <v>6</v>
      </c>
      <c r="O41" s="22"/>
      <c r="P41" s="9" t="s">
        <v>34</v>
      </c>
      <c r="Q41" s="8" t="s">
        <v>6</v>
      </c>
      <c r="R41" s="22"/>
      <c r="S41" s="9" t="s">
        <v>34</v>
      </c>
      <c r="T41" s="8" t="s">
        <v>6</v>
      </c>
      <c r="U41" s="7"/>
      <c r="V41" s="7"/>
    </row>
    <row r="42" spans="2:22" x14ac:dyDescent="0.25">
      <c r="B42" s="9" t="s">
        <v>1</v>
      </c>
      <c r="C42" s="8"/>
      <c r="E42" s="9" t="s">
        <v>1</v>
      </c>
      <c r="F42" s="8"/>
      <c r="H42" s="9" t="s">
        <v>1</v>
      </c>
      <c r="I42" s="8"/>
      <c r="M42" s="11" t="s">
        <v>33</v>
      </c>
      <c r="N42" s="12"/>
      <c r="O42" s="22"/>
      <c r="P42" s="11" t="s">
        <v>33</v>
      </c>
      <c r="Q42" s="12"/>
      <c r="R42" s="22"/>
      <c r="S42" s="11" t="s">
        <v>33</v>
      </c>
      <c r="T42" s="12"/>
      <c r="U42" s="7"/>
      <c r="V42" s="7"/>
    </row>
    <row r="43" spans="2:22" x14ac:dyDescent="0.25">
      <c r="B43" s="9" t="s">
        <v>2</v>
      </c>
      <c r="C43" s="8"/>
      <c r="E43" s="9" t="s">
        <v>2</v>
      </c>
      <c r="F43" s="8"/>
      <c r="H43" s="9" t="s">
        <v>2</v>
      </c>
      <c r="I43" s="8"/>
      <c r="K43" s="4" t="s">
        <v>29</v>
      </c>
      <c r="M43" s="9" t="s">
        <v>35</v>
      </c>
      <c r="N43" s="8"/>
      <c r="O43" s="22"/>
      <c r="P43" s="9" t="s">
        <v>35</v>
      </c>
      <c r="Q43" s="8"/>
      <c r="R43" s="22"/>
      <c r="S43" s="9" t="s">
        <v>35</v>
      </c>
      <c r="T43" s="8"/>
      <c r="U43" s="7"/>
      <c r="V43" s="6" t="s">
        <v>29</v>
      </c>
    </row>
    <row r="44" spans="2:22" ht="5.0999999999999996" customHeight="1" x14ac:dyDescent="0.25">
      <c r="M44" s="22"/>
      <c r="N44" s="22"/>
      <c r="O44" s="22"/>
      <c r="P44" s="22"/>
      <c r="Q44" s="22"/>
      <c r="R44" s="22"/>
      <c r="S44" s="22"/>
      <c r="T44" s="22"/>
      <c r="U44" s="7"/>
      <c r="V44" s="7"/>
    </row>
    <row r="45" spans="2:22" x14ac:dyDescent="0.25">
      <c r="B45" s="4" t="s">
        <v>22</v>
      </c>
      <c r="C45" s="4">
        <f>IF(AND(C41="X",C42="",C43=""),0,IF(AND(C41="",C42="X",C43=""),1,IF(AND(C41="",C42="",C43="X"),2,"Erreur")))</f>
        <v>0</v>
      </c>
      <c r="E45" s="4" t="s">
        <v>21</v>
      </c>
      <c r="F45" s="4">
        <f>IF(AND(F41="X",F42="",F43=""),0,IF(AND(F41="",F42="X",F43=""),1,IF(AND(F41="",F42="",F43="X"),2,"Erreur")))</f>
        <v>0</v>
      </c>
      <c r="H45" s="4" t="s">
        <v>20</v>
      </c>
      <c r="I45" s="4">
        <f>IF(AND(I41="X",I42="",I43=""),0,IF(AND(I41="",I42="X",I43=""),1,IF(AND(I41="",I42="",I43="X"),2,"Erreur")))</f>
        <v>0</v>
      </c>
      <c r="K45" s="4">
        <f>I45+F45*10+C45*100</f>
        <v>0</v>
      </c>
      <c r="M45" s="24" t="s">
        <v>22</v>
      </c>
      <c r="N45" s="21">
        <f>IF(AND(N41="X",N42="",N43=""),0,IF(AND(N41="",N42="",N43="X"),2,"Erreur"))</f>
        <v>0</v>
      </c>
      <c r="O45" s="22"/>
      <c r="P45" s="24" t="s">
        <v>21</v>
      </c>
      <c r="Q45" s="21">
        <f>IF(AND(Q41="X",Q42="",Q43=""),0,IF(AND(Q41="",Q42="",Q43="X"),2,"Erreur"))</f>
        <v>0</v>
      </c>
      <c r="R45" s="22"/>
      <c r="S45" s="24" t="s">
        <v>20</v>
      </c>
      <c r="T45" s="21">
        <f>IF(AND(T41="X",T42="",T43=""),0,IF(AND(T41="",T42="",T43="X"),2,"Erreur"))</f>
        <v>0</v>
      </c>
      <c r="U45" s="7"/>
      <c r="V45" s="6">
        <f>T45+Q45*10+N45*100</f>
        <v>0</v>
      </c>
    </row>
    <row r="46" spans="2:22" x14ac:dyDescent="0.25">
      <c r="M46" s="7"/>
      <c r="N46" s="7"/>
      <c r="O46" s="7"/>
      <c r="P46" s="7"/>
      <c r="Q46" s="7"/>
      <c r="R46" s="7"/>
      <c r="S46" s="7"/>
      <c r="T46" s="7"/>
      <c r="U46" s="7"/>
      <c r="V46" s="7"/>
    </row>
    <row r="47" spans="2:22" x14ac:dyDescent="0.25">
      <c r="M47" s="7"/>
      <c r="N47" s="7"/>
      <c r="O47" s="7"/>
      <c r="P47" s="7"/>
      <c r="Q47" s="7"/>
      <c r="R47" s="7"/>
      <c r="S47" s="7"/>
      <c r="T47" s="7"/>
      <c r="U47" s="7"/>
      <c r="V47" s="7"/>
    </row>
    <row r="48" spans="2:22" x14ac:dyDescent="0.25">
      <c r="B48" s="53" t="s">
        <v>59</v>
      </c>
      <c r="C48" s="53"/>
      <c r="D48" s="53"/>
      <c r="E48" s="53"/>
      <c r="F48" s="53"/>
      <c r="G48" s="53"/>
      <c r="H48" s="53"/>
      <c r="I48" s="53"/>
      <c r="J48" s="53"/>
      <c r="K48" s="53"/>
      <c r="M48" s="53" t="s">
        <v>63</v>
      </c>
      <c r="N48" s="53"/>
      <c r="O48" s="53"/>
      <c r="P48" s="53"/>
      <c r="Q48" s="53"/>
      <c r="R48" s="53"/>
      <c r="S48" s="53"/>
      <c r="T48" s="53"/>
      <c r="U48" s="53"/>
      <c r="V48" s="53"/>
    </row>
    <row r="49" spans="2:22" ht="5.0999999999999996" customHeight="1" x14ac:dyDescent="0.25">
      <c r="M49" s="7"/>
      <c r="N49" s="7"/>
      <c r="O49" s="7"/>
      <c r="P49" s="7"/>
      <c r="Q49" s="7"/>
      <c r="R49" s="7"/>
      <c r="S49" s="7"/>
      <c r="T49" s="7"/>
      <c r="U49" s="7"/>
      <c r="V49" s="7"/>
    </row>
    <row r="50" spans="2:22" x14ac:dyDescent="0.25">
      <c r="B50" s="53" t="s">
        <v>0</v>
      </c>
      <c r="C50" s="53"/>
      <c r="E50" s="53" t="s">
        <v>5</v>
      </c>
      <c r="F50" s="53"/>
      <c r="H50" s="53" t="s">
        <v>68</v>
      </c>
      <c r="I50" s="53"/>
      <c r="M50" s="53" t="s">
        <v>0</v>
      </c>
      <c r="N50" s="53"/>
      <c r="O50" s="7"/>
      <c r="P50" s="53" t="s">
        <v>5</v>
      </c>
      <c r="Q50" s="53"/>
      <c r="R50" s="7"/>
      <c r="S50" s="53" t="s">
        <v>68</v>
      </c>
      <c r="T50" s="53"/>
      <c r="U50" s="7"/>
      <c r="V50" s="7"/>
    </row>
    <row r="51" spans="2:22" x14ac:dyDescent="0.25">
      <c r="B51" s="4" t="s">
        <v>3</v>
      </c>
      <c r="C51" s="8" t="s">
        <v>6</v>
      </c>
      <c r="E51" s="4" t="s">
        <v>3</v>
      </c>
      <c r="F51" s="8" t="s">
        <v>6</v>
      </c>
      <c r="H51" s="4" t="s">
        <v>3</v>
      </c>
      <c r="I51" s="8" t="s">
        <v>6</v>
      </c>
      <c r="M51" s="9" t="s">
        <v>34</v>
      </c>
      <c r="N51" s="8" t="s">
        <v>6</v>
      </c>
      <c r="O51" s="22"/>
      <c r="P51" s="9" t="s">
        <v>34</v>
      </c>
      <c r="Q51" s="8" t="s">
        <v>6</v>
      </c>
      <c r="R51" s="22"/>
      <c r="S51" s="9" t="s">
        <v>34</v>
      </c>
      <c r="T51" s="8" t="s">
        <v>6</v>
      </c>
      <c r="U51" s="7"/>
      <c r="V51" s="7"/>
    </row>
    <row r="52" spans="2:22" x14ac:dyDescent="0.25">
      <c r="B52" s="9" t="s">
        <v>1</v>
      </c>
      <c r="C52" s="8"/>
      <c r="E52" s="9" t="s">
        <v>1</v>
      </c>
      <c r="F52" s="8"/>
      <c r="H52" s="9" t="s">
        <v>1</v>
      </c>
      <c r="I52" s="8"/>
      <c r="M52" s="11" t="s">
        <v>33</v>
      </c>
      <c r="N52" s="12"/>
      <c r="O52" s="22"/>
      <c r="P52" s="11" t="s">
        <v>33</v>
      </c>
      <c r="Q52" s="12"/>
      <c r="R52" s="22"/>
      <c r="S52" s="11" t="s">
        <v>33</v>
      </c>
      <c r="T52" s="12"/>
      <c r="U52" s="7"/>
      <c r="V52" s="7"/>
    </row>
    <row r="53" spans="2:22" x14ac:dyDescent="0.25">
      <c r="B53" s="9" t="s">
        <v>2</v>
      </c>
      <c r="C53" s="8"/>
      <c r="E53" s="9" t="s">
        <v>2</v>
      </c>
      <c r="F53" s="8"/>
      <c r="H53" s="9" t="s">
        <v>2</v>
      </c>
      <c r="I53" s="8"/>
      <c r="K53" s="4" t="s">
        <v>29</v>
      </c>
      <c r="M53" s="9" t="s">
        <v>35</v>
      </c>
      <c r="N53" s="8"/>
      <c r="O53" s="22"/>
      <c r="P53" s="9" t="s">
        <v>35</v>
      </c>
      <c r="Q53" s="8"/>
      <c r="R53" s="22"/>
      <c r="S53" s="9" t="s">
        <v>35</v>
      </c>
      <c r="T53" s="8"/>
      <c r="U53" s="7"/>
      <c r="V53" s="6" t="s">
        <v>29</v>
      </c>
    </row>
    <row r="54" spans="2:22" ht="5.0999999999999996" customHeight="1" x14ac:dyDescent="0.25">
      <c r="M54" s="22"/>
      <c r="N54" s="22"/>
      <c r="O54" s="22"/>
      <c r="P54" s="22"/>
      <c r="Q54" s="22"/>
      <c r="R54" s="22"/>
      <c r="S54" s="22"/>
      <c r="T54" s="22"/>
      <c r="U54" s="7"/>
      <c r="V54" s="7"/>
    </row>
    <row r="55" spans="2:22" x14ac:dyDescent="0.25">
      <c r="B55" s="4" t="s">
        <v>25</v>
      </c>
      <c r="C55" s="4">
        <f>IF(AND(C51="X",C52="",C53=""),0,IF(AND(C51="",C52="X",C53=""),1,IF(AND(C51="",C52="",C53="X"),2,"Erreur")))</f>
        <v>0</v>
      </c>
      <c r="E55" s="4" t="s">
        <v>24</v>
      </c>
      <c r="F55" s="4">
        <f>IF(AND(F51="X",F52="",F53=""),0,IF(AND(F51="",F52="X",F53=""),1,IF(AND(F51="",F52="",F53="X"),2,"Erreur")))</f>
        <v>0</v>
      </c>
      <c r="H55" s="4" t="s">
        <v>23</v>
      </c>
      <c r="I55" s="4">
        <f>IF(AND(I51="X",I52="",I53=""),0,IF(AND(I51="",I52="X",I53=""),1,IF(AND(I51="",I52="",I53="X"),2,"Erreur")))</f>
        <v>0</v>
      </c>
      <c r="K55" s="4">
        <f>I55+F55*10+C55*100</f>
        <v>0</v>
      </c>
      <c r="M55" s="24" t="s">
        <v>25</v>
      </c>
      <c r="N55" s="21">
        <f>IF(AND(N51="X",N52="",N53=""),0,IF(AND(N51="",N52="",N53="X"),2,"Erreur"))</f>
        <v>0</v>
      </c>
      <c r="O55" s="22"/>
      <c r="P55" s="24" t="s">
        <v>24</v>
      </c>
      <c r="Q55" s="21">
        <f>IF(AND(Q51="X",Q52="",Q53=""),0,IF(AND(Q51="",Q52="",Q53="X"),2,"Erreur"))</f>
        <v>0</v>
      </c>
      <c r="R55" s="22"/>
      <c r="S55" s="24" t="s">
        <v>23</v>
      </c>
      <c r="T55" s="21">
        <f>IF(AND(T51="X",T52="",T53=""),0,IF(AND(T51="",T52="",T53="X"),2,"Erreur"))</f>
        <v>0</v>
      </c>
      <c r="U55" s="7"/>
      <c r="V55" s="6">
        <f>T55+Q55*10+N55*100</f>
        <v>0</v>
      </c>
    </row>
    <row r="56" spans="2:22" x14ac:dyDescent="0.25">
      <c r="M56" s="7"/>
      <c r="N56" s="7"/>
      <c r="O56" s="7"/>
      <c r="P56" s="7"/>
      <c r="Q56" s="7"/>
      <c r="R56" s="7"/>
      <c r="S56" s="7"/>
      <c r="T56" s="7"/>
      <c r="U56" s="7"/>
      <c r="V56" s="7"/>
    </row>
    <row r="57" spans="2:22" x14ac:dyDescent="0.25">
      <c r="M57" s="7"/>
      <c r="N57" s="7"/>
      <c r="O57" s="7"/>
      <c r="P57" s="7"/>
      <c r="Q57" s="7"/>
      <c r="R57" s="7"/>
      <c r="S57" s="7"/>
      <c r="T57" s="7"/>
      <c r="U57" s="7"/>
      <c r="V57" s="7"/>
    </row>
    <row r="58" spans="2:22" x14ac:dyDescent="0.25">
      <c r="B58" s="53" t="s">
        <v>60</v>
      </c>
      <c r="C58" s="53"/>
      <c r="D58" s="53"/>
      <c r="E58" s="53"/>
      <c r="F58" s="53"/>
      <c r="G58" s="53"/>
      <c r="H58" s="53"/>
      <c r="I58" s="53"/>
      <c r="J58" s="53"/>
      <c r="K58" s="53"/>
      <c r="M58" s="53" t="s">
        <v>64</v>
      </c>
      <c r="N58" s="53"/>
      <c r="O58" s="53"/>
      <c r="P58" s="53"/>
      <c r="Q58" s="53"/>
      <c r="R58" s="53"/>
      <c r="S58" s="53"/>
      <c r="T58" s="53"/>
      <c r="U58" s="53"/>
      <c r="V58" s="53"/>
    </row>
    <row r="59" spans="2:22" ht="5.0999999999999996" customHeight="1" x14ac:dyDescent="0.25">
      <c r="M59" s="7"/>
      <c r="N59" s="7"/>
      <c r="O59" s="7"/>
      <c r="P59" s="7"/>
      <c r="Q59" s="7"/>
      <c r="R59" s="7"/>
      <c r="S59" s="7"/>
      <c r="T59" s="7"/>
      <c r="U59" s="7"/>
      <c r="V59" s="7"/>
    </row>
    <row r="60" spans="2:22" x14ac:dyDescent="0.25">
      <c r="B60" s="53" t="s">
        <v>0</v>
      </c>
      <c r="C60" s="53"/>
      <c r="E60" s="53" t="s">
        <v>5</v>
      </c>
      <c r="F60" s="53"/>
      <c r="H60" s="53" t="s">
        <v>68</v>
      </c>
      <c r="I60" s="53"/>
      <c r="M60" s="53" t="s">
        <v>0</v>
      </c>
      <c r="N60" s="53"/>
      <c r="O60" s="7"/>
      <c r="P60" s="53" t="s">
        <v>5</v>
      </c>
      <c r="Q60" s="53"/>
      <c r="R60" s="7"/>
      <c r="S60" s="53" t="s">
        <v>68</v>
      </c>
      <c r="T60" s="53"/>
      <c r="U60" s="7"/>
      <c r="V60" s="7"/>
    </row>
    <row r="61" spans="2:22" x14ac:dyDescent="0.25">
      <c r="B61" s="4" t="s">
        <v>3</v>
      </c>
      <c r="C61" s="8" t="s">
        <v>6</v>
      </c>
      <c r="E61" s="4" t="s">
        <v>3</v>
      </c>
      <c r="F61" s="8" t="s">
        <v>6</v>
      </c>
      <c r="H61" s="4" t="s">
        <v>3</v>
      </c>
      <c r="I61" s="8" t="s">
        <v>6</v>
      </c>
      <c r="M61" s="9" t="s">
        <v>34</v>
      </c>
      <c r="N61" s="8" t="s">
        <v>6</v>
      </c>
      <c r="O61" s="22"/>
      <c r="P61" s="9" t="s">
        <v>34</v>
      </c>
      <c r="Q61" s="8" t="s">
        <v>6</v>
      </c>
      <c r="R61" s="22"/>
      <c r="S61" s="9" t="s">
        <v>34</v>
      </c>
      <c r="T61" s="8" t="s">
        <v>6</v>
      </c>
      <c r="U61" s="7"/>
      <c r="V61" s="7"/>
    </row>
    <row r="62" spans="2:22" x14ac:dyDescent="0.25">
      <c r="B62" s="9" t="s">
        <v>1</v>
      </c>
      <c r="C62" s="8"/>
      <c r="E62" s="9" t="s">
        <v>1</v>
      </c>
      <c r="F62" s="8"/>
      <c r="H62" s="9" t="s">
        <v>1</v>
      </c>
      <c r="I62" s="8"/>
      <c r="M62" s="11" t="s">
        <v>33</v>
      </c>
      <c r="N62" s="12"/>
      <c r="O62" s="22"/>
      <c r="P62" s="11" t="s">
        <v>33</v>
      </c>
      <c r="Q62" s="12"/>
      <c r="R62" s="22"/>
      <c r="S62" s="11" t="s">
        <v>33</v>
      </c>
      <c r="T62" s="12"/>
      <c r="U62" s="7"/>
      <c r="V62" s="7"/>
    </row>
    <row r="63" spans="2:22" x14ac:dyDescent="0.25">
      <c r="B63" s="9" t="s">
        <v>2</v>
      </c>
      <c r="C63" s="8"/>
      <c r="E63" s="9" t="s">
        <v>2</v>
      </c>
      <c r="F63" s="8"/>
      <c r="H63" s="9" t="s">
        <v>2</v>
      </c>
      <c r="I63" s="8"/>
      <c r="K63" s="4" t="s">
        <v>29</v>
      </c>
      <c r="M63" s="9" t="s">
        <v>35</v>
      </c>
      <c r="N63" s="8"/>
      <c r="O63" s="22"/>
      <c r="P63" s="9" t="s">
        <v>35</v>
      </c>
      <c r="Q63" s="8"/>
      <c r="R63" s="22"/>
      <c r="S63" s="9" t="s">
        <v>35</v>
      </c>
      <c r="T63" s="8"/>
      <c r="U63" s="7"/>
      <c r="V63" s="6" t="s">
        <v>29</v>
      </c>
    </row>
    <row r="64" spans="2:22" ht="5.0999999999999996" customHeight="1" x14ac:dyDescent="0.25">
      <c r="M64" s="22"/>
      <c r="N64" s="22"/>
      <c r="O64" s="22"/>
      <c r="P64" s="22"/>
      <c r="Q64" s="22"/>
      <c r="R64" s="22"/>
      <c r="S64" s="22"/>
      <c r="T64" s="22"/>
      <c r="U64" s="7"/>
      <c r="V64" s="7"/>
    </row>
    <row r="65" spans="2:22" x14ac:dyDescent="0.25">
      <c r="B65" s="4" t="s">
        <v>28</v>
      </c>
      <c r="C65" s="4">
        <f>IF(AND(C61="X",C62="",C63=""),0,IF(AND(C61="",C62="X",C63=""),1,IF(AND(C61="",C62="",C63="X"),2,"Erreur")))</f>
        <v>0</v>
      </c>
      <c r="E65" s="4" t="s">
        <v>27</v>
      </c>
      <c r="F65" s="4">
        <f>IF(AND(F61="X",F62="",F63=""),0,IF(AND(F61="",F62="X",F63=""),1,IF(AND(F61="",F62="",F63="X"),2,"Erreur")))</f>
        <v>0</v>
      </c>
      <c r="H65" s="4" t="s">
        <v>26</v>
      </c>
      <c r="I65" s="4">
        <f>IF(AND(I61="X",I62="",I63=""),0,IF(AND(I61="",I62="X",I63=""),1,IF(AND(I61="",I62="",I63="X"),2,"Erreur")))</f>
        <v>0</v>
      </c>
      <c r="K65" s="4">
        <f>I65+F65*10+C65*100</f>
        <v>0</v>
      </c>
      <c r="M65" s="24" t="s">
        <v>28</v>
      </c>
      <c r="N65" s="21">
        <f>IF(AND(N61="X",N62="",N63=""),0,IF(AND(N61="",N62="",N63="X"),2,"Erreur"))</f>
        <v>0</v>
      </c>
      <c r="O65" s="22"/>
      <c r="P65" s="24" t="s">
        <v>27</v>
      </c>
      <c r="Q65" s="21">
        <f>IF(AND(Q61="X",Q62="",Q63=""),0,IF(AND(Q61="",Q62="",Q63="X"),2,"Erreur"))</f>
        <v>0</v>
      </c>
      <c r="R65" s="22"/>
      <c r="S65" s="24" t="s">
        <v>26</v>
      </c>
      <c r="T65" s="21">
        <f>IF(AND(T61="X",T62="",T63=""),0,IF(AND(T61="",T62="",T63="X"),2,"Erreur"))</f>
        <v>0</v>
      </c>
      <c r="U65" s="7"/>
      <c r="V65" s="6">
        <f>T65+Q65*10+N65*100</f>
        <v>0</v>
      </c>
    </row>
    <row r="66" spans="2:22" s="7" customFormat="1" x14ac:dyDescent="0.25">
      <c r="B66" s="2"/>
      <c r="C66" s="2"/>
      <c r="E66" s="2"/>
      <c r="F66" s="2"/>
      <c r="H66" s="2"/>
      <c r="I66" s="2"/>
      <c r="K66" s="2"/>
      <c r="M66" s="2"/>
      <c r="N66" s="2"/>
      <c r="P66" s="2"/>
      <c r="Q66" s="2"/>
      <c r="S66" s="2"/>
      <c r="T66" s="2"/>
      <c r="V66" s="2"/>
    </row>
    <row r="67" spans="2:22" x14ac:dyDescent="0.25">
      <c r="M67" s="7"/>
      <c r="N67" s="7"/>
      <c r="O67" s="7"/>
      <c r="P67" s="7"/>
      <c r="Q67" s="7"/>
      <c r="R67" s="7"/>
      <c r="S67" s="7"/>
      <c r="T67" s="7"/>
      <c r="U67" s="7"/>
      <c r="V67" s="7"/>
    </row>
    <row r="68" spans="2:22" ht="46.5" x14ac:dyDescent="0.25">
      <c r="H68" s="1" t="s">
        <v>30</v>
      </c>
      <c r="I68" s="54">
        <f>((((((((((((((((C65*3+F65)*3+I65)*3+C55)*3+F55)*3+I55)*3+C45)*3+F45)*3+I45)*3+C35)*3+F35)*3+I35)*3+C25)*3+F25)*3+I25)*3+C15)*3+F15)*3+I15</f>
        <v>0</v>
      </c>
      <c r="J68" s="54"/>
      <c r="K68" s="54"/>
      <c r="M68" s="7"/>
      <c r="N68" s="7"/>
      <c r="O68" s="7"/>
      <c r="P68" s="7"/>
      <c r="Q68" s="7"/>
      <c r="R68" s="7"/>
      <c r="S68" s="1" t="s">
        <v>30</v>
      </c>
      <c r="T68" s="54">
        <f>((((((((((((((((N65*3+Q65)*3+T65)*3+N55)*3+Q55)*3+T55)*3+N45)*3+Q45)*3+T45)*3+N35)*3+Q35)*3+T35)*3+N25)*3+Q25)*3+T25)*3+N15)*3+Q15)*3+T15</f>
        <v>0</v>
      </c>
      <c r="U68" s="54"/>
      <c r="V68" s="54"/>
    </row>
  </sheetData>
  <mergeCells count="52">
    <mergeCell ref="B28:K28"/>
    <mergeCell ref="B38:K38"/>
    <mergeCell ref="B48:K48"/>
    <mergeCell ref="B58:K58"/>
    <mergeCell ref="B40:C40"/>
    <mergeCell ref="E40:F40"/>
    <mergeCell ref="H40:I40"/>
    <mergeCell ref="B50:C50"/>
    <mergeCell ref="E50:F50"/>
    <mergeCell ref="H50:I50"/>
    <mergeCell ref="B10:C10"/>
    <mergeCell ref="E10:F10"/>
    <mergeCell ref="H10:I10"/>
    <mergeCell ref="I68:K68"/>
    <mergeCell ref="B5:K5"/>
    <mergeCell ref="B20:C20"/>
    <mergeCell ref="E20:F20"/>
    <mergeCell ref="H20:I20"/>
    <mergeCell ref="B30:C30"/>
    <mergeCell ref="E30:F30"/>
    <mergeCell ref="H30:I30"/>
    <mergeCell ref="B60:C60"/>
    <mergeCell ref="E60:F60"/>
    <mergeCell ref="H60:I60"/>
    <mergeCell ref="B8:K8"/>
    <mergeCell ref="B18:K18"/>
    <mergeCell ref="M5:V5"/>
    <mergeCell ref="M8:V8"/>
    <mergeCell ref="M10:N10"/>
    <mergeCell ref="P10:Q10"/>
    <mergeCell ref="S10:T10"/>
    <mergeCell ref="M18:V18"/>
    <mergeCell ref="M20:N20"/>
    <mergeCell ref="P20:Q20"/>
    <mergeCell ref="S20:T20"/>
    <mergeCell ref="M28:V28"/>
    <mergeCell ref="M30:N30"/>
    <mergeCell ref="P30:Q30"/>
    <mergeCell ref="S30:T30"/>
    <mergeCell ref="M38:V38"/>
    <mergeCell ref="M40:N40"/>
    <mergeCell ref="P40:Q40"/>
    <mergeCell ref="S40:T40"/>
    <mergeCell ref="M60:N60"/>
    <mergeCell ref="P60:Q60"/>
    <mergeCell ref="S60:T60"/>
    <mergeCell ref="T68:V68"/>
    <mergeCell ref="M48:V48"/>
    <mergeCell ref="M50:N50"/>
    <mergeCell ref="P50:Q50"/>
    <mergeCell ref="S50:T50"/>
    <mergeCell ref="M58:V5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B2:W75"/>
  <sheetViews>
    <sheetView showGridLines="0" zoomScale="70" zoomScaleNormal="70" workbookViewId="0">
      <selection activeCell="L30" sqref="L30"/>
    </sheetView>
  </sheetViews>
  <sheetFormatPr baseColWidth="10" defaultRowHeight="15" x14ac:dyDescent="0.2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x14ac:dyDescent="0.25">
      <c r="W2" s="38" t="s">
        <v>69</v>
      </c>
    </row>
    <row r="5" spans="2:23" x14ac:dyDescent="0.25">
      <c r="B5" s="55"/>
      <c r="C5" s="55"/>
      <c r="D5" s="55"/>
      <c r="E5" s="55"/>
      <c r="F5" s="55"/>
      <c r="G5" s="55"/>
      <c r="H5" s="55"/>
      <c r="I5" s="55"/>
      <c r="J5" s="55"/>
      <c r="K5" s="55"/>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B2:O51"/>
  <sheetViews>
    <sheetView showGridLines="0" topLeftCell="A22" zoomScale="70" zoomScaleNormal="70" workbookViewId="0">
      <selection activeCell="N43" sqref="N4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B2:O51"/>
  <sheetViews>
    <sheetView showGridLines="0" zoomScale="70" zoomScaleNormal="70" workbookViewId="0">
      <selection activeCell="K63" sqref="K6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B2:O51"/>
  <sheetViews>
    <sheetView showGridLines="0" zoomScale="70" zoomScaleNormal="70" workbookViewId="0">
      <selection activeCell="P33" sqref="P3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B2:O51"/>
  <sheetViews>
    <sheetView showGridLines="0" zoomScale="70" zoomScaleNormal="70" workbookViewId="0">
      <selection activeCell="M22" sqref="M22"/>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B2:O51"/>
  <sheetViews>
    <sheetView showGridLines="0" zoomScale="70" zoomScaleNormal="70" workbookViewId="0">
      <selection activeCell="L64" sqref="L64"/>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B2:O51"/>
  <sheetViews>
    <sheetView showGridLines="0" topLeftCell="A31" zoomScale="70" zoomScaleNormal="70" workbookViewId="0">
      <selection activeCell="Q39" sqref="Q39"/>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1"/>
  <sheetViews>
    <sheetView showGridLines="0" topLeftCell="A4" zoomScale="70" zoomScaleNormal="70" workbookViewId="0">
      <selection activeCell="L99" sqref="L99"/>
    </sheetView>
  </sheetViews>
  <sheetFormatPr baseColWidth="10" defaultRowHeight="15" x14ac:dyDescent="0.25"/>
  <cols>
    <col min="1" max="1" width="30.7109375" style="52" customWidth="1"/>
    <col min="2" max="2" width="40.7109375" style="52" customWidth="1"/>
    <col min="3" max="3" width="10.7109375" style="52" customWidth="1"/>
    <col min="4" max="4" width="2.7109375" style="52" customWidth="1"/>
    <col min="5" max="5" width="13.7109375" style="52" bestFit="1" customWidth="1"/>
    <col min="6" max="7" width="11.42578125" style="52"/>
    <col min="8" max="8" width="30.7109375" style="52" customWidth="1"/>
    <col min="9" max="9" width="10.7109375" style="52" customWidth="1"/>
    <col min="10" max="10" width="2.7109375" style="52" customWidth="1"/>
    <col min="11" max="16384" width="11.42578125" style="52"/>
  </cols>
  <sheetData>
    <row r="2" spans="2:15" x14ac:dyDescent="0.25">
      <c r="O2" s="52"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4:AV65"/>
  <sheetViews>
    <sheetView showGridLines="0" zoomScale="70" zoomScaleNormal="70" workbookViewId="0">
      <selection activeCell="H5" sqref="H5:J5"/>
    </sheetView>
  </sheetViews>
  <sheetFormatPr baseColWidth="10" defaultRowHeight="15" x14ac:dyDescent="0.2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x14ac:dyDescent="0.25">
      <c r="M4" s="17" t="s">
        <v>28</v>
      </c>
      <c r="N4" s="17" t="s">
        <v>27</v>
      </c>
      <c r="O4" s="17" t="s">
        <v>26</v>
      </c>
      <c r="P4" s="17" t="s">
        <v>25</v>
      </c>
      <c r="Q4" s="17" t="s">
        <v>24</v>
      </c>
      <c r="R4" s="17" t="s">
        <v>23</v>
      </c>
      <c r="S4" s="17" t="s">
        <v>22</v>
      </c>
      <c r="T4" s="17" t="s">
        <v>21</v>
      </c>
      <c r="U4" s="17" t="s">
        <v>20</v>
      </c>
      <c r="V4" s="17" t="s">
        <v>19</v>
      </c>
      <c r="W4" s="17" t="s">
        <v>18</v>
      </c>
      <c r="X4" s="17" t="s">
        <v>17</v>
      </c>
      <c r="Y4" s="17" t="s">
        <v>16</v>
      </c>
      <c r="Z4" s="17" t="s">
        <v>15</v>
      </c>
      <c r="AA4" s="17" t="s">
        <v>37</v>
      </c>
      <c r="AB4" s="17" t="s">
        <v>9</v>
      </c>
      <c r="AC4" s="17" t="s">
        <v>8</v>
      </c>
      <c r="AD4" s="17" t="s">
        <v>7</v>
      </c>
      <c r="AF4" s="7" t="s">
        <v>38</v>
      </c>
      <c r="AG4" s="7" t="s">
        <v>39</v>
      </c>
      <c r="AH4" s="7" t="s">
        <v>40</v>
      </c>
      <c r="AI4" s="7" t="s">
        <v>41</v>
      </c>
      <c r="AJ4" s="7" t="s">
        <v>42</v>
      </c>
      <c r="AK4" s="7" t="s">
        <v>43</v>
      </c>
      <c r="AL4" s="7" t="s">
        <v>44</v>
      </c>
      <c r="AM4" s="7" t="s">
        <v>45</v>
      </c>
      <c r="AN4" s="7" t="s">
        <v>46</v>
      </c>
      <c r="AO4" s="7" t="s">
        <v>47</v>
      </c>
      <c r="AP4" s="7" t="s">
        <v>48</v>
      </c>
      <c r="AQ4" s="7" t="s">
        <v>49</v>
      </c>
      <c r="AR4" s="7" t="s">
        <v>50</v>
      </c>
      <c r="AS4" s="7" t="s">
        <v>51</v>
      </c>
      <c r="AT4" s="7" t="s">
        <v>52</v>
      </c>
      <c r="AU4" s="7" t="s">
        <v>53</v>
      </c>
      <c r="AV4" s="7" t="s">
        <v>54</v>
      </c>
    </row>
    <row r="5" spans="2:48" ht="46.5" x14ac:dyDescent="0.25">
      <c r="C5" s="3"/>
      <c r="D5" s="3"/>
      <c r="E5" s="3"/>
      <c r="F5" s="3"/>
      <c r="G5" s="1" t="s">
        <v>36</v>
      </c>
      <c r="H5" s="59"/>
      <c r="I5" s="59"/>
      <c r="J5" s="59"/>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10">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x14ac:dyDescent="0.25">
      <c r="B8" s="53" t="s">
        <v>10</v>
      </c>
      <c r="C8" s="53"/>
      <c r="D8" s="53"/>
      <c r="E8" s="53"/>
      <c r="F8" s="53"/>
      <c r="G8" s="53"/>
      <c r="H8" s="53"/>
      <c r="I8" s="53"/>
      <c r="J8" s="53"/>
      <c r="K8" s="53"/>
    </row>
    <row r="9" spans="2:48" ht="5.0999999999999996" customHeight="1" x14ac:dyDescent="0.25"/>
    <row r="10" spans="2:48" x14ac:dyDescent="0.25">
      <c r="B10" s="60" t="s">
        <v>0</v>
      </c>
      <c r="C10" s="60"/>
      <c r="D10" s="13"/>
      <c r="E10" s="60" t="s">
        <v>5</v>
      </c>
      <c r="F10" s="60"/>
      <c r="G10" s="13"/>
      <c r="H10" s="60" t="s">
        <v>4</v>
      </c>
      <c r="I10" s="60"/>
      <c r="J10" s="13"/>
      <c r="K10" s="13"/>
    </row>
    <row r="11" spans="2:48" x14ac:dyDescent="0.25">
      <c r="B11" s="14" t="s">
        <v>3</v>
      </c>
      <c r="C11" s="19" t="str">
        <f>IF(C15=0,"X","")</f>
        <v>X</v>
      </c>
      <c r="D11" s="13"/>
      <c r="E11" s="14" t="s">
        <v>3</v>
      </c>
      <c r="F11" s="19" t="str">
        <f>IF(F15=0,"X","")</f>
        <v>X</v>
      </c>
      <c r="G11" s="13"/>
      <c r="H11" s="14" t="s">
        <v>3</v>
      </c>
      <c r="I11" s="19" t="str">
        <f>IF(I15=0,"X","")</f>
        <v>X</v>
      </c>
      <c r="J11" s="13"/>
      <c r="K11" s="13"/>
    </row>
    <row r="12" spans="2:48" x14ac:dyDescent="0.25">
      <c r="B12" s="15" t="s">
        <v>1</v>
      </c>
      <c r="C12" s="19" t="str">
        <f>IF(C15=1,"X","")</f>
        <v/>
      </c>
      <c r="D12" s="13"/>
      <c r="E12" s="15" t="s">
        <v>1</v>
      </c>
      <c r="F12" s="19" t="str">
        <f>IF(F15=1,"X","")</f>
        <v/>
      </c>
      <c r="G12" s="13"/>
      <c r="H12" s="15" t="s">
        <v>1</v>
      </c>
      <c r="I12" s="19" t="str">
        <f>IF(I15=1,"X","")</f>
        <v/>
      </c>
      <c r="J12" s="13"/>
      <c r="K12" s="13"/>
    </row>
    <row r="13" spans="2:48" x14ac:dyDescent="0.25">
      <c r="B13" s="15" t="s">
        <v>2</v>
      </c>
      <c r="C13" s="19" t="str">
        <f>IF(C15=2,"X","")</f>
        <v/>
      </c>
      <c r="D13" s="13"/>
      <c r="E13" s="15" t="s">
        <v>2</v>
      </c>
      <c r="F13" s="19" t="str">
        <f>IF(F15=2,"X","")</f>
        <v/>
      </c>
      <c r="G13" s="13"/>
      <c r="H13" s="15" t="s">
        <v>2</v>
      </c>
      <c r="I13" s="19" t="str">
        <f>IF(I15=2,"X","")</f>
        <v/>
      </c>
      <c r="J13" s="13"/>
      <c r="K13" s="14" t="s">
        <v>29</v>
      </c>
    </row>
    <row r="14" spans="2:48" ht="5.0999999999999996" customHeight="1" x14ac:dyDescent="0.25">
      <c r="B14" s="13"/>
      <c r="C14" s="13"/>
      <c r="D14" s="13"/>
      <c r="E14" s="13"/>
      <c r="F14" s="13"/>
      <c r="G14" s="13"/>
      <c r="H14" s="13"/>
      <c r="I14" s="13"/>
      <c r="J14" s="13"/>
      <c r="K14" s="13"/>
    </row>
    <row r="15" spans="2:48" x14ac:dyDescent="0.25">
      <c r="B15" s="14" t="s">
        <v>9</v>
      </c>
      <c r="C15" s="18">
        <f>AB5</f>
        <v>0</v>
      </c>
      <c r="D15" s="13"/>
      <c r="E15" s="14" t="s">
        <v>8</v>
      </c>
      <c r="F15" s="18">
        <f>AC5</f>
        <v>0</v>
      </c>
      <c r="G15" s="13"/>
      <c r="H15" s="14" t="s">
        <v>7</v>
      </c>
      <c r="I15" s="14">
        <f>AD5</f>
        <v>0</v>
      </c>
      <c r="J15" s="13"/>
      <c r="K15" s="14">
        <f>I15+F15*10+C15*100</f>
        <v>0</v>
      </c>
    </row>
    <row r="16" spans="2:48" x14ac:dyDescent="0.25">
      <c r="B16" s="16"/>
      <c r="C16" s="16"/>
      <c r="D16" s="13"/>
      <c r="E16" s="16"/>
      <c r="F16" s="16"/>
      <c r="G16" s="13"/>
      <c r="H16" s="16"/>
      <c r="I16" s="16"/>
      <c r="J16" s="13"/>
      <c r="K16" s="13"/>
    </row>
    <row r="17" spans="2:11" x14ac:dyDescent="0.25">
      <c r="B17" s="13"/>
      <c r="C17" s="13"/>
      <c r="D17" s="13"/>
      <c r="E17" s="13"/>
      <c r="F17" s="13"/>
      <c r="G17" s="13"/>
      <c r="H17" s="13"/>
      <c r="I17" s="13"/>
      <c r="J17" s="13"/>
      <c r="K17" s="13"/>
    </row>
    <row r="18" spans="2:11" x14ac:dyDescent="0.25">
      <c r="B18" s="60" t="s">
        <v>12</v>
      </c>
      <c r="C18" s="60"/>
      <c r="D18" s="60"/>
      <c r="E18" s="60"/>
      <c r="F18" s="60"/>
      <c r="G18" s="60"/>
      <c r="H18" s="60"/>
      <c r="I18" s="60"/>
      <c r="J18" s="60"/>
      <c r="K18" s="60"/>
    </row>
    <row r="19" spans="2:11" ht="5.0999999999999996" customHeight="1" x14ac:dyDescent="0.25">
      <c r="B19" s="13"/>
      <c r="C19" s="13"/>
      <c r="D19" s="13"/>
      <c r="E19" s="13"/>
      <c r="F19" s="13"/>
      <c r="G19" s="13"/>
      <c r="H19" s="13"/>
      <c r="I19" s="13"/>
      <c r="J19" s="13"/>
      <c r="K19" s="13"/>
    </row>
    <row r="20" spans="2:11" x14ac:dyDescent="0.25">
      <c r="B20" s="60" t="s">
        <v>0</v>
      </c>
      <c r="C20" s="60"/>
      <c r="D20" s="13"/>
      <c r="E20" s="60" t="s">
        <v>5</v>
      </c>
      <c r="F20" s="60"/>
      <c r="G20" s="13"/>
      <c r="H20" s="60" t="s">
        <v>4</v>
      </c>
      <c r="I20" s="60"/>
      <c r="J20" s="13"/>
      <c r="K20" s="13"/>
    </row>
    <row r="21" spans="2:11" x14ac:dyDescent="0.25">
      <c r="B21" s="14" t="s">
        <v>3</v>
      </c>
      <c r="C21" s="19" t="str">
        <f>IF(C25=0,"X","")</f>
        <v>X</v>
      </c>
      <c r="D21" s="13"/>
      <c r="E21" s="14" t="s">
        <v>3</v>
      </c>
      <c r="F21" s="19" t="str">
        <f>IF(F25=0,"X","")</f>
        <v>X</v>
      </c>
      <c r="G21" s="13"/>
      <c r="H21" s="14" t="s">
        <v>3</v>
      </c>
      <c r="I21" s="19" t="str">
        <f>IF(I25=0,"X","")</f>
        <v>X</v>
      </c>
      <c r="J21" s="13"/>
      <c r="K21" s="13"/>
    </row>
    <row r="22" spans="2:11" x14ac:dyDescent="0.25">
      <c r="B22" s="15" t="s">
        <v>1</v>
      </c>
      <c r="C22" s="19" t="str">
        <f>IF(C25=1,"X","")</f>
        <v/>
      </c>
      <c r="D22" s="13"/>
      <c r="E22" s="15" t="s">
        <v>1</v>
      </c>
      <c r="F22" s="19" t="str">
        <f>IF(F25=1,"X","")</f>
        <v/>
      </c>
      <c r="G22" s="13"/>
      <c r="H22" s="15" t="s">
        <v>1</v>
      </c>
      <c r="I22" s="19" t="str">
        <f>IF(I25=1,"X","")</f>
        <v/>
      </c>
      <c r="J22" s="13"/>
      <c r="K22" s="13"/>
    </row>
    <row r="23" spans="2:11" x14ac:dyDescent="0.25">
      <c r="B23" s="15" t="s">
        <v>2</v>
      </c>
      <c r="C23" s="19" t="str">
        <f>IF(C25=2,"X","")</f>
        <v/>
      </c>
      <c r="D23" s="13"/>
      <c r="E23" s="15" t="s">
        <v>2</v>
      </c>
      <c r="F23" s="19" t="str">
        <f>IF(F25=2,"X","")</f>
        <v/>
      </c>
      <c r="G23" s="13"/>
      <c r="H23" s="15" t="s">
        <v>2</v>
      </c>
      <c r="I23" s="19" t="str">
        <f>IF(I25=2,"X","")</f>
        <v/>
      </c>
      <c r="J23" s="13"/>
      <c r="K23" s="14" t="s">
        <v>29</v>
      </c>
    </row>
    <row r="24" spans="2:11" ht="5.0999999999999996" customHeight="1" x14ac:dyDescent="0.25">
      <c r="B24" s="13"/>
      <c r="C24" s="13"/>
      <c r="D24" s="13"/>
      <c r="E24" s="13"/>
      <c r="F24" s="13"/>
      <c r="G24" s="13"/>
      <c r="H24" s="13"/>
      <c r="I24" s="13"/>
      <c r="J24" s="13"/>
      <c r="K24" s="13"/>
    </row>
    <row r="25" spans="2:11" x14ac:dyDescent="0.25">
      <c r="B25" s="14" t="s">
        <v>16</v>
      </c>
      <c r="C25" s="18">
        <f>Y5</f>
        <v>0</v>
      </c>
      <c r="D25" s="13"/>
      <c r="E25" s="14" t="s">
        <v>15</v>
      </c>
      <c r="F25" s="18">
        <f>Z5</f>
        <v>0</v>
      </c>
      <c r="G25" s="13"/>
      <c r="H25" s="14" t="s">
        <v>37</v>
      </c>
      <c r="I25" s="18">
        <f>AA5</f>
        <v>0</v>
      </c>
      <c r="J25" s="13"/>
      <c r="K25" s="14">
        <f>I25+F25*10+C25*100</f>
        <v>0</v>
      </c>
    </row>
    <row r="26" spans="2:11" x14ac:dyDescent="0.25">
      <c r="B26" s="13"/>
      <c r="C26" s="13"/>
      <c r="D26" s="13"/>
      <c r="E26" s="13"/>
      <c r="F26" s="13"/>
      <c r="G26" s="13"/>
      <c r="H26" s="13"/>
      <c r="I26" s="13"/>
      <c r="J26" s="13"/>
      <c r="K26" s="13"/>
    </row>
    <row r="27" spans="2:11" x14ac:dyDescent="0.25">
      <c r="B27" s="13"/>
      <c r="C27" s="13"/>
      <c r="D27" s="13"/>
      <c r="E27" s="13"/>
      <c r="F27" s="13"/>
      <c r="G27" s="13"/>
      <c r="H27" s="13"/>
      <c r="I27" s="13"/>
      <c r="J27" s="13"/>
      <c r="K27" s="13"/>
    </row>
    <row r="28" spans="2:11" x14ac:dyDescent="0.25">
      <c r="B28" s="60" t="s">
        <v>11</v>
      </c>
      <c r="C28" s="60"/>
      <c r="D28" s="60"/>
      <c r="E28" s="60"/>
      <c r="F28" s="60"/>
      <c r="G28" s="60"/>
      <c r="H28" s="60"/>
      <c r="I28" s="60"/>
      <c r="J28" s="60"/>
      <c r="K28" s="60"/>
    </row>
    <row r="29" spans="2:11" ht="5.0999999999999996" customHeight="1" x14ac:dyDescent="0.25">
      <c r="B29" s="13"/>
      <c r="C29" s="13"/>
      <c r="D29" s="13"/>
      <c r="E29" s="13"/>
      <c r="F29" s="13"/>
      <c r="G29" s="13"/>
      <c r="H29" s="13"/>
      <c r="I29" s="13"/>
      <c r="J29" s="13"/>
      <c r="K29" s="13"/>
    </row>
    <row r="30" spans="2:11" x14ac:dyDescent="0.25">
      <c r="B30" s="60" t="s">
        <v>0</v>
      </c>
      <c r="C30" s="60"/>
      <c r="D30" s="13"/>
      <c r="E30" s="60" t="s">
        <v>5</v>
      </c>
      <c r="F30" s="60"/>
      <c r="G30" s="13"/>
      <c r="H30" s="60" t="s">
        <v>4</v>
      </c>
      <c r="I30" s="60"/>
      <c r="J30" s="13"/>
      <c r="K30" s="13"/>
    </row>
    <row r="31" spans="2:11" x14ac:dyDescent="0.25">
      <c r="B31" s="21" t="s">
        <v>3</v>
      </c>
      <c r="C31" s="19" t="str">
        <f>IF(C35=0,"X","")</f>
        <v>X</v>
      </c>
      <c r="D31" s="13"/>
      <c r="E31" s="21" t="s">
        <v>3</v>
      </c>
      <c r="F31" s="19" t="str">
        <f>IF(F35=0,"X","")</f>
        <v>X</v>
      </c>
      <c r="G31" s="13"/>
      <c r="H31" s="21" t="s">
        <v>3</v>
      </c>
      <c r="I31" s="19" t="str">
        <f>IF(I35=0,"X","")</f>
        <v>X</v>
      </c>
      <c r="J31" s="13"/>
      <c r="K31" s="13"/>
    </row>
    <row r="32" spans="2:11" x14ac:dyDescent="0.25">
      <c r="B32" s="9" t="s">
        <v>66</v>
      </c>
      <c r="C32" s="19" t="str">
        <f>IF(C35=1,"X","")</f>
        <v/>
      </c>
      <c r="D32" s="13"/>
      <c r="E32" s="9" t="s">
        <v>66</v>
      </c>
      <c r="F32" s="19" t="str">
        <f>IF(F35=1,"X","")</f>
        <v/>
      </c>
      <c r="G32" s="13"/>
      <c r="H32" s="9" t="s">
        <v>66</v>
      </c>
      <c r="I32" s="19" t="str">
        <f>IF(I35=1,"X","")</f>
        <v/>
      </c>
      <c r="J32" s="13"/>
      <c r="K32" s="13"/>
    </row>
    <row r="33" spans="2:11" x14ac:dyDescent="0.25">
      <c r="B33" s="9" t="s">
        <v>67</v>
      </c>
      <c r="C33" s="19" t="str">
        <f>IF(C35=2,"X","")</f>
        <v/>
      </c>
      <c r="D33" s="13"/>
      <c r="E33" s="9" t="s">
        <v>67</v>
      </c>
      <c r="F33" s="19" t="str">
        <f>IF(F35=2,"X","")</f>
        <v/>
      </c>
      <c r="G33" s="13"/>
      <c r="H33" s="9" t="s">
        <v>67</v>
      </c>
      <c r="I33" s="19" t="str">
        <f>IF(I35=2,"X","")</f>
        <v/>
      </c>
      <c r="J33" s="13"/>
      <c r="K33" s="14" t="s">
        <v>29</v>
      </c>
    </row>
    <row r="34" spans="2:11" ht="5.0999999999999996" customHeight="1" x14ac:dyDescent="0.25">
      <c r="B34" s="13"/>
      <c r="C34" s="13"/>
      <c r="D34" s="13"/>
      <c r="E34" s="13"/>
      <c r="F34" s="13"/>
      <c r="G34" s="13"/>
      <c r="H34" s="13"/>
      <c r="I34" s="13"/>
      <c r="J34" s="13"/>
      <c r="K34" s="13"/>
    </row>
    <row r="35" spans="2:11" x14ac:dyDescent="0.25">
      <c r="B35" s="14" t="s">
        <v>19</v>
      </c>
      <c r="C35" s="18">
        <f>V5</f>
        <v>0</v>
      </c>
      <c r="D35" s="13"/>
      <c r="E35" s="14" t="s">
        <v>18</v>
      </c>
      <c r="F35" s="18">
        <f>W5</f>
        <v>0</v>
      </c>
      <c r="G35" s="13"/>
      <c r="H35" s="14" t="s">
        <v>17</v>
      </c>
      <c r="I35" s="18">
        <f>X5</f>
        <v>0</v>
      </c>
      <c r="J35" s="13"/>
      <c r="K35" s="14">
        <f>I35+F35*10+C35*100</f>
        <v>0</v>
      </c>
    </row>
    <row r="36" spans="2:11" x14ac:dyDescent="0.25">
      <c r="B36" s="13"/>
      <c r="C36" s="13"/>
      <c r="D36" s="13"/>
      <c r="E36" s="13"/>
      <c r="F36" s="13"/>
      <c r="G36" s="13"/>
      <c r="H36" s="13"/>
      <c r="I36" s="13"/>
      <c r="J36" s="13"/>
      <c r="K36" s="13"/>
    </row>
    <row r="37" spans="2:11" x14ac:dyDescent="0.25">
      <c r="B37" s="13"/>
      <c r="C37" s="13"/>
      <c r="D37" s="13"/>
      <c r="E37" s="13"/>
      <c r="F37" s="13"/>
      <c r="G37" s="13"/>
      <c r="H37" s="13"/>
      <c r="I37" s="13"/>
      <c r="J37" s="13"/>
      <c r="K37" s="13"/>
    </row>
    <row r="38" spans="2:11" x14ac:dyDescent="0.25">
      <c r="B38" s="60" t="s">
        <v>134</v>
      </c>
      <c r="C38" s="60"/>
      <c r="D38" s="60"/>
      <c r="E38" s="60"/>
      <c r="F38" s="60"/>
      <c r="G38" s="60"/>
      <c r="H38" s="60"/>
      <c r="I38" s="60"/>
      <c r="J38" s="60"/>
      <c r="K38" s="60"/>
    </row>
    <row r="39" spans="2:11" ht="5.0999999999999996" customHeight="1" x14ac:dyDescent="0.25">
      <c r="B39" s="13"/>
      <c r="C39" s="13"/>
      <c r="D39" s="13"/>
      <c r="E39" s="13"/>
      <c r="F39" s="13"/>
      <c r="G39" s="13"/>
      <c r="H39" s="13"/>
      <c r="I39" s="13"/>
      <c r="J39" s="13"/>
      <c r="K39" s="13"/>
    </row>
    <row r="40" spans="2:11" x14ac:dyDescent="0.25">
      <c r="B40" s="60" t="s">
        <v>0</v>
      </c>
      <c r="C40" s="60"/>
      <c r="D40" s="13"/>
      <c r="E40" s="60" t="s">
        <v>5</v>
      </c>
      <c r="F40" s="60"/>
      <c r="G40" s="13"/>
      <c r="H40" s="60" t="s">
        <v>4</v>
      </c>
      <c r="I40" s="60"/>
      <c r="J40" s="13"/>
      <c r="K40" s="13"/>
    </row>
    <row r="41" spans="2:11" x14ac:dyDescent="0.25">
      <c r="B41" s="14" t="s">
        <v>3</v>
      </c>
      <c r="C41" s="19" t="str">
        <f>IF(C45=0,"X","")</f>
        <v>X</v>
      </c>
      <c r="D41" s="13"/>
      <c r="E41" s="14" t="s">
        <v>3</v>
      </c>
      <c r="F41" s="19" t="str">
        <f>IF(F45=0,"X","")</f>
        <v>X</v>
      </c>
      <c r="G41" s="13"/>
      <c r="H41" s="14" t="s">
        <v>3</v>
      </c>
      <c r="I41" s="19" t="str">
        <f>IF(I45=0,"X","")</f>
        <v>X</v>
      </c>
      <c r="J41" s="13"/>
      <c r="K41" s="13"/>
    </row>
    <row r="42" spans="2:11" x14ac:dyDescent="0.25">
      <c r="B42" s="15" t="s">
        <v>1</v>
      </c>
      <c r="C42" s="19" t="str">
        <f>IF(C45=1,"X","")</f>
        <v/>
      </c>
      <c r="D42" s="13"/>
      <c r="E42" s="15" t="s">
        <v>1</v>
      </c>
      <c r="F42" s="19" t="str">
        <f>IF(F45=1,"X","")</f>
        <v/>
      </c>
      <c r="G42" s="13"/>
      <c r="H42" s="15" t="s">
        <v>1</v>
      </c>
      <c r="I42" s="19" t="str">
        <f>IF(I45=1,"X","")</f>
        <v/>
      </c>
      <c r="J42" s="13"/>
      <c r="K42" s="13"/>
    </row>
    <row r="43" spans="2:11" x14ac:dyDescent="0.25">
      <c r="B43" s="15" t="s">
        <v>2</v>
      </c>
      <c r="C43" s="19" t="str">
        <f>IF(C45=2,"X","")</f>
        <v/>
      </c>
      <c r="D43" s="13"/>
      <c r="E43" s="15" t="s">
        <v>2</v>
      </c>
      <c r="F43" s="19" t="str">
        <f>IF(F45=2,"X","")</f>
        <v/>
      </c>
      <c r="G43" s="13"/>
      <c r="H43" s="15" t="s">
        <v>2</v>
      </c>
      <c r="I43" s="19" t="str">
        <f>IF(I45=2,"X","")</f>
        <v/>
      </c>
      <c r="J43" s="13"/>
      <c r="K43" s="14" t="s">
        <v>29</v>
      </c>
    </row>
    <row r="44" spans="2:11" ht="5.0999999999999996" customHeight="1" x14ac:dyDescent="0.25">
      <c r="B44" s="13"/>
      <c r="C44" s="13"/>
      <c r="D44" s="13"/>
      <c r="E44" s="13"/>
      <c r="F44" s="13"/>
      <c r="G44" s="13"/>
      <c r="H44" s="13"/>
      <c r="I44" s="13"/>
      <c r="J44" s="13"/>
      <c r="K44" s="13"/>
    </row>
    <row r="45" spans="2:11" x14ac:dyDescent="0.25">
      <c r="B45" s="14" t="s">
        <v>22</v>
      </c>
      <c r="C45" s="18">
        <f>S5</f>
        <v>0</v>
      </c>
      <c r="D45" s="13"/>
      <c r="E45" s="14" t="s">
        <v>21</v>
      </c>
      <c r="F45" s="18">
        <f>T5</f>
        <v>0</v>
      </c>
      <c r="G45" s="13"/>
      <c r="H45" s="14" t="s">
        <v>20</v>
      </c>
      <c r="I45" s="18">
        <f>U5</f>
        <v>0</v>
      </c>
      <c r="J45" s="13"/>
      <c r="K45" s="14">
        <f>I45+F45*10+C45*100</f>
        <v>0</v>
      </c>
    </row>
    <row r="46" spans="2:11" x14ac:dyDescent="0.25">
      <c r="B46" s="13"/>
      <c r="C46" s="13"/>
      <c r="D46" s="13"/>
      <c r="E46" s="13"/>
      <c r="F46" s="13"/>
      <c r="G46" s="13"/>
      <c r="H46" s="13"/>
      <c r="I46" s="13"/>
      <c r="J46" s="13"/>
      <c r="K46" s="13"/>
    </row>
    <row r="47" spans="2:11" x14ac:dyDescent="0.25">
      <c r="B47" s="13"/>
      <c r="C47" s="13"/>
      <c r="D47" s="13"/>
      <c r="E47" s="13"/>
      <c r="F47" s="13"/>
      <c r="G47" s="13"/>
      <c r="H47" s="13"/>
      <c r="I47" s="13"/>
      <c r="J47" s="13"/>
      <c r="K47" s="13"/>
    </row>
    <row r="48" spans="2:11" x14ac:dyDescent="0.25">
      <c r="B48" s="60" t="s">
        <v>13</v>
      </c>
      <c r="C48" s="60"/>
      <c r="D48" s="60"/>
      <c r="E48" s="60"/>
      <c r="F48" s="60"/>
      <c r="G48" s="60"/>
      <c r="H48" s="60"/>
      <c r="I48" s="60"/>
      <c r="J48" s="60"/>
      <c r="K48" s="60"/>
    </row>
    <row r="49" spans="2:11" ht="5.0999999999999996" customHeight="1" x14ac:dyDescent="0.25">
      <c r="B49" s="13"/>
      <c r="C49" s="13"/>
      <c r="D49" s="13"/>
      <c r="E49" s="13"/>
      <c r="F49" s="13"/>
      <c r="G49" s="13"/>
      <c r="H49" s="13"/>
      <c r="I49" s="13"/>
      <c r="J49" s="13"/>
      <c r="K49" s="13"/>
    </row>
    <row r="50" spans="2:11" x14ac:dyDescent="0.25">
      <c r="B50" s="60" t="s">
        <v>0</v>
      </c>
      <c r="C50" s="60"/>
      <c r="D50" s="13"/>
      <c r="E50" s="60" t="s">
        <v>5</v>
      </c>
      <c r="F50" s="60"/>
      <c r="G50" s="13"/>
      <c r="H50" s="60" t="s">
        <v>4</v>
      </c>
      <c r="I50" s="60"/>
      <c r="J50" s="13"/>
      <c r="K50" s="13"/>
    </row>
    <row r="51" spans="2:11" x14ac:dyDescent="0.25">
      <c r="B51" s="14" t="s">
        <v>3</v>
      </c>
      <c r="C51" s="19" t="str">
        <f>IF(C55=0,"X","")</f>
        <v>X</v>
      </c>
      <c r="D51" s="13"/>
      <c r="E51" s="14" t="s">
        <v>3</v>
      </c>
      <c r="F51" s="19" t="str">
        <f>IF(F55=0,"X","")</f>
        <v>X</v>
      </c>
      <c r="G51" s="13"/>
      <c r="H51" s="14" t="s">
        <v>3</v>
      </c>
      <c r="I51" s="19" t="str">
        <f>IF(I55=0,"X","")</f>
        <v>X</v>
      </c>
      <c r="J51" s="13"/>
      <c r="K51" s="13"/>
    </row>
    <row r="52" spans="2:11" x14ac:dyDescent="0.25">
      <c r="B52" s="15" t="s">
        <v>1</v>
      </c>
      <c r="C52" s="19" t="str">
        <f>IF(C55=1,"X","")</f>
        <v/>
      </c>
      <c r="D52" s="13"/>
      <c r="E52" s="15" t="s">
        <v>1</v>
      </c>
      <c r="F52" s="19" t="str">
        <f>IF(F55=1,"X","")</f>
        <v/>
      </c>
      <c r="G52" s="13"/>
      <c r="H52" s="15" t="s">
        <v>1</v>
      </c>
      <c r="I52" s="19" t="str">
        <f>IF(I55=1,"X","")</f>
        <v/>
      </c>
      <c r="J52" s="13"/>
      <c r="K52" s="13"/>
    </row>
    <row r="53" spans="2:11" x14ac:dyDescent="0.25">
      <c r="B53" s="15" t="s">
        <v>2</v>
      </c>
      <c r="C53" s="19" t="str">
        <f>IF(C55=2,"X","")</f>
        <v/>
      </c>
      <c r="D53" s="13"/>
      <c r="E53" s="15" t="s">
        <v>2</v>
      </c>
      <c r="F53" s="19" t="str">
        <f>IF(F55=2,"X","")</f>
        <v/>
      </c>
      <c r="G53" s="13"/>
      <c r="H53" s="15" t="s">
        <v>2</v>
      </c>
      <c r="I53" s="19" t="str">
        <f>IF(I55=2,"X","")</f>
        <v/>
      </c>
      <c r="J53" s="13"/>
      <c r="K53" s="14" t="s">
        <v>29</v>
      </c>
    </row>
    <row r="54" spans="2:11" ht="5.0999999999999996" customHeight="1" x14ac:dyDescent="0.25">
      <c r="B54" s="13"/>
      <c r="C54" s="13"/>
      <c r="D54" s="13"/>
      <c r="E54" s="13"/>
      <c r="F54" s="13"/>
      <c r="G54" s="13"/>
      <c r="H54" s="13"/>
      <c r="I54" s="13"/>
      <c r="J54" s="13"/>
      <c r="K54" s="13"/>
    </row>
    <row r="55" spans="2:11" x14ac:dyDescent="0.25">
      <c r="B55" s="14" t="s">
        <v>25</v>
      </c>
      <c r="C55" s="18">
        <f>P5</f>
        <v>0</v>
      </c>
      <c r="D55" s="13"/>
      <c r="E55" s="14" t="s">
        <v>24</v>
      </c>
      <c r="F55" s="18">
        <f>Q5</f>
        <v>0</v>
      </c>
      <c r="G55" s="13"/>
      <c r="H55" s="14" t="s">
        <v>23</v>
      </c>
      <c r="I55" s="18">
        <f>R5</f>
        <v>0</v>
      </c>
      <c r="J55" s="13"/>
      <c r="K55" s="14">
        <f>I55+F55*10+C55*100</f>
        <v>0</v>
      </c>
    </row>
    <row r="56" spans="2:11" x14ac:dyDescent="0.25">
      <c r="B56" s="13"/>
      <c r="C56" s="13"/>
      <c r="D56" s="13"/>
      <c r="E56" s="13"/>
      <c r="F56" s="13"/>
      <c r="G56" s="13"/>
      <c r="H56" s="13"/>
      <c r="I56" s="13"/>
      <c r="J56" s="13"/>
      <c r="K56" s="13"/>
    </row>
    <row r="57" spans="2:11" x14ac:dyDescent="0.25">
      <c r="B57" s="13"/>
      <c r="C57" s="13"/>
      <c r="D57" s="13"/>
      <c r="E57" s="13"/>
      <c r="F57" s="13"/>
      <c r="G57" s="13"/>
      <c r="H57" s="13"/>
      <c r="I57" s="13"/>
      <c r="J57" s="13"/>
      <c r="K57" s="13"/>
    </row>
    <row r="58" spans="2:11" x14ac:dyDescent="0.25">
      <c r="B58" s="60" t="s">
        <v>14</v>
      </c>
      <c r="C58" s="60"/>
      <c r="D58" s="60"/>
      <c r="E58" s="60"/>
      <c r="F58" s="60"/>
      <c r="G58" s="60"/>
      <c r="H58" s="60"/>
      <c r="I58" s="60"/>
      <c r="J58" s="60"/>
      <c r="K58" s="60"/>
    </row>
    <row r="59" spans="2:11" ht="5.0999999999999996" customHeight="1" x14ac:dyDescent="0.25">
      <c r="B59" s="13"/>
      <c r="C59" s="13"/>
      <c r="D59" s="13"/>
      <c r="E59" s="13"/>
      <c r="F59" s="13"/>
      <c r="G59" s="13"/>
      <c r="H59" s="13"/>
      <c r="I59" s="13"/>
      <c r="J59" s="13"/>
      <c r="K59" s="13"/>
    </row>
    <row r="60" spans="2:11" x14ac:dyDescent="0.25">
      <c r="B60" s="60" t="s">
        <v>0</v>
      </c>
      <c r="C60" s="60"/>
      <c r="D60" s="13"/>
      <c r="E60" s="60" t="s">
        <v>5</v>
      </c>
      <c r="F60" s="60"/>
      <c r="G60" s="13"/>
      <c r="H60" s="60" t="s">
        <v>4</v>
      </c>
      <c r="I60" s="60"/>
      <c r="J60" s="13"/>
      <c r="K60" s="13"/>
    </row>
    <row r="61" spans="2:11" x14ac:dyDescent="0.25">
      <c r="B61" s="14" t="s">
        <v>3</v>
      </c>
      <c r="C61" s="19" t="str">
        <f>IF(C65=0,"X","")</f>
        <v>X</v>
      </c>
      <c r="D61" s="13"/>
      <c r="E61" s="14" t="s">
        <v>3</v>
      </c>
      <c r="F61" s="19" t="str">
        <f>IF(F65=0,"X","")</f>
        <v>X</v>
      </c>
      <c r="G61" s="13"/>
      <c r="H61" s="14" t="s">
        <v>3</v>
      </c>
      <c r="I61" s="19" t="str">
        <f>IF(I65=0,"X","")</f>
        <v>X</v>
      </c>
      <c r="J61" s="13"/>
      <c r="K61" s="13"/>
    </row>
    <row r="62" spans="2:11" x14ac:dyDescent="0.25">
      <c r="B62" s="15" t="s">
        <v>1</v>
      </c>
      <c r="C62" s="19" t="str">
        <f>IF(C65=1,"X","")</f>
        <v/>
      </c>
      <c r="D62" s="13"/>
      <c r="E62" s="15" t="s">
        <v>1</v>
      </c>
      <c r="F62" s="19" t="str">
        <f>IF(F65=1,"X","")</f>
        <v/>
      </c>
      <c r="G62" s="13"/>
      <c r="H62" s="15" t="s">
        <v>1</v>
      </c>
      <c r="I62" s="19" t="str">
        <f>IF(I65=1,"X","")</f>
        <v/>
      </c>
      <c r="J62" s="13"/>
      <c r="K62" s="13"/>
    </row>
    <row r="63" spans="2:11" x14ac:dyDescent="0.25">
      <c r="B63" s="15" t="s">
        <v>2</v>
      </c>
      <c r="C63" s="19" t="str">
        <f>IF(C65=2,"X","")</f>
        <v/>
      </c>
      <c r="D63" s="13"/>
      <c r="E63" s="15" t="s">
        <v>2</v>
      </c>
      <c r="F63" s="19" t="str">
        <f>IF(F65=2,"X","")</f>
        <v/>
      </c>
      <c r="G63" s="13"/>
      <c r="H63" s="15" t="s">
        <v>2</v>
      </c>
      <c r="I63" s="19" t="str">
        <f>IF(I65=2,"X","")</f>
        <v/>
      </c>
      <c r="J63" s="13"/>
      <c r="K63" s="14" t="s">
        <v>29</v>
      </c>
    </row>
    <row r="64" spans="2:11" ht="5.0999999999999996" customHeight="1" x14ac:dyDescent="0.25">
      <c r="B64" s="13"/>
      <c r="C64" s="13"/>
      <c r="D64" s="13"/>
      <c r="E64" s="13"/>
      <c r="F64" s="13"/>
      <c r="G64" s="13"/>
      <c r="H64" s="13"/>
      <c r="I64" s="13"/>
      <c r="J64" s="13"/>
      <c r="K64" s="13"/>
    </row>
    <row r="65" spans="2:11" x14ac:dyDescent="0.25">
      <c r="B65" s="14" t="s">
        <v>28</v>
      </c>
      <c r="C65" s="18">
        <f>M5</f>
        <v>0</v>
      </c>
      <c r="D65" s="13"/>
      <c r="E65" s="14" t="s">
        <v>27</v>
      </c>
      <c r="F65" s="18">
        <f>N5</f>
        <v>0</v>
      </c>
      <c r="G65" s="13"/>
      <c r="H65" s="14" t="s">
        <v>26</v>
      </c>
      <c r="I65" s="18">
        <f>O5</f>
        <v>0</v>
      </c>
      <c r="J65" s="13"/>
      <c r="K65" s="14">
        <f>I65+F65*10+C65*100</f>
        <v>0</v>
      </c>
    </row>
  </sheetData>
  <sheetProtection sheet="1" objects="1" scenarios="1"/>
  <mergeCells count="25">
    <mergeCell ref="B8:K8"/>
    <mergeCell ref="B10:C10"/>
    <mergeCell ref="E10:F10"/>
    <mergeCell ref="H10:I10"/>
    <mergeCell ref="H30:I30"/>
    <mergeCell ref="B18:K18"/>
    <mergeCell ref="B20:C20"/>
    <mergeCell ref="E20:F20"/>
    <mergeCell ref="H20:I20"/>
    <mergeCell ref="H5:J5"/>
    <mergeCell ref="B58:K58"/>
    <mergeCell ref="B60:C60"/>
    <mergeCell ref="E60:F60"/>
    <mergeCell ref="H60:I60"/>
    <mergeCell ref="B48:K48"/>
    <mergeCell ref="B50:C50"/>
    <mergeCell ref="E50:F50"/>
    <mergeCell ref="H50:I50"/>
    <mergeCell ref="B38:K38"/>
    <mergeCell ref="B40:C40"/>
    <mergeCell ref="E40:F40"/>
    <mergeCell ref="H40:I40"/>
    <mergeCell ref="B28:K28"/>
    <mergeCell ref="B30:C30"/>
    <mergeCell ref="E30:F3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B4:AV65"/>
  <sheetViews>
    <sheetView showGridLines="0" zoomScale="70" zoomScaleNormal="70" workbookViewId="0">
      <selection activeCell="H6" sqref="H6"/>
    </sheetView>
  </sheetViews>
  <sheetFormatPr baseColWidth="10" defaultRowHeight="15" x14ac:dyDescent="0.2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x14ac:dyDescent="0.25">
      <c r="M4" s="17" t="s">
        <v>28</v>
      </c>
      <c r="N4" s="17" t="s">
        <v>27</v>
      </c>
      <c r="O4" s="17" t="s">
        <v>26</v>
      </c>
      <c r="P4" s="17" t="s">
        <v>25</v>
      </c>
      <c r="Q4" s="17" t="s">
        <v>24</v>
      </c>
      <c r="R4" s="17" t="s">
        <v>23</v>
      </c>
      <c r="S4" s="17" t="s">
        <v>22</v>
      </c>
      <c r="T4" s="17" t="s">
        <v>21</v>
      </c>
      <c r="U4" s="17" t="s">
        <v>20</v>
      </c>
      <c r="V4" s="17" t="s">
        <v>19</v>
      </c>
      <c r="W4" s="17" t="s">
        <v>18</v>
      </c>
      <c r="X4" s="17" t="s">
        <v>17</v>
      </c>
      <c r="Y4" s="17" t="s">
        <v>16</v>
      </c>
      <c r="Z4" s="17" t="s">
        <v>15</v>
      </c>
      <c r="AA4" s="17" t="s">
        <v>37</v>
      </c>
      <c r="AB4" s="17" t="s">
        <v>9</v>
      </c>
      <c r="AC4" s="17" t="s">
        <v>8</v>
      </c>
      <c r="AD4" s="17" t="s">
        <v>7</v>
      </c>
      <c r="AF4" s="7" t="s">
        <v>38</v>
      </c>
      <c r="AG4" s="7" t="s">
        <v>39</v>
      </c>
      <c r="AH4" s="7" t="s">
        <v>40</v>
      </c>
      <c r="AI4" s="7" t="s">
        <v>41</v>
      </c>
      <c r="AJ4" s="7" t="s">
        <v>42</v>
      </c>
      <c r="AK4" s="7" t="s">
        <v>43</v>
      </c>
      <c r="AL4" s="7" t="s">
        <v>44</v>
      </c>
      <c r="AM4" s="7" t="s">
        <v>45</v>
      </c>
      <c r="AN4" s="7" t="s">
        <v>46</v>
      </c>
      <c r="AO4" s="7" t="s">
        <v>47</v>
      </c>
      <c r="AP4" s="7" t="s">
        <v>48</v>
      </c>
      <c r="AQ4" s="7" t="s">
        <v>49</v>
      </c>
      <c r="AR4" s="7" t="s">
        <v>50</v>
      </c>
      <c r="AS4" s="7" t="s">
        <v>51</v>
      </c>
      <c r="AT4" s="7" t="s">
        <v>52</v>
      </c>
      <c r="AU4" s="7" t="s">
        <v>53</v>
      </c>
      <c r="AV4" s="7" t="s">
        <v>54</v>
      </c>
    </row>
    <row r="5" spans="2:48" ht="46.5" x14ac:dyDescent="0.25">
      <c r="C5" s="3"/>
      <c r="D5" s="3"/>
      <c r="E5" s="3"/>
      <c r="F5" s="3"/>
      <c r="G5" s="1" t="s">
        <v>55</v>
      </c>
      <c r="H5" s="59">
        <v>0</v>
      </c>
      <c r="I5" s="59"/>
      <c r="J5" s="59"/>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7">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x14ac:dyDescent="0.25">
      <c r="B8" s="53" t="s">
        <v>10</v>
      </c>
      <c r="C8" s="53"/>
      <c r="D8" s="53"/>
      <c r="E8" s="53"/>
      <c r="F8" s="53"/>
      <c r="G8" s="53"/>
      <c r="H8" s="53"/>
      <c r="I8" s="53"/>
      <c r="J8" s="53"/>
      <c r="K8" s="53"/>
    </row>
    <row r="9" spans="2:48" ht="5.0999999999999996" customHeight="1" x14ac:dyDescent="0.25"/>
    <row r="10" spans="2:48" x14ac:dyDescent="0.25">
      <c r="B10" s="60" t="s">
        <v>0</v>
      </c>
      <c r="C10" s="60"/>
      <c r="D10" s="13"/>
      <c r="E10" s="60" t="s">
        <v>5</v>
      </c>
      <c r="F10" s="60"/>
      <c r="G10" s="13"/>
      <c r="H10" s="60" t="s">
        <v>4</v>
      </c>
      <c r="I10" s="60"/>
      <c r="J10" s="13"/>
      <c r="K10" s="13"/>
    </row>
    <row r="11" spans="2:48" x14ac:dyDescent="0.25">
      <c r="B11" s="29" t="s">
        <v>34</v>
      </c>
      <c r="C11" s="27" t="str">
        <f>IF(C15=0,"X","")</f>
        <v>X</v>
      </c>
      <c r="D11" s="28"/>
      <c r="E11" s="29" t="s">
        <v>34</v>
      </c>
      <c r="F11" s="27" t="str">
        <f>IF(F15=0,"X","")</f>
        <v>X</v>
      </c>
      <c r="G11" s="28"/>
      <c r="H11" s="29" t="s">
        <v>34</v>
      </c>
      <c r="I11" s="27" t="str">
        <f>IF(I15=0,"X","")</f>
        <v>X</v>
      </c>
      <c r="J11" s="13"/>
      <c r="K11" s="13"/>
    </row>
    <row r="12" spans="2:48" x14ac:dyDescent="0.25">
      <c r="B12" s="30" t="s">
        <v>33</v>
      </c>
      <c r="C12" s="20" t="str">
        <f>IF(C15=1,"X","")</f>
        <v/>
      </c>
      <c r="D12" s="13"/>
      <c r="E12" s="30" t="s">
        <v>33</v>
      </c>
      <c r="F12" s="20" t="str">
        <f>IF(F15=1,"X","")</f>
        <v/>
      </c>
      <c r="G12" s="13"/>
      <c r="H12" s="30" t="s">
        <v>33</v>
      </c>
      <c r="I12" s="20" t="str">
        <f>IF(I15=1,"X","")</f>
        <v/>
      </c>
      <c r="J12" s="13"/>
      <c r="K12" s="13"/>
    </row>
    <row r="13" spans="2:48" x14ac:dyDescent="0.25">
      <c r="B13" s="29" t="s">
        <v>35</v>
      </c>
      <c r="C13" s="19" t="str">
        <f>IF(C15=2,"X","")</f>
        <v/>
      </c>
      <c r="D13" s="13"/>
      <c r="E13" s="29" t="s">
        <v>35</v>
      </c>
      <c r="F13" s="19" t="str">
        <f>IF(F15=2,"X","")</f>
        <v/>
      </c>
      <c r="G13" s="13"/>
      <c r="H13" s="29" t="s">
        <v>35</v>
      </c>
      <c r="I13" s="19" t="str">
        <f>IF(I15=2,"X","")</f>
        <v/>
      </c>
      <c r="J13" s="13"/>
      <c r="K13" s="23" t="s">
        <v>29</v>
      </c>
    </row>
    <row r="14" spans="2:48" ht="5.0999999999999996" customHeight="1" x14ac:dyDescent="0.25">
      <c r="B14" s="13"/>
      <c r="C14" s="13"/>
      <c r="D14" s="13"/>
      <c r="E14" s="13"/>
      <c r="F14" s="13"/>
      <c r="G14" s="13"/>
      <c r="H14" s="13"/>
      <c r="I14" s="13"/>
      <c r="J14" s="13"/>
      <c r="K14" s="13"/>
    </row>
    <row r="15" spans="2:48" x14ac:dyDescent="0.25">
      <c r="B15" s="23" t="s">
        <v>9</v>
      </c>
      <c r="C15" s="18">
        <f>AB5</f>
        <v>0</v>
      </c>
      <c r="D15" s="13"/>
      <c r="E15" s="23" t="s">
        <v>8</v>
      </c>
      <c r="F15" s="18">
        <f>AC5</f>
        <v>0</v>
      </c>
      <c r="G15" s="13"/>
      <c r="H15" s="23" t="s">
        <v>7</v>
      </c>
      <c r="I15" s="23">
        <f>AD5</f>
        <v>0</v>
      </c>
      <c r="J15" s="13"/>
      <c r="K15" s="23">
        <f>I15+F15*10+C15*100</f>
        <v>0</v>
      </c>
    </row>
    <row r="16" spans="2:48" x14ac:dyDescent="0.25">
      <c r="B16" s="16"/>
      <c r="C16" s="16"/>
      <c r="D16" s="13"/>
      <c r="E16" s="16"/>
      <c r="F16" s="16"/>
      <c r="G16" s="13"/>
      <c r="H16" s="16"/>
      <c r="I16" s="16"/>
      <c r="J16" s="13"/>
      <c r="K16" s="13"/>
    </row>
    <row r="17" spans="2:11" x14ac:dyDescent="0.25">
      <c r="B17" s="13"/>
      <c r="C17" s="13"/>
      <c r="D17" s="13"/>
      <c r="E17" s="13"/>
      <c r="F17" s="13"/>
      <c r="G17" s="13"/>
      <c r="H17" s="13"/>
      <c r="I17" s="13"/>
      <c r="J17" s="13"/>
      <c r="K17" s="13"/>
    </row>
    <row r="18" spans="2:11" x14ac:dyDescent="0.25">
      <c r="B18" s="60" t="s">
        <v>12</v>
      </c>
      <c r="C18" s="60"/>
      <c r="D18" s="60"/>
      <c r="E18" s="60"/>
      <c r="F18" s="60"/>
      <c r="G18" s="60"/>
      <c r="H18" s="60"/>
      <c r="I18" s="60"/>
      <c r="J18" s="60"/>
      <c r="K18" s="60"/>
    </row>
    <row r="19" spans="2:11" ht="5.0999999999999996" customHeight="1" x14ac:dyDescent="0.25">
      <c r="B19" s="13"/>
      <c r="C19" s="13"/>
      <c r="D19" s="13"/>
      <c r="E19" s="13"/>
      <c r="F19" s="13"/>
      <c r="G19" s="13"/>
      <c r="H19" s="13"/>
      <c r="I19" s="13"/>
      <c r="J19" s="13"/>
      <c r="K19" s="13"/>
    </row>
    <row r="20" spans="2:11" x14ac:dyDescent="0.25">
      <c r="B20" s="60" t="s">
        <v>0</v>
      </c>
      <c r="C20" s="60"/>
      <c r="D20" s="13"/>
      <c r="E20" s="60" t="s">
        <v>5</v>
      </c>
      <c r="F20" s="60"/>
      <c r="G20" s="13"/>
      <c r="H20" s="60" t="s">
        <v>4</v>
      </c>
      <c r="I20" s="60"/>
      <c r="J20" s="13"/>
      <c r="K20" s="13"/>
    </row>
    <row r="21" spans="2:11" x14ac:dyDescent="0.25">
      <c r="B21" s="29" t="s">
        <v>34</v>
      </c>
      <c r="C21" s="27" t="str">
        <f>IF(C25=0,"X","")</f>
        <v>X</v>
      </c>
      <c r="D21" s="28"/>
      <c r="E21" s="29" t="s">
        <v>34</v>
      </c>
      <c r="F21" s="27" t="str">
        <f>IF(F25=0,"X","")</f>
        <v>X</v>
      </c>
      <c r="G21" s="28"/>
      <c r="H21" s="29" t="s">
        <v>34</v>
      </c>
      <c r="I21" s="27" t="str">
        <f>IF(I25=0,"X","")</f>
        <v>X</v>
      </c>
      <c r="J21" s="13"/>
      <c r="K21" s="13"/>
    </row>
    <row r="22" spans="2:11" x14ac:dyDescent="0.25">
      <c r="B22" s="30" t="s">
        <v>33</v>
      </c>
      <c r="C22" s="20" t="str">
        <f>IF(C25=1,"X","")</f>
        <v/>
      </c>
      <c r="D22" s="13"/>
      <c r="E22" s="30" t="s">
        <v>33</v>
      </c>
      <c r="F22" s="20" t="str">
        <f>IF(F25=1,"X","")</f>
        <v/>
      </c>
      <c r="G22" s="13"/>
      <c r="H22" s="30" t="s">
        <v>33</v>
      </c>
      <c r="I22" s="20" t="str">
        <f>IF(I25=1,"X","")</f>
        <v/>
      </c>
      <c r="J22" s="13"/>
      <c r="K22" s="13"/>
    </row>
    <row r="23" spans="2:11" x14ac:dyDescent="0.25">
      <c r="B23" s="29" t="s">
        <v>35</v>
      </c>
      <c r="C23" s="19" t="str">
        <f>IF(C25=2,"X","")</f>
        <v/>
      </c>
      <c r="D23" s="13"/>
      <c r="E23" s="29" t="s">
        <v>35</v>
      </c>
      <c r="F23" s="19" t="str">
        <f>IF(F25=2,"X","")</f>
        <v/>
      </c>
      <c r="G23" s="13"/>
      <c r="H23" s="29" t="s">
        <v>35</v>
      </c>
      <c r="I23" s="19" t="str">
        <f>IF(I25=2,"X","")</f>
        <v/>
      </c>
      <c r="J23" s="13"/>
      <c r="K23" s="23" t="s">
        <v>29</v>
      </c>
    </row>
    <row r="24" spans="2:11" ht="5.0999999999999996" customHeight="1" x14ac:dyDescent="0.25">
      <c r="B24" s="13"/>
      <c r="C24" s="13"/>
      <c r="D24" s="13"/>
      <c r="E24" s="13"/>
      <c r="F24" s="13"/>
      <c r="G24" s="13"/>
      <c r="H24" s="13"/>
      <c r="I24" s="13"/>
      <c r="J24" s="13"/>
      <c r="K24" s="13"/>
    </row>
    <row r="25" spans="2:11" x14ac:dyDescent="0.25">
      <c r="B25" s="23" t="s">
        <v>16</v>
      </c>
      <c r="C25" s="18">
        <f>Y5</f>
        <v>0</v>
      </c>
      <c r="D25" s="13"/>
      <c r="E25" s="23" t="s">
        <v>15</v>
      </c>
      <c r="F25" s="18">
        <f>Z5</f>
        <v>0</v>
      </c>
      <c r="G25" s="13"/>
      <c r="H25" s="23" t="s">
        <v>37</v>
      </c>
      <c r="I25" s="23">
        <f>AA5</f>
        <v>0</v>
      </c>
      <c r="J25" s="13"/>
      <c r="K25" s="23">
        <f>I25+F25*10+C25*100</f>
        <v>0</v>
      </c>
    </row>
    <row r="26" spans="2:11" x14ac:dyDescent="0.25">
      <c r="B26" s="13"/>
      <c r="C26" s="13"/>
      <c r="D26" s="13"/>
      <c r="E26" s="13"/>
      <c r="F26" s="13"/>
      <c r="G26" s="13"/>
      <c r="H26" s="13"/>
      <c r="I26" s="13"/>
      <c r="J26" s="13"/>
      <c r="K26" s="13"/>
    </row>
    <row r="27" spans="2:11" x14ac:dyDescent="0.25">
      <c r="B27" s="13"/>
      <c r="C27" s="13"/>
      <c r="D27" s="13"/>
      <c r="E27" s="13"/>
      <c r="F27" s="13"/>
      <c r="G27" s="13"/>
      <c r="H27" s="13"/>
      <c r="I27" s="13"/>
      <c r="J27" s="13"/>
      <c r="K27" s="13"/>
    </row>
    <row r="28" spans="2:11" x14ac:dyDescent="0.25">
      <c r="B28" s="60" t="s">
        <v>11</v>
      </c>
      <c r="C28" s="60"/>
      <c r="D28" s="60"/>
      <c r="E28" s="60"/>
      <c r="F28" s="60"/>
      <c r="G28" s="60"/>
      <c r="H28" s="60"/>
      <c r="I28" s="60"/>
      <c r="J28" s="60"/>
      <c r="K28" s="60"/>
    </row>
    <row r="29" spans="2:11" ht="5.0999999999999996" customHeight="1" x14ac:dyDescent="0.25">
      <c r="B29" s="13"/>
      <c r="C29" s="13"/>
      <c r="D29" s="13"/>
      <c r="E29" s="13"/>
      <c r="F29" s="13"/>
      <c r="G29" s="13"/>
      <c r="H29" s="13"/>
      <c r="I29" s="13"/>
      <c r="J29" s="13"/>
      <c r="K29" s="13"/>
    </row>
    <row r="30" spans="2:11" x14ac:dyDescent="0.25">
      <c r="B30" s="60" t="s">
        <v>0</v>
      </c>
      <c r="C30" s="60"/>
      <c r="D30" s="13"/>
      <c r="E30" s="60" t="s">
        <v>5</v>
      </c>
      <c r="F30" s="60"/>
      <c r="G30" s="13"/>
      <c r="H30" s="60" t="s">
        <v>4</v>
      </c>
      <c r="I30" s="60"/>
      <c r="J30" s="13"/>
      <c r="K30" s="13"/>
    </row>
    <row r="31" spans="2:11" x14ac:dyDescent="0.25">
      <c r="B31" s="29" t="s">
        <v>34</v>
      </c>
      <c r="C31" s="27" t="str">
        <f>IF(C35=0,"X","")</f>
        <v>X</v>
      </c>
      <c r="D31" s="28"/>
      <c r="E31" s="29" t="s">
        <v>34</v>
      </c>
      <c r="F31" s="27" t="str">
        <f>IF(F35=0,"X","")</f>
        <v>X</v>
      </c>
      <c r="G31" s="28"/>
      <c r="H31" s="29" t="s">
        <v>34</v>
      </c>
      <c r="I31" s="27" t="str">
        <f>IF(I35=0,"X","")</f>
        <v>X</v>
      </c>
      <c r="J31" s="13"/>
      <c r="K31" s="13"/>
    </row>
    <row r="32" spans="2:11" x14ac:dyDescent="0.25">
      <c r="B32" s="30" t="s">
        <v>33</v>
      </c>
      <c r="C32" s="20" t="str">
        <f>IF(C35=1,"X","")</f>
        <v/>
      </c>
      <c r="D32" s="13"/>
      <c r="E32" s="30" t="s">
        <v>33</v>
      </c>
      <c r="F32" s="20" t="str">
        <f>IF(F35=1,"X","")</f>
        <v/>
      </c>
      <c r="G32" s="13"/>
      <c r="H32" s="30" t="s">
        <v>33</v>
      </c>
      <c r="I32" s="20" t="str">
        <f>IF(I35=1,"X","")</f>
        <v/>
      </c>
      <c r="J32" s="13"/>
      <c r="K32" s="13"/>
    </row>
    <row r="33" spans="2:11" x14ac:dyDescent="0.25">
      <c r="B33" s="29" t="s">
        <v>35</v>
      </c>
      <c r="C33" s="19" t="str">
        <f>IF(C35=2,"X","")</f>
        <v/>
      </c>
      <c r="D33" s="13"/>
      <c r="E33" s="29" t="s">
        <v>35</v>
      </c>
      <c r="F33" s="19" t="str">
        <f>IF(F35=2,"X","")</f>
        <v/>
      </c>
      <c r="G33" s="13"/>
      <c r="H33" s="29" t="s">
        <v>35</v>
      </c>
      <c r="I33" s="19" t="str">
        <f>IF(I35=2,"X","")</f>
        <v/>
      </c>
      <c r="J33" s="13"/>
      <c r="K33" s="23" t="s">
        <v>29</v>
      </c>
    </row>
    <row r="34" spans="2:11" ht="5.0999999999999996" customHeight="1" x14ac:dyDescent="0.25">
      <c r="B34" s="13"/>
      <c r="C34" s="13"/>
      <c r="D34" s="13"/>
      <c r="E34" s="13"/>
      <c r="F34" s="13"/>
      <c r="G34" s="13"/>
      <c r="H34" s="13"/>
      <c r="I34" s="13"/>
      <c r="J34" s="13"/>
      <c r="K34" s="13"/>
    </row>
    <row r="35" spans="2:11" x14ac:dyDescent="0.25">
      <c r="B35" s="23" t="s">
        <v>19</v>
      </c>
      <c r="C35" s="18">
        <f>V5</f>
        <v>0</v>
      </c>
      <c r="D35" s="13"/>
      <c r="E35" s="23" t="s">
        <v>18</v>
      </c>
      <c r="F35" s="18">
        <f>W5</f>
        <v>0</v>
      </c>
      <c r="G35" s="13"/>
      <c r="H35" s="23" t="s">
        <v>17</v>
      </c>
      <c r="I35" s="23">
        <f>X5</f>
        <v>0</v>
      </c>
      <c r="J35" s="13"/>
      <c r="K35" s="23">
        <f>I35+F35*10+C35*100</f>
        <v>0</v>
      </c>
    </row>
    <row r="36" spans="2:11" x14ac:dyDescent="0.25">
      <c r="B36" s="13"/>
      <c r="C36" s="13"/>
      <c r="D36" s="13"/>
      <c r="E36" s="13"/>
      <c r="F36" s="13"/>
      <c r="G36" s="13"/>
      <c r="H36" s="13"/>
      <c r="I36" s="13"/>
      <c r="J36" s="13"/>
      <c r="K36" s="13"/>
    </row>
    <row r="37" spans="2:11" x14ac:dyDescent="0.25">
      <c r="B37" s="13"/>
      <c r="C37" s="13"/>
      <c r="D37" s="13"/>
      <c r="E37" s="13"/>
      <c r="F37" s="13"/>
      <c r="G37" s="13"/>
      <c r="H37" s="13"/>
      <c r="I37" s="13"/>
      <c r="J37" s="13"/>
      <c r="K37" s="13"/>
    </row>
    <row r="38" spans="2:11" x14ac:dyDescent="0.25">
      <c r="B38" s="60" t="s">
        <v>134</v>
      </c>
      <c r="C38" s="60"/>
      <c r="D38" s="60"/>
      <c r="E38" s="60"/>
      <c r="F38" s="60"/>
      <c r="G38" s="60"/>
      <c r="H38" s="60"/>
      <c r="I38" s="60"/>
      <c r="J38" s="60"/>
      <c r="K38" s="60"/>
    </row>
    <row r="39" spans="2:11" ht="5.0999999999999996" customHeight="1" x14ac:dyDescent="0.25">
      <c r="B39" s="13"/>
      <c r="C39" s="13"/>
      <c r="D39" s="13"/>
      <c r="E39" s="13"/>
      <c r="F39" s="13"/>
      <c r="G39" s="13"/>
      <c r="H39" s="13"/>
      <c r="I39" s="13"/>
      <c r="J39" s="13"/>
      <c r="K39" s="13"/>
    </row>
    <row r="40" spans="2:11" x14ac:dyDescent="0.25">
      <c r="B40" s="60" t="s">
        <v>0</v>
      </c>
      <c r="C40" s="60"/>
      <c r="D40" s="13"/>
      <c r="E40" s="60" t="s">
        <v>5</v>
      </c>
      <c r="F40" s="60"/>
      <c r="G40" s="13"/>
      <c r="H40" s="60" t="s">
        <v>4</v>
      </c>
      <c r="I40" s="60"/>
      <c r="J40" s="13"/>
      <c r="K40" s="13"/>
    </row>
    <row r="41" spans="2:11" x14ac:dyDescent="0.25">
      <c r="B41" s="29" t="s">
        <v>34</v>
      </c>
      <c r="C41" s="27" t="str">
        <f>IF(C45=0,"X","")</f>
        <v>X</v>
      </c>
      <c r="D41" s="28"/>
      <c r="E41" s="29" t="s">
        <v>34</v>
      </c>
      <c r="F41" s="27" t="str">
        <f>IF(F45=0,"X","")</f>
        <v>X</v>
      </c>
      <c r="G41" s="28"/>
      <c r="H41" s="29" t="s">
        <v>34</v>
      </c>
      <c r="I41" s="27" t="str">
        <f>IF(I45=0,"X","")</f>
        <v>X</v>
      </c>
      <c r="J41" s="13"/>
      <c r="K41" s="13"/>
    </row>
    <row r="42" spans="2:11" x14ac:dyDescent="0.25">
      <c r="B42" s="30" t="s">
        <v>33</v>
      </c>
      <c r="C42" s="20" t="str">
        <f>IF(C45=1,"X","")</f>
        <v/>
      </c>
      <c r="D42" s="13"/>
      <c r="E42" s="30" t="s">
        <v>33</v>
      </c>
      <c r="F42" s="20" t="str">
        <f>IF(F45=1,"X","")</f>
        <v/>
      </c>
      <c r="G42" s="13"/>
      <c r="H42" s="30" t="s">
        <v>33</v>
      </c>
      <c r="I42" s="20" t="str">
        <f>IF(I45=1,"X","")</f>
        <v/>
      </c>
      <c r="J42" s="13"/>
      <c r="K42" s="13"/>
    </row>
    <row r="43" spans="2:11" x14ac:dyDescent="0.25">
      <c r="B43" s="29" t="s">
        <v>35</v>
      </c>
      <c r="C43" s="19" t="str">
        <f>IF(C45=2,"X","")</f>
        <v/>
      </c>
      <c r="D43" s="13"/>
      <c r="E43" s="29" t="s">
        <v>35</v>
      </c>
      <c r="F43" s="19" t="str">
        <f>IF(F45=2,"X","")</f>
        <v/>
      </c>
      <c r="G43" s="13"/>
      <c r="H43" s="29" t="s">
        <v>35</v>
      </c>
      <c r="I43" s="19" t="str">
        <f>IF(I45=2,"X","")</f>
        <v/>
      </c>
      <c r="J43" s="13"/>
      <c r="K43" s="23" t="s">
        <v>29</v>
      </c>
    </row>
    <row r="44" spans="2:11" ht="5.0999999999999996" customHeight="1" x14ac:dyDescent="0.25">
      <c r="B44" s="13"/>
      <c r="C44" s="13"/>
      <c r="D44" s="13"/>
      <c r="E44" s="13"/>
      <c r="F44" s="13"/>
      <c r="G44" s="13"/>
      <c r="H44" s="13"/>
      <c r="I44" s="13"/>
      <c r="J44" s="13"/>
      <c r="K44" s="13"/>
    </row>
    <row r="45" spans="2:11" x14ac:dyDescent="0.25">
      <c r="B45" s="23" t="s">
        <v>22</v>
      </c>
      <c r="C45" s="18">
        <f>S5</f>
        <v>0</v>
      </c>
      <c r="D45" s="13"/>
      <c r="E45" s="23" t="s">
        <v>21</v>
      </c>
      <c r="F45" s="18">
        <f>T5</f>
        <v>0</v>
      </c>
      <c r="G45" s="13"/>
      <c r="H45" s="23" t="s">
        <v>20</v>
      </c>
      <c r="I45" s="23">
        <f>U5</f>
        <v>0</v>
      </c>
      <c r="J45" s="13"/>
      <c r="K45" s="23">
        <f>I45+F45*10+C45*100</f>
        <v>0</v>
      </c>
    </row>
    <row r="46" spans="2:11" x14ac:dyDescent="0.25">
      <c r="B46" s="13"/>
      <c r="C46" s="13"/>
      <c r="D46" s="13"/>
      <c r="E46" s="13"/>
      <c r="F46" s="13"/>
      <c r="G46" s="13"/>
      <c r="H46" s="13"/>
      <c r="I46" s="13"/>
      <c r="J46" s="13"/>
      <c r="K46" s="13"/>
    </row>
    <row r="47" spans="2:11" x14ac:dyDescent="0.25">
      <c r="B47" s="13"/>
      <c r="C47" s="13"/>
      <c r="D47" s="13"/>
      <c r="E47" s="13"/>
      <c r="F47" s="13"/>
      <c r="G47" s="13"/>
      <c r="H47" s="13"/>
      <c r="I47" s="13"/>
      <c r="J47" s="13"/>
      <c r="K47" s="13"/>
    </row>
    <row r="48" spans="2:11" x14ac:dyDescent="0.25">
      <c r="B48" s="60" t="s">
        <v>13</v>
      </c>
      <c r="C48" s="60"/>
      <c r="D48" s="60"/>
      <c r="E48" s="60"/>
      <c r="F48" s="60"/>
      <c r="G48" s="60"/>
      <c r="H48" s="60"/>
      <c r="I48" s="60"/>
      <c r="J48" s="60"/>
      <c r="K48" s="60"/>
    </row>
    <row r="49" spans="2:11" ht="5.0999999999999996" customHeight="1" x14ac:dyDescent="0.25">
      <c r="B49" s="13"/>
      <c r="C49" s="13"/>
      <c r="D49" s="13"/>
      <c r="E49" s="13"/>
      <c r="F49" s="13"/>
      <c r="G49" s="13"/>
      <c r="H49" s="13"/>
      <c r="I49" s="13"/>
      <c r="J49" s="13"/>
      <c r="K49" s="13"/>
    </row>
    <row r="50" spans="2:11" x14ac:dyDescent="0.25">
      <c r="B50" s="60" t="s">
        <v>0</v>
      </c>
      <c r="C50" s="60"/>
      <c r="D50" s="13"/>
      <c r="E50" s="60" t="s">
        <v>5</v>
      </c>
      <c r="F50" s="60"/>
      <c r="G50" s="13"/>
      <c r="H50" s="60" t="s">
        <v>4</v>
      </c>
      <c r="I50" s="60"/>
      <c r="J50" s="13"/>
      <c r="K50" s="13"/>
    </row>
    <row r="51" spans="2:11" x14ac:dyDescent="0.25">
      <c r="B51" s="29" t="s">
        <v>34</v>
      </c>
      <c r="C51" s="27" t="str">
        <f>IF(C55=0,"X","")</f>
        <v>X</v>
      </c>
      <c r="D51" s="28"/>
      <c r="E51" s="29" t="s">
        <v>34</v>
      </c>
      <c r="F51" s="27" t="str">
        <f>IF(F55=0,"X","")</f>
        <v>X</v>
      </c>
      <c r="G51" s="28"/>
      <c r="H51" s="29" t="s">
        <v>34</v>
      </c>
      <c r="I51" s="27" t="str">
        <f>IF(I55=0,"X","")</f>
        <v>X</v>
      </c>
      <c r="J51" s="13"/>
      <c r="K51" s="13"/>
    </row>
    <row r="52" spans="2:11" x14ac:dyDescent="0.25">
      <c r="B52" s="30" t="s">
        <v>33</v>
      </c>
      <c r="C52" s="20" t="str">
        <f>IF(C55=1,"X","")</f>
        <v/>
      </c>
      <c r="D52" s="13"/>
      <c r="E52" s="30" t="s">
        <v>33</v>
      </c>
      <c r="F52" s="20" t="str">
        <f>IF(F55=1,"X","")</f>
        <v/>
      </c>
      <c r="G52" s="13"/>
      <c r="H52" s="30" t="s">
        <v>33</v>
      </c>
      <c r="I52" s="20" t="str">
        <f>IF(I55=1,"X","")</f>
        <v/>
      </c>
      <c r="J52" s="13"/>
      <c r="K52" s="13"/>
    </row>
    <row r="53" spans="2:11" x14ac:dyDescent="0.25">
      <c r="B53" s="29" t="s">
        <v>35</v>
      </c>
      <c r="C53" s="19" t="str">
        <f>IF(C55=2,"X","")</f>
        <v/>
      </c>
      <c r="D53" s="13"/>
      <c r="E53" s="29" t="s">
        <v>35</v>
      </c>
      <c r="F53" s="19" t="str">
        <f>IF(F55=2,"X","")</f>
        <v/>
      </c>
      <c r="G53" s="13"/>
      <c r="H53" s="29" t="s">
        <v>35</v>
      </c>
      <c r="I53" s="19" t="str">
        <f>IF(I55=2,"X","")</f>
        <v/>
      </c>
      <c r="J53" s="13"/>
      <c r="K53" s="23" t="s">
        <v>29</v>
      </c>
    </row>
    <row r="54" spans="2:11" ht="5.0999999999999996" customHeight="1" x14ac:dyDescent="0.25">
      <c r="B54" s="13"/>
      <c r="C54" s="13"/>
      <c r="D54" s="13"/>
      <c r="E54" s="13"/>
      <c r="F54" s="13"/>
      <c r="G54" s="13"/>
      <c r="H54" s="13"/>
      <c r="I54" s="13"/>
      <c r="J54" s="13"/>
      <c r="K54" s="13"/>
    </row>
    <row r="55" spans="2:11" x14ac:dyDescent="0.25">
      <c r="B55" s="23" t="s">
        <v>25</v>
      </c>
      <c r="C55" s="18">
        <f>P5</f>
        <v>0</v>
      </c>
      <c r="D55" s="13"/>
      <c r="E55" s="23" t="s">
        <v>24</v>
      </c>
      <c r="F55" s="18">
        <f>Q5</f>
        <v>0</v>
      </c>
      <c r="G55" s="13"/>
      <c r="H55" s="23" t="s">
        <v>23</v>
      </c>
      <c r="I55" s="23">
        <f>R5</f>
        <v>0</v>
      </c>
      <c r="J55" s="13"/>
      <c r="K55" s="23">
        <f>I55+F55*10+C55*100</f>
        <v>0</v>
      </c>
    </row>
    <row r="56" spans="2:11" x14ac:dyDescent="0.25">
      <c r="B56" s="13"/>
      <c r="C56" s="13"/>
      <c r="D56" s="13"/>
      <c r="E56" s="13"/>
      <c r="F56" s="13"/>
      <c r="G56" s="13"/>
      <c r="H56" s="13"/>
      <c r="I56" s="13"/>
      <c r="J56" s="13"/>
      <c r="K56" s="13"/>
    </row>
    <row r="57" spans="2:11" x14ac:dyDescent="0.25">
      <c r="B57" s="13"/>
      <c r="C57" s="13"/>
      <c r="D57" s="13"/>
      <c r="E57" s="13"/>
      <c r="F57" s="13"/>
      <c r="G57" s="13"/>
      <c r="H57" s="13"/>
      <c r="I57" s="13"/>
      <c r="J57" s="13"/>
      <c r="K57" s="13"/>
    </row>
    <row r="58" spans="2:11" x14ac:dyDescent="0.25">
      <c r="B58" s="60" t="s">
        <v>14</v>
      </c>
      <c r="C58" s="60"/>
      <c r="D58" s="60"/>
      <c r="E58" s="60"/>
      <c r="F58" s="60"/>
      <c r="G58" s="60"/>
      <c r="H58" s="60"/>
      <c r="I58" s="60"/>
      <c r="J58" s="60"/>
      <c r="K58" s="60"/>
    </row>
    <row r="59" spans="2:11" ht="5.0999999999999996" customHeight="1" x14ac:dyDescent="0.25">
      <c r="B59" s="13"/>
      <c r="C59" s="13"/>
      <c r="D59" s="13"/>
      <c r="E59" s="13"/>
      <c r="F59" s="13"/>
      <c r="G59" s="13"/>
      <c r="H59" s="13"/>
      <c r="I59" s="13"/>
      <c r="J59" s="13"/>
      <c r="K59" s="13"/>
    </row>
    <row r="60" spans="2:11" x14ac:dyDescent="0.25">
      <c r="B60" s="60" t="s">
        <v>0</v>
      </c>
      <c r="C60" s="60"/>
      <c r="D60" s="13"/>
      <c r="E60" s="60" t="s">
        <v>5</v>
      </c>
      <c r="F60" s="60"/>
      <c r="G60" s="13"/>
      <c r="H60" s="60" t="s">
        <v>4</v>
      </c>
      <c r="I60" s="60"/>
      <c r="J60" s="13"/>
      <c r="K60" s="13"/>
    </row>
    <row r="61" spans="2:11" x14ac:dyDescent="0.25">
      <c r="B61" s="29" t="s">
        <v>34</v>
      </c>
      <c r="C61" s="27" t="str">
        <f>IF(C65=0,"X","")</f>
        <v>X</v>
      </c>
      <c r="D61" s="28"/>
      <c r="E61" s="29" t="s">
        <v>34</v>
      </c>
      <c r="F61" s="27" t="str">
        <f>IF(F65=0,"X","")</f>
        <v>X</v>
      </c>
      <c r="G61" s="28"/>
      <c r="H61" s="29" t="s">
        <v>34</v>
      </c>
      <c r="I61" s="27" t="str">
        <f>IF(I65=0,"X","")</f>
        <v>X</v>
      </c>
      <c r="J61" s="13"/>
      <c r="K61" s="13"/>
    </row>
    <row r="62" spans="2:11" x14ac:dyDescent="0.25">
      <c r="B62" s="30" t="s">
        <v>33</v>
      </c>
      <c r="C62" s="20" t="str">
        <f>IF(C65=1,"X","")</f>
        <v/>
      </c>
      <c r="D62" s="13"/>
      <c r="E62" s="30" t="s">
        <v>33</v>
      </c>
      <c r="F62" s="20" t="str">
        <f>IF(F65=1,"X","")</f>
        <v/>
      </c>
      <c r="G62" s="13"/>
      <c r="H62" s="30" t="s">
        <v>33</v>
      </c>
      <c r="I62" s="20" t="str">
        <f>IF(I65=1,"X","")</f>
        <v/>
      </c>
      <c r="J62" s="13"/>
      <c r="K62" s="13"/>
    </row>
    <row r="63" spans="2:11" x14ac:dyDescent="0.25">
      <c r="B63" s="29" t="s">
        <v>35</v>
      </c>
      <c r="C63" s="19" t="str">
        <f>IF(C65=2,"X","")</f>
        <v/>
      </c>
      <c r="D63" s="13"/>
      <c r="E63" s="29" t="s">
        <v>35</v>
      </c>
      <c r="F63" s="19" t="str">
        <f>IF(F65=2,"X","")</f>
        <v/>
      </c>
      <c r="G63" s="13"/>
      <c r="H63" s="29" t="s">
        <v>35</v>
      </c>
      <c r="I63" s="19" t="str">
        <f>IF(I65=2,"X","")</f>
        <v/>
      </c>
      <c r="J63" s="13"/>
      <c r="K63" s="23" t="s">
        <v>29</v>
      </c>
    </row>
    <row r="64" spans="2:11" ht="5.0999999999999996" customHeight="1" x14ac:dyDescent="0.25">
      <c r="B64" s="13"/>
      <c r="C64" s="13"/>
      <c r="D64" s="13"/>
      <c r="E64" s="13"/>
      <c r="F64" s="13"/>
      <c r="G64" s="13"/>
      <c r="H64" s="13"/>
      <c r="I64" s="13"/>
      <c r="J64" s="13"/>
      <c r="K64" s="13"/>
    </row>
    <row r="65" spans="2:11" x14ac:dyDescent="0.25">
      <c r="B65" s="23" t="s">
        <v>28</v>
      </c>
      <c r="C65" s="18">
        <f>M5</f>
        <v>0</v>
      </c>
      <c r="D65" s="13"/>
      <c r="E65" s="23" t="s">
        <v>27</v>
      </c>
      <c r="F65" s="18">
        <f>N5</f>
        <v>0</v>
      </c>
      <c r="G65" s="13"/>
      <c r="H65" s="23" t="s">
        <v>26</v>
      </c>
      <c r="I65" s="23">
        <f>O5</f>
        <v>0</v>
      </c>
      <c r="J65" s="13"/>
      <c r="K65" s="23">
        <f>I65+F65*10+C65*100</f>
        <v>0</v>
      </c>
    </row>
  </sheetData>
  <sheetProtection sheet="1" objects="1" scenarios="1"/>
  <mergeCells count="25">
    <mergeCell ref="B18:K18"/>
    <mergeCell ref="H5:J5"/>
    <mergeCell ref="B8:K8"/>
    <mergeCell ref="B10:C10"/>
    <mergeCell ref="E10:F10"/>
    <mergeCell ref="H10:I10"/>
    <mergeCell ref="B20:C20"/>
    <mergeCell ref="E20:F20"/>
    <mergeCell ref="H20:I20"/>
    <mergeCell ref="B28:K28"/>
    <mergeCell ref="B30:C30"/>
    <mergeCell ref="E30:F30"/>
    <mergeCell ref="H30:I30"/>
    <mergeCell ref="B58:K58"/>
    <mergeCell ref="B60:C60"/>
    <mergeCell ref="E60:F60"/>
    <mergeCell ref="H60:I60"/>
    <mergeCell ref="B38:K38"/>
    <mergeCell ref="B40:C40"/>
    <mergeCell ref="E40:F40"/>
    <mergeCell ref="H40:I40"/>
    <mergeCell ref="B48:K48"/>
    <mergeCell ref="B50:C50"/>
    <mergeCell ref="E50:F50"/>
    <mergeCell ref="H50:I5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W75"/>
  <sheetViews>
    <sheetView showGridLines="0" topLeftCell="A7" zoomScale="70" zoomScaleNormal="70" workbookViewId="0">
      <selection activeCell="O53" sqref="O53"/>
    </sheetView>
  </sheetViews>
  <sheetFormatPr baseColWidth="10" defaultRowHeight="15" x14ac:dyDescent="0.25"/>
  <cols>
    <col min="1" max="1" width="30.7109375" style="22" customWidth="1"/>
    <col min="2" max="3" width="10.7109375" style="22" customWidth="1"/>
    <col min="4" max="4" width="2.7109375" style="22" customWidth="1"/>
    <col min="5" max="6" width="10.7109375" style="22" customWidth="1"/>
    <col min="7" max="7" width="2.7109375" style="22" customWidth="1"/>
    <col min="8" max="9" width="10.7109375" style="22" customWidth="1"/>
    <col min="10" max="10" width="2.7109375" style="22" customWidth="1"/>
    <col min="11" max="11" width="16.7109375" style="22" customWidth="1"/>
    <col min="12" max="12" width="30.7109375" style="22" customWidth="1"/>
    <col min="13" max="16384" width="11.42578125" style="22"/>
  </cols>
  <sheetData>
    <row r="2" spans="2:23" x14ac:dyDescent="0.25">
      <c r="W2" s="22" t="s">
        <v>69</v>
      </c>
    </row>
    <row r="5" spans="2:23" x14ac:dyDescent="0.25">
      <c r="B5" s="55"/>
      <c r="C5" s="55"/>
      <c r="D5" s="55"/>
      <c r="E5" s="55"/>
      <c r="F5" s="55"/>
      <c r="G5" s="55"/>
      <c r="H5" s="55"/>
      <c r="I5" s="55"/>
      <c r="J5" s="55"/>
      <c r="K5" s="55"/>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O60"/>
  <sheetViews>
    <sheetView showGridLines="0" tabSelected="1" zoomScale="70" zoomScaleNormal="70" workbookViewId="0">
      <selection activeCell="I32" sqref="I32"/>
    </sheetView>
  </sheetViews>
  <sheetFormatPr baseColWidth="10" defaultRowHeight="15" x14ac:dyDescent="0.25"/>
  <cols>
    <col min="1" max="1" width="30.7109375" style="13" customWidth="1"/>
    <col min="2" max="2" width="45.7109375" style="13" customWidth="1"/>
    <col min="3" max="3" width="10.7109375" style="13" customWidth="1"/>
    <col min="4" max="4" width="2.7109375" style="13" customWidth="1"/>
    <col min="5" max="6" width="10.7109375" style="13" customWidth="1"/>
    <col min="7" max="7" width="11.42578125" style="13"/>
    <col min="8" max="8" width="45.7109375" style="13" customWidth="1"/>
    <col min="9" max="9" width="10.7109375" style="13" customWidth="1"/>
    <col min="10" max="10" width="2.7109375" style="13" customWidth="1"/>
    <col min="11" max="12" width="10.7109375" style="13" customWidth="1"/>
    <col min="13" max="16384" width="11.42578125" style="13"/>
  </cols>
  <sheetData>
    <row r="2" spans="2:15" x14ac:dyDescent="0.25">
      <c r="O2" s="13" t="s">
        <v>69</v>
      </c>
    </row>
    <row r="5" spans="2:15" ht="21" x14ac:dyDescent="0.25">
      <c r="B5" s="63" t="s">
        <v>70</v>
      </c>
      <c r="C5" s="63"/>
      <c r="D5" s="63"/>
      <c r="E5" s="63"/>
      <c r="F5" s="63"/>
      <c r="H5" s="63" t="s">
        <v>87</v>
      </c>
      <c r="I5" s="63"/>
      <c r="J5" s="63"/>
      <c r="K5" s="63"/>
      <c r="L5" s="63"/>
    </row>
    <row r="8" spans="2:15" x14ac:dyDescent="0.25">
      <c r="B8" s="60" t="s">
        <v>71</v>
      </c>
      <c r="C8" s="60"/>
      <c r="D8" s="60"/>
      <c r="E8" s="60"/>
      <c r="F8" s="60"/>
      <c r="H8" s="60" t="s">
        <v>88</v>
      </c>
      <c r="I8" s="60"/>
      <c r="J8" s="60"/>
      <c r="K8" s="60"/>
      <c r="L8" s="60"/>
    </row>
    <row r="9" spans="2:15" ht="5.0999999999999996" customHeight="1" x14ac:dyDescent="0.25"/>
    <row r="10" spans="2:15" x14ac:dyDescent="0.25">
      <c r="B10" s="61"/>
      <c r="C10" s="62"/>
      <c r="E10" s="26" t="s">
        <v>80</v>
      </c>
      <c r="F10" s="26" t="s">
        <v>81</v>
      </c>
      <c r="H10" s="61"/>
      <c r="I10" s="62"/>
      <c r="K10" s="26" t="s">
        <v>80</v>
      </c>
      <c r="L10" s="26" t="s">
        <v>81</v>
      </c>
    </row>
    <row r="11" spans="2:15" x14ac:dyDescent="0.25">
      <c r="B11" s="26" t="s">
        <v>72</v>
      </c>
      <c r="C11" s="8" t="s">
        <v>6</v>
      </c>
      <c r="E11" s="26">
        <f>IF(C11="X",1,IF(C11="",0,"Erreur"))</f>
        <v>1</v>
      </c>
      <c r="F11" s="26">
        <f>IF(C11="X",0,"")</f>
        <v>0</v>
      </c>
      <c r="H11" s="26" t="s">
        <v>82</v>
      </c>
      <c r="I11" s="8" t="s">
        <v>6</v>
      </c>
      <c r="K11" s="26">
        <f>IF(I11="X",1,IF(I11="",0,"Erreur"))</f>
        <v>1</v>
      </c>
      <c r="L11" s="26">
        <f>IF(I11="X",9,"")</f>
        <v>9</v>
      </c>
    </row>
    <row r="12" spans="2:15" x14ac:dyDescent="0.25">
      <c r="B12" s="15" t="s">
        <v>73</v>
      </c>
      <c r="C12" s="8"/>
      <c r="E12" s="26">
        <f t="shared" ref="E12:E18" si="0">IF(C12="X",1,IF(C12="",0,"Erreur"))</f>
        <v>0</v>
      </c>
      <c r="F12" s="26" t="str">
        <f>IF(C12="X",1,"")</f>
        <v/>
      </c>
      <c r="H12" s="15" t="s">
        <v>83</v>
      </c>
      <c r="I12" s="8"/>
      <c r="K12" s="26">
        <f t="shared" ref="K12:K14" si="1">IF(I12="X",1,IF(I12="",0,"Erreur"))</f>
        <v>0</v>
      </c>
      <c r="L12" s="26" t="str">
        <f>IF(I12="X",1,"")</f>
        <v/>
      </c>
    </row>
    <row r="13" spans="2:15" x14ac:dyDescent="0.25">
      <c r="B13" s="15" t="s">
        <v>74</v>
      </c>
      <c r="C13" s="8"/>
      <c r="E13" s="26">
        <f t="shared" si="0"/>
        <v>0</v>
      </c>
      <c r="F13" s="26" t="str">
        <f>IF(C13="X",2,"")</f>
        <v/>
      </c>
      <c r="H13" s="15" t="s">
        <v>84</v>
      </c>
      <c r="I13" s="8"/>
      <c r="K13" s="26">
        <f t="shared" si="1"/>
        <v>0</v>
      </c>
      <c r="L13" s="26" t="str">
        <f>IF(I13="X",2,"")</f>
        <v/>
      </c>
    </row>
    <row r="14" spans="2:15" x14ac:dyDescent="0.25">
      <c r="B14" s="15" t="s">
        <v>75</v>
      </c>
      <c r="C14" s="8"/>
      <c r="E14" s="26">
        <f t="shared" si="0"/>
        <v>0</v>
      </c>
      <c r="F14" s="26" t="str">
        <f>IF(C14="X",3,"")</f>
        <v/>
      </c>
      <c r="H14" s="15" t="s">
        <v>85</v>
      </c>
      <c r="I14" s="8"/>
      <c r="K14" s="26">
        <f t="shared" si="1"/>
        <v>0</v>
      </c>
      <c r="L14" s="26" t="str">
        <f>IF(I14="X",3,"")</f>
        <v/>
      </c>
    </row>
    <row r="15" spans="2:15" x14ac:dyDescent="0.25">
      <c r="B15" s="15" t="s">
        <v>76</v>
      </c>
      <c r="C15" s="8"/>
      <c r="E15" s="26">
        <f t="shared" si="0"/>
        <v>0</v>
      </c>
      <c r="F15" s="26" t="str">
        <f>IF(C15="X",4,"")</f>
        <v/>
      </c>
      <c r="H15" s="32"/>
      <c r="I15" s="33"/>
      <c r="J15" s="16"/>
      <c r="K15" s="34"/>
      <c r="L15" s="34"/>
    </row>
    <row r="16" spans="2:15" x14ac:dyDescent="0.25">
      <c r="B16" s="15" t="s">
        <v>77</v>
      </c>
      <c r="C16" s="8"/>
      <c r="E16" s="26">
        <f t="shared" si="0"/>
        <v>0</v>
      </c>
      <c r="F16" s="26" t="str">
        <f>IF(C16="X",5,"")</f>
        <v/>
      </c>
      <c r="H16" s="35"/>
      <c r="I16" s="36"/>
      <c r="J16" s="16"/>
      <c r="K16" s="16"/>
      <c r="L16" s="16"/>
    </row>
    <row r="17" spans="2:12" x14ac:dyDescent="0.25">
      <c r="B17" s="15" t="s">
        <v>78</v>
      </c>
      <c r="C17" s="8"/>
      <c r="E17" s="26">
        <f t="shared" si="0"/>
        <v>0</v>
      </c>
      <c r="F17" s="26" t="str">
        <f>IF(C17="X",6,"")</f>
        <v/>
      </c>
      <c r="H17" s="35"/>
      <c r="I17" s="36"/>
      <c r="J17" s="16"/>
      <c r="K17" s="16"/>
      <c r="L17" s="16"/>
    </row>
    <row r="18" spans="2:12" x14ac:dyDescent="0.25">
      <c r="B18" s="15" t="s">
        <v>79</v>
      </c>
      <c r="C18" s="8"/>
      <c r="E18" s="26">
        <f t="shared" si="0"/>
        <v>0</v>
      </c>
      <c r="F18" s="26" t="str">
        <f>IF(C18="X",9,"")</f>
        <v/>
      </c>
      <c r="H18" s="35"/>
      <c r="I18" s="36"/>
      <c r="J18" s="16"/>
      <c r="K18" s="16"/>
      <c r="L18" s="16"/>
    </row>
    <row r="19" spans="2:12" ht="5.0999999999999996" customHeight="1" x14ac:dyDescent="0.25"/>
    <row r="20" spans="2:12" x14ac:dyDescent="0.25">
      <c r="B20" s="26" t="s">
        <v>96</v>
      </c>
      <c r="C20" s="26">
        <f>IF(E20="OK",F20,"Erreur")</f>
        <v>0</v>
      </c>
      <c r="E20" s="19" t="str">
        <f>IF(SUM(E11:E18)=1,"OK","Erreur")</f>
        <v>OK</v>
      </c>
      <c r="F20" s="26">
        <f>SUM(F11:F18)</f>
        <v>0</v>
      </c>
      <c r="H20" s="26" t="s">
        <v>99</v>
      </c>
      <c r="I20" s="26">
        <f>IF(K20="OK",L20,"Erreur")</f>
        <v>9</v>
      </c>
      <c r="K20" s="19" t="str">
        <f>IF(SUM(K11:K14)=1,"OK","Erreur")</f>
        <v>OK</v>
      </c>
      <c r="L20" s="26">
        <f>SUM(L11:L14)</f>
        <v>9</v>
      </c>
    </row>
    <row r="21" spans="2:12" x14ac:dyDescent="0.25">
      <c r="B21" s="16"/>
      <c r="C21" s="16"/>
      <c r="H21" s="16"/>
      <c r="I21" s="16"/>
    </row>
    <row r="23" spans="2:12" x14ac:dyDescent="0.25">
      <c r="B23" s="60" t="s">
        <v>86</v>
      </c>
      <c r="C23" s="60"/>
      <c r="D23" s="60"/>
      <c r="E23" s="60"/>
      <c r="F23" s="60"/>
      <c r="H23" s="60" t="s">
        <v>142</v>
      </c>
      <c r="I23" s="60"/>
      <c r="J23" s="60"/>
      <c r="K23" s="60"/>
      <c r="L23" s="60"/>
    </row>
    <row r="24" spans="2:12" ht="5.0999999999999996" customHeight="1" x14ac:dyDescent="0.25"/>
    <row r="25" spans="2:12" x14ac:dyDescent="0.25">
      <c r="B25" s="61"/>
      <c r="C25" s="62"/>
      <c r="E25" s="26" t="s">
        <v>80</v>
      </c>
      <c r="F25" s="26" t="s">
        <v>81</v>
      </c>
      <c r="H25" s="61"/>
      <c r="I25" s="62"/>
      <c r="K25" s="26" t="s">
        <v>80</v>
      </c>
      <c r="L25" s="26" t="s">
        <v>81</v>
      </c>
    </row>
    <row r="26" spans="2:12" x14ac:dyDescent="0.25">
      <c r="B26" s="26" t="s">
        <v>72</v>
      </c>
      <c r="C26" s="8"/>
      <c r="E26" s="26">
        <f>IF(C26="X",1,IF(C26="",0,"Erreur"))</f>
        <v>0</v>
      </c>
      <c r="F26" s="26" t="str">
        <f>IF($I$37="Erreur","Erreur",IF(C26="X",0,""))</f>
        <v/>
      </c>
      <c r="H26" s="26" t="s">
        <v>89</v>
      </c>
      <c r="I26" s="8" t="s">
        <v>6</v>
      </c>
      <c r="K26" s="26">
        <f>IF(I26="X",1,IF(I26="",0,"Erreur"))</f>
        <v>1</v>
      </c>
      <c r="L26" s="26">
        <f>IF(I26="X",9,"")</f>
        <v>9</v>
      </c>
    </row>
    <row r="27" spans="2:12" x14ac:dyDescent="0.25">
      <c r="B27" s="15" t="s">
        <v>91</v>
      </c>
      <c r="C27" s="8" t="s">
        <v>6</v>
      </c>
      <c r="E27" s="26">
        <f t="shared" ref="E27:E35" si="2">IF(C27="X",1,IF(C27="",0,"Erreur"))</f>
        <v>1</v>
      </c>
      <c r="F27" s="26">
        <f>IF($I$37="Erreur","Erreur",IF(C27="X",1,""))</f>
        <v>1</v>
      </c>
      <c r="H27" s="15" t="s">
        <v>90</v>
      </c>
      <c r="I27" s="8"/>
      <c r="K27" s="26">
        <f t="shared" ref="K27" si="3">IF(I27="X",1,IF(I27="",0,"Erreur"))</f>
        <v>0</v>
      </c>
      <c r="L27" s="26" t="str">
        <f>IF(I27="X",1,"")</f>
        <v/>
      </c>
    </row>
    <row r="28" spans="2:12" x14ac:dyDescent="0.25">
      <c r="B28" s="15" t="s">
        <v>92</v>
      </c>
      <c r="C28" s="8"/>
      <c r="E28" s="26">
        <f t="shared" si="2"/>
        <v>0</v>
      </c>
      <c r="F28" s="26" t="str">
        <f>IF($I$37="Erreur","Erreur",IF(C28="X",2,""))</f>
        <v/>
      </c>
      <c r="H28" s="32"/>
      <c r="I28" s="33"/>
      <c r="J28" s="16"/>
      <c r="K28" s="34"/>
      <c r="L28" s="34"/>
    </row>
    <row r="29" spans="2:12" x14ac:dyDescent="0.25">
      <c r="B29" s="15" t="s">
        <v>93</v>
      </c>
      <c r="C29" s="8"/>
      <c r="E29" s="26">
        <f t="shared" si="2"/>
        <v>0</v>
      </c>
      <c r="F29" s="26" t="str">
        <f>IF($I$37="Erreur","Erreur",IF(C29="X",3,""))</f>
        <v/>
      </c>
      <c r="H29" s="35"/>
      <c r="I29" s="36"/>
      <c r="J29" s="16"/>
      <c r="K29" s="16"/>
      <c r="L29" s="16"/>
    </row>
    <row r="30" spans="2:12" x14ac:dyDescent="0.25">
      <c r="B30" s="15" t="s">
        <v>94</v>
      </c>
      <c r="C30" s="8"/>
      <c r="E30" s="26">
        <f t="shared" si="2"/>
        <v>0</v>
      </c>
      <c r="F30" s="26" t="str">
        <f>IF($I$37="Erreur","Erreur",IF(C30="X",4,""))</f>
        <v/>
      </c>
      <c r="H30" s="35"/>
      <c r="I30" s="36"/>
      <c r="J30" s="16"/>
      <c r="K30" s="16"/>
      <c r="L30" s="16"/>
    </row>
    <row r="31" spans="2:12" x14ac:dyDescent="0.25">
      <c r="B31" s="15" t="s">
        <v>108</v>
      </c>
      <c r="C31" s="8"/>
      <c r="E31" s="26">
        <f t="shared" ref="E31:E34" si="4">IF(C31="X",1,IF(C31="",0,"Erreur"))</f>
        <v>0</v>
      </c>
      <c r="F31" s="26" t="str">
        <f>IF(AND($I$26="X",C31="X"),"Erreur",IF($I$37="Erreur","Erreur",IF(AND($I$37=1,C31="X"),5,"")))</f>
        <v/>
      </c>
      <c r="H31" s="35"/>
      <c r="I31" s="36"/>
      <c r="J31" s="16"/>
      <c r="K31" s="16"/>
      <c r="L31" s="16"/>
    </row>
    <row r="32" spans="2:12" x14ac:dyDescent="0.25">
      <c r="B32" s="15" t="s">
        <v>109</v>
      </c>
      <c r="C32" s="8"/>
      <c r="E32" s="26">
        <f t="shared" si="4"/>
        <v>0</v>
      </c>
      <c r="F32" s="26" t="str">
        <f t="shared" ref="F32" si="5">IF(AND($I$26="X",C32="X"),"Erreur",IF($I$37="Erreur","Erreur",IF(AND($I$37=1,C32="X"),6,"")))</f>
        <v/>
      </c>
      <c r="H32" s="35"/>
      <c r="I32" s="36"/>
      <c r="J32" s="16"/>
      <c r="K32" s="16"/>
      <c r="L32" s="16"/>
    </row>
    <row r="33" spans="2:12" x14ac:dyDescent="0.25">
      <c r="B33" s="15" t="s">
        <v>110</v>
      </c>
      <c r="C33" s="8"/>
      <c r="E33" s="26">
        <f t="shared" si="4"/>
        <v>0</v>
      </c>
      <c r="F33" s="26" t="str">
        <f>IF(AND($I$26="X",C33="X"),"Erreur",IF($I$37="Erreur","Erreur",IF(AND($I$37=1,C33="X"),7,"")))</f>
        <v/>
      </c>
      <c r="H33" s="35"/>
      <c r="I33" s="36"/>
      <c r="J33" s="16"/>
      <c r="K33" s="16"/>
      <c r="L33" s="16"/>
    </row>
    <row r="34" spans="2:12" x14ac:dyDescent="0.25">
      <c r="B34" s="15" t="s">
        <v>111</v>
      </c>
      <c r="C34" s="8"/>
      <c r="E34" s="26">
        <f t="shared" si="4"/>
        <v>0</v>
      </c>
      <c r="F34" s="26" t="str">
        <f>IF(AND($I$26="X",C34="X"),"Erreur",IF($I$37="Erreur","Erreur",IF(AND($I$37=1,C34="X"),8,"")))</f>
        <v/>
      </c>
      <c r="H34" s="35"/>
      <c r="I34" s="36"/>
      <c r="J34" s="16"/>
      <c r="K34" s="16"/>
      <c r="L34" s="16"/>
    </row>
    <row r="35" spans="2:12" x14ac:dyDescent="0.25">
      <c r="B35" s="15" t="s">
        <v>95</v>
      </c>
      <c r="C35" s="8"/>
      <c r="E35" s="26">
        <f t="shared" si="2"/>
        <v>0</v>
      </c>
      <c r="F35" s="26" t="str">
        <f>IF($I$37="Erreur","Erreur",IF(C35="X",9,""))</f>
        <v/>
      </c>
      <c r="H35" s="35"/>
      <c r="I35" s="36"/>
      <c r="J35" s="16"/>
      <c r="K35" s="16"/>
      <c r="L35" s="16"/>
    </row>
    <row r="36" spans="2:12" ht="5.0999999999999996" customHeight="1" x14ac:dyDescent="0.25"/>
    <row r="37" spans="2:12" x14ac:dyDescent="0.25">
      <c r="B37" s="26" t="s">
        <v>97</v>
      </c>
      <c r="C37" s="26">
        <f>IF($I$37="Erreur","Erreur",IF(E37="OK",F37,"Erreur"))</f>
        <v>1</v>
      </c>
      <c r="E37" s="19" t="str">
        <f>IF(SUM(E26:E35)=1,"OK","Erreur")</f>
        <v>OK</v>
      </c>
      <c r="F37" s="26">
        <f>SUM(F26:F35)</f>
        <v>1</v>
      </c>
      <c r="H37" s="26" t="s">
        <v>104</v>
      </c>
      <c r="I37" s="26">
        <f>IF(K37="OK",L37,"Erreur")</f>
        <v>9</v>
      </c>
      <c r="K37" s="19" t="str">
        <f>IF(SUM(K26:K27)=1,"OK","Erreur")</f>
        <v>OK</v>
      </c>
      <c r="L37" s="26">
        <f>SUM(L26:L27)</f>
        <v>9</v>
      </c>
    </row>
    <row r="38" spans="2:12" x14ac:dyDescent="0.25">
      <c r="C38" s="13" t="s">
        <v>141</v>
      </c>
    </row>
    <row r="40" spans="2:12" x14ac:dyDescent="0.25">
      <c r="B40" s="60" t="s">
        <v>100</v>
      </c>
      <c r="C40" s="60"/>
      <c r="D40" s="60"/>
      <c r="E40" s="60"/>
      <c r="F40" s="60"/>
      <c r="H40" s="60" t="s">
        <v>139</v>
      </c>
      <c r="I40" s="60"/>
      <c r="J40" s="60"/>
      <c r="K40" s="60"/>
      <c r="L40" s="60"/>
    </row>
    <row r="41" spans="2:12" ht="5.0999999999999996" customHeight="1" x14ac:dyDescent="0.25"/>
    <row r="42" spans="2:12" x14ac:dyDescent="0.25">
      <c r="B42" s="61"/>
      <c r="C42" s="62"/>
      <c r="E42" s="26" t="s">
        <v>80</v>
      </c>
      <c r="F42" s="26" t="s">
        <v>81</v>
      </c>
      <c r="H42" s="61"/>
      <c r="I42" s="62"/>
      <c r="J42" s="51"/>
      <c r="K42" s="50" t="s">
        <v>80</v>
      </c>
      <c r="L42" s="50" t="s">
        <v>81</v>
      </c>
    </row>
    <row r="43" spans="2:12" x14ac:dyDescent="0.25">
      <c r="B43" s="26" t="s">
        <v>101</v>
      </c>
      <c r="C43" s="8" t="s">
        <v>6</v>
      </c>
      <c r="E43" s="26">
        <f>IF(C43="X",1,IF(C43="",0,"Erreur"))</f>
        <v>1</v>
      </c>
      <c r="F43" s="26">
        <f>IF(C43="X",0,"")</f>
        <v>0</v>
      </c>
      <c r="H43" s="50" t="s">
        <v>138</v>
      </c>
      <c r="I43" s="8" t="s">
        <v>6</v>
      </c>
      <c r="J43" s="51"/>
      <c r="K43" s="50">
        <f>IF(I43="X",1,IF(I43="",0,"Erreur"))</f>
        <v>1</v>
      </c>
      <c r="L43" s="50">
        <f>IF(I43="X",1,"")</f>
        <v>1</v>
      </c>
    </row>
    <row r="44" spans="2:12" x14ac:dyDescent="0.25">
      <c r="B44" s="15" t="s">
        <v>102</v>
      </c>
      <c r="C44" s="8"/>
      <c r="E44" s="26">
        <f t="shared" ref="E44:E45" si="6">IF(C44="X",1,IF(C44="",0,"Erreur"))</f>
        <v>0</v>
      </c>
      <c r="F44" s="26" t="str">
        <f>IF(C44="X",1,"")</f>
        <v/>
      </c>
      <c r="H44" s="15" t="s">
        <v>137</v>
      </c>
      <c r="I44" s="8"/>
      <c r="J44" s="51"/>
      <c r="K44" s="50">
        <f>IF(I44="X",1,IF(I44="",0,"Erreur"))</f>
        <v>0</v>
      </c>
      <c r="L44" s="50" t="str">
        <f>IF(I44="X",2,"")</f>
        <v/>
      </c>
    </row>
    <row r="45" spans="2:12" x14ac:dyDescent="0.25">
      <c r="B45" s="15" t="s">
        <v>103</v>
      </c>
      <c r="C45" s="8"/>
      <c r="E45" s="26">
        <f t="shared" si="6"/>
        <v>0</v>
      </c>
      <c r="F45" s="26" t="str">
        <f>IF(C45="X",9,"")</f>
        <v/>
      </c>
      <c r="H45" s="15" t="s">
        <v>136</v>
      </c>
      <c r="I45" s="8"/>
      <c r="J45" s="51"/>
      <c r="K45" s="50">
        <f t="shared" ref="K45" si="7">IF(I45="X",1,IF(I45="",0,"Erreur"))</f>
        <v>0</v>
      </c>
      <c r="L45" s="50" t="str">
        <f>IF(I45="X",9,"")</f>
        <v/>
      </c>
    </row>
    <row r="46" spans="2:12" ht="5.0999999999999996" customHeight="1" x14ac:dyDescent="0.25"/>
    <row r="47" spans="2:12" x14ac:dyDescent="0.25">
      <c r="B47" s="26" t="s">
        <v>98</v>
      </c>
      <c r="C47" s="26">
        <f>IF(E47="OK",F47,"Erreur")</f>
        <v>0</v>
      </c>
      <c r="E47" s="19" t="str">
        <f>IF(SUM(E43:E45)=1,"OK","Erreur")</f>
        <v>OK</v>
      </c>
      <c r="F47" s="26">
        <f>SUM(F43:F45)</f>
        <v>0</v>
      </c>
      <c r="H47" s="26" t="s">
        <v>105</v>
      </c>
      <c r="I47" s="50">
        <f>IF(K47="OK",L47,"Erreur")</f>
        <v>1</v>
      </c>
      <c r="K47" s="19" t="str">
        <f>IF(SUM(K43:K45)=1,"OK","Erreur")</f>
        <v>OK</v>
      </c>
      <c r="L47" s="50">
        <f>SUM(L43:L45)</f>
        <v>1</v>
      </c>
    </row>
    <row r="48" spans="2:12" s="45" customFormat="1" x14ac:dyDescent="0.25">
      <c r="B48" s="44"/>
      <c r="C48" s="44"/>
      <c r="E48" s="49"/>
      <c r="F48" s="44"/>
      <c r="H48" s="44"/>
      <c r="I48" s="44"/>
    </row>
    <row r="49" spans="2:12" s="45" customFormat="1" x14ac:dyDescent="0.25">
      <c r="B49" s="44"/>
      <c r="C49" s="44"/>
      <c r="E49" s="49"/>
      <c r="F49" s="44"/>
      <c r="H49" s="44"/>
      <c r="I49" s="44"/>
    </row>
    <row r="50" spans="2:12" s="45" customFormat="1" x14ac:dyDescent="0.25">
      <c r="B50" s="60" t="s">
        <v>144</v>
      </c>
      <c r="C50" s="60"/>
      <c r="D50" s="60"/>
      <c r="E50" s="60"/>
      <c r="F50" s="60"/>
      <c r="H50" s="60" t="s">
        <v>140</v>
      </c>
      <c r="I50" s="60"/>
      <c r="J50" s="60"/>
      <c r="K50" s="60"/>
      <c r="L50" s="60"/>
    </row>
    <row r="51" spans="2:12" s="45" customFormat="1" ht="5.0999999999999996" customHeight="1" x14ac:dyDescent="0.25">
      <c r="H51" s="51"/>
      <c r="I51" s="51"/>
      <c r="J51" s="51"/>
      <c r="K51" s="51"/>
      <c r="L51" s="51"/>
    </row>
    <row r="52" spans="2:12" s="45" customFormat="1" x14ac:dyDescent="0.25">
      <c r="B52" s="61"/>
      <c r="C52" s="62"/>
      <c r="E52" s="43" t="s">
        <v>80</v>
      </c>
      <c r="F52" s="43" t="s">
        <v>81</v>
      </c>
      <c r="H52" s="61"/>
      <c r="I52" s="62"/>
      <c r="J52" s="51"/>
      <c r="K52" s="50" t="s">
        <v>80</v>
      </c>
      <c r="L52" s="50" t="s">
        <v>81</v>
      </c>
    </row>
    <row r="53" spans="2:12" s="45" customFormat="1" x14ac:dyDescent="0.25">
      <c r="B53" s="43" t="s">
        <v>101</v>
      </c>
      <c r="C53" s="8" t="s">
        <v>6</v>
      </c>
      <c r="E53" s="43">
        <f>IF(C53="X",1,IF(C53="",0,"Erreur"))</f>
        <v>1</v>
      </c>
      <c r="F53" s="43">
        <f>IF(C53="X",0,"")</f>
        <v>0</v>
      </c>
      <c r="H53" s="50" t="s">
        <v>138</v>
      </c>
      <c r="I53" s="8" t="s">
        <v>6</v>
      </c>
      <c r="J53" s="51"/>
      <c r="K53" s="50">
        <f>IF(I53="X",1,IF(I53="",0,"Erreur"))</f>
        <v>1</v>
      </c>
      <c r="L53" s="50">
        <f>IF(I53="X",1,"")</f>
        <v>1</v>
      </c>
    </row>
    <row r="54" spans="2:12" s="45" customFormat="1" x14ac:dyDescent="0.25">
      <c r="B54" s="15" t="s">
        <v>102</v>
      </c>
      <c r="C54" s="8"/>
      <c r="E54" s="43">
        <f t="shared" ref="E54:E55" si="8">IF(C54="X",1,IF(C54="",0,"Erreur"))</f>
        <v>0</v>
      </c>
      <c r="F54" s="43" t="str">
        <f>IF(C54="X",1,"")</f>
        <v/>
      </c>
      <c r="H54" s="15" t="s">
        <v>137</v>
      </c>
      <c r="I54" s="8"/>
      <c r="J54" s="51"/>
      <c r="K54" s="50">
        <f>IF(I54="X",1,IF(I54="",0,"Erreur"))</f>
        <v>0</v>
      </c>
      <c r="L54" s="50" t="str">
        <f>IF(I54="X",2,"")</f>
        <v/>
      </c>
    </row>
    <row r="55" spans="2:12" s="45" customFormat="1" x14ac:dyDescent="0.25">
      <c r="B55" s="15" t="s">
        <v>103</v>
      </c>
      <c r="C55" s="8"/>
      <c r="E55" s="43">
        <f t="shared" si="8"/>
        <v>0</v>
      </c>
      <c r="F55" s="43" t="str">
        <f>IF(C55="X",9,"")</f>
        <v/>
      </c>
      <c r="H55" s="15" t="s">
        <v>136</v>
      </c>
      <c r="I55" s="8"/>
      <c r="J55" s="51"/>
      <c r="K55" s="50">
        <f t="shared" ref="K55" si="9">IF(I55="X",1,IF(I55="",0,"Erreur"))</f>
        <v>0</v>
      </c>
      <c r="L55" s="50" t="str">
        <f>IF(I55="X",9,"")</f>
        <v/>
      </c>
    </row>
    <row r="56" spans="2:12" s="45" customFormat="1" ht="5.0999999999999996" customHeight="1" x14ac:dyDescent="0.25">
      <c r="H56" s="51"/>
      <c r="I56" s="51"/>
      <c r="J56" s="51"/>
      <c r="K56" s="51"/>
      <c r="L56" s="51"/>
    </row>
    <row r="57" spans="2:12" s="45" customFormat="1" x14ac:dyDescent="0.25">
      <c r="B57" s="43" t="s">
        <v>98</v>
      </c>
      <c r="C57" s="43">
        <f>IF(E57="OK",F57,"Erreur")</f>
        <v>0</v>
      </c>
      <c r="E57" s="19" t="str">
        <f>IF(SUM(E53:E55)=1,"OK","Erreur")</f>
        <v>OK</v>
      </c>
      <c r="F57" s="43">
        <f>SUM(F53:F55)</f>
        <v>0</v>
      </c>
      <c r="H57" s="50" t="s">
        <v>105</v>
      </c>
      <c r="I57" s="50">
        <f>IF(K57="OK",L57,"Erreur")</f>
        <v>1</v>
      </c>
      <c r="J57" s="51"/>
      <c r="K57" s="19" t="str">
        <f>IF(SUM(K53:K55)=1,"OK","Erreur")</f>
        <v>OK</v>
      </c>
      <c r="L57" s="50">
        <f>SUM(L53:L55)</f>
        <v>1</v>
      </c>
    </row>
    <row r="58" spans="2:12" s="45" customFormat="1" x14ac:dyDescent="0.25">
      <c r="B58" s="44"/>
      <c r="C58" s="44"/>
      <c r="E58" s="49"/>
      <c r="F58" s="44"/>
      <c r="H58" s="44"/>
      <c r="I58" s="44"/>
    </row>
    <row r="60" spans="2:12" ht="46.5" x14ac:dyDescent="0.25">
      <c r="D60" s="1" t="s">
        <v>106</v>
      </c>
      <c r="E60" s="54">
        <f>$C$20+10*$C$37+100*$C$47+1000*$C$57</f>
        <v>10</v>
      </c>
      <c r="F60" s="54"/>
      <c r="G60" s="25"/>
      <c r="J60" s="1" t="s">
        <v>107</v>
      </c>
      <c r="K60" s="54">
        <f>$I$20+10*$I$37+100*$I$47+1000*$I$57</f>
        <v>1199</v>
      </c>
      <c r="L60" s="54"/>
    </row>
  </sheetData>
  <mergeCells count="20">
    <mergeCell ref="B5:F5"/>
    <mergeCell ref="H5:L5"/>
    <mergeCell ref="H8:L8"/>
    <mergeCell ref="H10:I10"/>
    <mergeCell ref="H23:L23"/>
    <mergeCell ref="B10:C10"/>
    <mergeCell ref="B8:F8"/>
    <mergeCell ref="B23:F23"/>
    <mergeCell ref="H25:I25"/>
    <mergeCell ref="B42:C42"/>
    <mergeCell ref="B25:C25"/>
    <mergeCell ref="E60:F60"/>
    <mergeCell ref="K60:L60"/>
    <mergeCell ref="B40:F40"/>
    <mergeCell ref="H40:L40"/>
    <mergeCell ref="H42:I42"/>
    <mergeCell ref="B50:F50"/>
    <mergeCell ref="H50:L50"/>
    <mergeCell ref="B52:C52"/>
    <mergeCell ref="H52:I5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2:O51"/>
  <sheetViews>
    <sheetView showGridLines="0" topLeftCell="A43" zoomScale="70" zoomScaleNormal="70" workbookViewId="0">
      <selection activeCell="A3" sqref="A3"/>
    </sheetView>
  </sheetViews>
  <sheetFormatPr baseColWidth="10" defaultRowHeight="15" x14ac:dyDescent="0.25"/>
  <cols>
    <col min="1" max="1" width="30.7109375" style="31" customWidth="1"/>
    <col min="2" max="2" width="40.7109375" style="31" customWidth="1"/>
    <col min="3" max="3" width="10.7109375" style="31" customWidth="1"/>
    <col min="4" max="4" width="2.7109375" style="31" customWidth="1"/>
    <col min="5" max="5" width="13.7109375" style="31" bestFit="1" customWidth="1"/>
    <col min="6" max="7" width="11.42578125" style="31"/>
    <col min="8" max="8" width="30.7109375" style="31" customWidth="1"/>
    <col min="9" max="9" width="10.7109375" style="31" customWidth="1"/>
    <col min="10" max="10" width="2.7109375" style="31" customWidth="1"/>
    <col min="11" max="16384" width="11.42578125" style="31"/>
  </cols>
  <sheetData>
    <row r="2" spans="2:15" x14ac:dyDescent="0.25">
      <c r="O2" s="3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I53"/>
  <sheetViews>
    <sheetView showGridLines="0" zoomScale="70" zoomScaleNormal="70" workbookViewId="0">
      <selection activeCell="B11" sqref="B11"/>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6" width="10.7109375" style="41" customWidth="1"/>
    <col min="7" max="16384" width="11.42578125" style="41"/>
  </cols>
  <sheetData>
    <row r="2" spans="2:9" x14ac:dyDescent="0.25">
      <c r="I2" s="41" t="s">
        <v>69</v>
      </c>
    </row>
    <row r="5" spans="2:9" ht="21" x14ac:dyDescent="0.25">
      <c r="B5" s="63" t="s">
        <v>112</v>
      </c>
      <c r="C5" s="63"/>
      <c r="D5" s="63"/>
      <c r="E5" s="63"/>
      <c r="F5" s="63"/>
    </row>
    <row r="8" spans="2:9" x14ac:dyDescent="0.25">
      <c r="B8" s="60" t="s">
        <v>115</v>
      </c>
      <c r="C8" s="60"/>
      <c r="D8" s="60"/>
      <c r="E8" s="60"/>
      <c r="F8" s="60"/>
    </row>
    <row r="9" spans="2:9" ht="5.0999999999999996" customHeight="1" x14ac:dyDescent="0.25"/>
    <row r="10" spans="2:9" x14ac:dyDescent="0.25">
      <c r="B10" s="61"/>
      <c r="C10" s="62"/>
      <c r="F10" s="40"/>
    </row>
    <row r="11" spans="2:9" x14ac:dyDescent="0.25">
      <c r="B11" s="39" t="s">
        <v>113</v>
      </c>
      <c r="C11" s="8" t="s">
        <v>6</v>
      </c>
      <c r="F11" s="40"/>
    </row>
    <row r="12" spans="2:9" x14ac:dyDescent="0.25">
      <c r="B12" s="15" t="s">
        <v>114</v>
      </c>
      <c r="C12" s="8"/>
      <c r="F12" s="40"/>
    </row>
    <row r="13" spans="2:9" ht="5.0999999999999996" customHeight="1" x14ac:dyDescent="0.25">
      <c r="F13" s="40"/>
    </row>
    <row r="14" spans="2:9" x14ac:dyDescent="0.25">
      <c r="B14" s="39" t="s">
        <v>124</v>
      </c>
      <c r="C14" s="39">
        <f>IF(AND(C11="X",C12=""),0,IF(AND(C11="",C12="X"),9,"Erreur"))</f>
        <v>0</v>
      </c>
      <c r="F14" s="40"/>
    </row>
    <row r="15" spans="2:9" x14ac:dyDescent="0.25">
      <c r="B15" s="40"/>
      <c r="C15" s="40"/>
    </row>
    <row r="17" spans="2:6" x14ac:dyDescent="0.25">
      <c r="B17" s="60" t="s">
        <v>86</v>
      </c>
      <c r="C17" s="60"/>
      <c r="D17" s="60"/>
      <c r="E17" s="60"/>
      <c r="F17" s="60"/>
    </row>
    <row r="18" spans="2:6" ht="5.0999999999999996" customHeight="1" x14ac:dyDescent="0.25"/>
    <row r="19" spans="2:6" x14ac:dyDescent="0.25">
      <c r="B19" s="61"/>
      <c r="C19" s="62"/>
      <c r="E19" s="39" t="s">
        <v>80</v>
      </c>
      <c r="F19" s="39" t="s">
        <v>81</v>
      </c>
    </row>
    <row r="20" spans="2:6" x14ac:dyDescent="0.25">
      <c r="B20" s="39" t="s">
        <v>117</v>
      </c>
      <c r="C20" s="8" t="s">
        <v>6</v>
      </c>
      <c r="E20" s="39">
        <f>IF(C20="X",1,IF(C20="",0,"Erreur"))</f>
        <v>1</v>
      </c>
      <c r="F20" s="39">
        <f>IF($I$32="Erreur","Erreur",IF(C20="X",0,""))</f>
        <v>0</v>
      </c>
    </row>
    <row r="21" spans="2:6" x14ac:dyDescent="0.25">
      <c r="B21" s="15" t="s">
        <v>116</v>
      </c>
      <c r="C21" s="8"/>
      <c r="E21" s="39">
        <f t="shared" ref="E21:E24" si="0">IF(C21="X",1,IF(C21="",0,"Erreur"))</f>
        <v>0</v>
      </c>
      <c r="F21" s="39" t="str">
        <f>IF($I$32="Erreur","Erreur",IF(C21="X",1,""))</f>
        <v/>
      </c>
    </row>
    <row r="22" spans="2:6" x14ac:dyDescent="0.25">
      <c r="B22" s="15" t="s">
        <v>118</v>
      </c>
      <c r="C22" s="8"/>
      <c r="E22" s="39">
        <f t="shared" si="0"/>
        <v>0</v>
      </c>
      <c r="F22" s="39" t="str">
        <f>IF($I$32="Erreur","Erreur",IF(C22="X",2,""))</f>
        <v/>
      </c>
    </row>
    <row r="23" spans="2:6" x14ac:dyDescent="0.25">
      <c r="B23" s="15" t="s">
        <v>119</v>
      </c>
      <c r="C23" s="8"/>
      <c r="E23" s="39">
        <f t="shared" si="0"/>
        <v>0</v>
      </c>
      <c r="F23" s="39" t="str">
        <f>IF($I$32="Erreur","Erreur",IF(C23="X",3,""))</f>
        <v/>
      </c>
    </row>
    <row r="24" spans="2:6" x14ac:dyDescent="0.25">
      <c r="B24" s="15" t="s">
        <v>120</v>
      </c>
      <c r="C24" s="8"/>
      <c r="E24" s="39">
        <f t="shared" si="0"/>
        <v>0</v>
      </c>
      <c r="F24" s="39" t="str">
        <f>IF($I$32="Erreur","Erreur",IF(C24="X",4,""))</f>
        <v/>
      </c>
    </row>
    <row r="25" spans="2:6" ht="5.0999999999999996" customHeight="1" x14ac:dyDescent="0.25"/>
    <row r="26" spans="2:6" x14ac:dyDescent="0.25">
      <c r="B26" s="39" t="s">
        <v>125</v>
      </c>
      <c r="C26" s="39">
        <f>IF($I$51="Erreur","Erreur",IF(E26="OK",F26,"Erreur"))</f>
        <v>0</v>
      </c>
      <c r="E26" s="19" t="str">
        <f>IF(SUM(E20:E24)=1,"OK","Erreur")</f>
        <v>OK</v>
      </c>
      <c r="F26" s="39">
        <f>SUM(F20:F24)</f>
        <v>0</v>
      </c>
    </row>
    <row r="29" spans="2:6" x14ac:dyDescent="0.25">
      <c r="B29" s="60" t="s">
        <v>100</v>
      </c>
      <c r="C29" s="60"/>
      <c r="D29" s="60"/>
      <c r="E29" s="60"/>
      <c r="F29" s="60"/>
    </row>
    <row r="30" spans="2:6" ht="5.0999999999999996" customHeight="1" x14ac:dyDescent="0.25"/>
    <row r="31" spans="2:6" x14ac:dyDescent="0.25">
      <c r="B31" s="61"/>
      <c r="C31" s="62"/>
      <c r="F31" s="39" t="s">
        <v>81</v>
      </c>
    </row>
    <row r="32" spans="2:6" x14ac:dyDescent="0.25">
      <c r="B32" s="39" t="s">
        <v>117</v>
      </c>
      <c r="C32" s="8" t="s">
        <v>6</v>
      </c>
      <c r="E32" s="39">
        <f>IF(C32="X",1,IF(C32="",0,"Erreur"))</f>
        <v>1</v>
      </c>
      <c r="F32" s="39">
        <f>IF($I$32="Erreur","Erreur",IF(C32="X",0,""))</f>
        <v>0</v>
      </c>
    </row>
    <row r="33" spans="2:6" x14ac:dyDescent="0.25">
      <c r="B33" s="15" t="s">
        <v>116</v>
      </c>
      <c r="C33" s="8"/>
      <c r="E33" s="39">
        <f t="shared" ref="E33:E36" si="1">IF(C33="X",1,IF(C33="",0,"Erreur"))</f>
        <v>0</v>
      </c>
      <c r="F33" s="39" t="str">
        <f>IF($I$32="Erreur","Erreur",IF(C33="X",1,""))</f>
        <v/>
      </c>
    </row>
    <row r="34" spans="2:6" x14ac:dyDescent="0.25">
      <c r="B34" s="15" t="s">
        <v>118</v>
      </c>
      <c r="C34" s="8"/>
      <c r="E34" s="39">
        <f t="shared" si="1"/>
        <v>0</v>
      </c>
      <c r="F34" s="39" t="str">
        <f>IF($I$32="Erreur","Erreur",IF(C34="X",2,""))</f>
        <v/>
      </c>
    </row>
    <row r="35" spans="2:6" x14ac:dyDescent="0.25">
      <c r="B35" s="15" t="s">
        <v>119</v>
      </c>
      <c r="C35" s="8"/>
      <c r="E35" s="39">
        <f t="shared" si="1"/>
        <v>0</v>
      </c>
      <c r="F35" s="39" t="str">
        <f>IF($I$32="Erreur","Erreur",IF(C35="X",3,""))</f>
        <v/>
      </c>
    </row>
    <row r="36" spans="2:6" x14ac:dyDescent="0.25">
      <c r="B36" s="15" t="s">
        <v>120</v>
      </c>
      <c r="C36" s="8"/>
      <c r="E36" s="39">
        <f t="shared" si="1"/>
        <v>0</v>
      </c>
      <c r="F36" s="39" t="str">
        <f>IF($I$32="Erreur","Erreur",IF(C36="X",4,""))</f>
        <v/>
      </c>
    </row>
    <row r="37" spans="2:6" ht="5.0999999999999996" customHeight="1" x14ac:dyDescent="0.25"/>
    <row r="38" spans="2:6" x14ac:dyDescent="0.25">
      <c r="B38" s="39" t="s">
        <v>126</v>
      </c>
      <c r="C38" s="39">
        <f>IF($I$51="Erreur","Erreur",IF(E38="OK",F38,"Erreur"))</f>
        <v>0</v>
      </c>
      <c r="E38" s="19" t="str">
        <f>IF(SUM(E32:E36)=1,"OK","Erreur")</f>
        <v>OK</v>
      </c>
      <c r="F38" s="39">
        <f>SUM(F32:F36)</f>
        <v>0</v>
      </c>
    </row>
    <row r="39" spans="2:6" s="45" customFormat="1" x14ac:dyDescent="0.25">
      <c r="B39" s="44"/>
      <c r="C39" s="44"/>
      <c r="E39" s="49"/>
      <c r="F39" s="44"/>
    </row>
    <row r="40" spans="2:6" s="45" customFormat="1" x14ac:dyDescent="0.25">
      <c r="B40" s="44"/>
      <c r="C40" s="44"/>
      <c r="E40" s="49"/>
      <c r="F40" s="44"/>
    </row>
    <row r="41" spans="2:6" s="45" customFormat="1" x14ac:dyDescent="0.25">
      <c r="B41" s="60" t="s">
        <v>143</v>
      </c>
      <c r="C41" s="60"/>
      <c r="D41" s="60"/>
      <c r="E41" s="60"/>
      <c r="F41" s="60"/>
    </row>
    <row r="42" spans="2:6" s="45" customFormat="1" ht="5.0999999999999996" customHeight="1" x14ac:dyDescent="0.25"/>
    <row r="43" spans="2:6" s="45" customFormat="1" x14ac:dyDescent="0.25">
      <c r="B43" s="61"/>
      <c r="C43" s="62"/>
      <c r="F43" s="43" t="s">
        <v>81</v>
      </c>
    </row>
    <row r="44" spans="2:6" s="45" customFormat="1" x14ac:dyDescent="0.25">
      <c r="B44" s="43" t="s">
        <v>117</v>
      </c>
      <c r="C44" s="8" t="s">
        <v>6</v>
      </c>
      <c r="E44" s="43">
        <f>IF(C44="X",1,IF(C44="",0,"Erreur"))</f>
        <v>1</v>
      </c>
      <c r="F44" s="43">
        <f>IF($I$32="Erreur","Erreur",IF(C44="X",0,""))</f>
        <v>0</v>
      </c>
    </row>
    <row r="45" spans="2:6" s="45" customFormat="1" x14ac:dyDescent="0.25">
      <c r="B45" s="15" t="s">
        <v>116</v>
      </c>
      <c r="C45" s="8"/>
      <c r="E45" s="43">
        <f t="shared" ref="E45:E48" si="2">IF(C45="X",1,IF(C45="",0,"Erreur"))</f>
        <v>0</v>
      </c>
      <c r="F45" s="43" t="str">
        <f>IF($I$32="Erreur","Erreur",IF(C45="X",1,""))</f>
        <v/>
      </c>
    </row>
    <row r="46" spans="2:6" s="45" customFormat="1" x14ac:dyDescent="0.25">
      <c r="B46" s="15" t="s">
        <v>118</v>
      </c>
      <c r="C46" s="8"/>
      <c r="E46" s="43">
        <f t="shared" si="2"/>
        <v>0</v>
      </c>
      <c r="F46" s="43" t="str">
        <f>IF($I$32="Erreur","Erreur",IF(C46="X",2,""))</f>
        <v/>
      </c>
    </row>
    <row r="47" spans="2:6" s="45" customFormat="1" x14ac:dyDescent="0.25">
      <c r="B47" s="15" t="s">
        <v>119</v>
      </c>
      <c r="C47" s="8"/>
      <c r="E47" s="43">
        <f t="shared" si="2"/>
        <v>0</v>
      </c>
      <c r="F47" s="43" t="str">
        <f>IF($I$32="Erreur","Erreur",IF(C47="X",3,""))</f>
        <v/>
      </c>
    </row>
    <row r="48" spans="2:6" s="45" customFormat="1" x14ac:dyDescent="0.25">
      <c r="B48" s="15" t="s">
        <v>120</v>
      </c>
      <c r="C48" s="8"/>
      <c r="E48" s="43">
        <f t="shared" si="2"/>
        <v>0</v>
      </c>
      <c r="F48" s="43" t="str">
        <f>IF($I$32="Erreur","Erreur",IF(C48="X",4,""))</f>
        <v/>
      </c>
    </row>
    <row r="49" spans="2:6" s="45" customFormat="1" ht="5.0999999999999996" customHeight="1" x14ac:dyDescent="0.25"/>
    <row r="50" spans="2:6" s="45" customFormat="1" x14ac:dyDescent="0.25">
      <c r="B50" s="43" t="s">
        <v>126</v>
      </c>
      <c r="C50" s="43">
        <f>IF($I$51="Erreur","Erreur",IF(E50="OK",F50,"Erreur"))</f>
        <v>0</v>
      </c>
      <c r="E50" s="19" t="str">
        <f>IF(SUM(E44:E48)=1,"OK","Erreur")</f>
        <v>OK</v>
      </c>
      <c r="F50" s="43">
        <f>SUM(F44:F48)</f>
        <v>0</v>
      </c>
    </row>
    <row r="53" spans="2:6" ht="46.5" x14ac:dyDescent="0.25">
      <c r="D53" s="1" t="s">
        <v>121</v>
      </c>
      <c r="E53" s="54">
        <f>$C$14+10*$C$26+100*$C$38+1000*$C$50</f>
        <v>0</v>
      </c>
      <c r="F53" s="54"/>
    </row>
  </sheetData>
  <mergeCells count="10">
    <mergeCell ref="B5:F5"/>
    <mergeCell ref="B8:F8"/>
    <mergeCell ref="B10:C10"/>
    <mergeCell ref="B31:C31"/>
    <mergeCell ref="E53:F53"/>
    <mergeCell ref="B17:F17"/>
    <mergeCell ref="B19:C19"/>
    <mergeCell ref="B29:F29"/>
    <mergeCell ref="B41:F41"/>
    <mergeCell ref="B43:C4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2:F49"/>
  <sheetViews>
    <sheetView showGridLines="0" zoomScale="70" zoomScaleNormal="70" workbookViewId="0">
      <selection activeCell="D28" sqref="D28"/>
    </sheetView>
  </sheetViews>
  <sheetFormatPr baseColWidth="10" defaultRowHeight="15" x14ac:dyDescent="0.25"/>
  <cols>
    <col min="1" max="1" width="30.7109375" style="41" customWidth="1"/>
    <col min="2" max="2" width="40.7109375" style="41" customWidth="1"/>
    <col min="3" max="3" width="10.7109375" style="41" customWidth="1"/>
    <col min="4" max="16384" width="11.42578125" style="41"/>
  </cols>
  <sheetData>
    <row r="2" spans="2:6" x14ac:dyDescent="0.25">
      <c r="F2" s="41" t="s">
        <v>69</v>
      </c>
    </row>
    <row r="5" spans="2:6" ht="21" x14ac:dyDescent="0.25">
      <c r="B5" s="63" t="s">
        <v>122</v>
      </c>
      <c r="C5" s="63"/>
    </row>
    <row r="8" spans="2:6" x14ac:dyDescent="0.25">
      <c r="B8" s="60" t="s">
        <v>123</v>
      </c>
      <c r="C8" s="60"/>
    </row>
    <row r="9" spans="2:6" ht="5.0999999999999996" customHeight="1" x14ac:dyDescent="0.25"/>
    <row r="10" spans="2:6" x14ac:dyDescent="0.25">
      <c r="B10" s="64"/>
      <c r="C10" s="65"/>
    </row>
    <row r="11" spans="2:6" x14ac:dyDescent="0.25">
      <c r="B11" s="40"/>
      <c r="C11" s="42"/>
    </row>
    <row r="12" spans="2:6" x14ac:dyDescent="0.25">
      <c r="B12" s="35"/>
      <c r="C12" s="42"/>
    </row>
    <row r="13" spans="2:6" ht="5.0999999999999996" customHeight="1" x14ac:dyDescent="0.25"/>
    <row r="14" spans="2:6" x14ac:dyDescent="0.25">
      <c r="B14" s="39" t="s">
        <v>129</v>
      </c>
      <c r="C14" s="39">
        <v>0</v>
      </c>
    </row>
    <row r="15" spans="2:6" x14ac:dyDescent="0.25">
      <c r="B15" s="40"/>
      <c r="C15" s="40"/>
    </row>
    <row r="16" spans="2:6" x14ac:dyDescent="0.25">
      <c r="B16" s="40"/>
      <c r="C16" s="40"/>
    </row>
    <row r="17" spans="2:3" x14ac:dyDescent="0.25">
      <c r="B17" s="40"/>
      <c r="C17" s="40"/>
    </row>
    <row r="19" spans="2:3" x14ac:dyDescent="0.25">
      <c r="B19" s="60" t="s">
        <v>128</v>
      </c>
      <c r="C19" s="60"/>
    </row>
    <row r="20" spans="2:3" ht="5.0999999999999996" customHeight="1" x14ac:dyDescent="0.25"/>
    <row r="21" spans="2:3" x14ac:dyDescent="0.25">
      <c r="B21" s="61"/>
      <c r="C21" s="62"/>
    </row>
    <row r="22" spans="2:3" x14ac:dyDescent="0.25">
      <c r="B22" s="39" t="s">
        <v>131</v>
      </c>
      <c r="C22" s="8"/>
    </row>
    <row r="23" spans="2:3" x14ac:dyDescent="0.25">
      <c r="B23" s="15" t="s">
        <v>135</v>
      </c>
      <c r="C23" s="8" t="s">
        <v>6</v>
      </c>
    </row>
    <row r="24" spans="2:3" ht="5.0999999999999996" customHeight="1" x14ac:dyDescent="0.25"/>
    <row r="25" spans="2:3" x14ac:dyDescent="0.25">
      <c r="B25" s="39" t="s">
        <v>129</v>
      </c>
      <c r="C25" s="39">
        <f>IF(AND(C22="X",C23=""),0,IF(AND(C22="",C23="X"),-1,"Erreur"))</f>
        <v>-1</v>
      </c>
    </row>
    <row r="26" spans="2:3" x14ac:dyDescent="0.25">
      <c r="B26" s="40"/>
      <c r="C26" s="40"/>
    </row>
    <row r="27" spans="2:3" x14ac:dyDescent="0.25">
      <c r="B27" s="40"/>
      <c r="C27" s="40"/>
    </row>
    <row r="30" spans="2:3" x14ac:dyDescent="0.25">
      <c r="B30" s="60" t="s">
        <v>127</v>
      </c>
      <c r="C30" s="60"/>
    </row>
    <row r="31" spans="2:3" ht="5.0999999999999996" customHeight="1" x14ac:dyDescent="0.25"/>
    <row r="32" spans="2:3" x14ac:dyDescent="0.25">
      <c r="B32" s="64"/>
      <c r="C32" s="65"/>
    </row>
    <row r="33" spans="2:3" x14ac:dyDescent="0.25">
      <c r="B33" s="40"/>
      <c r="C33" s="42"/>
    </row>
    <row r="34" spans="2:3" x14ac:dyDescent="0.25">
      <c r="B34" s="35"/>
      <c r="C34" s="42"/>
    </row>
    <row r="35" spans="2:3" ht="5.0999999999999996" customHeight="1" x14ac:dyDescent="0.25"/>
    <row r="36" spans="2:3" x14ac:dyDescent="0.25">
      <c r="B36" s="39" t="s">
        <v>130</v>
      </c>
      <c r="C36" s="39">
        <v>0</v>
      </c>
    </row>
    <row r="37" spans="2:3" s="47" customFormat="1" x14ac:dyDescent="0.25">
      <c r="B37" s="48"/>
      <c r="C37" s="48"/>
    </row>
    <row r="38" spans="2:3" s="47" customFormat="1" x14ac:dyDescent="0.25">
      <c r="B38" s="48"/>
      <c r="C38" s="48"/>
    </row>
    <row r="39" spans="2:3" s="47" customFormat="1" x14ac:dyDescent="0.25">
      <c r="B39" s="48"/>
      <c r="C39" s="48"/>
    </row>
    <row r="40" spans="2:3" s="47" customFormat="1" x14ac:dyDescent="0.25">
      <c r="B40" s="48"/>
      <c r="C40" s="48"/>
    </row>
    <row r="41" spans="2:3" s="47" customFormat="1" x14ac:dyDescent="0.25">
      <c r="B41" s="60" t="s">
        <v>127</v>
      </c>
      <c r="C41" s="60"/>
    </row>
    <row r="42" spans="2:3" s="47" customFormat="1" ht="5.0999999999999996" customHeight="1" x14ac:dyDescent="0.25"/>
    <row r="43" spans="2:3" s="47" customFormat="1" x14ac:dyDescent="0.25">
      <c r="B43" s="64"/>
      <c r="C43" s="65"/>
    </row>
    <row r="44" spans="2:3" s="47" customFormat="1" x14ac:dyDescent="0.25">
      <c r="B44" s="48"/>
      <c r="C44" s="42"/>
    </row>
    <row r="45" spans="2:3" s="47" customFormat="1" x14ac:dyDescent="0.25">
      <c r="B45" s="35"/>
      <c r="C45" s="42"/>
    </row>
    <row r="46" spans="2:3" s="47" customFormat="1" ht="5.0999999999999996" customHeight="1" x14ac:dyDescent="0.25"/>
    <row r="47" spans="2:3" s="47" customFormat="1" x14ac:dyDescent="0.25">
      <c r="B47" s="46" t="s">
        <v>130</v>
      </c>
      <c r="C47" s="46">
        <v>0</v>
      </c>
    </row>
    <row r="49" spans="2:4" ht="46.5" x14ac:dyDescent="0.25">
      <c r="B49" s="1" t="s">
        <v>121</v>
      </c>
      <c r="C49" s="54">
        <f>C25</f>
        <v>-1</v>
      </c>
      <c r="D49" s="54"/>
    </row>
  </sheetData>
  <sheetProtection sheet="1" objects="1" scenarios="1"/>
  <mergeCells count="10">
    <mergeCell ref="B32:C32"/>
    <mergeCell ref="C49:D49"/>
    <mergeCell ref="B5:C5"/>
    <mergeCell ref="B8:C8"/>
    <mergeCell ref="B10:C10"/>
    <mergeCell ref="B19:C19"/>
    <mergeCell ref="B21:C21"/>
    <mergeCell ref="B30:C30"/>
    <mergeCell ref="B41:C41"/>
    <mergeCell ref="B43:C4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B2:W75"/>
  <sheetViews>
    <sheetView showGridLines="0" topLeftCell="A7" zoomScale="70" zoomScaleNormal="70" workbookViewId="0">
      <selection activeCell="P52" sqref="P52"/>
    </sheetView>
  </sheetViews>
  <sheetFormatPr baseColWidth="10" defaultRowHeight="15" x14ac:dyDescent="0.2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x14ac:dyDescent="0.25">
      <c r="W2" s="38" t="s">
        <v>69</v>
      </c>
    </row>
    <row r="5" spans="2:23" x14ac:dyDescent="0.25">
      <c r="B5" s="55"/>
      <c r="C5" s="55"/>
      <c r="D5" s="55"/>
      <c r="E5" s="55"/>
      <c r="F5" s="55"/>
      <c r="G5" s="55"/>
      <c r="H5" s="55"/>
      <c r="I5" s="55"/>
      <c r="J5" s="55"/>
      <c r="K5" s="55"/>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mergeCells count="1">
    <mergeCell ref="B5:K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MI1+MI2</vt:lpstr>
      <vt:lpstr>Retour MI1</vt:lpstr>
      <vt:lpstr>Retour MI2</vt:lpstr>
      <vt:lpstr>MI3 + MR5</vt:lpstr>
      <vt:lpstr>MI4+MI5</vt:lpstr>
      <vt:lpstr>MI6+MI7+MR6</vt:lpstr>
      <vt:lpstr>MI8</vt:lpstr>
      <vt:lpstr>MI9</vt:lpstr>
      <vt:lpstr>MI10</vt:lpstr>
      <vt:lpstr>MR1</vt:lpstr>
      <vt:lpstr>MR2</vt:lpstr>
      <vt:lpstr>MR3</vt:lpstr>
      <vt:lpstr>MR4</vt:lpstr>
      <vt:lpstr>MR7</vt:lpstr>
      <vt:lpstr>MR8+MR9+MR10</vt:lpstr>
      <vt:lpstr>Descripteur</vt:lpstr>
      <vt:lpstr>Jauge Outil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Coubard</dc:creator>
  <cp:lastModifiedBy>COUBARD, Eddy</cp:lastModifiedBy>
  <dcterms:created xsi:type="dcterms:W3CDTF">2015-03-25T09:23:13Z</dcterms:created>
  <dcterms:modified xsi:type="dcterms:W3CDTF">2019-05-27T08:17:45Z</dcterms:modified>
</cp:coreProperties>
</file>