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<sst xmlns="http://schemas.openxmlformats.org/spreadsheetml/2006/main" count="42" uniqueCount="36">
  <si>
    <t xml:space="preserve">d</t>
  </si>
  <si>
    <t xml:space="preserve">mm</t>
  </si>
  <si>
    <t xml:space="preserve">Material</t>
  </si>
  <si>
    <t xml:space="preserve">k</t>
  </si>
  <si>
    <t xml:space="preserve">A</t>
  </si>
  <si>
    <t xml:space="preserve">m</t>
  </si>
  <si>
    <t xml:space="preserve">Na</t>
  </si>
  <si>
    <t xml:space="preserve">G</t>
  </si>
  <si>
    <t xml:space="preserve">S_ut</t>
  </si>
  <si>
    <t xml:space="preserve">Pa</t>
  </si>
  <si>
    <t xml:space="preserve">Music</t>
  </si>
  <si>
    <t xml:space="preserve">0.1 – 6.5</t>
  </si>
  <si>
    <t xml:space="preserve">tau_allow</t>
  </si>
  <si>
    <t xml:space="preserve">OQ&amp;T</t>
  </si>
  <si>
    <t xml:space="preserve">0.5 – 12.7</t>
  </si>
  <si>
    <t xml:space="preserve">Ns</t>
  </si>
  <si>
    <t xml:space="preserve">Hard-drawn</t>
  </si>
  <si>
    <t xml:space="preserve">0.7 – 12.7</t>
  </si>
  <si>
    <t xml:space="preserve">Chrome-vanadium</t>
  </si>
  <si>
    <t xml:space="preserve">0.8 – 11.1</t>
  </si>
  <si>
    <t xml:space="preserve">allowed stress</t>
  </si>
  <si>
    <t xml:space="preserve">Chrome-silicon</t>
  </si>
  <si>
    <t xml:space="preserve">1.6 – 9.5</t>
  </si>
  <si>
    <t xml:space="preserve">Fmax</t>
  </si>
  <si>
    <t xml:space="preserve">k calculation</t>
  </si>
  <si>
    <t xml:space="preserve">stress</t>
  </si>
  <si>
    <t xml:space="preserve">C</t>
  </si>
  <si>
    <t xml:space="preserve">height</t>
  </si>
  <si>
    <t xml:space="preserve">mass</t>
  </si>
  <si>
    <t xml:space="preserve">kg</t>
  </si>
  <si>
    <t xml:space="preserve">num springs</t>
  </si>
  <si>
    <t xml:space="preserve">g</t>
  </si>
  <si>
    <t xml:space="preserve">m s^-2</t>
  </si>
  <si>
    <t xml:space="preserve">free length</t>
  </si>
  <si>
    <t xml:space="preserve">D</t>
  </si>
  <si>
    <t xml:space="preserve">delta 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</si>
</sst>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33"/>
    <col collapsed="false" customWidth="true" hidden="false" outlineLevel="0" max="3" min="3" style="0" width="13.67"/>
    <col collapsed="false" customWidth="true" hidden="false" outlineLevel="0" max="5" min="4" style="0" width="8.53"/>
    <col collapsed="false" customWidth="true" hidden="false" outlineLevel="0" max="6" min="6" style="0" width="17.71"/>
    <col collapsed="false" customWidth="true" hidden="false" outlineLevel="0" max="7" min="7" style="0" width="12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0" t="s">
        <v>0</v>
      </c>
      <c r="C1" s="1" t="n">
        <v>25</v>
      </c>
      <c r="D1" s="0" t="s">
        <v>1</v>
      </c>
    </row>
    <row r="2" customFormat="false" ht="15" hidden="false" customHeight="false" outlineLevel="0" collapsed="false">
      <c r="B2" s="0" t="s">
        <v>2</v>
      </c>
      <c r="C2" s="1" t="n">
        <v>4</v>
      </c>
      <c r="F2" s="0" t="s">
        <v>3</v>
      </c>
      <c r="G2" s="1" t="n">
        <f aca="false">F19/C16</f>
        <v>271.468144044321</v>
      </c>
    </row>
    <row r="3" customFormat="false" ht="15" hidden="false" customHeight="false" outlineLevel="0" collapsed="false">
      <c r="B3" s="0" t="s">
        <v>4</v>
      </c>
      <c r="C3" s="0" t="n">
        <f aca="false">VLOOKUP(C2,$E$6:$J$10,5,0)</f>
        <v>2005</v>
      </c>
    </row>
    <row r="4" customFormat="false" ht="15" hidden="false" customHeight="false" outlineLevel="0" collapsed="false">
      <c r="B4" s="0" t="s">
        <v>5</v>
      </c>
      <c r="C4" s="0" t="n">
        <f aca="false">VLOOKUP(C2,$E$6:$J$10,6,0)</f>
        <v>0.168</v>
      </c>
      <c r="F4" s="0" t="s">
        <v>6</v>
      </c>
      <c r="G4" s="0" t="n">
        <f aca="false">C5*C1*10^-3/8/C14^3/G2</f>
        <v>888.686224489796</v>
      </c>
    </row>
    <row r="5" customFormat="false" ht="15" hidden="false" customHeight="false" outlineLevel="0" collapsed="false">
      <c r="B5" s="0" t="s">
        <v>7</v>
      </c>
      <c r="C5" s="0" t="n">
        <f aca="false">VLOOKUP(C2,$E$6:$J$10,4,0)*10^9</f>
        <v>77200000000</v>
      </c>
    </row>
    <row r="6" customFormat="false" ht="15" hidden="false" customHeight="false" outlineLevel="0" collapsed="false">
      <c r="B6" s="0" t="s">
        <v>8</v>
      </c>
      <c r="C6" s="0" t="n">
        <f aca="false">C3/C1^C4*10^6</f>
        <v>1167509587.10543</v>
      </c>
      <c r="D6" s="0" t="s">
        <v>9</v>
      </c>
      <c r="E6" s="2" t="n">
        <v>1</v>
      </c>
      <c r="F6" s="2" t="s">
        <v>10</v>
      </c>
      <c r="G6" s="2" t="s">
        <v>11</v>
      </c>
      <c r="H6" s="2" t="n">
        <v>81.7</v>
      </c>
      <c r="I6" s="2" t="n">
        <v>2211</v>
      </c>
      <c r="J6" s="2" t="n">
        <v>0.145</v>
      </c>
    </row>
    <row r="7" customFormat="false" ht="15" hidden="false" customHeight="false" outlineLevel="0" collapsed="false">
      <c r="B7" s="0" t="s">
        <v>12</v>
      </c>
      <c r="C7" s="0" t="n">
        <f aca="false">0.5*C3/C1^C4*10^6</f>
        <v>583754793.552716</v>
      </c>
      <c r="D7" s="0" t="s">
        <v>9</v>
      </c>
      <c r="E7" s="2" t="n">
        <v>2</v>
      </c>
      <c r="F7" s="2" t="s">
        <v>13</v>
      </c>
      <c r="G7" s="2" t="s">
        <v>14</v>
      </c>
      <c r="H7" s="2" t="n">
        <v>77.2</v>
      </c>
      <c r="I7" s="2" t="n">
        <v>1855</v>
      </c>
      <c r="J7" s="2" t="n">
        <v>0.187</v>
      </c>
    </row>
    <row r="8" customFormat="false" ht="15" hidden="false" customHeight="false" outlineLevel="0" collapsed="false">
      <c r="B8" s="0" t="s">
        <v>15</v>
      </c>
      <c r="C8" s="1" t="n">
        <v>2</v>
      </c>
      <c r="E8" s="2" t="n">
        <v>3</v>
      </c>
      <c r="F8" s="2" t="s">
        <v>16</v>
      </c>
      <c r="G8" s="2" t="s">
        <v>17</v>
      </c>
      <c r="H8" s="2" t="n">
        <v>79.3</v>
      </c>
      <c r="I8" s="2" t="n">
        <v>1783</v>
      </c>
      <c r="J8" s="2" t="n">
        <v>0.19</v>
      </c>
    </row>
    <row r="9" customFormat="false" ht="15" hidden="false" customHeight="false" outlineLevel="0" collapsed="false">
      <c r="E9" s="2" t="n">
        <v>4</v>
      </c>
      <c r="F9" s="2" t="s">
        <v>18</v>
      </c>
      <c r="G9" s="2" t="s">
        <v>19</v>
      </c>
      <c r="H9" s="2" t="n">
        <v>77.2</v>
      </c>
      <c r="I9" s="2" t="n">
        <v>2005</v>
      </c>
      <c r="J9" s="2" t="n">
        <v>0.168</v>
      </c>
    </row>
    <row r="10" customFormat="false" ht="13.8" hidden="false" customHeight="false" outlineLevel="0" collapsed="false">
      <c r="B10" s="0" t="s">
        <v>20</v>
      </c>
      <c r="C10" s="0" t="n">
        <f aca="false">C6/C8</f>
        <v>583754793.552716</v>
      </c>
      <c r="D10" s="0" t="s">
        <v>9</v>
      </c>
      <c r="E10" s="2" t="n">
        <v>5</v>
      </c>
      <c r="F10" s="2" t="s">
        <v>21</v>
      </c>
      <c r="G10" s="2" t="s">
        <v>22</v>
      </c>
      <c r="H10" s="2" t="n">
        <v>77.2</v>
      </c>
      <c r="I10" s="2" t="n">
        <v>1974</v>
      </c>
      <c r="J10" s="2" t="n">
        <v>0.108</v>
      </c>
    </row>
    <row r="11" customFormat="false" ht="15" hidden="false" customHeight="false" outlineLevel="0" collapsed="false"/>
    <row r="12" customFormat="false" ht="13.8" hidden="false" customHeight="false" outlineLevel="0" collapsed="false">
      <c r="B12" s="0" t="s">
        <v>23</v>
      </c>
      <c r="C12" s="1" t="n">
        <f aca="false">F19*F18/C16</f>
        <v>5157.89473684211</v>
      </c>
      <c r="E12" s="0" t="s">
        <v>24</v>
      </c>
    </row>
    <row r="13" customFormat="false" ht="13.8" hidden="false" customHeight="false" outlineLevel="0" collapsed="false">
      <c r="B13" s="0" t="s">
        <v>25</v>
      </c>
      <c r="C13" s="0" t="n">
        <f aca="false">16*C12*C14/PI()/(C1*0.001)^2</f>
        <v>420303074.977839</v>
      </c>
      <c r="D13" s="0" t="n">
        <f aca="false">C10/C13</f>
        <v>1.38889013263464</v>
      </c>
    </row>
    <row r="14" customFormat="false" ht="13.8" hidden="false" customHeight="false" outlineLevel="0" collapsed="false">
      <c r="B14" s="0" t="s">
        <v>26</v>
      </c>
      <c r="C14" s="0" t="n">
        <v>10</v>
      </c>
      <c r="E14" s="0" t="s">
        <v>27</v>
      </c>
      <c r="F14" s="0" t="n">
        <v>49</v>
      </c>
      <c r="G14" s="0" t="s">
        <v>5</v>
      </c>
    </row>
    <row r="15" customFormat="false" ht="13.8" hidden="false" customHeight="false" outlineLevel="0" collapsed="false">
      <c r="E15" s="0" t="s">
        <v>28</v>
      </c>
      <c r="F15" s="0" t="n">
        <v>100</v>
      </c>
      <c r="G15" s="0" t="s">
        <v>29</v>
      </c>
    </row>
    <row r="16" customFormat="false" ht="13.8" hidden="false" customHeight="false" outlineLevel="0" collapsed="false">
      <c r="B16" s="0" t="s">
        <v>30</v>
      </c>
      <c r="C16" s="0" t="n">
        <v>1</v>
      </c>
      <c r="E16" s="0" t="s">
        <v>31</v>
      </c>
      <c r="F16" s="0" t="n">
        <v>10</v>
      </c>
      <c r="G16" s="0" t="s">
        <v>32</v>
      </c>
    </row>
    <row r="17" customFormat="false" ht="13.8" hidden="false" customHeight="false" outlineLevel="0" collapsed="false">
      <c r="E17" s="0" t="s">
        <v>33</v>
      </c>
      <c r="F17" s="0" t="n">
        <v>30</v>
      </c>
      <c r="G17" s="0" t="s">
        <v>5</v>
      </c>
    </row>
    <row r="18" customFormat="false" ht="13.8" hidden="false" customHeight="false" outlineLevel="0" collapsed="false">
      <c r="B18" s="0" t="s">
        <v>34</v>
      </c>
      <c r="C18" s="0" t="n">
        <f aca="false">C14*C1</f>
        <v>250</v>
      </c>
      <c r="E18" s="0" t="s">
        <v>35</v>
      </c>
      <c r="F18" s="0" t="n">
        <f aca="false">F14-F17</f>
        <v>19</v>
      </c>
      <c r="G18" s="0" t="s">
        <v>5</v>
      </c>
    </row>
    <row r="19" customFormat="false" ht="13.8" hidden="false" customHeight="false" outlineLevel="0" collapsed="false">
      <c r="E19" s="0" t="s">
        <v>3</v>
      </c>
      <c r="F19" s="0" t="n">
        <f aca="false">F15*F16*F14*2/F18^2</f>
        <v>271.468144044321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2016-11-17T02:19:22Z</dcterms:created>
  <dc:creator>sup</dc:creator>
  <dc:description/>
  <dc:language>en-US</dc:language>
  <cp:lastModifiedBy/>
  <dcterms:modified xsi:type="dcterms:W3CDTF">2017-11-21T16:54:31Z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