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648" documentId="11_7F4755BF84DCCE43E268565A8931F45BFA75341E" xr6:coauthVersionLast="47" xr6:coauthVersionMax="47" xr10:uidLastSave="{EBC6858A-154F-4DF3-AC0C-84261BEE7835}"/>
  <bookViews>
    <workbookView xWindow="240" yWindow="105" windowWidth="14805" windowHeight="8010" xr2:uid="{00000000-000D-0000-FFFF-FFFF00000000}"/>
  </bookViews>
  <sheets>
    <sheet name="Calculadora_de_Investimentos" sheetId="1" r:id="rId1"/>
    <sheet name="Planilha1" sheetId="2" r:id="rId2"/>
  </sheets>
  <definedNames>
    <definedName name="aporte">Calculadora_de_Investimentos!$D$10:$D$10</definedName>
    <definedName name="qtd_anos">Calculadora_de_Investimentos!$D$11:$D$11</definedName>
    <definedName name="rendimento_carteira">Calculadora_de_Investimentos!$D$5</definedName>
    <definedName name="salario">Calculadora_de_Investimentos!$D$4:$D$4</definedName>
    <definedName name="sugest_investimento">Calculadora_de_Investimentos!$D$6:$D$6</definedName>
    <definedName name="taxa_mensal">Calculadora_de_Investimentos!$D$12:$D$12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15" i="2"/>
  <c r="A16" i="2"/>
  <c r="A17" i="2"/>
  <c r="A18" i="2"/>
  <c r="A19" i="2"/>
  <c r="A20" i="2"/>
  <c r="A5" i="2"/>
  <c r="A6" i="2"/>
  <c r="A7" i="2"/>
  <c r="A8" i="2"/>
  <c r="A9" i="2"/>
  <c r="A10" i="2"/>
  <c r="A11" i="2"/>
  <c r="A12" i="2"/>
  <c r="A13" i="2"/>
  <c r="A14" i="2"/>
  <c r="A3" i="2"/>
  <c r="D26" i="1" a="1"/>
  <c r="D26" i="1"/>
  <c r="C22" i="1"/>
  <c r="D22" i="1" s="1" a="1"/>
  <c r="D22" i="1" s="1"/>
  <c r="C21" i="1"/>
  <c r="D21" i="1" s="1" a="1"/>
  <c r="D21" i="1" s="1"/>
  <c r="C20" i="1"/>
  <c r="D20" i="1" s="1" a="1"/>
  <c r="D20" i="1" s="1"/>
  <c r="C19" i="1"/>
  <c r="D19" i="1" s="1" a="1"/>
  <c r="D19" i="1" s="1"/>
  <c r="C18" i="1"/>
  <c r="D18" i="1" s="1" a="1"/>
  <c r="D18" i="1" s="1"/>
  <c r="D6" i="1" a="1"/>
  <c r="D6" i="1"/>
  <c r="D13" i="1" a="1"/>
  <c r="D13" i="1"/>
  <c r="D14" i="1" s="1"/>
  <c r="C29" i="1" l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D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<sst xmlns="http://schemas.openxmlformats.org/spreadsheetml/2006/main" count="69" uniqueCount="34">
  <si>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</si>
  <si>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Salário:</t>
  </si>
  <si>
    <t>Rendimentos carteira:</t>
  </si>
  <si>
    <t>Sugestão de investimento:</t>
  </si>
  <si>
    <t>INVESTIMENTO MENSAL</t>
  </si>
  <si>
    <t>Quanto investir por mês?</t>
  </si>
  <si>
    <t>Por quantos anos?</t>
  </si>
  <si>
    <t>Taxa de rendimento mensal:</t>
  </si>
  <si>
    <t>Patrimônio acumulado:</t>
  </si>
  <si>
    <t>Dividendos mensais: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</si>
  <si>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</si>
  <si>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</si>
  <si>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</si>
  <si>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</si>
  <si>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</si>
  <si>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</si>
  <si>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</si>
  <si>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Perfil:</t>
  </si>
  <si>
    <t>Conservador</t>
  </si>
  <si>
    <t>Valor ser investido por mês: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</si>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</sst>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R$-416]\ #,##0.00;[Red]\-[$R$-416]\ #,##0.00"/>
    <numFmt numFmtId="175" formatCode="[$R$-416]\ #,##0.00"/>
  </numFmts>
  <fonts count="11">
    <font>
      <sz val="11"/>
      <color theme="1"/>
      <name val="Aptos Narrow"/>
      <family val="2"/>
      <scheme val="minor"/>
    </font>
    <font>
      <b/>
      <sz val="18"/>
      <color theme="3" tint="0.8999908444471571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4"/>
      <color theme="3" tint="0.89999084444715716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5700"/>
      <name val="Calibri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0" fillId="5" borderId="0" xfId="0" applyFill="1" applyBorder="1"/>
    <xf numFmtId="0" fontId="0" fillId="5" borderId="0" xfId="0" applyFill="1"/>
    <xf numFmtId="0" fontId="4" fillId="5" borderId="0" xfId="0" applyFont="1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9" fontId="0" fillId="0" borderId="0" xfId="0" applyNumberFormat="1"/>
    <xf numFmtId="0" fontId="0" fillId="0" borderId="0" xfId="0" applyAlignment="1"/>
    <xf numFmtId="0" fontId="0" fillId="0" borderId="0" xfId="0" applyBorder="1" applyAlignment="1"/>
    <xf numFmtId="0" fontId="1" fillId="6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3" borderId="0" xfId="0" applyFill="1"/>
    <xf numFmtId="0" fontId="1" fillId="6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9" fontId="7" fillId="0" borderId="0" xfId="0" applyNumberFormat="1" applyFont="1" applyBorder="1" applyAlignment="1">
      <alignment horizontal="center"/>
    </xf>
    <xf numFmtId="175" fontId="7" fillId="0" borderId="16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9" fontId="7" fillId="0" borderId="11" xfId="0" applyNumberFormat="1" applyFont="1" applyBorder="1" applyAlignment="1">
      <alignment horizontal="center"/>
    </xf>
    <xf numFmtId="175" fontId="7" fillId="0" borderId="15" xfId="0" applyNumberFormat="1" applyFont="1" applyBorder="1" applyAlignment="1">
      <alignment horizontal="center"/>
    </xf>
    <xf numFmtId="0" fontId="9" fillId="4" borderId="17" xfId="1" applyFont="1" applyBorder="1" applyAlignment="1">
      <alignment horizontal="center"/>
    </xf>
    <xf numFmtId="0" fontId="9" fillId="4" borderId="18" xfId="1" applyFont="1" applyBorder="1" applyAlignment="1">
      <alignment horizontal="center"/>
    </xf>
    <xf numFmtId="0" fontId="9" fillId="4" borderId="19" xfId="1" applyFont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175" fontId="7" fillId="3" borderId="20" xfId="0" applyNumberFormat="1" applyFont="1" applyFill="1" applyBorder="1"/>
    <xf numFmtId="0" fontId="7" fillId="0" borderId="0" xfId="0" applyFont="1" applyBorder="1" applyAlignment="1">
      <alignment horizontal="center"/>
    </xf>
    <xf numFmtId="10" fontId="0" fillId="0" borderId="0" xfId="0" applyNumberFormat="1"/>
    <xf numFmtId="10" fontId="0" fillId="0" borderId="0" xfId="0" applyNumberFormat="1" applyBorder="1"/>
    <xf numFmtId="9" fontId="0" fillId="0" borderId="8" xfId="0" applyNumberFormat="1" applyBorder="1"/>
    <xf numFmtId="0" fontId="0" fillId="0" borderId="8" xfId="0" applyBorder="1"/>
    <xf numFmtId="10" fontId="0" fillId="0" borderId="8" xfId="0" applyNumberFormat="1" applyBorder="1"/>
    <xf numFmtId="0" fontId="10" fillId="0" borderId="0" xfId="0" applyFont="1"/>
    <xf numFmtId="175" fontId="0" fillId="3" borderId="0" xfId="0" applyNumberFormat="1" applyFill="1" applyAlignment="1">
      <alignment horizontal="center"/>
    </xf>
    <xf numFmtId="175" fontId="7" fillId="0" borderId="21" xfId="0" applyNumberFormat="1" applyFont="1" applyBorder="1" applyAlignment="1">
      <alignment horizontal="center" vertical="top"/>
    </xf>
    <xf numFmtId="10" fontId="7" fillId="0" borderId="22" xfId="0" applyNumberFormat="1" applyFont="1" applyBorder="1" applyAlignment="1">
      <alignment horizontal="center"/>
    </xf>
    <xf numFmtId="175" fontId="2" fillId="3" borderId="23" xfId="0" applyNumberFormat="1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75" fontId="7" fillId="0" borderId="10" xfId="0" applyNumberFormat="1" applyFont="1" applyBorder="1" applyAlignment="1">
      <alignment horizontal="center" vertical="top"/>
    </xf>
    <xf numFmtId="1" fontId="7" fillId="0" borderId="22" xfId="0" applyNumberFormat="1" applyFont="1" applyBorder="1" applyAlignment="1">
      <alignment horizontal="center"/>
    </xf>
    <xf numFmtId="169" fontId="2" fillId="3" borderId="22" xfId="0" applyNumberFormat="1" applyFont="1" applyFill="1" applyBorder="1" applyAlignment="1">
      <alignment horizontal="center"/>
    </xf>
    <xf numFmtId="169" fontId="2" fillId="3" borderId="23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69" fontId="2" fillId="3" borderId="10" xfId="0" applyNumberFormat="1" applyFont="1" applyFill="1" applyBorder="1" applyAlignment="1">
      <alignment horizontal="left"/>
    </xf>
    <xf numFmtId="169" fontId="2" fillId="3" borderId="22" xfId="0" applyNumberFormat="1" applyFont="1" applyFill="1" applyBorder="1" applyAlignment="1">
      <alignment horizontal="left"/>
    </xf>
    <xf numFmtId="169" fontId="2" fillId="3" borderId="23" xfId="0" applyNumberFormat="1" applyFont="1" applyFill="1" applyBorder="1" applyAlignment="1">
      <alignment horizontal="left"/>
    </xf>
    <xf numFmtId="0" fontId="6" fillId="3" borderId="4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169" fontId="2" fillId="3" borderId="1" xfId="0" applyNumberFormat="1" applyFont="1" applyFill="1" applyBorder="1" applyAlignment="1">
      <alignment horizontal="left"/>
    </xf>
    <xf numFmtId="169" fontId="2" fillId="3" borderId="2" xfId="0" applyNumberFormat="1" applyFont="1" applyFill="1" applyBorder="1" applyAlignment="1">
      <alignment horizontal="left"/>
    </xf>
    <xf numFmtId="169" fontId="2" fillId="3" borderId="3" xfId="0" applyNumberFormat="1" applyFont="1" applyFill="1" applyBorder="1" applyAlignment="1">
      <alignment horizontal="left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5"/>
  <sheetViews>
    <sheetView showGridLines="0" tabSelected="1" workbookViewId="0">
      <selection activeCell="C18" sqref="C18:C22"/>
    </sheetView>
  </sheetViews>
  <sheetFormatPr defaultColWidth="0" defaultRowHeight="15"/>
  <cols>
    <col min="1" max="1" width="5.42578125" customWidth="1"/>
    <col min="2" max="2" width="41.5703125" customWidth="1"/>
    <col min="3" max="3" width="29.85546875" bestFit="1" customWidth="1"/>
    <col min="4" max="4" width="25.7109375" customWidth="1"/>
    <col min="5" max="5" width="4.7109375" customWidth="1"/>
    <col min="6" max="6" width="7.140625" style="9" customWidth="1"/>
    <col min="7" max="7" width="7.140625" customWidth="1"/>
    <col min="8" max="8" width="6.140625" customWidth="1"/>
    <col min="9" max="9" width="4.85546875" customWidth="1"/>
    <col min="10" max="10" width="5.7109375" customWidth="1"/>
    <col min="11" max="11" width="6.42578125" customWidth="1"/>
    <col min="12" max="12" width="6.85546875" customWidth="1"/>
  </cols>
  <sheetData>
    <row r="3" spans="2:8" ht="24">
      <c r="B3" s="11" t="s">
        <v>0</v>
      </c>
      <c r="C3" s="41"/>
      <c r="D3" s="14"/>
    </row>
    <row r="4" spans="2:8" ht="15.75">
      <c r="B4" s="42" t="s">
        <v>1</v>
      </c>
      <c r="C4" s="43"/>
      <c r="D4" s="38">
        <v>1800</v>
      </c>
    </row>
    <row r="5" spans="2:8" ht="15.75">
      <c r="B5" s="44" t="s">
        <v>2</v>
      </c>
      <c r="C5" s="45"/>
      <c r="D5" s="39">
        <v>0.01</v>
      </c>
    </row>
    <row r="6" spans="2:8">
      <c r="B6" s="46" t="s">
        <v>3</v>
      </c>
      <c r="C6" s="47"/>
      <c r="D6" s="40" cm="1">
        <f t="array" ref="D6">salario*30%</f>
        <v>540</v>
      </c>
    </row>
    <row r="8" spans="2:8" ht="15.75" customHeight="1"/>
    <row r="9" spans="2:8" ht="32.25" customHeight="1">
      <c r="B9" s="5" t="s">
        <v>4</v>
      </c>
      <c r="C9" s="52"/>
      <c r="D9" s="6"/>
    </row>
    <row r="10" spans="2:8" ht="15.75">
      <c r="B10" s="42" t="s">
        <v>5</v>
      </c>
      <c r="C10" s="43"/>
      <c r="D10" s="48">
        <v>550</v>
      </c>
    </row>
    <row r="11" spans="2:8" ht="15.75">
      <c r="B11" s="44" t="s">
        <v>6</v>
      </c>
      <c r="C11" s="45"/>
      <c r="D11" s="49">
        <v>5</v>
      </c>
      <c r="H11" s="1"/>
    </row>
    <row r="12" spans="2:8" ht="15.75">
      <c r="B12" s="44" t="s">
        <v>7</v>
      </c>
      <c r="C12" s="45"/>
      <c r="D12" s="39">
        <v>1.09E-2</v>
      </c>
      <c r="E12" s="2"/>
      <c r="H12" s="1"/>
    </row>
    <row r="13" spans="2:8">
      <c r="B13" s="53" t="s">
        <v>8</v>
      </c>
      <c r="C13" s="54"/>
      <c r="D13" s="50" cm="1">
        <f t="array" ref="D13">FV(taxa_mensal,qtd_anos*12,aporte*-1)</f>
        <v>46241.620649944642</v>
      </c>
      <c r="E13" s="1"/>
      <c r="F13" s="10"/>
    </row>
    <row r="14" spans="2:8">
      <c r="B14" s="46" t="s">
        <v>9</v>
      </c>
      <c r="C14" s="47"/>
      <c r="D14" s="51">
        <f>D13*D12</f>
        <v>504.0336650843966</v>
      </c>
      <c r="E14" s="3"/>
    </row>
    <row r="16" spans="2:8" ht="10.5" customHeight="1"/>
    <row r="17" spans="1:6" ht="20.25" customHeight="1">
      <c r="B17" s="5" t="s">
        <v>10</v>
      </c>
      <c r="C17" s="52"/>
      <c r="D17" s="12" t="s">
        <v>11</v>
      </c>
      <c r="E17" s="7"/>
      <c r="F17" s="10"/>
    </row>
    <row r="18" spans="1:6">
      <c r="A18" s="4">
        <v>2</v>
      </c>
      <c r="B18" s="58" t="s">
        <v>12</v>
      </c>
      <c r="C18" s="61">
        <f>FV($D$12,$A18*12,$D$10*-1)</f>
        <v>14994.789535123688</v>
      </c>
      <c r="D18" s="55" cm="1">
        <f t="array" ref="D18">$C18*taxa_mensal</f>
        <v>163.4432059328482</v>
      </c>
    </row>
    <row r="19" spans="1:6">
      <c r="A19" s="4">
        <v>5</v>
      </c>
      <c r="B19" s="59" t="s">
        <v>13</v>
      </c>
      <c r="C19" s="62">
        <f>FV($D$12,$A19*12,$D$10*-1)</f>
        <v>46241.620649944642</v>
      </c>
      <c r="D19" s="56" cm="1">
        <f t="array" ref="D19">$C19*taxa_mensal</f>
        <v>504.0336650843966</v>
      </c>
    </row>
    <row r="20" spans="1:6">
      <c r="A20" s="4">
        <v>10</v>
      </c>
      <c r="B20" s="59" t="s">
        <v>14</v>
      </c>
      <c r="C20" s="62">
        <f>FV($D$12,$A20*12,$D$10*-1)</f>
        <v>134860.21136467828</v>
      </c>
      <c r="D20" s="56" cm="1">
        <f t="array" ref="D20">$C20*taxa_mensal</f>
        <v>1469.9763038749932</v>
      </c>
    </row>
    <row r="21" spans="1:6">
      <c r="A21" s="4">
        <v>20</v>
      </c>
      <c r="B21" s="59" t="s">
        <v>15</v>
      </c>
      <c r="C21" s="62">
        <f>FV($D$12,$A21*12,$D$10*-1)</f>
        <v>630159.17735053867</v>
      </c>
      <c r="D21" s="56" cm="1">
        <f t="array" ref="D21">$C21*taxa_mensal</f>
        <v>6868.7350331208718</v>
      </c>
    </row>
    <row r="22" spans="1:6">
      <c r="A22" s="4">
        <v>30</v>
      </c>
      <c r="B22" s="60" t="s">
        <v>16</v>
      </c>
      <c r="C22" s="63">
        <f>FV($D$12,$A22*12,$D$10*-1)</f>
        <v>2449235.8584873099</v>
      </c>
      <c r="D22" s="57" cm="1">
        <f t="array" ref="D22">$C22*taxa_mensal</f>
        <v>26696.670857511679</v>
      </c>
    </row>
    <row r="25" spans="1:6" ht="15.75">
      <c r="B25" s="24" t="s">
        <v>17</v>
      </c>
      <c r="C25" s="25"/>
      <c r="D25" s="26" t="s">
        <v>18</v>
      </c>
    </row>
    <row r="26" spans="1:6" ht="15.75">
      <c r="B26" s="27" t="s">
        <v>19</v>
      </c>
      <c r="C26" s="28"/>
      <c r="D26" s="29" cm="1">
        <f t="array" ref="D26">aporte</f>
        <v>550</v>
      </c>
    </row>
    <row r="28" spans="1:6" ht="15.75">
      <c r="B28" s="15" t="s">
        <v>20</v>
      </c>
      <c r="C28" s="16" t="s">
        <v>21</v>
      </c>
      <c r="D28" s="17" t="s">
        <v>22</v>
      </c>
    </row>
    <row r="29" spans="1:6" ht="15.75">
      <c r="B29" s="18" t="s">
        <v>23</v>
      </c>
      <c r="C29" s="19">
        <f>VLOOKUP($D$25&amp;"-"&amp;B29,Planilha1!$A:$D,4,FALSE)</f>
        <v>0.3</v>
      </c>
      <c r="D29" s="20">
        <f>$D$26*C29</f>
        <v>165</v>
      </c>
    </row>
    <row r="30" spans="1:6" ht="15.75">
      <c r="B30" s="18" t="s">
        <v>24</v>
      </c>
      <c r="C30" s="19">
        <f>VLOOKUP($D$25&amp;"-"&amp;B30,Planilha1!$A:$D,4,FALSE)</f>
        <v>0.5</v>
      </c>
      <c r="D30" s="20">
        <f t="shared" ref="D30:D34" si="0">$D$26*C30</f>
        <v>275</v>
      </c>
    </row>
    <row r="31" spans="1:6" ht="15.75">
      <c r="B31" s="18" t="s">
        <v>25</v>
      </c>
      <c r="C31" s="19">
        <f>VLOOKUP($D$25&amp;"-"&amp;B31,Planilha1!$A:$D,4,FALSE)</f>
        <v>0.1</v>
      </c>
      <c r="D31" s="20">
        <f t="shared" si="0"/>
        <v>55</v>
      </c>
    </row>
    <row r="32" spans="1:6" ht="15.75">
      <c r="B32" s="18" t="s">
        <v>26</v>
      </c>
      <c r="C32" s="19">
        <f>VLOOKUP($D$25&amp;"-"&amp;B32,Planilha1!$A:$D,4,FALSE)</f>
        <v>0.1</v>
      </c>
      <c r="D32" s="20">
        <f t="shared" si="0"/>
        <v>55</v>
      </c>
    </row>
    <row r="33" spans="2:4" ht="15.75">
      <c r="B33" s="18" t="s">
        <v>27</v>
      </c>
      <c r="C33" s="19">
        <f>VLOOKUP($D$25&amp;"-"&amp;B33,Planilha1!$A:$D,4,FALSE)</f>
        <v>0</v>
      </c>
      <c r="D33" s="20">
        <f t="shared" si="0"/>
        <v>0</v>
      </c>
    </row>
    <row r="34" spans="2:4" ht="15.75">
      <c r="B34" s="21" t="s">
        <v>28</v>
      </c>
      <c r="C34" s="22">
        <f>VLOOKUP($D$25&amp;"-"&amp;B34,Planilha1!$A:$D,4,FALSE)</f>
        <v>0</v>
      </c>
      <c r="D34" s="23">
        <f t="shared" si="0"/>
        <v>0</v>
      </c>
    </row>
    <row r="35" spans="2:4">
      <c r="B35" s="13"/>
      <c r="C35" s="13"/>
      <c r="D35" s="37">
        <f>SUM(D29:D34)</f>
        <v>550</v>
      </c>
    </row>
  </sheetData>
  <mergeCells count="13">
    <mergeCell ref="B25:C25"/>
    <mergeCell ref="B26:C26"/>
    <mergeCell ref="B9:D9"/>
    <mergeCell ref="B3:D3"/>
    <mergeCell ref="B10:C10"/>
    <mergeCell ref="B11:C11"/>
    <mergeCell ref="B12:C12"/>
    <mergeCell ref="B13:C13"/>
    <mergeCell ref="B14:C14"/>
    <mergeCell ref="B4:C4"/>
    <mergeCell ref="B5:C5"/>
    <mergeCell ref="B6:C6"/>
    <mergeCell ref="B17:C17"/>
  </mergeCells>
  <dataValidations count="1">
    <dataValidation type="list" allowBlank="1" showInputMessage="1" showErrorMessage="1" sqref="D25" xr:uid="{321D8C33-80AD-44F0-8AFF-7C20CDE997C3}">
      <formula1>"Agressivo,Moderado,Conservador"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5EC1-812E-4855-A6AD-BB11479E30D9}">
  <dimension ref="A2:E20"/>
  <sheetViews>
    <sheetView workbookViewId="0">
      <selection activeCell="F13" sqref="F13"/>
    </sheetView>
  </sheetViews>
  <sheetFormatPr defaultRowHeight="15"/>
  <cols>
    <col min="1" max="1" width="28.140625" bestFit="1" customWidth="1"/>
    <col min="2" max="2" width="16.85546875" customWidth="1"/>
    <col min="3" max="4" width="23.5703125" customWidth="1"/>
  </cols>
  <sheetData>
    <row r="2" spans="1:5" ht="15.75">
      <c r="A2" s="36" t="s">
        <v>29</v>
      </c>
      <c r="B2" s="36" t="s">
        <v>30</v>
      </c>
      <c r="C2" s="36" t="s">
        <v>20</v>
      </c>
      <c r="D2" s="36" t="s">
        <v>31</v>
      </c>
      <c r="E2" s="1"/>
    </row>
    <row r="3" spans="1:5" ht="15.75">
      <c r="A3" s="8" t="str">
        <f>B3&amp;"-"&amp;C3</f>
        <v>Conservador-Papel</v>
      </c>
      <c r="B3" t="s">
        <v>18</v>
      </c>
      <c r="C3" t="s">
        <v>23</v>
      </c>
      <c r="D3" s="31">
        <v>0.3</v>
      </c>
      <c r="E3" s="30"/>
    </row>
    <row r="4" spans="1:5" ht="15.75">
      <c r="A4" s="8" t="str">
        <f>B4&amp;"-"&amp;C4</f>
        <v>Conservador-Tijolo</v>
      </c>
      <c r="B4" t="s">
        <v>18</v>
      </c>
      <c r="C4" t="s">
        <v>24</v>
      </c>
      <c r="D4" s="31">
        <v>0.5</v>
      </c>
      <c r="E4" s="30"/>
    </row>
    <row r="5" spans="1:5" ht="15.75">
      <c r="A5" s="8" t="str">
        <f t="shared" ref="A4:A20" si="0">B5&amp;"-"&amp;C5</f>
        <v>Conservador-Híbridos</v>
      </c>
      <c r="B5" t="s">
        <v>18</v>
      </c>
      <c r="C5" t="s">
        <v>25</v>
      </c>
      <c r="D5" s="31">
        <v>0.1</v>
      </c>
      <c r="E5" s="30"/>
    </row>
    <row r="6" spans="1:5" ht="15.75">
      <c r="A6" s="8" t="str">
        <f t="shared" si="0"/>
        <v>Conservador-FOFs</v>
      </c>
      <c r="B6" t="s">
        <v>18</v>
      </c>
      <c r="C6" s="1" t="s">
        <v>26</v>
      </c>
      <c r="D6" s="32">
        <v>0.1</v>
      </c>
      <c r="E6" s="30"/>
    </row>
    <row r="7" spans="1:5" ht="15.75">
      <c r="A7" s="8" t="str">
        <f t="shared" si="0"/>
        <v>Conservador-Desenvolvimento</v>
      </c>
      <c r="B7" t="s">
        <v>18</v>
      </c>
      <c r="C7" s="1" t="s">
        <v>27</v>
      </c>
      <c r="D7" s="32">
        <v>0</v>
      </c>
      <c r="E7" s="30"/>
    </row>
    <row r="8" spans="1:5" ht="15.75">
      <c r="A8" s="8" t="str">
        <f t="shared" si="0"/>
        <v>Conservador-Hotelarias</v>
      </c>
      <c r="B8" t="s">
        <v>18</v>
      </c>
      <c r="C8" t="s">
        <v>28</v>
      </c>
      <c r="D8" s="31">
        <v>0</v>
      </c>
      <c r="E8" s="30"/>
    </row>
    <row r="9" spans="1:5">
      <c r="A9" s="33" t="str">
        <f t="shared" si="0"/>
        <v>Moderado-Papel</v>
      </c>
      <c r="B9" s="34" t="s">
        <v>32</v>
      </c>
      <c r="C9" s="34" t="s">
        <v>23</v>
      </c>
      <c r="D9" s="35">
        <v>0.4</v>
      </c>
    </row>
    <row r="10" spans="1:5">
      <c r="A10" s="8" t="str">
        <f t="shared" si="0"/>
        <v>Moderado-Tijolo</v>
      </c>
      <c r="B10" t="s">
        <v>32</v>
      </c>
      <c r="C10" t="s">
        <v>24</v>
      </c>
      <c r="D10" s="31">
        <v>0.35</v>
      </c>
    </row>
    <row r="11" spans="1:5">
      <c r="A11" s="8" t="str">
        <f t="shared" si="0"/>
        <v>Moderado-Híbridos</v>
      </c>
      <c r="B11" t="s">
        <v>32</v>
      </c>
      <c r="C11" t="s">
        <v>25</v>
      </c>
      <c r="D11" s="31">
        <v>0.05</v>
      </c>
    </row>
    <row r="12" spans="1:5">
      <c r="A12" s="8" t="str">
        <f t="shared" si="0"/>
        <v>Moderado-FOFs</v>
      </c>
      <c r="B12" t="s">
        <v>32</v>
      </c>
      <c r="C12" s="1" t="s">
        <v>26</v>
      </c>
      <c r="D12" s="31">
        <v>0.1</v>
      </c>
    </row>
    <row r="13" spans="1:5">
      <c r="A13" s="8" t="str">
        <f t="shared" si="0"/>
        <v>Moderado-Desenvolvimento</v>
      </c>
      <c r="B13" t="s">
        <v>32</v>
      </c>
      <c r="C13" s="1" t="s">
        <v>27</v>
      </c>
      <c r="D13" s="31">
        <v>0.05</v>
      </c>
    </row>
    <row r="14" spans="1:5">
      <c r="A14" s="8" t="str">
        <f t="shared" si="0"/>
        <v>Moderado-Hotelarias</v>
      </c>
      <c r="B14" t="s">
        <v>32</v>
      </c>
      <c r="C14" t="s">
        <v>28</v>
      </c>
      <c r="D14" s="31">
        <v>0.05</v>
      </c>
    </row>
    <row r="15" spans="1:5">
      <c r="A15" s="33" t="str">
        <f t="shared" si="0"/>
        <v>Agressivo-Papel</v>
      </c>
      <c r="B15" s="34" t="s">
        <v>33</v>
      </c>
      <c r="C15" s="34" t="s">
        <v>23</v>
      </c>
      <c r="D15" s="35">
        <v>0.5</v>
      </c>
    </row>
    <row r="16" spans="1:5">
      <c r="A16" s="8" t="str">
        <f t="shared" si="0"/>
        <v>Agressivo-Tijolo</v>
      </c>
      <c r="B16" t="s">
        <v>33</v>
      </c>
      <c r="C16" t="s">
        <v>24</v>
      </c>
      <c r="D16" s="31">
        <v>0.1</v>
      </c>
    </row>
    <row r="17" spans="1:4">
      <c r="A17" s="8" t="str">
        <f t="shared" si="0"/>
        <v>Agressivo-Híbridos</v>
      </c>
      <c r="B17" t="s">
        <v>33</v>
      </c>
      <c r="C17" t="s">
        <v>25</v>
      </c>
      <c r="D17" s="31">
        <v>0.05</v>
      </c>
    </row>
    <row r="18" spans="1:4">
      <c r="A18" s="8" t="str">
        <f t="shared" si="0"/>
        <v>Agressivo-FOFs</v>
      </c>
      <c r="B18" t="s">
        <v>33</v>
      </c>
      <c r="C18" s="1" t="s">
        <v>26</v>
      </c>
      <c r="D18" s="31">
        <v>0.05</v>
      </c>
    </row>
    <row r="19" spans="1:4">
      <c r="A19" s="8" t="str">
        <f t="shared" si="0"/>
        <v>Agressivo-Desenvolvimento</v>
      </c>
      <c r="B19" t="s">
        <v>33</v>
      </c>
      <c r="C19" s="1" t="s">
        <v>27</v>
      </c>
      <c r="D19" s="31">
        <v>0.2</v>
      </c>
    </row>
    <row r="20" spans="1:4">
      <c r="A20" s="8" t="str">
        <f t="shared" si="0"/>
        <v>Agressivo-Hotelarias</v>
      </c>
      <c r="B20" t="s">
        <v>33</v>
      </c>
      <c r="C20" t="s">
        <v>28</v>
      </c>
      <c r="D20" s="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CLEBSON LUAN ALVES DA SILVA</cp:lastModifiedBy>
  <cp:revision/>
  <dcterms:created xsi:type="dcterms:W3CDTF">2025-10-08T12:33:50Z</dcterms:created>
  <dcterms:modified xsi:type="dcterms:W3CDTF">2025-10-08T16:00:11Z</dcterms:modified>
  <cp:category/>
  <cp:contentStatus/>
</cp:coreProperties>
</file>